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prild\.syncclient\1695232715975\aprildugan@hydroottawa.com\1plsmXR1j-L-tOlpZl1fYqYXXpEi7yK_U\"/>
    </mc:Choice>
  </mc:AlternateContent>
  <xr:revisionPtr revIDLastSave="0" documentId="13_ncr:1_{FA193EEF-9D77-4F21-AC3C-5B27B6393C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-FULL" sheetId="1" r:id="rId1"/>
    <sheet name="2027-FULL" sheetId="2" r:id="rId2"/>
    <sheet name="2028-FULL" sheetId="3" r:id="rId3"/>
    <sheet name="2029-FULL" sheetId="4" r:id="rId4"/>
    <sheet name="2030-FULL" sheetId="5" r:id="rId5"/>
    <sheet name="2026 PDF" sheetId="6" r:id="rId6"/>
    <sheet name="2027 PDF" sheetId="7" r:id="rId7"/>
    <sheet name="2028 PDF" sheetId="8" r:id="rId8"/>
    <sheet name="2029 PDF" sheetId="9" r:id="rId9"/>
    <sheet name="2030 PDF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4" roundtripDataChecksum="a4cBKLyVziY4xA2qf5T5I2zjuqB1E1AYiiy9tq+FugU="/>
    </ext>
  </extLst>
</workbook>
</file>

<file path=xl/calcChain.xml><?xml version="1.0" encoding="utf-8"?>
<calcChain xmlns="http://schemas.openxmlformats.org/spreadsheetml/2006/main">
  <c r="C52" i="10" l="1"/>
  <c r="B52" i="10"/>
  <c r="A52" i="10"/>
  <c r="C51" i="10"/>
  <c r="B51" i="10"/>
  <c r="A51" i="10"/>
  <c r="C50" i="10"/>
  <c r="B50" i="10"/>
  <c r="A50" i="10"/>
  <c r="C49" i="10"/>
  <c r="B49" i="10"/>
  <c r="A49" i="10"/>
  <c r="C48" i="10"/>
  <c r="B48" i="10"/>
  <c r="A48" i="10"/>
  <c r="C47" i="10"/>
  <c r="B47" i="10"/>
  <c r="A47" i="10"/>
  <c r="C46" i="10"/>
  <c r="B46" i="10"/>
  <c r="A46" i="10"/>
  <c r="C45" i="10"/>
  <c r="B45" i="10"/>
  <c r="A45" i="10"/>
  <c r="C44" i="10"/>
  <c r="B44" i="10"/>
  <c r="A44" i="10"/>
  <c r="C43" i="10"/>
  <c r="B43" i="10"/>
  <c r="A43" i="10"/>
  <c r="C42" i="10"/>
  <c r="B42" i="10"/>
  <c r="A42" i="10"/>
  <c r="C41" i="10"/>
  <c r="B41" i="10"/>
  <c r="A41" i="10"/>
  <c r="C40" i="10"/>
  <c r="B40" i="10"/>
  <c r="A40" i="10"/>
  <c r="C39" i="10"/>
  <c r="B39" i="10"/>
  <c r="A39" i="10"/>
  <c r="C38" i="10"/>
  <c r="B38" i="10"/>
  <c r="A38" i="10"/>
  <c r="C37" i="10"/>
  <c r="B37" i="10"/>
  <c r="A37" i="10"/>
  <c r="C36" i="10"/>
  <c r="B36" i="10"/>
  <c r="A36" i="10"/>
  <c r="A35" i="10"/>
  <c r="C34" i="10"/>
  <c r="B34" i="10"/>
  <c r="A34" i="10"/>
  <c r="C33" i="10"/>
  <c r="B33" i="10"/>
  <c r="A33" i="10"/>
  <c r="C32" i="10"/>
  <c r="B32" i="10"/>
  <c r="A32" i="10"/>
  <c r="C31" i="10"/>
  <c r="B31" i="10"/>
  <c r="A31" i="10"/>
  <c r="C30" i="10"/>
  <c r="B30" i="10"/>
  <c r="A30" i="10"/>
  <c r="C29" i="10"/>
  <c r="B29" i="10"/>
  <c r="A29" i="10"/>
  <c r="C28" i="10"/>
  <c r="B28" i="10"/>
  <c r="A28" i="10"/>
  <c r="H27" i="10"/>
  <c r="G27" i="10"/>
  <c r="F27" i="10"/>
  <c r="E27" i="10"/>
  <c r="D27" i="10"/>
  <c r="C27" i="10"/>
  <c r="B27" i="10"/>
  <c r="A27" i="10"/>
  <c r="C26" i="10"/>
  <c r="B26" i="10"/>
  <c r="A26" i="10"/>
  <c r="C25" i="10"/>
  <c r="B25" i="10"/>
  <c r="A25" i="10"/>
  <c r="C24" i="10"/>
  <c r="B24" i="10"/>
  <c r="A24" i="10"/>
  <c r="C23" i="10"/>
  <c r="B23" i="10"/>
  <c r="A23" i="10"/>
  <c r="C22" i="10"/>
  <c r="B22" i="10"/>
  <c r="A22" i="10"/>
  <c r="C21" i="10"/>
  <c r="B21" i="10"/>
  <c r="A21" i="10"/>
  <c r="C20" i="10"/>
  <c r="B20" i="10"/>
  <c r="A20" i="10"/>
  <c r="C19" i="10"/>
  <c r="B19" i="10"/>
  <c r="A19" i="10"/>
  <c r="C18" i="10"/>
  <c r="B18" i="10"/>
  <c r="A18" i="10"/>
  <c r="C17" i="10"/>
  <c r="B17" i="10"/>
  <c r="A17" i="10"/>
  <c r="C16" i="10"/>
  <c r="B16" i="10"/>
  <c r="A16" i="10"/>
  <c r="C15" i="10"/>
  <c r="B15" i="10"/>
  <c r="A15" i="10"/>
  <c r="C14" i="10"/>
  <c r="B14" i="10"/>
  <c r="A14" i="10"/>
  <c r="C13" i="10"/>
  <c r="B13" i="10"/>
  <c r="A13" i="10"/>
  <c r="C12" i="10"/>
  <c r="B12" i="10"/>
  <c r="A12" i="10"/>
  <c r="F11" i="10"/>
  <c r="C52" i="9"/>
  <c r="B52" i="9"/>
  <c r="A52" i="9"/>
  <c r="C51" i="9"/>
  <c r="B51" i="9"/>
  <c r="A51" i="9"/>
  <c r="C50" i="9"/>
  <c r="B50" i="9"/>
  <c r="A50" i="9"/>
  <c r="C49" i="9"/>
  <c r="B49" i="9"/>
  <c r="A49" i="9"/>
  <c r="C48" i="9"/>
  <c r="B48" i="9"/>
  <c r="A48" i="9"/>
  <c r="C47" i="9"/>
  <c r="B47" i="9"/>
  <c r="A47" i="9"/>
  <c r="C46" i="9"/>
  <c r="B46" i="9"/>
  <c r="A46" i="9"/>
  <c r="C45" i="9"/>
  <c r="B45" i="9"/>
  <c r="A45" i="9"/>
  <c r="C44" i="9"/>
  <c r="B44" i="9"/>
  <c r="A44" i="9"/>
  <c r="C43" i="9"/>
  <c r="B43" i="9"/>
  <c r="A43" i="9"/>
  <c r="C42" i="9"/>
  <c r="B42" i="9"/>
  <c r="A42" i="9"/>
  <c r="C41" i="9"/>
  <c r="B41" i="9"/>
  <c r="A41" i="9"/>
  <c r="C40" i="9"/>
  <c r="B40" i="9"/>
  <c r="A40" i="9"/>
  <c r="C39" i="9"/>
  <c r="B39" i="9"/>
  <c r="A39" i="9"/>
  <c r="C38" i="9"/>
  <c r="B38" i="9"/>
  <c r="A38" i="9"/>
  <c r="C37" i="9"/>
  <c r="B37" i="9"/>
  <c r="A37" i="9"/>
  <c r="C36" i="9"/>
  <c r="B36" i="9"/>
  <c r="A36" i="9"/>
  <c r="A35" i="9"/>
  <c r="C34" i="9"/>
  <c r="B34" i="9"/>
  <c r="A34" i="9"/>
  <c r="C33" i="9"/>
  <c r="B33" i="9"/>
  <c r="A33" i="9"/>
  <c r="C32" i="9"/>
  <c r="B32" i="9"/>
  <c r="A32" i="9"/>
  <c r="C31" i="9"/>
  <c r="B31" i="9"/>
  <c r="A31" i="9"/>
  <c r="C30" i="9"/>
  <c r="B30" i="9"/>
  <c r="A30" i="9"/>
  <c r="C29" i="9"/>
  <c r="B29" i="9"/>
  <c r="A29" i="9"/>
  <c r="C28" i="9"/>
  <c r="B28" i="9"/>
  <c r="A28" i="9"/>
  <c r="H27" i="9"/>
  <c r="G27" i="9"/>
  <c r="F27" i="9"/>
  <c r="E27" i="9"/>
  <c r="D27" i="9"/>
  <c r="C27" i="9"/>
  <c r="B27" i="9"/>
  <c r="A27" i="9"/>
  <c r="C26" i="9"/>
  <c r="B26" i="9"/>
  <c r="A26" i="9"/>
  <c r="C25" i="9"/>
  <c r="B25" i="9"/>
  <c r="A25" i="9"/>
  <c r="C24" i="9"/>
  <c r="B24" i="9"/>
  <c r="A24" i="9"/>
  <c r="C23" i="9"/>
  <c r="B23" i="9"/>
  <c r="A23" i="9"/>
  <c r="C22" i="9"/>
  <c r="B22" i="9"/>
  <c r="A22" i="9"/>
  <c r="C21" i="9"/>
  <c r="B21" i="9"/>
  <c r="A21" i="9"/>
  <c r="C20" i="9"/>
  <c r="B20" i="9"/>
  <c r="A20" i="9"/>
  <c r="C19" i="9"/>
  <c r="B19" i="9"/>
  <c r="A19" i="9"/>
  <c r="C18" i="9"/>
  <c r="B18" i="9"/>
  <c r="A18" i="9"/>
  <c r="C17" i="9"/>
  <c r="B17" i="9"/>
  <c r="A17" i="9"/>
  <c r="C16" i="9"/>
  <c r="B16" i="9"/>
  <c r="A16" i="9"/>
  <c r="C15" i="9"/>
  <c r="B15" i="9"/>
  <c r="A15" i="9"/>
  <c r="C14" i="9"/>
  <c r="B14" i="9"/>
  <c r="A14" i="9"/>
  <c r="C13" i="9"/>
  <c r="B13" i="9"/>
  <c r="A13" i="9"/>
  <c r="C12" i="9"/>
  <c r="B12" i="9"/>
  <c r="A12" i="9"/>
  <c r="F11" i="9"/>
  <c r="C52" i="8"/>
  <c r="B52" i="8"/>
  <c r="A52" i="8"/>
  <c r="C51" i="8"/>
  <c r="B51" i="8"/>
  <c r="A51" i="8"/>
  <c r="C50" i="8"/>
  <c r="B50" i="8"/>
  <c r="A50" i="8"/>
  <c r="C49" i="8"/>
  <c r="B49" i="8"/>
  <c r="A49" i="8"/>
  <c r="C48" i="8"/>
  <c r="B48" i="8"/>
  <c r="A48" i="8"/>
  <c r="C47" i="8"/>
  <c r="B47" i="8"/>
  <c r="A47" i="8"/>
  <c r="C46" i="8"/>
  <c r="B46" i="8"/>
  <c r="A46" i="8"/>
  <c r="C45" i="8"/>
  <c r="B45" i="8"/>
  <c r="A45" i="8"/>
  <c r="C44" i="8"/>
  <c r="B44" i="8"/>
  <c r="A44" i="8"/>
  <c r="C43" i="8"/>
  <c r="B43" i="8"/>
  <c r="A43" i="8"/>
  <c r="C42" i="8"/>
  <c r="B42" i="8"/>
  <c r="A42" i="8"/>
  <c r="C41" i="8"/>
  <c r="B41" i="8"/>
  <c r="A41" i="8"/>
  <c r="C40" i="8"/>
  <c r="B40" i="8"/>
  <c r="A40" i="8"/>
  <c r="C39" i="8"/>
  <c r="B39" i="8"/>
  <c r="A39" i="8"/>
  <c r="C38" i="8"/>
  <c r="B38" i="8"/>
  <c r="A38" i="8"/>
  <c r="C37" i="8"/>
  <c r="B37" i="8"/>
  <c r="A37" i="8"/>
  <c r="C36" i="8"/>
  <c r="B36" i="8"/>
  <c r="A36" i="8"/>
  <c r="A35" i="8"/>
  <c r="C34" i="8"/>
  <c r="B34" i="8"/>
  <c r="A34" i="8"/>
  <c r="C33" i="8"/>
  <c r="B33" i="8"/>
  <c r="A33" i="8"/>
  <c r="C32" i="8"/>
  <c r="B32" i="8"/>
  <c r="A32" i="8"/>
  <c r="C31" i="8"/>
  <c r="B31" i="8"/>
  <c r="A31" i="8"/>
  <c r="C30" i="8"/>
  <c r="B30" i="8"/>
  <c r="A30" i="8"/>
  <c r="C29" i="8"/>
  <c r="B29" i="8"/>
  <c r="A29" i="8"/>
  <c r="C28" i="8"/>
  <c r="B28" i="8"/>
  <c r="A28" i="8"/>
  <c r="H27" i="8"/>
  <c r="G27" i="8"/>
  <c r="F27" i="8"/>
  <c r="E27" i="8"/>
  <c r="D27" i="8"/>
  <c r="C27" i="8"/>
  <c r="B27" i="8"/>
  <c r="A27" i="8"/>
  <c r="C26" i="8"/>
  <c r="B26" i="8"/>
  <c r="A26" i="8"/>
  <c r="C25" i="8"/>
  <c r="B25" i="8"/>
  <c r="A25" i="8"/>
  <c r="C24" i="8"/>
  <c r="B24" i="8"/>
  <c r="A24" i="8"/>
  <c r="C23" i="8"/>
  <c r="B23" i="8"/>
  <c r="A23" i="8"/>
  <c r="C22" i="8"/>
  <c r="B22" i="8"/>
  <c r="A22" i="8"/>
  <c r="C21" i="8"/>
  <c r="B21" i="8"/>
  <c r="A21" i="8"/>
  <c r="C20" i="8"/>
  <c r="B20" i="8"/>
  <c r="A20" i="8"/>
  <c r="C19" i="8"/>
  <c r="B19" i="8"/>
  <c r="A19" i="8"/>
  <c r="C18" i="8"/>
  <c r="B18" i="8"/>
  <c r="A18" i="8"/>
  <c r="C17" i="8"/>
  <c r="B17" i="8"/>
  <c r="A17" i="8"/>
  <c r="C16" i="8"/>
  <c r="B16" i="8"/>
  <c r="A16" i="8"/>
  <c r="C15" i="8"/>
  <c r="B15" i="8"/>
  <c r="A15" i="8"/>
  <c r="C14" i="8"/>
  <c r="B14" i="8"/>
  <c r="A14" i="8"/>
  <c r="C13" i="8"/>
  <c r="B13" i="8"/>
  <c r="A13" i="8"/>
  <c r="C12" i="8"/>
  <c r="B12" i="8"/>
  <c r="A12" i="8"/>
  <c r="F11" i="8"/>
  <c r="C52" i="7"/>
  <c r="B52" i="7"/>
  <c r="A52" i="7"/>
  <c r="C51" i="7"/>
  <c r="B51" i="7"/>
  <c r="A51" i="7"/>
  <c r="C50" i="7"/>
  <c r="B50" i="7"/>
  <c r="A50" i="7"/>
  <c r="C49" i="7"/>
  <c r="B49" i="7"/>
  <c r="A49" i="7"/>
  <c r="C48" i="7"/>
  <c r="B48" i="7"/>
  <c r="A48" i="7"/>
  <c r="C47" i="7"/>
  <c r="B47" i="7"/>
  <c r="A47" i="7"/>
  <c r="C46" i="7"/>
  <c r="B46" i="7"/>
  <c r="A46" i="7"/>
  <c r="C45" i="7"/>
  <c r="B45" i="7"/>
  <c r="A45" i="7"/>
  <c r="C44" i="7"/>
  <c r="B44" i="7"/>
  <c r="A44" i="7"/>
  <c r="C43" i="7"/>
  <c r="B43" i="7"/>
  <c r="A43" i="7"/>
  <c r="C42" i="7"/>
  <c r="B42" i="7"/>
  <c r="A42" i="7"/>
  <c r="C41" i="7"/>
  <c r="B41" i="7"/>
  <c r="A41" i="7"/>
  <c r="C40" i="7"/>
  <c r="B40" i="7"/>
  <c r="A40" i="7"/>
  <c r="C39" i="7"/>
  <c r="B39" i="7"/>
  <c r="A39" i="7"/>
  <c r="C38" i="7"/>
  <c r="B38" i="7"/>
  <c r="A38" i="7"/>
  <c r="C37" i="7"/>
  <c r="B37" i="7"/>
  <c r="A37" i="7"/>
  <c r="C36" i="7"/>
  <c r="B36" i="7"/>
  <c r="A36" i="7"/>
  <c r="A35" i="7"/>
  <c r="C34" i="7"/>
  <c r="B34" i="7"/>
  <c r="A34" i="7"/>
  <c r="C33" i="7"/>
  <c r="B33" i="7"/>
  <c r="A33" i="7"/>
  <c r="C32" i="7"/>
  <c r="B32" i="7"/>
  <c r="A32" i="7"/>
  <c r="C31" i="7"/>
  <c r="B31" i="7"/>
  <c r="A31" i="7"/>
  <c r="C30" i="7"/>
  <c r="B30" i="7"/>
  <c r="A30" i="7"/>
  <c r="C29" i="7"/>
  <c r="B29" i="7"/>
  <c r="A29" i="7"/>
  <c r="C28" i="7"/>
  <c r="B28" i="7"/>
  <c r="A28" i="7"/>
  <c r="H27" i="7"/>
  <c r="G27" i="7"/>
  <c r="F27" i="7"/>
  <c r="E27" i="7"/>
  <c r="D27" i="7"/>
  <c r="C27" i="7"/>
  <c r="B27" i="7"/>
  <c r="A27" i="7"/>
  <c r="C26" i="7"/>
  <c r="B26" i="7"/>
  <c r="A26" i="7"/>
  <c r="C25" i="7"/>
  <c r="B25" i="7"/>
  <c r="A25" i="7"/>
  <c r="C24" i="7"/>
  <c r="B24" i="7"/>
  <c r="A24" i="7"/>
  <c r="C23" i="7"/>
  <c r="B23" i="7"/>
  <c r="A23" i="7"/>
  <c r="C22" i="7"/>
  <c r="B22" i="7"/>
  <c r="A22" i="7"/>
  <c r="C21" i="7"/>
  <c r="B21" i="7"/>
  <c r="A21" i="7"/>
  <c r="C20" i="7"/>
  <c r="B20" i="7"/>
  <c r="A20" i="7"/>
  <c r="C19" i="7"/>
  <c r="B19" i="7"/>
  <c r="A19" i="7"/>
  <c r="C18" i="7"/>
  <c r="B18" i="7"/>
  <c r="A18" i="7"/>
  <c r="C17" i="7"/>
  <c r="B17" i="7"/>
  <c r="A17" i="7"/>
  <c r="C16" i="7"/>
  <c r="B16" i="7"/>
  <c r="A16" i="7"/>
  <c r="C15" i="7"/>
  <c r="B15" i="7"/>
  <c r="A15" i="7"/>
  <c r="C14" i="7"/>
  <c r="B14" i="7"/>
  <c r="A14" i="7"/>
  <c r="C13" i="7"/>
  <c r="B13" i="7"/>
  <c r="A13" i="7"/>
  <c r="C12" i="7"/>
  <c r="B12" i="7"/>
  <c r="A12" i="7"/>
  <c r="F11" i="7"/>
  <c r="C52" i="6"/>
  <c r="B52" i="6"/>
  <c r="A52" i="6"/>
  <c r="C51" i="6"/>
  <c r="B51" i="6"/>
  <c r="A51" i="6"/>
  <c r="C50" i="6"/>
  <c r="B50" i="6"/>
  <c r="A50" i="6"/>
  <c r="C49" i="6"/>
  <c r="B49" i="6"/>
  <c r="A49" i="6"/>
  <c r="C48" i="6"/>
  <c r="B48" i="6"/>
  <c r="A48" i="6"/>
  <c r="C47" i="6"/>
  <c r="B47" i="6"/>
  <c r="A47" i="6"/>
  <c r="C46" i="6"/>
  <c r="B46" i="6"/>
  <c r="A46" i="6"/>
  <c r="C45" i="6"/>
  <c r="B45" i="6"/>
  <c r="A45" i="6"/>
  <c r="C44" i="6"/>
  <c r="B44" i="6"/>
  <c r="A44" i="6"/>
  <c r="C43" i="6"/>
  <c r="B43" i="6"/>
  <c r="A43" i="6"/>
  <c r="C42" i="6"/>
  <c r="B42" i="6"/>
  <c r="A42" i="6"/>
  <c r="C41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A35" i="6"/>
  <c r="C34" i="6"/>
  <c r="B34" i="6"/>
  <c r="A34" i="6"/>
  <c r="C33" i="6"/>
  <c r="B33" i="6"/>
  <c r="A33" i="6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H27" i="6"/>
  <c r="G27" i="6"/>
  <c r="F27" i="6"/>
  <c r="E27" i="6"/>
  <c r="D27" i="6"/>
  <c r="C27" i="6"/>
  <c r="B27" i="6"/>
  <c r="A27" i="6"/>
  <c r="C26" i="6"/>
  <c r="B26" i="6"/>
  <c r="A26" i="6"/>
  <c r="C25" i="6"/>
  <c r="B25" i="6"/>
  <c r="A25" i="6"/>
  <c r="C24" i="6"/>
  <c r="B24" i="6"/>
  <c r="A24" i="6"/>
  <c r="C23" i="6"/>
  <c r="B23" i="6"/>
  <c r="A23" i="6"/>
  <c r="C22" i="6"/>
  <c r="B22" i="6"/>
  <c r="A22" i="6"/>
  <c r="C21" i="6"/>
  <c r="B21" i="6"/>
  <c r="A21" i="6"/>
  <c r="C20" i="6"/>
  <c r="B20" i="6"/>
  <c r="A20" i="6"/>
  <c r="C19" i="6"/>
  <c r="B19" i="6"/>
  <c r="A19" i="6"/>
  <c r="C18" i="6"/>
  <c r="B18" i="6"/>
  <c r="A18" i="6"/>
  <c r="C17" i="6"/>
  <c r="B17" i="6"/>
  <c r="A17" i="6"/>
  <c r="C16" i="6"/>
  <c r="B16" i="6"/>
  <c r="A16" i="6"/>
  <c r="C15" i="6"/>
  <c r="B15" i="6"/>
  <c r="A15" i="6"/>
  <c r="C14" i="6"/>
  <c r="B14" i="6"/>
  <c r="A14" i="6"/>
  <c r="C13" i="6"/>
  <c r="B13" i="6"/>
  <c r="A13" i="6"/>
  <c r="C12" i="6"/>
  <c r="B12" i="6"/>
  <c r="A12" i="6"/>
  <c r="F11" i="6"/>
  <c r="J46" i="5"/>
  <c r="D52" i="10" s="1"/>
  <c r="G46" i="5"/>
  <c r="F46" i="5"/>
  <c r="H46" i="5" s="1"/>
  <c r="E46" i="5"/>
  <c r="D46" i="5"/>
  <c r="F45" i="5"/>
  <c r="D45" i="5"/>
  <c r="E45" i="5" s="1"/>
  <c r="H44" i="5"/>
  <c r="M44" i="5" s="1"/>
  <c r="F44" i="5"/>
  <c r="G44" i="5" s="1"/>
  <c r="E44" i="5"/>
  <c r="D44" i="5"/>
  <c r="K43" i="5"/>
  <c r="E49" i="10" s="1"/>
  <c r="G43" i="5"/>
  <c r="I43" i="5" s="1"/>
  <c r="F43" i="5"/>
  <c r="D43" i="5"/>
  <c r="E43" i="5" s="1"/>
  <c r="M42" i="5"/>
  <c r="I42" i="5"/>
  <c r="K42" i="5" s="1"/>
  <c r="H42" i="5"/>
  <c r="J42" i="5" s="1"/>
  <c r="D48" i="10" s="1"/>
  <c r="F42" i="5"/>
  <c r="G42" i="5" s="1"/>
  <c r="D42" i="5"/>
  <c r="E42" i="5" s="1"/>
  <c r="J41" i="5"/>
  <c r="D47" i="10" s="1"/>
  <c r="F41" i="5"/>
  <c r="H41" i="5" s="1"/>
  <c r="M41" i="5" s="1"/>
  <c r="E41" i="5"/>
  <c r="D41" i="5"/>
  <c r="H40" i="5"/>
  <c r="G40" i="5"/>
  <c r="F40" i="5"/>
  <c r="E40" i="5"/>
  <c r="D40" i="5"/>
  <c r="F39" i="5"/>
  <c r="H39" i="5" s="1"/>
  <c r="J39" i="5" s="1"/>
  <c r="D45" i="10" s="1"/>
  <c r="E39" i="5"/>
  <c r="D39" i="5"/>
  <c r="F38" i="5"/>
  <c r="H38" i="5" s="1"/>
  <c r="D38" i="5"/>
  <c r="E38" i="5" s="1"/>
  <c r="M37" i="5"/>
  <c r="J37" i="5"/>
  <c r="D43" i="10" s="1"/>
  <c r="F37" i="5"/>
  <c r="H37" i="5" s="1"/>
  <c r="E37" i="5"/>
  <c r="D37" i="5"/>
  <c r="H36" i="5"/>
  <c r="F36" i="5"/>
  <c r="G36" i="5" s="1"/>
  <c r="D36" i="5"/>
  <c r="E36" i="5" s="1"/>
  <c r="I36" i="5" s="1"/>
  <c r="K36" i="5" s="1"/>
  <c r="M35" i="5"/>
  <c r="I35" i="5"/>
  <c r="K35" i="5" s="1"/>
  <c r="E41" i="10" s="1"/>
  <c r="H35" i="5"/>
  <c r="J35" i="5" s="1"/>
  <c r="D41" i="10" s="1"/>
  <c r="G35" i="5"/>
  <c r="F35" i="5"/>
  <c r="D35" i="5"/>
  <c r="E35" i="5" s="1"/>
  <c r="F34" i="5"/>
  <c r="H34" i="5" s="1"/>
  <c r="D34" i="5"/>
  <c r="E34" i="5" s="1"/>
  <c r="G33" i="5"/>
  <c r="F33" i="5"/>
  <c r="H33" i="5" s="1"/>
  <c r="M33" i="5" s="1"/>
  <c r="E33" i="5"/>
  <c r="D33" i="5"/>
  <c r="F32" i="5"/>
  <c r="G32" i="5" s="1"/>
  <c r="I32" i="5" s="1"/>
  <c r="K32" i="5" s="1"/>
  <c r="D32" i="5"/>
  <c r="E32" i="5" s="1"/>
  <c r="G31" i="5"/>
  <c r="F31" i="5"/>
  <c r="E31" i="5"/>
  <c r="D31" i="5"/>
  <c r="H31" i="5" s="1"/>
  <c r="F30" i="5"/>
  <c r="G30" i="5" s="1"/>
  <c r="I30" i="5" s="1"/>
  <c r="K30" i="5" s="1"/>
  <c r="D30" i="5"/>
  <c r="E30" i="5" s="1"/>
  <c r="C29" i="5"/>
  <c r="C35" i="10" s="1"/>
  <c r="B29" i="5"/>
  <c r="F28" i="5"/>
  <c r="D28" i="5"/>
  <c r="E28" i="5" s="1"/>
  <c r="F27" i="5"/>
  <c r="E27" i="5"/>
  <c r="D27" i="5"/>
  <c r="F26" i="5"/>
  <c r="E26" i="5"/>
  <c r="D26" i="5"/>
  <c r="G25" i="5"/>
  <c r="F25" i="5"/>
  <c r="D25" i="5"/>
  <c r="E25" i="5" s="1"/>
  <c r="J24" i="5"/>
  <c r="D30" i="10" s="1"/>
  <c r="F24" i="5"/>
  <c r="H24" i="5" s="1"/>
  <c r="M24" i="5" s="1"/>
  <c r="G30" i="10" s="1"/>
  <c r="D24" i="5"/>
  <c r="E24" i="5" s="1"/>
  <c r="F23" i="5"/>
  <c r="H23" i="5" s="1"/>
  <c r="E23" i="5"/>
  <c r="D23" i="5"/>
  <c r="M22" i="5"/>
  <c r="G28" i="10" s="1"/>
  <c r="J22" i="5"/>
  <c r="D28" i="10" s="1"/>
  <c r="H22" i="5"/>
  <c r="F22" i="5"/>
  <c r="G22" i="5" s="1"/>
  <c r="I22" i="5" s="1"/>
  <c r="K22" i="5" s="1"/>
  <c r="D22" i="5"/>
  <c r="E22" i="5" s="1"/>
  <c r="I20" i="5"/>
  <c r="K20" i="5" s="1"/>
  <c r="E26" i="10" s="1"/>
  <c r="H20" i="5"/>
  <c r="J20" i="5" s="1"/>
  <c r="D26" i="10" s="1"/>
  <c r="G20" i="5"/>
  <c r="F20" i="5"/>
  <c r="D20" i="5"/>
  <c r="E20" i="5" s="1"/>
  <c r="F19" i="5"/>
  <c r="D19" i="5"/>
  <c r="E19" i="5" s="1"/>
  <c r="J18" i="5"/>
  <c r="D24" i="10" s="1"/>
  <c r="F18" i="5"/>
  <c r="H18" i="5" s="1"/>
  <c r="M18" i="5" s="1"/>
  <c r="E18" i="5"/>
  <c r="D18" i="5"/>
  <c r="F17" i="5"/>
  <c r="G17" i="5" s="1"/>
  <c r="I17" i="5" s="1"/>
  <c r="K17" i="5" s="1"/>
  <c r="D17" i="5"/>
  <c r="E17" i="5" s="1"/>
  <c r="I16" i="5"/>
  <c r="K16" i="5" s="1"/>
  <c r="H16" i="5"/>
  <c r="G16" i="5"/>
  <c r="F16" i="5"/>
  <c r="D16" i="5"/>
  <c r="E16" i="5" s="1"/>
  <c r="G15" i="5"/>
  <c r="I15" i="5" s="1"/>
  <c r="K15" i="5" s="1"/>
  <c r="F15" i="5"/>
  <c r="H15" i="5" s="1"/>
  <c r="D15" i="5"/>
  <c r="E15" i="5" s="1"/>
  <c r="M14" i="5"/>
  <c r="G20" i="10" s="1"/>
  <c r="G14" i="5"/>
  <c r="I14" i="5" s="1"/>
  <c r="K14" i="5" s="1"/>
  <c r="F14" i="5"/>
  <c r="H14" i="5" s="1"/>
  <c r="J14" i="5" s="1"/>
  <c r="D20" i="10" s="1"/>
  <c r="E14" i="5"/>
  <c r="D14" i="5"/>
  <c r="F13" i="5"/>
  <c r="E13" i="5"/>
  <c r="D13" i="5"/>
  <c r="M12" i="5"/>
  <c r="G12" i="5"/>
  <c r="F12" i="5"/>
  <c r="H12" i="5" s="1"/>
  <c r="J12" i="5" s="1"/>
  <c r="D18" i="10" s="1"/>
  <c r="D12" i="5"/>
  <c r="E12" i="5" s="1"/>
  <c r="F11" i="5"/>
  <c r="D11" i="5"/>
  <c r="E11" i="5" s="1"/>
  <c r="M10" i="5"/>
  <c r="G16" i="10" s="1"/>
  <c r="J10" i="5"/>
  <c r="D16" i="10" s="1"/>
  <c r="F10" i="5"/>
  <c r="H10" i="5" s="1"/>
  <c r="E10" i="5"/>
  <c r="D10" i="5"/>
  <c r="M9" i="5"/>
  <c r="G15" i="10" s="1"/>
  <c r="J9" i="5"/>
  <c r="D15" i="10" s="1"/>
  <c r="I9" i="5"/>
  <c r="K9" i="5" s="1"/>
  <c r="H9" i="5"/>
  <c r="F9" i="5"/>
  <c r="G9" i="5" s="1"/>
  <c r="D9" i="5"/>
  <c r="E9" i="5" s="1"/>
  <c r="H8" i="5"/>
  <c r="G8" i="5"/>
  <c r="I8" i="5" s="1"/>
  <c r="K8" i="5" s="1"/>
  <c r="F8" i="5"/>
  <c r="D8" i="5"/>
  <c r="E8" i="5" s="1"/>
  <c r="K7" i="5"/>
  <c r="E13" i="10" s="1"/>
  <c r="H7" i="5"/>
  <c r="M7" i="5" s="1"/>
  <c r="F7" i="5"/>
  <c r="G7" i="5" s="1"/>
  <c r="I7" i="5" s="1"/>
  <c r="D7" i="5"/>
  <c r="E7" i="5" s="1"/>
  <c r="J6" i="5"/>
  <c r="D12" i="10" s="1"/>
  <c r="F6" i="5"/>
  <c r="H6" i="5" s="1"/>
  <c r="M6" i="5" s="1"/>
  <c r="E6" i="5"/>
  <c r="D6" i="5"/>
  <c r="M5" i="5"/>
  <c r="G11" i="10" s="1"/>
  <c r="K5" i="5"/>
  <c r="E11" i="10" s="1"/>
  <c r="J5" i="5"/>
  <c r="D11" i="10" s="1"/>
  <c r="M46" i="4"/>
  <c r="H46" i="4"/>
  <c r="J46" i="4" s="1"/>
  <c r="G46" i="4"/>
  <c r="I46" i="4" s="1"/>
  <c r="K46" i="4" s="1"/>
  <c r="F46" i="4"/>
  <c r="D46" i="4"/>
  <c r="E46" i="4" s="1"/>
  <c r="J45" i="4"/>
  <c r="H45" i="4"/>
  <c r="M45" i="4" s="1"/>
  <c r="G45" i="4"/>
  <c r="F45" i="4"/>
  <c r="D45" i="4"/>
  <c r="E45" i="4" s="1"/>
  <c r="F44" i="4"/>
  <c r="E44" i="4"/>
  <c r="D44" i="4"/>
  <c r="H43" i="4"/>
  <c r="G43" i="4"/>
  <c r="I43" i="4" s="1"/>
  <c r="K43" i="4" s="1"/>
  <c r="F43" i="4"/>
  <c r="E43" i="4"/>
  <c r="D43" i="4"/>
  <c r="I42" i="4"/>
  <c r="K42" i="4" s="1"/>
  <c r="G42" i="4"/>
  <c r="F42" i="4"/>
  <c r="D42" i="4"/>
  <c r="E42" i="4" s="1"/>
  <c r="G41" i="4"/>
  <c r="F41" i="4"/>
  <c r="D41" i="4"/>
  <c r="F40" i="4"/>
  <c r="E40" i="4"/>
  <c r="D40" i="4"/>
  <c r="F39" i="4"/>
  <c r="D39" i="4"/>
  <c r="E39" i="4" s="1"/>
  <c r="G38" i="4"/>
  <c r="I38" i="4" s="1"/>
  <c r="K38" i="4" s="1"/>
  <c r="F38" i="4"/>
  <c r="H38" i="4" s="1"/>
  <c r="J38" i="4" s="1"/>
  <c r="E38" i="4"/>
  <c r="D38" i="4"/>
  <c r="F37" i="4"/>
  <c r="D37" i="4"/>
  <c r="E37" i="4" s="1"/>
  <c r="F36" i="4"/>
  <c r="H36" i="4" s="1"/>
  <c r="J36" i="4" s="1"/>
  <c r="E36" i="4"/>
  <c r="D36" i="4"/>
  <c r="K35" i="4"/>
  <c r="J35" i="4"/>
  <c r="I35" i="4"/>
  <c r="H35" i="4"/>
  <c r="F35" i="4"/>
  <c r="G35" i="4" s="1"/>
  <c r="D35" i="4"/>
  <c r="E35" i="4" s="1"/>
  <c r="H34" i="4"/>
  <c r="M34" i="4" s="1"/>
  <c r="G34" i="4"/>
  <c r="I34" i="4" s="1"/>
  <c r="K34" i="4" s="1"/>
  <c r="F34" i="4"/>
  <c r="D34" i="4"/>
  <c r="E34" i="4" s="1"/>
  <c r="J33" i="4"/>
  <c r="H33" i="4"/>
  <c r="M33" i="4" s="1"/>
  <c r="G33" i="4"/>
  <c r="F33" i="4"/>
  <c r="D33" i="4"/>
  <c r="E33" i="4" s="1"/>
  <c r="F32" i="4"/>
  <c r="E32" i="4"/>
  <c r="D32" i="4"/>
  <c r="I31" i="4"/>
  <c r="K31" i="4" s="1"/>
  <c r="E37" i="9" s="1"/>
  <c r="H31" i="4"/>
  <c r="G31" i="4"/>
  <c r="F31" i="4"/>
  <c r="E31" i="4"/>
  <c r="D31" i="4"/>
  <c r="F30" i="4"/>
  <c r="D30" i="4"/>
  <c r="E30" i="4" s="1"/>
  <c r="D29" i="4"/>
  <c r="E29" i="4" s="1"/>
  <c r="C29" i="4"/>
  <c r="C35" i="9" s="1"/>
  <c r="B29" i="4"/>
  <c r="B35" i="9" s="1"/>
  <c r="H28" i="4"/>
  <c r="G28" i="4"/>
  <c r="I28" i="4" s="1"/>
  <c r="K28" i="4" s="1"/>
  <c r="F28" i="4"/>
  <c r="D28" i="4"/>
  <c r="E28" i="4" s="1"/>
  <c r="F27" i="4"/>
  <c r="G27" i="4" s="1"/>
  <c r="I27" i="4" s="1"/>
  <c r="K27" i="4" s="1"/>
  <c r="E27" i="4"/>
  <c r="D27" i="4"/>
  <c r="M26" i="4"/>
  <c r="G32" i="9" s="1"/>
  <c r="F26" i="4"/>
  <c r="H26" i="4" s="1"/>
  <c r="J26" i="4" s="1"/>
  <c r="D26" i="4"/>
  <c r="E26" i="4" s="1"/>
  <c r="F25" i="4"/>
  <c r="E25" i="4"/>
  <c r="D25" i="4"/>
  <c r="G24" i="4"/>
  <c r="F24" i="4"/>
  <c r="E24" i="4"/>
  <c r="D24" i="4"/>
  <c r="F23" i="4"/>
  <c r="D23" i="4"/>
  <c r="E23" i="4" s="1"/>
  <c r="H22" i="4"/>
  <c r="J22" i="4" s="1"/>
  <c r="F22" i="4"/>
  <c r="G22" i="4" s="1"/>
  <c r="I22" i="4" s="1"/>
  <c r="K22" i="4" s="1"/>
  <c r="D22" i="4"/>
  <c r="E22" i="4" s="1"/>
  <c r="H20" i="4"/>
  <c r="G20" i="4"/>
  <c r="I20" i="4" s="1"/>
  <c r="K20" i="4" s="1"/>
  <c r="F20" i="4"/>
  <c r="E20" i="4"/>
  <c r="D20" i="4"/>
  <c r="K19" i="4"/>
  <c r="G19" i="4"/>
  <c r="I19" i="4" s="1"/>
  <c r="F19" i="4"/>
  <c r="H19" i="4" s="1"/>
  <c r="J19" i="4" s="1"/>
  <c r="D25" i="9" s="1"/>
  <c r="D19" i="4"/>
  <c r="E19" i="4" s="1"/>
  <c r="F18" i="4"/>
  <c r="E18" i="4"/>
  <c r="D18" i="4"/>
  <c r="H17" i="4"/>
  <c r="F17" i="4"/>
  <c r="G17" i="4" s="1"/>
  <c r="D17" i="4"/>
  <c r="E17" i="4" s="1"/>
  <c r="G16" i="4"/>
  <c r="F16" i="4"/>
  <c r="D16" i="4"/>
  <c r="H16" i="4" s="1"/>
  <c r="G15" i="4"/>
  <c r="I15" i="4" s="1"/>
  <c r="K15" i="4" s="1"/>
  <c r="F15" i="4"/>
  <c r="H15" i="4" s="1"/>
  <c r="D15" i="4"/>
  <c r="E15" i="4" s="1"/>
  <c r="F14" i="4"/>
  <c r="G14" i="4" s="1"/>
  <c r="E14" i="4"/>
  <c r="D14" i="4"/>
  <c r="G13" i="4"/>
  <c r="F13" i="4"/>
  <c r="D13" i="4"/>
  <c r="E13" i="4" s="1"/>
  <c r="F12" i="4"/>
  <c r="E12" i="4"/>
  <c r="D12" i="4"/>
  <c r="F11" i="4"/>
  <c r="G11" i="4" s="1"/>
  <c r="D11" i="4"/>
  <c r="H11" i="4" s="1"/>
  <c r="G10" i="4"/>
  <c r="F10" i="4"/>
  <c r="D10" i="4"/>
  <c r="H9" i="4"/>
  <c r="M9" i="4" s="1"/>
  <c r="F9" i="4"/>
  <c r="G9" i="4" s="1"/>
  <c r="D9" i="4"/>
  <c r="E9" i="4" s="1"/>
  <c r="H8" i="4"/>
  <c r="J8" i="4" s="1"/>
  <c r="D14" i="9" s="1"/>
  <c r="G8" i="4"/>
  <c r="I8" i="4" s="1"/>
  <c r="K8" i="4" s="1"/>
  <c r="F8" i="4"/>
  <c r="E8" i="4"/>
  <c r="D8" i="4"/>
  <c r="M7" i="4"/>
  <c r="H7" i="4"/>
  <c r="J7" i="4" s="1"/>
  <c r="D13" i="9" s="1"/>
  <c r="G7" i="4"/>
  <c r="F7" i="4"/>
  <c r="D7" i="4"/>
  <c r="E7" i="4" s="1"/>
  <c r="F6" i="4"/>
  <c r="H6" i="4" s="1"/>
  <c r="E6" i="4"/>
  <c r="D6" i="4"/>
  <c r="M5" i="4"/>
  <c r="G11" i="9" s="1"/>
  <c r="K5" i="4"/>
  <c r="E11" i="9" s="1"/>
  <c r="J5" i="4"/>
  <c r="D11" i="9" s="1"/>
  <c r="M46" i="3"/>
  <c r="H46" i="3"/>
  <c r="G46" i="3"/>
  <c r="I46" i="3" s="1"/>
  <c r="K46" i="3" s="1"/>
  <c r="F46" i="3"/>
  <c r="E46" i="3"/>
  <c r="D46" i="3"/>
  <c r="F45" i="3"/>
  <c r="D45" i="3"/>
  <c r="E45" i="3" s="1"/>
  <c r="G44" i="3"/>
  <c r="I44" i="3" s="1"/>
  <c r="K44" i="3" s="1"/>
  <c r="E50" i="8" s="1"/>
  <c r="F44" i="3"/>
  <c r="H44" i="3" s="1"/>
  <c r="M44" i="3" s="1"/>
  <c r="E44" i="3"/>
  <c r="D44" i="3"/>
  <c r="H43" i="3"/>
  <c r="F43" i="3"/>
  <c r="G43" i="3" s="1"/>
  <c r="I43" i="3" s="1"/>
  <c r="K43" i="3" s="1"/>
  <c r="E43" i="3"/>
  <c r="D43" i="3"/>
  <c r="G42" i="3"/>
  <c r="I42" i="3" s="1"/>
  <c r="K42" i="3" s="1"/>
  <c r="F42" i="3"/>
  <c r="E42" i="3"/>
  <c r="D42" i="3"/>
  <c r="H42" i="3" s="1"/>
  <c r="I41" i="3"/>
  <c r="K41" i="3" s="1"/>
  <c r="H41" i="3"/>
  <c r="G41" i="3"/>
  <c r="F41" i="3"/>
  <c r="D41" i="3"/>
  <c r="E41" i="3" s="1"/>
  <c r="F40" i="3"/>
  <c r="E40" i="3"/>
  <c r="D40" i="3"/>
  <c r="M39" i="3"/>
  <c r="G45" i="8" s="1"/>
  <c r="F39" i="3"/>
  <c r="H39" i="3" s="1"/>
  <c r="E39" i="3"/>
  <c r="D39" i="3"/>
  <c r="F38" i="3"/>
  <c r="D38" i="3"/>
  <c r="E38" i="3" s="1"/>
  <c r="F37" i="3"/>
  <c r="G37" i="3" s="1"/>
  <c r="D37" i="3"/>
  <c r="H37" i="3" s="1"/>
  <c r="M37" i="3" s="1"/>
  <c r="G43" i="8" s="1"/>
  <c r="G36" i="3"/>
  <c r="F36" i="3"/>
  <c r="D36" i="3"/>
  <c r="H35" i="3"/>
  <c r="F35" i="3"/>
  <c r="G35" i="3" s="1"/>
  <c r="D35" i="3"/>
  <c r="E35" i="3" s="1"/>
  <c r="I35" i="3" s="1"/>
  <c r="K35" i="3" s="1"/>
  <c r="M34" i="3"/>
  <c r="G40" i="8" s="1"/>
  <c r="I34" i="3"/>
  <c r="K34" i="3" s="1"/>
  <c r="H34" i="3"/>
  <c r="G34" i="3"/>
  <c r="F34" i="3"/>
  <c r="E34" i="3"/>
  <c r="D34" i="3"/>
  <c r="F33" i="3"/>
  <c r="H33" i="3" s="1"/>
  <c r="M33" i="3" s="1"/>
  <c r="D33" i="3"/>
  <c r="E33" i="3" s="1"/>
  <c r="F32" i="3"/>
  <c r="E32" i="3"/>
  <c r="D32" i="3"/>
  <c r="F31" i="3"/>
  <c r="G31" i="3" s="1"/>
  <c r="D31" i="3"/>
  <c r="H30" i="3"/>
  <c r="G30" i="3"/>
  <c r="I30" i="3" s="1"/>
  <c r="K30" i="3" s="1"/>
  <c r="F30" i="3"/>
  <c r="E30" i="3"/>
  <c r="D30" i="3"/>
  <c r="C29" i="3"/>
  <c r="C35" i="8" s="1"/>
  <c r="B29" i="3"/>
  <c r="F28" i="3"/>
  <c r="H28" i="3" s="1"/>
  <c r="M28" i="3" s="1"/>
  <c r="D28" i="3"/>
  <c r="E28" i="3" s="1"/>
  <c r="G27" i="3"/>
  <c r="I27" i="3" s="1"/>
  <c r="K27" i="3" s="1"/>
  <c r="F27" i="3"/>
  <c r="H27" i="3" s="1"/>
  <c r="E27" i="3"/>
  <c r="D27" i="3"/>
  <c r="F26" i="3"/>
  <c r="D26" i="3"/>
  <c r="E26" i="3" s="1"/>
  <c r="G25" i="3"/>
  <c r="F25" i="3"/>
  <c r="D25" i="3"/>
  <c r="E25" i="3" s="1"/>
  <c r="F24" i="3"/>
  <c r="D24" i="3"/>
  <c r="E24" i="3" s="1"/>
  <c r="M23" i="3"/>
  <c r="G29" i="8" s="1"/>
  <c r="F23" i="3"/>
  <c r="G23" i="3" s="1"/>
  <c r="D23" i="3"/>
  <c r="H23" i="3" s="1"/>
  <c r="G22" i="3"/>
  <c r="F22" i="3"/>
  <c r="D22" i="3"/>
  <c r="F20" i="3"/>
  <c r="E20" i="3"/>
  <c r="D20" i="3"/>
  <c r="G19" i="3"/>
  <c r="I19" i="3" s="1"/>
  <c r="K19" i="3" s="1"/>
  <c r="F19" i="3"/>
  <c r="H19" i="3" s="1"/>
  <c r="M19" i="3" s="1"/>
  <c r="E19" i="3"/>
  <c r="D19" i="3"/>
  <c r="G18" i="3"/>
  <c r="F18" i="3"/>
  <c r="D18" i="3"/>
  <c r="H18" i="3" s="1"/>
  <c r="F17" i="3"/>
  <c r="D17" i="3"/>
  <c r="E17" i="3" s="1"/>
  <c r="F16" i="3"/>
  <c r="H16" i="3" s="1"/>
  <c r="M16" i="3" s="1"/>
  <c r="E16" i="3"/>
  <c r="D16" i="3"/>
  <c r="F15" i="3"/>
  <c r="H15" i="3" s="1"/>
  <c r="M15" i="3" s="1"/>
  <c r="E15" i="3"/>
  <c r="D15" i="3"/>
  <c r="G14" i="3"/>
  <c r="F14" i="3"/>
  <c r="D14" i="3"/>
  <c r="H14" i="3" s="1"/>
  <c r="F13" i="3"/>
  <c r="D13" i="3"/>
  <c r="E13" i="3" s="1"/>
  <c r="M12" i="3"/>
  <c r="F12" i="3"/>
  <c r="H12" i="3" s="1"/>
  <c r="E12" i="3"/>
  <c r="D12" i="3"/>
  <c r="F11" i="3"/>
  <c r="E11" i="3"/>
  <c r="D11" i="3"/>
  <c r="F10" i="3"/>
  <c r="G10" i="3" s="1"/>
  <c r="D10" i="3"/>
  <c r="H10" i="3" s="1"/>
  <c r="M10" i="3" s="1"/>
  <c r="G9" i="3"/>
  <c r="F9" i="3"/>
  <c r="D9" i="3"/>
  <c r="F8" i="3"/>
  <c r="D8" i="3"/>
  <c r="E8" i="3" s="1"/>
  <c r="M7" i="3"/>
  <c r="H7" i="3"/>
  <c r="G7" i="3"/>
  <c r="I7" i="3" s="1"/>
  <c r="K7" i="3" s="1"/>
  <c r="F7" i="3"/>
  <c r="E7" i="3"/>
  <c r="D7" i="3"/>
  <c r="M6" i="3"/>
  <c r="F6" i="3"/>
  <c r="H6" i="3" s="1"/>
  <c r="E6" i="3"/>
  <c r="D6" i="3"/>
  <c r="M5" i="3"/>
  <c r="G11" i="8" s="1"/>
  <c r="K5" i="3"/>
  <c r="E11" i="8" s="1"/>
  <c r="J5" i="3"/>
  <c r="J19" i="3" s="1"/>
  <c r="D25" i="8" s="1"/>
  <c r="M46" i="2"/>
  <c r="H46" i="2"/>
  <c r="J46" i="2" s="1"/>
  <c r="D52" i="7" s="1"/>
  <c r="G46" i="2"/>
  <c r="I46" i="2" s="1"/>
  <c r="K46" i="2" s="1"/>
  <c r="F46" i="2"/>
  <c r="D46" i="2"/>
  <c r="E46" i="2" s="1"/>
  <c r="F45" i="2"/>
  <c r="H45" i="2" s="1"/>
  <c r="E45" i="2"/>
  <c r="D45" i="2"/>
  <c r="K44" i="2"/>
  <c r="E50" i="7" s="1"/>
  <c r="I44" i="2"/>
  <c r="H44" i="2"/>
  <c r="G44" i="2"/>
  <c r="F44" i="2"/>
  <c r="D44" i="2"/>
  <c r="E44" i="2" s="1"/>
  <c r="F43" i="2"/>
  <c r="H43" i="2" s="1"/>
  <c r="D43" i="2"/>
  <c r="E43" i="2" s="1"/>
  <c r="F42" i="2"/>
  <c r="E42" i="2"/>
  <c r="D42" i="2"/>
  <c r="F41" i="2"/>
  <c r="D41" i="2"/>
  <c r="E41" i="2" s="1"/>
  <c r="H40" i="2"/>
  <c r="J40" i="2" s="1"/>
  <c r="D46" i="7" s="1"/>
  <c r="G40" i="2"/>
  <c r="I40" i="2" s="1"/>
  <c r="K40" i="2" s="1"/>
  <c r="F40" i="2"/>
  <c r="D40" i="2"/>
  <c r="E40" i="2" s="1"/>
  <c r="G39" i="2"/>
  <c r="F39" i="2"/>
  <c r="D39" i="2"/>
  <c r="E39" i="2" s="1"/>
  <c r="F38" i="2"/>
  <c r="E38" i="2"/>
  <c r="D38" i="2"/>
  <c r="F37" i="2"/>
  <c r="D37" i="2"/>
  <c r="E37" i="2" s="1"/>
  <c r="F36" i="2"/>
  <c r="G36" i="2" s="1"/>
  <c r="D36" i="2"/>
  <c r="H35" i="2"/>
  <c r="G35" i="2"/>
  <c r="I35" i="2" s="1"/>
  <c r="K35" i="2" s="1"/>
  <c r="F35" i="2"/>
  <c r="D35" i="2"/>
  <c r="E35" i="2" s="1"/>
  <c r="M34" i="2"/>
  <c r="J34" i="2"/>
  <c r="D40" i="7" s="1"/>
  <c r="F34" i="2"/>
  <c r="H34" i="2" s="1"/>
  <c r="D34" i="2"/>
  <c r="E34" i="2" s="1"/>
  <c r="H33" i="2"/>
  <c r="G33" i="2"/>
  <c r="I33" i="2" s="1"/>
  <c r="K33" i="2" s="1"/>
  <c r="F33" i="2"/>
  <c r="E33" i="2"/>
  <c r="D33" i="2"/>
  <c r="F32" i="2"/>
  <c r="D32" i="2"/>
  <c r="E32" i="2" s="1"/>
  <c r="F31" i="2"/>
  <c r="H31" i="2" s="1"/>
  <c r="M31" i="2" s="1"/>
  <c r="D31" i="2"/>
  <c r="E31" i="2" s="1"/>
  <c r="G30" i="2"/>
  <c r="F30" i="2"/>
  <c r="D30" i="2"/>
  <c r="H30" i="2" s="1"/>
  <c r="J30" i="2" s="1"/>
  <c r="D36" i="7" s="1"/>
  <c r="D29" i="2"/>
  <c r="E29" i="2" s="1"/>
  <c r="C29" i="2"/>
  <c r="B29" i="2"/>
  <c r="B35" i="7" s="1"/>
  <c r="J28" i="2"/>
  <c r="D34" i="7" s="1"/>
  <c r="I28" i="2"/>
  <c r="K28" i="2" s="1"/>
  <c r="H28" i="2"/>
  <c r="M28" i="2" s="1"/>
  <c r="G28" i="2"/>
  <c r="F28" i="2"/>
  <c r="D28" i="2"/>
  <c r="E28" i="2" s="1"/>
  <c r="H27" i="2"/>
  <c r="M27" i="2" s="1"/>
  <c r="G27" i="2"/>
  <c r="I27" i="2" s="1"/>
  <c r="K27" i="2" s="1"/>
  <c r="F27" i="2"/>
  <c r="D27" i="2"/>
  <c r="E27" i="2" s="1"/>
  <c r="G26" i="2"/>
  <c r="I26" i="2" s="1"/>
  <c r="K26" i="2" s="1"/>
  <c r="F26" i="2"/>
  <c r="H26" i="2" s="1"/>
  <c r="E26" i="2"/>
  <c r="D26" i="2"/>
  <c r="F25" i="2"/>
  <c r="H25" i="2" s="1"/>
  <c r="E25" i="2"/>
  <c r="D25" i="2"/>
  <c r="F24" i="2"/>
  <c r="D24" i="2"/>
  <c r="E24" i="2" s="1"/>
  <c r="F23" i="2"/>
  <c r="D23" i="2"/>
  <c r="E23" i="2" s="1"/>
  <c r="G22" i="2"/>
  <c r="F22" i="2"/>
  <c r="H22" i="2" s="1"/>
  <c r="E22" i="2"/>
  <c r="D22" i="2"/>
  <c r="F20" i="2"/>
  <c r="D20" i="2"/>
  <c r="E20" i="2" s="1"/>
  <c r="H19" i="2"/>
  <c r="J19" i="2" s="1"/>
  <c r="D25" i="7" s="1"/>
  <c r="F19" i="2"/>
  <c r="G19" i="2" s="1"/>
  <c r="I19" i="2" s="1"/>
  <c r="K19" i="2" s="1"/>
  <c r="D19" i="2"/>
  <c r="E19" i="2" s="1"/>
  <c r="G18" i="2"/>
  <c r="F18" i="2"/>
  <c r="D18" i="2"/>
  <c r="F17" i="2"/>
  <c r="D17" i="2"/>
  <c r="E17" i="2" s="1"/>
  <c r="F16" i="2"/>
  <c r="E16" i="2"/>
  <c r="D16" i="2"/>
  <c r="M15" i="2"/>
  <c r="I15" i="2"/>
  <c r="K15" i="2" s="1"/>
  <c r="H15" i="2"/>
  <c r="J15" i="2" s="1"/>
  <c r="D21" i="7" s="1"/>
  <c r="G15" i="2"/>
  <c r="F15" i="2"/>
  <c r="D15" i="2"/>
  <c r="E15" i="2" s="1"/>
  <c r="I14" i="2"/>
  <c r="K14" i="2" s="1"/>
  <c r="G14" i="2"/>
  <c r="F14" i="2"/>
  <c r="D14" i="2"/>
  <c r="E14" i="2" s="1"/>
  <c r="I13" i="2"/>
  <c r="K13" i="2" s="1"/>
  <c r="H13" i="2"/>
  <c r="G13" i="2"/>
  <c r="F13" i="2"/>
  <c r="E13" i="2"/>
  <c r="D13" i="2"/>
  <c r="M12" i="2"/>
  <c r="G12" i="2"/>
  <c r="I12" i="2" s="1"/>
  <c r="K12" i="2" s="1"/>
  <c r="F12" i="2"/>
  <c r="H12" i="2" s="1"/>
  <c r="J12" i="2" s="1"/>
  <c r="D18" i="7" s="1"/>
  <c r="E12" i="2"/>
  <c r="D12" i="2"/>
  <c r="F11" i="2"/>
  <c r="D11" i="2"/>
  <c r="E11" i="2" s="1"/>
  <c r="F10" i="2"/>
  <c r="H10" i="2" s="1"/>
  <c r="E10" i="2"/>
  <c r="D10" i="2"/>
  <c r="F9" i="2"/>
  <c r="H9" i="2" s="1"/>
  <c r="D9" i="2"/>
  <c r="E9" i="2" s="1"/>
  <c r="F8" i="2"/>
  <c r="D8" i="2"/>
  <c r="E8" i="2" s="1"/>
  <c r="F7" i="2"/>
  <c r="G7" i="2" s="1"/>
  <c r="I7" i="2" s="1"/>
  <c r="K7" i="2" s="1"/>
  <c r="E7" i="2"/>
  <c r="D7" i="2"/>
  <c r="J6" i="2"/>
  <c r="D12" i="7" s="1"/>
  <c r="H6" i="2"/>
  <c r="M6" i="2" s="1"/>
  <c r="G6" i="2"/>
  <c r="I6" i="2" s="1"/>
  <c r="K6" i="2" s="1"/>
  <c r="F6" i="2"/>
  <c r="E6" i="2"/>
  <c r="D6" i="2"/>
  <c r="M5" i="2"/>
  <c r="G11" i="7" s="1"/>
  <c r="K5" i="2"/>
  <c r="E11" i="7" s="1"/>
  <c r="J5" i="2"/>
  <c r="D11" i="7" s="1"/>
  <c r="G46" i="1"/>
  <c r="F46" i="1"/>
  <c r="E46" i="1"/>
  <c r="I46" i="1" s="1"/>
  <c r="D46" i="1"/>
  <c r="F45" i="1"/>
  <c r="G45" i="1" s="1"/>
  <c r="D45" i="1"/>
  <c r="H45" i="1" s="1"/>
  <c r="M44" i="1"/>
  <c r="G44" i="1"/>
  <c r="F44" i="1"/>
  <c r="D44" i="1"/>
  <c r="H44" i="1" s="1"/>
  <c r="F43" i="1"/>
  <c r="D43" i="1"/>
  <c r="E43" i="1" s="1"/>
  <c r="F42" i="1"/>
  <c r="G42" i="1" s="1"/>
  <c r="I42" i="1" s="1"/>
  <c r="E42" i="1"/>
  <c r="D42" i="1"/>
  <c r="H41" i="1"/>
  <c r="G41" i="1"/>
  <c r="I41" i="1" s="1"/>
  <c r="K41" i="1" s="1"/>
  <c r="F41" i="1"/>
  <c r="E41" i="1"/>
  <c r="D41" i="1"/>
  <c r="F40" i="1"/>
  <c r="D40" i="1"/>
  <c r="E40" i="1" s="1"/>
  <c r="F39" i="1"/>
  <c r="E39" i="1"/>
  <c r="D39" i="1"/>
  <c r="F38" i="1"/>
  <c r="H38" i="1" s="1"/>
  <c r="D38" i="1"/>
  <c r="E38" i="1" s="1"/>
  <c r="H37" i="1"/>
  <c r="M37" i="1" s="1"/>
  <c r="G37" i="1"/>
  <c r="F37" i="1"/>
  <c r="D37" i="1"/>
  <c r="E37" i="1" s="1"/>
  <c r="I37" i="1" s="1"/>
  <c r="K37" i="1" s="1"/>
  <c r="H36" i="1"/>
  <c r="G36" i="1"/>
  <c r="F36" i="1"/>
  <c r="D36" i="1"/>
  <c r="E36" i="1" s="1"/>
  <c r="I36" i="1" s="1"/>
  <c r="K36" i="1" s="1"/>
  <c r="G35" i="1"/>
  <c r="F35" i="1"/>
  <c r="D35" i="1"/>
  <c r="E35" i="1" s="1"/>
  <c r="F34" i="1"/>
  <c r="D34" i="1"/>
  <c r="E34" i="1" s="1"/>
  <c r="F33" i="1"/>
  <c r="G33" i="1" s="1"/>
  <c r="I33" i="1" s="1"/>
  <c r="D33" i="1"/>
  <c r="E33" i="1" s="1"/>
  <c r="H32" i="1"/>
  <c r="G32" i="1"/>
  <c r="I32" i="1" s="1"/>
  <c r="F32" i="1"/>
  <c r="E32" i="1"/>
  <c r="D32" i="1"/>
  <c r="F31" i="1"/>
  <c r="G31" i="1" s="1"/>
  <c r="I31" i="1" s="1"/>
  <c r="K31" i="1" s="1"/>
  <c r="D31" i="1"/>
  <c r="E31" i="1" s="1"/>
  <c r="G30" i="1"/>
  <c r="I30" i="1" s="1"/>
  <c r="F30" i="1"/>
  <c r="H30" i="1" s="1"/>
  <c r="E30" i="1"/>
  <c r="D30" i="1"/>
  <c r="F29" i="1"/>
  <c r="C29" i="1"/>
  <c r="C35" i="6" s="1"/>
  <c r="B29" i="1"/>
  <c r="B35" i="6" s="1"/>
  <c r="F28" i="1"/>
  <c r="H28" i="1" s="1"/>
  <c r="E28" i="1"/>
  <c r="D28" i="1"/>
  <c r="F27" i="1"/>
  <c r="D27" i="1"/>
  <c r="E27" i="1" s="1"/>
  <c r="F26" i="1"/>
  <c r="H26" i="1" s="1"/>
  <c r="D26" i="1"/>
  <c r="E26" i="1" s="1"/>
  <c r="H25" i="1"/>
  <c r="G25" i="1"/>
  <c r="F25" i="1"/>
  <c r="D25" i="1"/>
  <c r="E25" i="1" s="1"/>
  <c r="I25" i="1" s="1"/>
  <c r="K24" i="1"/>
  <c r="G24" i="1"/>
  <c r="I24" i="1" s="1"/>
  <c r="F24" i="1"/>
  <c r="H24" i="1" s="1"/>
  <c r="E24" i="1"/>
  <c r="D24" i="1"/>
  <c r="F23" i="1"/>
  <c r="E23" i="1"/>
  <c r="D23" i="1"/>
  <c r="H22" i="1"/>
  <c r="F22" i="1"/>
  <c r="G22" i="1" s="1"/>
  <c r="I22" i="1" s="1"/>
  <c r="K22" i="1" s="1"/>
  <c r="E22" i="1"/>
  <c r="D22" i="1"/>
  <c r="F20" i="1"/>
  <c r="E20" i="1"/>
  <c r="D20" i="1"/>
  <c r="F19" i="1"/>
  <c r="D19" i="1"/>
  <c r="E19" i="1" s="1"/>
  <c r="M18" i="1"/>
  <c r="G24" i="6" s="1"/>
  <c r="H18" i="1"/>
  <c r="J18" i="1" s="1"/>
  <c r="D24" i="6" s="1"/>
  <c r="F18" i="1"/>
  <c r="G18" i="1" s="1"/>
  <c r="D18" i="1"/>
  <c r="E18" i="1" s="1"/>
  <c r="I18" i="1" s="1"/>
  <c r="K18" i="1" s="1"/>
  <c r="E24" i="6" s="1"/>
  <c r="I17" i="1"/>
  <c r="H17" i="1"/>
  <c r="G17" i="1"/>
  <c r="F17" i="1"/>
  <c r="D17" i="1"/>
  <c r="E17" i="1" s="1"/>
  <c r="F16" i="1"/>
  <c r="G16" i="1" s="1"/>
  <c r="I16" i="1" s="1"/>
  <c r="K16" i="1" s="1"/>
  <c r="D16" i="1"/>
  <c r="E16" i="1" s="1"/>
  <c r="F15" i="1"/>
  <c r="H15" i="1" s="1"/>
  <c r="M15" i="1" s="1"/>
  <c r="E15" i="1"/>
  <c r="D15" i="1"/>
  <c r="F14" i="1"/>
  <c r="G14" i="1" s="1"/>
  <c r="I14" i="1" s="1"/>
  <c r="K14" i="1" s="1"/>
  <c r="E14" i="1"/>
  <c r="D14" i="1"/>
  <c r="G13" i="1"/>
  <c r="I13" i="1" s="1"/>
  <c r="F13" i="1"/>
  <c r="H13" i="1" s="1"/>
  <c r="E13" i="1"/>
  <c r="D13" i="1"/>
  <c r="F12" i="1"/>
  <c r="H12" i="1" s="1"/>
  <c r="E12" i="1"/>
  <c r="D12" i="1"/>
  <c r="J11" i="1"/>
  <c r="D17" i="6" s="1"/>
  <c r="H11" i="1"/>
  <c r="F11" i="1"/>
  <c r="G11" i="1" s="1"/>
  <c r="I11" i="1" s="1"/>
  <c r="K11" i="1" s="1"/>
  <c r="D11" i="1"/>
  <c r="E11" i="1" s="1"/>
  <c r="M10" i="1"/>
  <c r="H10" i="1"/>
  <c r="J10" i="1" s="1"/>
  <c r="D16" i="6" s="1"/>
  <c r="F10" i="1"/>
  <c r="G10" i="1" s="1"/>
  <c r="I10" i="1" s="1"/>
  <c r="D10" i="1"/>
  <c r="E10" i="1" s="1"/>
  <c r="H9" i="1"/>
  <c r="G9" i="1"/>
  <c r="F9" i="1"/>
  <c r="D9" i="1"/>
  <c r="E9" i="1" s="1"/>
  <c r="J8" i="1"/>
  <c r="D14" i="6" s="1"/>
  <c r="H8" i="1"/>
  <c r="G8" i="1"/>
  <c r="F8" i="1"/>
  <c r="D8" i="1"/>
  <c r="E8" i="1" s="1"/>
  <c r="M7" i="1"/>
  <c r="G13" i="6" s="1"/>
  <c r="G7" i="1"/>
  <c r="F7" i="1"/>
  <c r="H7" i="1" s="1"/>
  <c r="D7" i="1"/>
  <c r="E7" i="1" s="1"/>
  <c r="F6" i="1"/>
  <c r="G6" i="1" s="1"/>
  <c r="D6" i="1"/>
  <c r="E6" i="1" s="1"/>
  <c r="M5" i="1"/>
  <c r="G11" i="6" s="1"/>
  <c r="K5" i="1"/>
  <c r="E11" i="6" s="1"/>
  <c r="J5" i="1"/>
  <c r="D11" i="6" s="1"/>
  <c r="E47" i="6" l="1"/>
  <c r="E20" i="7"/>
  <c r="E39" i="7"/>
  <c r="K33" i="1"/>
  <c r="G18" i="7"/>
  <c r="H23" i="2"/>
  <c r="G23" i="2"/>
  <c r="I23" i="2" s="1"/>
  <c r="K23" i="2" s="1"/>
  <c r="E33" i="7"/>
  <c r="G29" i="1"/>
  <c r="M9" i="2"/>
  <c r="J9" i="2"/>
  <c r="D15" i="7" s="1"/>
  <c r="E28" i="6"/>
  <c r="M36" i="1"/>
  <c r="J36" i="1"/>
  <c r="D42" i="6" s="1"/>
  <c r="H18" i="2"/>
  <c r="E18" i="2"/>
  <c r="G21" i="6"/>
  <c r="L18" i="1"/>
  <c r="F24" i="6" s="1"/>
  <c r="M26" i="1"/>
  <c r="J26" i="1"/>
  <c r="D32" i="6" s="1"/>
  <c r="G50" i="6"/>
  <c r="G33" i="7"/>
  <c r="J15" i="1"/>
  <c r="D21" i="6" s="1"/>
  <c r="H23" i="1"/>
  <c r="G23" i="1"/>
  <c r="I23" i="1" s="1"/>
  <c r="K23" i="1" s="1"/>
  <c r="G43" i="6"/>
  <c r="J45" i="1"/>
  <c r="D51" i="6" s="1"/>
  <c r="M45" i="1"/>
  <c r="E25" i="7"/>
  <c r="L19" i="2"/>
  <c r="F25" i="7" s="1"/>
  <c r="E33" i="8"/>
  <c r="E17" i="6"/>
  <c r="L11" i="1"/>
  <c r="F17" i="6" s="1"/>
  <c r="E43" i="6"/>
  <c r="L37" i="1"/>
  <c r="F43" i="6" s="1"/>
  <c r="I9" i="1"/>
  <c r="K9" i="1" s="1"/>
  <c r="M12" i="1"/>
  <c r="J12" i="1"/>
  <c r="D18" i="6" s="1"/>
  <c r="E12" i="7"/>
  <c r="L6" i="2"/>
  <c r="F12" i="7" s="1"/>
  <c r="E21" i="7"/>
  <c r="L15" i="2"/>
  <c r="F21" i="7" s="1"/>
  <c r="G40" i="7"/>
  <c r="H42" i="2"/>
  <c r="G42" i="2"/>
  <c r="I42" i="2" s="1"/>
  <c r="K42" i="2" s="1"/>
  <c r="E37" i="6"/>
  <c r="M38" i="1"/>
  <c r="J38" i="1"/>
  <c r="D44" i="6" s="1"/>
  <c r="M10" i="2"/>
  <c r="J10" i="2"/>
  <c r="D16" i="7" s="1"/>
  <c r="G21" i="7"/>
  <c r="N15" i="2"/>
  <c r="H21" i="7" s="1"/>
  <c r="E22" i="6"/>
  <c r="J24" i="1"/>
  <c r="D30" i="6" s="1"/>
  <c r="M24" i="1"/>
  <c r="K46" i="1"/>
  <c r="M25" i="2"/>
  <c r="J25" i="2"/>
  <c r="D31" i="7" s="1"/>
  <c r="G34" i="7"/>
  <c r="M43" i="2"/>
  <c r="J43" i="2"/>
  <c r="D49" i="7" s="1"/>
  <c r="E52" i="7"/>
  <c r="L46" i="2"/>
  <c r="F52" i="7" s="1"/>
  <c r="I7" i="1"/>
  <c r="K7" i="1" s="1"/>
  <c r="K10" i="1"/>
  <c r="K42" i="1"/>
  <c r="E34" i="7"/>
  <c r="L28" i="2"/>
  <c r="F34" i="7" s="1"/>
  <c r="E41" i="7"/>
  <c r="G21" i="8"/>
  <c r="E25" i="8"/>
  <c r="L19" i="3"/>
  <c r="F25" i="8" s="1"/>
  <c r="E42" i="6"/>
  <c r="G16" i="6"/>
  <c r="M17" i="1"/>
  <c r="J17" i="1"/>
  <c r="D23" i="6" s="1"/>
  <c r="K25" i="1"/>
  <c r="K32" i="1"/>
  <c r="E13" i="7"/>
  <c r="M26" i="2"/>
  <c r="J26" i="2"/>
  <c r="D32" i="7" s="1"/>
  <c r="E20" i="6"/>
  <c r="H20" i="1"/>
  <c r="G20" i="1"/>
  <c r="I20" i="1" s="1"/>
  <c r="K20" i="1" s="1"/>
  <c r="E30" i="6"/>
  <c r="L24" i="1"/>
  <c r="F30" i="6" s="1"/>
  <c r="K17" i="1"/>
  <c r="H40" i="1"/>
  <c r="M22" i="2"/>
  <c r="J22" i="2"/>
  <c r="D28" i="7" s="1"/>
  <c r="E32" i="7"/>
  <c r="L26" i="2"/>
  <c r="F32" i="7" s="1"/>
  <c r="E46" i="7"/>
  <c r="L40" i="2"/>
  <c r="F46" i="7" s="1"/>
  <c r="G25" i="2"/>
  <c r="I25" i="2" s="1"/>
  <c r="K25" i="2" s="1"/>
  <c r="E33" i="9"/>
  <c r="H19" i="5"/>
  <c r="G19" i="5"/>
  <c r="I19" i="5" s="1"/>
  <c r="K19" i="5" s="1"/>
  <c r="E36" i="10"/>
  <c r="J10" i="3"/>
  <c r="D16" i="8" s="1"/>
  <c r="H13" i="3"/>
  <c r="M35" i="3"/>
  <c r="J35" i="3"/>
  <c r="M16" i="4"/>
  <c r="J16" i="4"/>
  <c r="D22" i="9" s="1"/>
  <c r="E41" i="9"/>
  <c r="L35" i="4"/>
  <c r="F41" i="9" s="1"/>
  <c r="M34" i="5"/>
  <c r="J34" i="5"/>
  <c r="D40" i="10" s="1"/>
  <c r="G40" i="1"/>
  <c r="I40" i="1" s="1"/>
  <c r="K40" i="1" s="1"/>
  <c r="E48" i="8"/>
  <c r="G34" i="5"/>
  <c r="I34" i="5" s="1"/>
  <c r="K34" i="5" s="1"/>
  <c r="H14" i="1"/>
  <c r="J28" i="1"/>
  <c r="D34" i="6" s="1"/>
  <c r="H33" i="1"/>
  <c r="E45" i="1"/>
  <c r="H11" i="2"/>
  <c r="I18" i="2"/>
  <c r="K18" i="2" s="1"/>
  <c r="M45" i="2"/>
  <c r="J45" i="2"/>
  <c r="D51" i="7" s="1"/>
  <c r="J14" i="3"/>
  <c r="D20" i="8" s="1"/>
  <c r="M14" i="3"/>
  <c r="G15" i="9"/>
  <c r="I6" i="1"/>
  <c r="K6" i="1" s="1"/>
  <c r="H16" i="1"/>
  <c r="G28" i="1"/>
  <c r="I28" i="1" s="1"/>
  <c r="K28" i="1" s="1"/>
  <c r="H42" i="1"/>
  <c r="I45" i="1"/>
  <c r="K45" i="1" s="1"/>
  <c r="G9" i="2"/>
  <c r="I9" i="2" s="1"/>
  <c r="K9" i="2" s="1"/>
  <c r="J27" i="2"/>
  <c r="D33" i="7" s="1"/>
  <c r="M35" i="2"/>
  <c r="J35" i="2"/>
  <c r="D41" i="7" s="1"/>
  <c r="G43" i="2"/>
  <c r="I43" i="2" s="1"/>
  <c r="K43" i="2" s="1"/>
  <c r="J9" i="4"/>
  <c r="D15" i="9" s="1"/>
  <c r="H27" i="4"/>
  <c r="D11" i="8"/>
  <c r="J44" i="3"/>
  <c r="E13" i="8"/>
  <c r="L7" i="3"/>
  <c r="F13" i="8" s="1"/>
  <c r="G45" i="3"/>
  <c r="I45" i="3" s="1"/>
  <c r="K45" i="3" s="1"/>
  <c r="H45" i="3"/>
  <c r="H12" i="4"/>
  <c r="G12" i="4"/>
  <c r="I12" i="4" s="1"/>
  <c r="K12" i="4" s="1"/>
  <c r="H30" i="4"/>
  <c r="G30" i="4"/>
  <c r="I30" i="4" s="1"/>
  <c r="K30" i="4" s="1"/>
  <c r="H30" i="5"/>
  <c r="N18" i="1"/>
  <c r="H24" i="6" s="1"/>
  <c r="E30" i="2"/>
  <c r="I30" i="2" s="1"/>
  <c r="K30" i="2" s="1"/>
  <c r="J33" i="3"/>
  <c r="E16" i="4"/>
  <c r="H7" i="2"/>
  <c r="M25" i="1"/>
  <c r="H35" i="1"/>
  <c r="M30" i="2"/>
  <c r="H8" i="3"/>
  <c r="G8" i="3"/>
  <c r="I8" i="3" s="1"/>
  <c r="K8" i="3" s="1"/>
  <c r="H17" i="3"/>
  <c r="E36" i="8"/>
  <c r="L30" i="3"/>
  <c r="F36" i="8" s="1"/>
  <c r="H40" i="3"/>
  <c r="G40" i="3"/>
  <c r="I40" i="3" s="1"/>
  <c r="K40" i="3" s="1"/>
  <c r="E49" i="8"/>
  <c r="L43" i="3"/>
  <c r="F49" i="8" s="1"/>
  <c r="M28" i="1"/>
  <c r="I35" i="1"/>
  <c r="K35" i="1" s="1"/>
  <c r="J44" i="1"/>
  <c r="D50" i="6" s="1"/>
  <c r="M13" i="2"/>
  <c r="J13" i="2"/>
  <c r="D19" i="7" s="1"/>
  <c r="H38" i="2"/>
  <c r="G38" i="2"/>
  <c r="I38" i="2" s="1"/>
  <c r="K38" i="2" s="1"/>
  <c r="M40" i="2"/>
  <c r="M18" i="3"/>
  <c r="J18" i="3"/>
  <c r="D24" i="8" s="1"/>
  <c r="H20" i="3"/>
  <c r="G20" i="3"/>
  <c r="I20" i="3" s="1"/>
  <c r="K20" i="3" s="1"/>
  <c r="M30" i="3"/>
  <c r="J30" i="3"/>
  <c r="M43" i="3"/>
  <c r="J43" i="3"/>
  <c r="E52" i="8"/>
  <c r="M31" i="4"/>
  <c r="J31" i="4"/>
  <c r="L31" i="4" s="1"/>
  <c r="F37" i="9" s="1"/>
  <c r="L16" i="5"/>
  <c r="F22" i="10" s="1"/>
  <c r="E22" i="10"/>
  <c r="I8" i="1"/>
  <c r="K8" i="1" s="1"/>
  <c r="M8" i="1"/>
  <c r="J13" i="1"/>
  <c r="D19" i="6" s="1"/>
  <c r="J25" i="1"/>
  <c r="D31" i="6" s="1"/>
  <c r="J30" i="1"/>
  <c r="D36" i="6" s="1"/>
  <c r="E44" i="1"/>
  <c r="E19" i="7"/>
  <c r="L13" i="2"/>
  <c r="F19" i="7" s="1"/>
  <c r="H24" i="2"/>
  <c r="M33" i="2"/>
  <c r="J33" i="2"/>
  <c r="D39" i="7" s="1"/>
  <c r="J6" i="3"/>
  <c r="D12" i="8" s="1"/>
  <c r="E18" i="3"/>
  <c r="H31" i="3"/>
  <c r="E31" i="3"/>
  <c r="I31" i="3" s="1"/>
  <c r="K31" i="3" s="1"/>
  <c r="G13" i="9"/>
  <c r="E34" i="9"/>
  <c r="E14" i="10"/>
  <c r="M11" i="1"/>
  <c r="J22" i="1"/>
  <c r="D28" i="6" s="1"/>
  <c r="M22" i="1"/>
  <c r="H27" i="1"/>
  <c r="G27" i="1"/>
  <c r="I27" i="1" s="1"/>
  <c r="K27" i="1" s="1"/>
  <c r="J37" i="1"/>
  <c r="D43" i="6" s="1"/>
  <c r="H39" i="1"/>
  <c r="G39" i="1"/>
  <c r="I39" i="1" s="1"/>
  <c r="K39" i="1" s="1"/>
  <c r="I22" i="2"/>
  <c r="K22" i="2" s="1"/>
  <c r="G37" i="7"/>
  <c r="E9" i="3"/>
  <c r="H9" i="3"/>
  <c r="G52" i="8"/>
  <c r="E26" i="9"/>
  <c r="L20" i="4"/>
  <c r="F26" i="9" s="1"/>
  <c r="K13" i="1"/>
  <c r="K30" i="1"/>
  <c r="M32" i="1"/>
  <c r="M41" i="1"/>
  <c r="H46" i="1"/>
  <c r="G12" i="7"/>
  <c r="N6" i="2"/>
  <c r="H12" i="7" s="1"/>
  <c r="G10" i="2"/>
  <c r="I10" i="2" s="1"/>
  <c r="K10" i="2" s="1"/>
  <c r="G31" i="2"/>
  <c r="I31" i="2" s="1"/>
  <c r="K31" i="2" s="1"/>
  <c r="G12" i="8"/>
  <c r="G15" i="3"/>
  <c r="I15" i="3" s="1"/>
  <c r="K15" i="3" s="1"/>
  <c r="E42" i="10"/>
  <c r="H31" i="1"/>
  <c r="G15" i="1"/>
  <c r="I15" i="1" s="1"/>
  <c r="K15" i="1" s="1"/>
  <c r="M13" i="1"/>
  <c r="D29" i="1"/>
  <c r="E29" i="1" s="1"/>
  <c r="M30" i="1"/>
  <c r="J32" i="1"/>
  <c r="D38" i="6" s="1"/>
  <c r="H17" i="2"/>
  <c r="G17" i="2"/>
  <c r="I17" i="2" s="1"/>
  <c r="K17" i="2" s="1"/>
  <c r="J31" i="2"/>
  <c r="D37" i="7" s="1"/>
  <c r="H39" i="2"/>
  <c r="J15" i="3"/>
  <c r="D21" i="8" s="1"/>
  <c r="G34" i="8"/>
  <c r="E44" i="9"/>
  <c r="L38" i="4"/>
  <c r="F44" i="9" s="1"/>
  <c r="J9" i="1"/>
  <c r="D15" i="6" s="1"/>
  <c r="M9" i="1"/>
  <c r="G39" i="8"/>
  <c r="J7" i="1"/>
  <c r="D13" i="6" s="1"/>
  <c r="J41" i="1"/>
  <c r="D47" i="6" s="1"/>
  <c r="E18" i="7"/>
  <c r="L12" i="2"/>
  <c r="F18" i="7" s="1"/>
  <c r="H14" i="2"/>
  <c r="M19" i="2"/>
  <c r="I39" i="2"/>
  <c r="K39" i="2" s="1"/>
  <c r="G52" i="7"/>
  <c r="N46" i="2"/>
  <c r="H52" i="7" s="1"/>
  <c r="G18" i="8"/>
  <c r="J28" i="3"/>
  <c r="E41" i="8"/>
  <c r="E28" i="9"/>
  <c r="L22" i="4"/>
  <c r="F28" i="9" s="1"/>
  <c r="G51" i="9"/>
  <c r="I33" i="5"/>
  <c r="K33" i="5" s="1"/>
  <c r="G48" i="10"/>
  <c r="H11" i="3"/>
  <c r="G11" i="3"/>
  <c r="I11" i="3" s="1"/>
  <c r="K11" i="3" s="1"/>
  <c r="I25" i="3"/>
  <c r="K25" i="3" s="1"/>
  <c r="E21" i="9"/>
  <c r="L15" i="4"/>
  <c r="F21" i="9" s="1"/>
  <c r="H18" i="4"/>
  <c r="G18" i="4"/>
  <c r="I18" i="4" s="1"/>
  <c r="K18" i="4" s="1"/>
  <c r="I24" i="4"/>
  <c r="K24" i="4" s="1"/>
  <c r="E48" i="9"/>
  <c r="M16" i="5"/>
  <c r="J16" i="5"/>
  <c r="D22" i="10" s="1"/>
  <c r="I9" i="3"/>
  <c r="K9" i="3" s="1"/>
  <c r="J23" i="3"/>
  <c r="B35" i="8"/>
  <c r="D29" i="3"/>
  <c r="E29" i="3" s="1"/>
  <c r="M6" i="4"/>
  <c r="J6" i="4"/>
  <c r="D12" i="9" s="1"/>
  <c r="G25" i="4"/>
  <c r="I25" i="4" s="1"/>
  <c r="K25" i="4" s="1"/>
  <c r="H25" i="4"/>
  <c r="E40" i="9"/>
  <c r="L34" i="4"/>
  <c r="F40" i="9" s="1"/>
  <c r="E23" i="10"/>
  <c r="H37" i="2"/>
  <c r="G37" i="2"/>
  <c r="I37" i="2" s="1"/>
  <c r="K37" i="2" s="1"/>
  <c r="H41" i="2"/>
  <c r="G41" i="2"/>
  <c r="I41" i="2" s="1"/>
  <c r="K41" i="2" s="1"/>
  <c r="E14" i="3"/>
  <c r="I14" i="3" s="1"/>
  <c r="K14" i="3" s="1"/>
  <c r="I18" i="3"/>
  <c r="K18" i="3" s="1"/>
  <c r="M41" i="3"/>
  <c r="J41" i="3"/>
  <c r="G6" i="4"/>
  <c r="I6" i="4" s="1"/>
  <c r="K6" i="4" s="1"/>
  <c r="G40" i="9"/>
  <c r="N34" i="4"/>
  <c r="H40" i="9" s="1"/>
  <c r="H40" i="4"/>
  <c r="G40" i="4"/>
  <c r="I40" i="4" s="1"/>
  <c r="K40" i="4" s="1"/>
  <c r="E49" i="9"/>
  <c r="L43" i="4"/>
  <c r="F49" i="9" s="1"/>
  <c r="H17" i="5"/>
  <c r="C35" i="7"/>
  <c r="F29" i="2"/>
  <c r="J7" i="3"/>
  <c r="D13" i="8" s="1"/>
  <c r="G16" i="8"/>
  <c r="G22" i="8"/>
  <c r="H26" i="3"/>
  <c r="H32" i="3"/>
  <c r="G32" i="3"/>
  <c r="I32" i="3" s="1"/>
  <c r="K32" i="3" s="1"/>
  <c r="E47" i="8"/>
  <c r="L41" i="3"/>
  <c r="F47" i="8" s="1"/>
  <c r="E14" i="9"/>
  <c r="L8" i="4"/>
  <c r="F14" i="9" s="1"/>
  <c r="J34" i="4"/>
  <c r="M43" i="4"/>
  <c r="J43" i="4"/>
  <c r="E52" i="9"/>
  <c r="L46" i="4"/>
  <c r="F52" i="9" s="1"/>
  <c r="H20" i="2"/>
  <c r="H19" i="1"/>
  <c r="G20" i="2"/>
  <c r="I20" i="2" s="1"/>
  <c r="K20" i="2" s="1"/>
  <c r="G24" i="2"/>
  <c r="I24" i="2" s="1"/>
  <c r="K24" i="2" s="1"/>
  <c r="G34" i="2"/>
  <c r="I34" i="2" s="1"/>
  <c r="K34" i="2" s="1"/>
  <c r="E10" i="3"/>
  <c r="I10" i="3" s="1"/>
  <c r="K10" i="3" s="1"/>
  <c r="F29" i="3"/>
  <c r="E40" i="8"/>
  <c r="J46" i="3"/>
  <c r="L46" i="3" s="1"/>
  <c r="M11" i="4"/>
  <c r="J11" i="4"/>
  <c r="D17" i="9" s="1"/>
  <c r="E25" i="9"/>
  <c r="L19" i="4"/>
  <c r="F25" i="9" s="1"/>
  <c r="M22" i="4"/>
  <c r="H41" i="4"/>
  <c r="E41" i="4"/>
  <c r="G43" i="10"/>
  <c r="I14" i="4"/>
  <c r="K14" i="4" s="1"/>
  <c r="M19" i="4"/>
  <c r="H32" i="4"/>
  <c r="G32" i="4"/>
  <c r="I32" i="4" s="1"/>
  <c r="K32" i="4" s="1"/>
  <c r="G52" i="9"/>
  <c r="N46" i="4"/>
  <c r="H52" i="9" s="1"/>
  <c r="E28" i="10"/>
  <c r="L22" i="5"/>
  <c r="F28" i="10" s="1"/>
  <c r="H28" i="5"/>
  <c r="G28" i="5"/>
  <c r="I28" i="5" s="1"/>
  <c r="K28" i="5" s="1"/>
  <c r="E38" i="10"/>
  <c r="H6" i="1"/>
  <c r="G12" i="1"/>
  <c r="I12" i="1" s="1"/>
  <c r="K12" i="1" s="1"/>
  <c r="H34" i="1"/>
  <c r="I44" i="1"/>
  <c r="K44" i="1" s="1"/>
  <c r="H8" i="2"/>
  <c r="G19" i="1"/>
  <c r="I19" i="1" s="1"/>
  <c r="K19" i="1" s="1"/>
  <c r="G26" i="1"/>
  <c r="I26" i="1" s="1"/>
  <c r="K26" i="1" s="1"/>
  <c r="G34" i="1"/>
  <c r="I34" i="1" s="1"/>
  <c r="K34" i="1" s="1"/>
  <c r="G38" i="1"/>
  <c r="I38" i="1" s="1"/>
  <c r="K38" i="1" s="1"/>
  <c r="H43" i="1"/>
  <c r="G8" i="2"/>
  <c r="I8" i="2" s="1"/>
  <c r="K8" i="2" s="1"/>
  <c r="G11" i="2"/>
  <c r="I11" i="2" s="1"/>
  <c r="K11" i="2" s="1"/>
  <c r="H16" i="2"/>
  <c r="G16" i="2"/>
  <c r="I16" i="2" s="1"/>
  <c r="K16" i="2" s="1"/>
  <c r="H32" i="2"/>
  <c r="G32" i="2"/>
  <c r="I32" i="2" s="1"/>
  <c r="K32" i="2" s="1"/>
  <c r="H36" i="2"/>
  <c r="E36" i="2"/>
  <c r="I36" i="2" s="1"/>
  <c r="K36" i="2" s="1"/>
  <c r="J12" i="3"/>
  <c r="D18" i="8" s="1"/>
  <c r="J16" i="3"/>
  <c r="D22" i="8" s="1"/>
  <c r="M42" i="3"/>
  <c r="J42" i="3"/>
  <c r="E11" i="4"/>
  <c r="I11" i="4" s="1"/>
  <c r="K11" i="4" s="1"/>
  <c r="G43" i="1"/>
  <c r="I43" i="1" s="1"/>
  <c r="K43" i="1" s="1"/>
  <c r="M44" i="2"/>
  <c r="J44" i="2"/>
  <c r="G13" i="8"/>
  <c r="N7" i="3"/>
  <c r="H13" i="8" s="1"/>
  <c r="G25" i="8"/>
  <c r="N19" i="3"/>
  <c r="H25" i="8" s="1"/>
  <c r="H24" i="3"/>
  <c r="G24" i="3"/>
  <c r="I24" i="3" s="1"/>
  <c r="K24" i="3" s="1"/>
  <c r="M27" i="3"/>
  <c r="J27" i="3"/>
  <c r="L27" i="3" s="1"/>
  <c r="F33" i="8" s="1"/>
  <c r="I9" i="4"/>
  <c r="K9" i="4" s="1"/>
  <c r="H14" i="4"/>
  <c r="I17" i="4"/>
  <c r="K17" i="4" s="1"/>
  <c r="L35" i="5"/>
  <c r="F41" i="10" s="1"/>
  <c r="M38" i="5"/>
  <c r="J38" i="5"/>
  <c r="D44" i="10" s="1"/>
  <c r="J40" i="5"/>
  <c r="D46" i="10" s="1"/>
  <c r="M40" i="5"/>
  <c r="H38" i="3"/>
  <c r="G38" i="3"/>
  <c r="I38" i="3" s="1"/>
  <c r="K38" i="3" s="1"/>
  <c r="I16" i="4"/>
  <c r="K16" i="4" s="1"/>
  <c r="I45" i="4"/>
  <c r="K45" i="4" s="1"/>
  <c r="E20" i="10"/>
  <c r="L14" i="5"/>
  <c r="F20" i="10" s="1"/>
  <c r="H27" i="5"/>
  <c r="G27" i="5"/>
  <c r="I27" i="5" s="1"/>
  <c r="K27" i="5" s="1"/>
  <c r="M31" i="5"/>
  <c r="J31" i="5"/>
  <c r="D37" i="10" s="1"/>
  <c r="G41" i="10"/>
  <c r="M20" i="4"/>
  <c r="J20" i="4"/>
  <c r="G12" i="10"/>
  <c r="J8" i="5"/>
  <c r="D14" i="10" s="1"/>
  <c r="M8" i="5"/>
  <c r="I31" i="5"/>
  <c r="K31" i="5" s="1"/>
  <c r="M36" i="5"/>
  <c r="J36" i="5"/>
  <c r="D42" i="10" s="1"/>
  <c r="G13" i="3"/>
  <c r="I13" i="3" s="1"/>
  <c r="K13" i="3" s="1"/>
  <c r="G17" i="3"/>
  <c r="I17" i="3" s="1"/>
  <c r="K17" i="3" s="1"/>
  <c r="E23" i="3"/>
  <c r="G26" i="3"/>
  <c r="I26" i="3" s="1"/>
  <c r="K26" i="3" s="1"/>
  <c r="E37" i="3"/>
  <c r="I37" i="3" s="1"/>
  <c r="K37" i="3" s="1"/>
  <c r="G50" i="8"/>
  <c r="H13" i="4"/>
  <c r="M36" i="4"/>
  <c r="G6" i="5"/>
  <c r="I6" i="5" s="1"/>
  <c r="K6" i="5" s="1"/>
  <c r="G18" i="10"/>
  <c r="M15" i="5"/>
  <c r="J15" i="5"/>
  <c r="D21" i="10" s="1"/>
  <c r="I25" i="5"/>
  <c r="K25" i="5" s="1"/>
  <c r="I23" i="3"/>
  <c r="K23" i="3" s="1"/>
  <c r="J34" i="3"/>
  <c r="L34" i="3" s="1"/>
  <c r="I7" i="4"/>
  <c r="K7" i="4" s="1"/>
  <c r="H10" i="4"/>
  <c r="E10" i="4"/>
  <c r="I10" i="4" s="1"/>
  <c r="K10" i="4" s="1"/>
  <c r="I13" i="4"/>
  <c r="K13" i="4" s="1"/>
  <c r="M15" i="4"/>
  <c r="J15" i="4"/>
  <c r="D21" i="9" s="1"/>
  <c r="E21" i="10"/>
  <c r="L15" i="5"/>
  <c r="F21" i="10" s="1"/>
  <c r="M23" i="5"/>
  <c r="J23" i="5"/>
  <c r="D29" i="10" s="1"/>
  <c r="B35" i="10"/>
  <c r="D29" i="5"/>
  <c r="E29" i="5" s="1"/>
  <c r="H22" i="3"/>
  <c r="E22" i="3"/>
  <c r="I22" i="3" s="1"/>
  <c r="K22" i="3" s="1"/>
  <c r="G28" i="3"/>
  <c r="I28" i="3" s="1"/>
  <c r="K28" i="3" s="1"/>
  <c r="J37" i="3"/>
  <c r="J39" i="3"/>
  <c r="M17" i="4"/>
  <c r="J17" i="4"/>
  <c r="D23" i="9" s="1"/>
  <c r="M28" i="4"/>
  <c r="J28" i="4"/>
  <c r="L28" i="4" s="1"/>
  <c r="F34" i="9" s="1"/>
  <c r="H32" i="5"/>
  <c r="M39" i="5"/>
  <c r="I44" i="5"/>
  <c r="K44" i="5" s="1"/>
  <c r="G45" i="2"/>
  <c r="I45" i="2" s="1"/>
  <c r="K45" i="2" s="1"/>
  <c r="G6" i="3"/>
  <c r="I6" i="3" s="1"/>
  <c r="K6" i="3" s="1"/>
  <c r="G12" i="3"/>
  <c r="I12" i="3" s="1"/>
  <c r="K12" i="3" s="1"/>
  <c r="G16" i="3"/>
  <c r="I16" i="3" s="1"/>
  <c r="K16" i="3" s="1"/>
  <c r="G33" i="3"/>
  <c r="I33" i="3" s="1"/>
  <c r="K33" i="3" s="1"/>
  <c r="H36" i="3"/>
  <c r="E36" i="3"/>
  <c r="I36" i="3" s="1"/>
  <c r="K36" i="3" s="1"/>
  <c r="G39" i="3"/>
  <c r="I39" i="3" s="1"/>
  <c r="K39" i="3" s="1"/>
  <c r="M8" i="4"/>
  <c r="I33" i="4"/>
  <c r="K33" i="4" s="1"/>
  <c r="G39" i="4"/>
  <c r="I39" i="4" s="1"/>
  <c r="K39" i="4" s="1"/>
  <c r="H39" i="4"/>
  <c r="H42" i="4"/>
  <c r="H44" i="4"/>
  <c r="G44" i="4"/>
  <c r="I44" i="4" s="1"/>
  <c r="K44" i="4" s="1"/>
  <c r="H13" i="5"/>
  <c r="G13" i="5"/>
  <c r="I13" i="5" s="1"/>
  <c r="K13" i="5" s="1"/>
  <c r="L20" i="5"/>
  <c r="F26" i="10" s="1"/>
  <c r="H26" i="5"/>
  <c r="G26" i="5"/>
  <c r="I26" i="5" s="1"/>
  <c r="K26" i="5" s="1"/>
  <c r="F29" i="5"/>
  <c r="H25" i="3"/>
  <c r="G39" i="9"/>
  <c r="E15" i="10"/>
  <c r="L9" i="5"/>
  <c r="F15" i="10" s="1"/>
  <c r="M20" i="5"/>
  <c r="E48" i="10"/>
  <c r="L42" i="5"/>
  <c r="F48" i="10" s="1"/>
  <c r="M35" i="4"/>
  <c r="H37" i="4"/>
  <c r="G37" i="4"/>
  <c r="I37" i="4" s="1"/>
  <c r="K37" i="4" s="1"/>
  <c r="M38" i="4"/>
  <c r="H11" i="5"/>
  <c r="H24" i="4"/>
  <c r="H25" i="5"/>
  <c r="G39" i="10"/>
  <c r="I40" i="5"/>
  <c r="K40" i="5" s="1"/>
  <c r="G50" i="10"/>
  <c r="H45" i="5"/>
  <c r="G45" i="5"/>
  <c r="I45" i="5" s="1"/>
  <c r="K45" i="5" s="1"/>
  <c r="H23" i="4"/>
  <c r="G23" i="4"/>
  <c r="I23" i="4" s="1"/>
  <c r="K23" i="4" s="1"/>
  <c r="F29" i="4"/>
  <c r="J33" i="5"/>
  <c r="D39" i="10" s="1"/>
  <c r="I41" i="4"/>
  <c r="K41" i="4" s="1"/>
  <c r="G13" i="10"/>
  <c r="G24" i="10"/>
  <c r="G47" i="10"/>
  <c r="G26" i="4"/>
  <c r="I26" i="4" s="1"/>
  <c r="K26" i="4" s="1"/>
  <c r="J7" i="5"/>
  <c r="D13" i="10" s="1"/>
  <c r="I12" i="5"/>
  <c r="K12" i="5" s="1"/>
  <c r="G18" i="5"/>
  <c r="I18" i="5" s="1"/>
  <c r="K18" i="5" s="1"/>
  <c r="G41" i="5"/>
  <c r="I41" i="5" s="1"/>
  <c r="K41" i="5" s="1"/>
  <c r="M46" i="5"/>
  <c r="G39" i="5"/>
  <c r="I39" i="5" s="1"/>
  <c r="K39" i="5" s="1"/>
  <c r="J44" i="5"/>
  <c r="D50" i="10" s="1"/>
  <c r="G11" i="5"/>
  <c r="I11" i="5" s="1"/>
  <c r="K11" i="5" s="1"/>
  <c r="G24" i="5"/>
  <c r="I24" i="5" s="1"/>
  <c r="K24" i="5" s="1"/>
  <c r="G38" i="5"/>
  <c r="I38" i="5" s="1"/>
  <c r="K38" i="5" s="1"/>
  <c r="H43" i="5"/>
  <c r="G36" i="4"/>
  <c r="I36" i="4" s="1"/>
  <c r="K36" i="4" s="1"/>
  <c r="G10" i="5"/>
  <c r="I10" i="5" s="1"/>
  <c r="K10" i="5" s="1"/>
  <c r="G23" i="5"/>
  <c r="I23" i="5" s="1"/>
  <c r="K23" i="5" s="1"/>
  <c r="G37" i="5"/>
  <c r="I37" i="5" s="1"/>
  <c r="K37" i="5" s="1"/>
  <c r="I46" i="5"/>
  <c r="K46" i="5" s="1"/>
  <c r="L10" i="3" l="1"/>
  <c r="E16" i="8"/>
  <c r="E17" i="9"/>
  <c r="L11" i="4"/>
  <c r="F17" i="9" s="1"/>
  <c r="E43" i="8"/>
  <c r="L37" i="3"/>
  <c r="F52" i="8"/>
  <c r="N46" i="3"/>
  <c r="H52" i="8" s="1"/>
  <c r="F40" i="8"/>
  <c r="N34" i="3"/>
  <c r="H40" i="8" s="1"/>
  <c r="E20" i="8"/>
  <c r="L14" i="3"/>
  <c r="F20" i="8" s="1"/>
  <c r="E50" i="6"/>
  <c r="L44" i="1"/>
  <c r="E23" i="9"/>
  <c r="L17" i="4"/>
  <c r="F23" i="9" s="1"/>
  <c r="J7" i="2"/>
  <c r="M7" i="2"/>
  <c r="E12" i="8"/>
  <c r="L6" i="3"/>
  <c r="M10" i="4"/>
  <c r="J10" i="4"/>
  <c r="D16" i="9" s="1"/>
  <c r="J14" i="4"/>
  <c r="D20" i="9" s="1"/>
  <c r="M14" i="4"/>
  <c r="D50" i="7"/>
  <c r="L44" i="2"/>
  <c r="F50" i="7" s="1"/>
  <c r="E22" i="7"/>
  <c r="E18" i="6"/>
  <c r="L12" i="1"/>
  <c r="F18" i="6" s="1"/>
  <c r="J32" i="4"/>
  <c r="M32" i="4"/>
  <c r="E26" i="7"/>
  <c r="L20" i="2"/>
  <c r="F26" i="7" s="1"/>
  <c r="E47" i="7"/>
  <c r="L41" i="2"/>
  <c r="F47" i="7" s="1"/>
  <c r="E23" i="7"/>
  <c r="G28" i="6"/>
  <c r="M42" i="1"/>
  <c r="J42" i="1"/>
  <c r="D48" i="6" s="1"/>
  <c r="E26" i="6"/>
  <c r="E48" i="6"/>
  <c r="L42" i="1"/>
  <c r="F48" i="6" s="1"/>
  <c r="G30" i="6"/>
  <c r="N24" i="1"/>
  <c r="H30" i="6" s="1"/>
  <c r="E48" i="7"/>
  <c r="M23" i="1"/>
  <c r="J23" i="1"/>
  <c r="D29" i="6" s="1"/>
  <c r="J18" i="2"/>
  <c r="D24" i="7" s="1"/>
  <c r="M18" i="2"/>
  <c r="M23" i="2"/>
  <c r="J23" i="2"/>
  <c r="D29" i="7" s="1"/>
  <c r="D43" i="9"/>
  <c r="D43" i="8"/>
  <c r="E46" i="10"/>
  <c r="L40" i="5"/>
  <c r="F46" i="10" s="1"/>
  <c r="E30" i="7"/>
  <c r="L45" i="1"/>
  <c r="F51" i="6" s="1"/>
  <c r="E51" i="6"/>
  <c r="J44" i="4"/>
  <c r="M44" i="4"/>
  <c r="E45" i="10"/>
  <c r="L39" i="5"/>
  <c r="F45" i="10" s="1"/>
  <c r="M42" i="4"/>
  <c r="J42" i="4"/>
  <c r="L42" i="4" s="1"/>
  <c r="F48" i="9" s="1"/>
  <c r="G50" i="7"/>
  <c r="N44" i="2"/>
  <c r="H50" i="7" s="1"/>
  <c r="M41" i="2"/>
  <c r="J41" i="2"/>
  <c r="D47" i="7" s="1"/>
  <c r="E37" i="7"/>
  <c r="L31" i="2"/>
  <c r="G24" i="8"/>
  <c r="E46" i="8"/>
  <c r="D39" i="9"/>
  <c r="D39" i="8"/>
  <c r="E34" i="6"/>
  <c r="L28" i="1"/>
  <c r="F34" i="6" s="1"/>
  <c r="J33" i="1"/>
  <c r="D39" i="6" s="1"/>
  <c r="M33" i="1"/>
  <c r="E31" i="7"/>
  <c r="L25" i="2"/>
  <c r="F31" i="7" s="1"/>
  <c r="J20" i="1"/>
  <c r="D26" i="6" s="1"/>
  <c r="M20" i="1"/>
  <c r="E16" i="6"/>
  <c r="L10" i="1"/>
  <c r="M42" i="2"/>
  <c r="J42" i="2"/>
  <c r="D48" i="7" s="1"/>
  <c r="N12" i="2"/>
  <c r="H18" i="7" s="1"/>
  <c r="E19" i="9"/>
  <c r="E40" i="7"/>
  <c r="L34" i="2"/>
  <c r="E26" i="8"/>
  <c r="E51" i="8"/>
  <c r="E24" i="7"/>
  <c r="L18" i="2"/>
  <c r="F24" i="7" s="1"/>
  <c r="M19" i="5"/>
  <c r="J19" i="5"/>
  <c r="D25" i="10" s="1"/>
  <c r="E34" i="8"/>
  <c r="L28" i="3"/>
  <c r="G14" i="10"/>
  <c r="E38" i="9"/>
  <c r="L32" i="4"/>
  <c r="F38" i="9" s="1"/>
  <c r="J27" i="1"/>
  <c r="D33" i="6" s="1"/>
  <c r="M27" i="1"/>
  <c r="E29" i="7"/>
  <c r="L23" i="2"/>
  <c r="F29" i="7" s="1"/>
  <c r="E28" i="8"/>
  <c r="L22" i="3"/>
  <c r="F28" i="8" s="1"/>
  <c r="J13" i="4"/>
  <c r="D19" i="9" s="1"/>
  <c r="M13" i="4"/>
  <c r="E51" i="7"/>
  <c r="L45" i="2"/>
  <c r="F51" i="7" s="1"/>
  <c r="J22" i="3"/>
  <c r="M22" i="3"/>
  <c r="E13" i="9"/>
  <c r="L7" i="4"/>
  <c r="E15" i="9"/>
  <c r="L9" i="4"/>
  <c r="M16" i="2"/>
  <c r="J16" i="2"/>
  <c r="D22" i="7" s="1"/>
  <c r="J6" i="1"/>
  <c r="D12" i="6" s="1"/>
  <c r="M6" i="1"/>
  <c r="M19" i="1"/>
  <c r="J19" i="1"/>
  <c r="D25" i="6" s="1"/>
  <c r="E38" i="8"/>
  <c r="E31" i="8"/>
  <c r="D34" i="9"/>
  <c r="D34" i="8"/>
  <c r="M17" i="2"/>
  <c r="J17" i="2"/>
  <c r="D23" i="7" s="1"/>
  <c r="G52" i="10"/>
  <c r="E47" i="9"/>
  <c r="J25" i="5"/>
  <c r="D31" i="10" s="1"/>
  <c r="M25" i="5"/>
  <c r="J39" i="4"/>
  <c r="M39" i="4"/>
  <c r="L44" i="5"/>
  <c r="E50" i="10"/>
  <c r="E51" i="9"/>
  <c r="L45" i="4"/>
  <c r="E49" i="6"/>
  <c r="E17" i="7"/>
  <c r="G25" i="9"/>
  <c r="N19" i="4"/>
  <c r="H25" i="9" s="1"/>
  <c r="G17" i="9"/>
  <c r="N11" i="4"/>
  <c r="H17" i="9" s="1"/>
  <c r="J20" i="2"/>
  <c r="D26" i="7" s="1"/>
  <c r="M20" i="2"/>
  <c r="M32" i="3"/>
  <c r="J32" i="3"/>
  <c r="E46" i="9"/>
  <c r="E43" i="7"/>
  <c r="D29" i="8"/>
  <c r="D29" i="9"/>
  <c r="E17" i="8"/>
  <c r="E16" i="7"/>
  <c r="L10" i="2"/>
  <c r="F16" i="7" s="1"/>
  <c r="M9" i="3"/>
  <c r="J9" i="3"/>
  <c r="D15" i="8" s="1"/>
  <c r="G17" i="6"/>
  <c r="N11" i="1"/>
  <c r="H17" i="6" s="1"/>
  <c r="G39" i="7"/>
  <c r="G46" i="7"/>
  <c r="N40" i="2"/>
  <c r="H46" i="7" s="1"/>
  <c r="J40" i="3"/>
  <c r="L40" i="3" s="1"/>
  <c r="F46" i="8" s="1"/>
  <c r="M40" i="3"/>
  <c r="E36" i="7"/>
  <c r="L30" i="2"/>
  <c r="F36" i="7" s="1"/>
  <c r="D50" i="8"/>
  <c r="D50" i="9"/>
  <c r="L44" i="3"/>
  <c r="M16" i="1"/>
  <c r="J16" i="1"/>
  <c r="G22" i="9"/>
  <c r="L36" i="1"/>
  <c r="F42" i="6" s="1"/>
  <c r="E13" i="6"/>
  <c r="L7" i="1"/>
  <c r="G42" i="6"/>
  <c r="N36" i="1"/>
  <c r="H42" i="6" s="1"/>
  <c r="D41" i="8"/>
  <c r="D41" i="9"/>
  <c r="E39" i="6"/>
  <c r="L33" i="1"/>
  <c r="F39" i="6" s="1"/>
  <c r="E33" i="10"/>
  <c r="M18" i="4"/>
  <c r="J18" i="4"/>
  <c r="D24" i="9" s="1"/>
  <c r="E15" i="6"/>
  <c r="L9" i="1"/>
  <c r="F15" i="6" s="1"/>
  <c r="J32" i="2"/>
  <c r="D38" i="7" s="1"/>
  <c r="M32" i="2"/>
  <c r="J40" i="4"/>
  <c r="L40" i="4" s="1"/>
  <c r="F46" i="9" s="1"/>
  <c r="M40" i="4"/>
  <c r="N31" i="4"/>
  <c r="H37" i="9" s="1"/>
  <c r="G37" i="9"/>
  <c r="M11" i="5"/>
  <c r="J11" i="5"/>
  <c r="D17" i="10" s="1"/>
  <c r="E32" i="8"/>
  <c r="E44" i="8"/>
  <c r="D33" i="9"/>
  <c r="D33" i="8"/>
  <c r="D48" i="9"/>
  <c r="D48" i="8"/>
  <c r="J43" i="1"/>
  <c r="D49" i="6" s="1"/>
  <c r="M43" i="1"/>
  <c r="E34" i="10"/>
  <c r="N42" i="5"/>
  <c r="H48" i="10" s="1"/>
  <c r="L8" i="5"/>
  <c r="F14" i="10" s="1"/>
  <c r="M38" i="2"/>
  <c r="J38" i="2"/>
  <c r="D44" i="7" s="1"/>
  <c r="M30" i="5"/>
  <c r="J30" i="5"/>
  <c r="M27" i="4"/>
  <c r="J27" i="4"/>
  <c r="L27" i="4" s="1"/>
  <c r="F33" i="9" s="1"/>
  <c r="E40" i="10"/>
  <c r="L34" i="5"/>
  <c r="F40" i="10" s="1"/>
  <c r="G41" i="8"/>
  <c r="L22" i="1"/>
  <c r="F28" i="6" s="1"/>
  <c r="L33" i="2"/>
  <c r="F39" i="7" s="1"/>
  <c r="E22" i="8"/>
  <c r="L16" i="3"/>
  <c r="E18" i="8"/>
  <c r="L12" i="3"/>
  <c r="E14" i="6"/>
  <c r="L8" i="1"/>
  <c r="F14" i="6" s="1"/>
  <c r="J24" i="4"/>
  <c r="L24" i="4" s="1"/>
  <c r="F30" i="9" s="1"/>
  <c r="M24" i="4"/>
  <c r="E22" i="9"/>
  <c r="L16" i="4"/>
  <c r="F22" i="9" s="1"/>
  <c r="D52" i="9"/>
  <c r="D52" i="8"/>
  <c r="E12" i="6"/>
  <c r="H29" i="4"/>
  <c r="G29" i="4"/>
  <c r="I29" i="4" s="1"/>
  <c r="K29" i="4" s="1"/>
  <c r="E29" i="8"/>
  <c r="L23" i="3"/>
  <c r="E18" i="10"/>
  <c r="L12" i="5"/>
  <c r="G44" i="9"/>
  <c r="N38" i="4"/>
  <c r="H44" i="9" s="1"/>
  <c r="H29" i="5"/>
  <c r="G29" i="5"/>
  <c r="I29" i="5" s="1"/>
  <c r="K29" i="5" s="1"/>
  <c r="G14" i="9"/>
  <c r="N8" i="4"/>
  <c r="H14" i="9" s="1"/>
  <c r="G29" i="10"/>
  <c r="N23" i="5"/>
  <c r="H29" i="10" s="1"/>
  <c r="E31" i="10"/>
  <c r="L25" i="5"/>
  <c r="F31" i="10" s="1"/>
  <c r="J38" i="3"/>
  <c r="M38" i="3"/>
  <c r="G33" i="8"/>
  <c r="N27" i="3"/>
  <c r="H33" i="8" s="1"/>
  <c r="G48" i="8"/>
  <c r="E44" i="6"/>
  <c r="L38" i="1"/>
  <c r="F44" i="6" s="1"/>
  <c r="M28" i="5"/>
  <c r="J28" i="5"/>
  <c r="D34" i="10" s="1"/>
  <c r="G22" i="10"/>
  <c r="N16" i="5"/>
  <c r="H22" i="10" s="1"/>
  <c r="G19" i="6"/>
  <c r="M46" i="1"/>
  <c r="J46" i="1"/>
  <c r="D52" i="6" s="1"/>
  <c r="M17" i="3"/>
  <c r="J17" i="3"/>
  <c r="D23" i="8" s="1"/>
  <c r="E36" i="9"/>
  <c r="N22" i="5"/>
  <c r="H28" i="10" s="1"/>
  <c r="J13" i="3"/>
  <c r="D19" i="8" s="1"/>
  <c r="M13" i="3"/>
  <c r="G32" i="7"/>
  <c r="N26" i="2"/>
  <c r="H32" i="7" s="1"/>
  <c r="E38" i="7"/>
  <c r="L32" i="2"/>
  <c r="F38" i="7" s="1"/>
  <c r="L15" i="3"/>
  <c r="E21" i="8"/>
  <c r="G42" i="9"/>
  <c r="G12" i="9"/>
  <c r="E29" i="6"/>
  <c r="L23" i="1"/>
  <c r="F29" i="6" s="1"/>
  <c r="J37" i="2"/>
  <c r="D43" i="7" s="1"/>
  <c r="M37" i="2"/>
  <c r="G15" i="6"/>
  <c r="N9" i="1"/>
  <c r="H15" i="6" s="1"/>
  <c r="M24" i="2"/>
  <c r="J24" i="2"/>
  <c r="D30" i="7" s="1"/>
  <c r="E24" i="10"/>
  <c r="L18" i="5"/>
  <c r="E29" i="10"/>
  <c r="L23" i="5"/>
  <c r="F29" i="10" s="1"/>
  <c r="E29" i="9"/>
  <c r="L23" i="4"/>
  <c r="F29" i="9" s="1"/>
  <c r="E16" i="10"/>
  <c r="L10" i="5"/>
  <c r="J23" i="4"/>
  <c r="M23" i="4"/>
  <c r="E43" i="9"/>
  <c r="E32" i="10"/>
  <c r="E45" i="8"/>
  <c r="L39" i="3"/>
  <c r="G34" i="9"/>
  <c r="N28" i="4"/>
  <c r="H34" i="9" s="1"/>
  <c r="E23" i="8"/>
  <c r="L17" i="3"/>
  <c r="F23" i="8" s="1"/>
  <c r="N35" i="5"/>
  <c r="H41" i="10" s="1"/>
  <c r="G46" i="10"/>
  <c r="E30" i="8"/>
  <c r="E40" i="6"/>
  <c r="H29" i="3"/>
  <c r="G29" i="3"/>
  <c r="I29" i="3" s="1"/>
  <c r="K29" i="3" s="1"/>
  <c r="E39" i="10"/>
  <c r="L33" i="5"/>
  <c r="E45" i="7"/>
  <c r="E21" i="6"/>
  <c r="L15" i="1"/>
  <c r="G47" i="6"/>
  <c r="E28" i="7"/>
  <c r="L22" i="2"/>
  <c r="F28" i="7" s="1"/>
  <c r="D49" i="9"/>
  <c r="D49" i="8"/>
  <c r="G19" i="7"/>
  <c r="N13" i="2"/>
  <c r="H19" i="7" s="1"/>
  <c r="E14" i="8"/>
  <c r="M30" i="4"/>
  <c r="J30" i="4"/>
  <c r="L30" i="4" s="1"/>
  <c r="F36" i="9" s="1"/>
  <c r="E49" i="7"/>
  <c r="L43" i="2"/>
  <c r="F49" i="7" s="1"/>
  <c r="G20" i="8"/>
  <c r="G49" i="7"/>
  <c r="N43" i="2"/>
  <c r="H49" i="7" s="1"/>
  <c r="G15" i="7"/>
  <c r="N9" i="2"/>
  <c r="H15" i="7" s="1"/>
  <c r="J13" i="5"/>
  <c r="D19" i="10" s="1"/>
  <c r="M13" i="5"/>
  <c r="E24" i="8"/>
  <c r="L18" i="3"/>
  <c r="F24" i="8" s="1"/>
  <c r="G31" i="7"/>
  <c r="N25" i="2"/>
  <c r="H31" i="7" s="1"/>
  <c r="E50" i="9"/>
  <c r="L44" i="4"/>
  <c r="F50" i="9" s="1"/>
  <c r="J34" i="1"/>
  <c r="D40" i="6" s="1"/>
  <c r="M34" i="1"/>
  <c r="L35" i="3"/>
  <c r="F41" i="8" s="1"/>
  <c r="G23" i="6"/>
  <c r="N17" i="1"/>
  <c r="H23" i="6" s="1"/>
  <c r="E47" i="10"/>
  <c r="L41" i="5"/>
  <c r="D40" i="9"/>
  <c r="D40" i="8"/>
  <c r="E20" i="9"/>
  <c r="E15" i="8"/>
  <c r="G36" i="6"/>
  <c r="N30" i="1"/>
  <c r="H36" i="6" s="1"/>
  <c r="E43" i="10"/>
  <c r="L37" i="5"/>
  <c r="E39" i="9"/>
  <c r="L33" i="4"/>
  <c r="M32" i="5"/>
  <c r="J32" i="5"/>
  <c r="E42" i="9"/>
  <c r="L36" i="4"/>
  <c r="F42" i="9" s="1"/>
  <c r="J37" i="4"/>
  <c r="L37" i="4" s="1"/>
  <c r="F43" i="9" s="1"/>
  <c r="M37" i="4"/>
  <c r="N15" i="5"/>
  <c r="H21" i="10" s="1"/>
  <c r="G21" i="10"/>
  <c r="J24" i="3"/>
  <c r="L24" i="3" s="1"/>
  <c r="F30" i="8" s="1"/>
  <c r="M24" i="3"/>
  <c r="E32" i="6"/>
  <c r="L26" i="1"/>
  <c r="F32" i="6" s="1"/>
  <c r="N9" i="5"/>
  <c r="H15" i="10" s="1"/>
  <c r="N43" i="4"/>
  <c r="H49" i="9" s="1"/>
  <c r="G49" i="9"/>
  <c r="E12" i="9"/>
  <c r="L6" i="4"/>
  <c r="F12" i="9" s="1"/>
  <c r="G25" i="7"/>
  <c r="N19" i="2"/>
  <c r="H25" i="7" s="1"/>
  <c r="M31" i="1"/>
  <c r="J31" i="1"/>
  <c r="G38" i="6"/>
  <c r="E45" i="6"/>
  <c r="G49" i="8"/>
  <c r="N43" i="3"/>
  <c r="H49" i="8" s="1"/>
  <c r="J8" i="3"/>
  <c r="D14" i="8" s="1"/>
  <c r="M8" i="3"/>
  <c r="E18" i="9"/>
  <c r="L42" i="3"/>
  <c r="F48" i="8" s="1"/>
  <c r="G28" i="7"/>
  <c r="N22" i="2"/>
  <c r="H28" i="7" s="1"/>
  <c r="N28" i="2"/>
  <c r="H34" i="7" s="1"/>
  <c r="G16" i="7"/>
  <c r="N10" i="2"/>
  <c r="H16" i="7" s="1"/>
  <c r="G51" i="6"/>
  <c r="N45" i="1"/>
  <c r="H51" i="6" s="1"/>
  <c r="G32" i="6"/>
  <c r="I29" i="1"/>
  <c r="K29" i="1" s="1"/>
  <c r="E12" i="10"/>
  <c r="L6" i="5"/>
  <c r="G28" i="9"/>
  <c r="N22" i="4"/>
  <c r="H28" i="9" s="1"/>
  <c r="J39" i="2"/>
  <c r="D45" i="7" s="1"/>
  <c r="M39" i="2"/>
  <c r="L11" i="5"/>
  <c r="F17" i="10" s="1"/>
  <c r="E17" i="10"/>
  <c r="M20" i="3"/>
  <c r="J20" i="3"/>
  <c r="E52" i="6"/>
  <c r="L46" i="1"/>
  <c r="F52" i="6" s="1"/>
  <c r="E52" i="10"/>
  <c r="L46" i="5"/>
  <c r="F52" i="10" s="1"/>
  <c r="N39" i="5"/>
  <c r="H45" i="10" s="1"/>
  <c r="G45" i="10"/>
  <c r="J26" i="3"/>
  <c r="L26" i="3" s="1"/>
  <c r="F32" i="8" s="1"/>
  <c r="M26" i="3"/>
  <c r="M14" i="1"/>
  <c r="J14" i="1"/>
  <c r="J25" i="3"/>
  <c r="L25" i="3" s="1"/>
  <c r="F31" i="8" s="1"/>
  <c r="M25" i="3"/>
  <c r="G26" i="9"/>
  <c r="N20" i="4"/>
  <c r="H26" i="9" s="1"/>
  <c r="E32" i="9"/>
  <c r="L26" i="4"/>
  <c r="E51" i="10"/>
  <c r="L45" i="5"/>
  <c r="F51" i="10" s="1"/>
  <c r="J26" i="5"/>
  <c r="D32" i="10" s="1"/>
  <c r="M26" i="5"/>
  <c r="E42" i="8"/>
  <c r="E19" i="8"/>
  <c r="M43" i="5"/>
  <c r="J43" i="5"/>
  <c r="M45" i="5"/>
  <c r="J45" i="5"/>
  <c r="D51" i="10" s="1"/>
  <c r="G41" i="9"/>
  <c r="N35" i="4"/>
  <c r="H41" i="9" s="1"/>
  <c r="M36" i="3"/>
  <c r="J36" i="3"/>
  <c r="L36" i="3" s="1"/>
  <c r="F42" i="8" s="1"/>
  <c r="G23" i="9"/>
  <c r="N17" i="4"/>
  <c r="H23" i="9" s="1"/>
  <c r="E42" i="7"/>
  <c r="E25" i="6"/>
  <c r="L19" i="1"/>
  <c r="F25" i="6" s="1"/>
  <c r="L7" i="5"/>
  <c r="D47" i="8"/>
  <c r="D47" i="9"/>
  <c r="J25" i="4"/>
  <c r="L25" i="4" s="1"/>
  <c r="F31" i="9" s="1"/>
  <c r="M25" i="4"/>
  <c r="E30" i="9"/>
  <c r="M14" i="2"/>
  <c r="J14" i="2"/>
  <c r="L36" i="5"/>
  <c r="F42" i="10" s="1"/>
  <c r="E36" i="6"/>
  <c r="L30" i="1"/>
  <c r="F36" i="6" s="1"/>
  <c r="M39" i="1"/>
  <c r="J39" i="1"/>
  <c r="D45" i="6" s="1"/>
  <c r="D36" i="9"/>
  <c r="D36" i="8"/>
  <c r="E41" i="6"/>
  <c r="L35" i="1"/>
  <c r="F41" i="6" s="1"/>
  <c r="G36" i="7"/>
  <c r="N30" i="2"/>
  <c r="H36" i="7" s="1"/>
  <c r="J12" i="4"/>
  <c r="D18" i="9" s="1"/>
  <c r="M12" i="4"/>
  <c r="G41" i="7"/>
  <c r="E46" i="6"/>
  <c r="M40" i="1"/>
  <c r="J40" i="1"/>
  <c r="D46" i="6" s="1"/>
  <c r="E38" i="6"/>
  <c r="L32" i="1"/>
  <c r="F38" i="6" s="1"/>
  <c r="L35" i="2"/>
  <c r="F41" i="7" s="1"/>
  <c r="H29" i="1"/>
  <c r="L41" i="1"/>
  <c r="F47" i="6" s="1"/>
  <c r="E30" i="10"/>
  <c r="L24" i="5"/>
  <c r="E37" i="10"/>
  <c r="L31" i="5"/>
  <c r="F37" i="10" s="1"/>
  <c r="E33" i="6"/>
  <c r="L27" i="1"/>
  <c r="F33" i="6" s="1"/>
  <c r="M31" i="3"/>
  <c r="J31" i="3"/>
  <c r="G14" i="6"/>
  <c r="G31" i="6"/>
  <c r="N25" i="1"/>
  <c r="H31" i="6" s="1"/>
  <c r="E15" i="7"/>
  <c r="L9" i="2"/>
  <c r="F15" i="7" s="1"/>
  <c r="G40" i="10"/>
  <c r="N34" i="5"/>
  <c r="H40" i="10" s="1"/>
  <c r="G26" i="10"/>
  <c r="N20" i="5"/>
  <c r="H26" i="10" s="1"/>
  <c r="E16" i="9"/>
  <c r="J27" i="5"/>
  <c r="D33" i="10" s="1"/>
  <c r="M27" i="5"/>
  <c r="M17" i="5"/>
  <c r="J17" i="5"/>
  <c r="M11" i="2"/>
  <c r="J11" i="2"/>
  <c r="D17" i="7" s="1"/>
  <c r="E45" i="9"/>
  <c r="L39" i="4"/>
  <c r="F45" i="9" s="1"/>
  <c r="E14" i="7"/>
  <c r="N14" i="5"/>
  <c r="H20" i="10" s="1"/>
  <c r="M11" i="3"/>
  <c r="J11" i="3"/>
  <c r="D17" i="8" s="1"/>
  <c r="L38" i="2"/>
  <c r="F44" i="7" s="1"/>
  <c r="E44" i="7"/>
  <c r="E44" i="10"/>
  <c r="L38" i="5"/>
  <c r="F44" i="10" s="1"/>
  <c r="E19" i="10"/>
  <c r="E39" i="8"/>
  <c r="L33" i="3"/>
  <c r="D45" i="9"/>
  <c r="D45" i="8"/>
  <c r="G21" i="9"/>
  <c r="N15" i="4"/>
  <c r="H21" i="9" s="1"/>
  <c r="N36" i="5"/>
  <c r="H42" i="10" s="1"/>
  <c r="G42" i="10"/>
  <c r="N31" i="5"/>
  <c r="H37" i="10" s="1"/>
  <c r="G37" i="10"/>
  <c r="G44" i="10"/>
  <c r="J36" i="2"/>
  <c r="D42" i="7" s="1"/>
  <c r="M36" i="2"/>
  <c r="M8" i="2"/>
  <c r="J8" i="2"/>
  <c r="D14" i="7" s="1"/>
  <c r="M41" i="4"/>
  <c r="J41" i="4"/>
  <c r="L41" i="4" s="1"/>
  <c r="F47" i="9" s="1"/>
  <c r="H29" i="2"/>
  <c r="G29" i="2"/>
  <c r="I29" i="2" s="1"/>
  <c r="K29" i="2" s="1"/>
  <c r="G47" i="8"/>
  <c r="N41" i="3"/>
  <c r="H47" i="8" s="1"/>
  <c r="E31" i="9"/>
  <c r="E24" i="9"/>
  <c r="L18" i="4"/>
  <c r="F24" i="9" s="1"/>
  <c r="E19" i="6"/>
  <c r="L13" i="1"/>
  <c r="F19" i="6" s="1"/>
  <c r="E37" i="8"/>
  <c r="L31" i="3"/>
  <c r="F37" i="8" s="1"/>
  <c r="G36" i="8"/>
  <c r="N30" i="3"/>
  <c r="H36" i="8" s="1"/>
  <c r="G34" i="6"/>
  <c r="M35" i="1"/>
  <c r="J35" i="1"/>
  <c r="D41" i="6" s="1"/>
  <c r="M45" i="3"/>
  <c r="J45" i="3"/>
  <c r="G51" i="7"/>
  <c r="N45" i="2"/>
  <c r="H51" i="7" s="1"/>
  <c r="E25" i="10"/>
  <c r="E23" i="6"/>
  <c r="L17" i="1"/>
  <c r="F23" i="6" s="1"/>
  <c r="E31" i="6"/>
  <c r="L25" i="1"/>
  <c r="F31" i="6" s="1"/>
  <c r="G44" i="6"/>
  <c r="N38" i="1"/>
  <c r="H44" i="6" s="1"/>
  <c r="G18" i="6"/>
  <c r="N12" i="1"/>
  <c r="H18" i="6" s="1"/>
  <c r="N37" i="1"/>
  <c r="H43" i="6" s="1"/>
  <c r="L27" i="2"/>
  <c r="F39" i="10" l="1"/>
  <c r="N33" i="5"/>
  <c r="H39" i="10" s="1"/>
  <c r="G37" i="6"/>
  <c r="N31" i="1"/>
  <c r="H37" i="6" s="1"/>
  <c r="G51" i="8"/>
  <c r="G40" i="6"/>
  <c r="E35" i="9"/>
  <c r="L29" i="4"/>
  <c r="F35" i="9" s="1"/>
  <c r="F18" i="8"/>
  <c r="N12" i="3"/>
  <c r="H18" i="8" s="1"/>
  <c r="G38" i="7"/>
  <c r="N32" i="2"/>
  <c r="H38" i="7" s="1"/>
  <c r="G26" i="7"/>
  <c r="N20" i="2"/>
  <c r="H26" i="7" s="1"/>
  <c r="F15" i="9"/>
  <c r="N9" i="4"/>
  <c r="H15" i="9" s="1"/>
  <c r="G48" i="7"/>
  <c r="G48" i="9"/>
  <c r="N42" i="4"/>
  <c r="H48" i="9" s="1"/>
  <c r="G16" i="9"/>
  <c r="N10" i="4"/>
  <c r="H16" i="9" s="1"/>
  <c r="F33" i="7"/>
  <c r="N27" i="2"/>
  <c r="H33" i="7" s="1"/>
  <c r="G30" i="8"/>
  <c r="N24" i="3"/>
  <c r="H30" i="8" s="1"/>
  <c r="G43" i="7"/>
  <c r="D44" i="8"/>
  <c r="D44" i="9"/>
  <c r="G14" i="7"/>
  <c r="N8" i="2"/>
  <c r="H14" i="7" s="1"/>
  <c r="G46" i="6"/>
  <c r="N40" i="1"/>
  <c r="H46" i="6" s="1"/>
  <c r="D37" i="6"/>
  <c r="L31" i="1"/>
  <c r="F37" i="6" s="1"/>
  <c r="D38" i="8"/>
  <c r="D38" i="9"/>
  <c r="F51" i="9"/>
  <c r="N45" i="4"/>
  <c r="H51" i="9" s="1"/>
  <c r="F39" i="8"/>
  <c r="N33" i="3"/>
  <c r="H39" i="8" s="1"/>
  <c r="F32" i="9"/>
  <c r="N26" i="4"/>
  <c r="H32" i="9" s="1"/>
  <c r="G19" i="8"/>
  <c r="N13" i="3"/>
  <c r="H19" i="8" s="1"/>
  <c r="G33" i="9"/>
  <c r="N27" i="4"/>
  <c r="H33" i="9" s="1"/>
  <c r="G38" i="8"/>
  <c r="G23" i="7"/>
  <c r="F13" i="10"/>
  <c r="N7" i="5"/>
  <c r="H13" i="10" s="1"/>
  <c r="L12" i="4"/>
  <c r="F18" i="9" s="1"/>
  <c r="N38" i="5"/>
  <c r="H44" i="10" s="1"/>
  <c r="L13" i="5"/>
  <c r="F19" i="10" s="1"/>
  <c r="D49" i="10"/>
  <c r="L43" i="5"/>
  <c r="F49" i="10" s="1"/>
  <c r="E35" i="6"/>
  <c r="G43" i="9"/>
  <c r="N37" i="4"/>
  <c r="H43" i="9" s="1"/>
  <c r="L9" i="3"/>
  <c r="F15" i="8" s="1"/>
  <c r="M29" i="3"/>
  <c r="J29" i="3"/>
  <c r="F45" i="8"/>
  <c r="N39" i="3"/>
  <c r="H45" i="8" s="1"/>
  <c r="N6" i="4"/>
  <c r="H12" i="9" s="1"/>
  <c r="G34" i="10"/>
  <c r="M29" i="4"/>
  <c r="J29" i="4"/>
  <c r="G36" i="10"/>
  <c r="F50" i="10"/>
  <c r="N44" i="5"/>
  <c r="H50" i="10" s="1"/>
  <c r="F16" i="6"/>
  <c r="N10" i="1"/>
  <c r="H16" i="6" s="1"/>
  <c r="L20" i="1"/>
  <c r="F26" i="6" s="1"/>
  <c r="G38" i="9"/>
  <c r="N32" i="4"/>
  <c r="H38" i="9" s="1"/>
  <c r="F12" i="8"/>
  <c r="N6" i="3"/>
  <c r="H12" i="8" s="1"/>
  <c r="F50" i="8"/>
  <c r="N44" i="3"/>
  <c r="H50" i="8" s="1"/>
  <c r="G20" i="9"/>
  <c r="G46" i="9"/>
  <c r="N40" i="4"/>
  <c r="H46" i="9" s="1"/>
  <c r="D51" i="9"/>
  <c r="D51" i="8"/>
  <c r="G15" i="8"/>
  <c r="N9" i="3"/>
  <c r="H15" i="8" s="1"/>
  <c r="G22" i="7"/>
  <c r="G45" i="6"/>
  <c r="G51" i="10"/>
  <c r="N45" i="5"/>
  <c r="H51" i="10" s="1"/>
  <c r="E35" i="8"/>
  <c r="L29" i="3"/>
  <c r="F35" i="8" s="1"/>
  <c r="D36" i="10"/>
  <c r="L30" i="5"/>
  <c r="F36" i="10" s="1"/>
  <c r="G41" i="6"/>
  <c r="N35" i="1"/>
  <c r="H41" i="6" s="1"/>
  <c r="F30" i="10"/>
  <c r="N24" i="5"/>
  <c r="H30" i="10" s="1"/>
  <c r="N35" i="2"/>
  <c r="H41" i="7" s="1"/>
  <c r="N43" i="5"/>
  <c r="H49" i="10" s="1"/>
  <c r="G49" i="10"/>
  <c r="N26" i="1"/>
  <c r="H32" i="6" s="1"/>
  <c r="G14" i="8"/>
  <c r="N14" i="3"/>
  <c r="H20" i="8" s="1"/>
  <c r="L34" i="1"/>
  <c r="F40" i="6" s="1"/>
  <c r="L6" i="1"/>
  <c r="F12" i="6" s="1"/>
  <c r="F22" i="8"/>
  <c r="N16" i="3"/>
  <c r="H22" i="8" s="1"/>
  <c r="L38" i="3"/>
  <c r="F44" i="8" s="1"/>
  <c r="F13" i="6"/>
  <c r="N7" i="1"/>
  <c r="H13" i="6" s="1"/>
  <c r="G46" i="8"/>
  <c r="N40" i="3"/>
  <c r="H46" i="8" s="1"/>
  <c r="L11" i="3"/>
  <c r="F17" i="8" s="1"/>
  <c r="G45" i="9"/>
  <c r="N39" i="4"/>
  <c r="H45" i="9" s="1"/>
  <c r="F13" i="9"/>
  <c r="N7" i="4"/>
  <c r="H13" i="9" s="1"/>
  <c r="G33" i="6"/>
  <c r="N27" i="1"/>
  <c r="H33" i="6" s="1"/>
  <c r="L45" i="3"/>
  <c r="F51" i="8" s="1"/>
  <c r="N23" i="2"/>
  <c r="H29" i="7" s="1"/>
  <c r="G29" i="7"/>
  <c r="F12" i="10"/>
  <c r="N6" i="5"/>
  <c r="H12" i="10" s="1"/>
  <c r="N28" i="1"/>
  <c r="H34" i="6" s="1"/>
  <c r="G17" i="7"/>
  <c r="N11" i="2"/>
  <c r="H17" i="7" s="1"/>
  <c r="G18" i="9"/>
  <c r="N12" i="4"/>
  <c r="H18" i="9" s="1"/>
  <c r="L36" i="2"/>
  <c r="F42" i="7" s="1"/>
  <c r="L13" i="3"/>
  <c r="F19" i="8" s="1"/>
  <c r="G31" i="8"/>
  <c r="N25" i="3"/>
  <c r="H31" i="8" s="1"/>
  <c r="D26" i="8"/>
  <c r="D26" i="9"/>
  <c r="L14" i="4"/>
  <c r="F20" i="9" s="1"/>
  <c r="L26" i="5"/>
  <c r="F32" i="10" s="1"/>
  <c r="F24" i="10"/>
  <c r="N18" i="5"/>
  <c r="H24" i="10" s="1"/>
  <c r="N36" i="4"/>
  <c r="H42" i="9" s="1"/>
  <c r="G44" i="7"/>
  <c r="N38" i="2"/>
  <c r="H44" i="7" s="1"/>
  <c r="D46" i="9"/>
  <c r="D46" i="8"/>
  <c r="G26" i="6"/>
  <c r="N18" i="3"/>
  <c r="H24" i="8" s="1"/>
  <c r="G50" i="9"/>
  <c r="N44" i="4"/>
  <c r="H50" i="9" s="1"/>
  <c r="G24" i="7"/>
  <c r="N18" i="2"/>
  <c r="H24" i="7" s="1"/>
  <c r="G13" i="7"/>
  <c r="N7" i="2"/>
  <c r="H13" i="7" s="1"/>
  <c r="F43" i="8"/>
  <c r="N37" i="3"/>
  <c r="H43" i="8" s="1"/>
  <c r="L8" i="2"/>
  <c r="F14" i="7" s="1"/>
  <c r="F29" i="8"/>
  <c r="N23" i="3"/>
  <c r="H29" i="8" s="1"/>
  <c r="G25" i="10"/>
  <c r="D20" i="7"/>
  <c r="L14" i="2"/>
  <c r="F20" i="7" s="1"/>
  <c r="D31" i="9"/>
  <c r="D31" i="8"/>
  <c r="G26" i="8"/>
  <c r="N20" i="3"/>
  <c r="H26" i="8" s="1"/>
  <c r="N42" i="3"/>
  <c r="H48" i="8" s="1"/>
  <c r="E35" i="10"/>
  <c r="G31" i="10"/>
  <c r="N25" i="5"/>
  <c r="H31" i="10" s="1"/>
  <c r="L32" i="3"/>
  <c r="F38" i="8" s="1"/>
  <c r="G28" i="8"/>
  <c r="N22" i="3"/>
  <c r="H28" i="8" s="1"/>
  <c r="L20" i="3"/>
  <c r="F26" i="8" s="1"/>
  <c r="G48" i="6"/>
  <c r="N42" i="1"/>
  <c r="H48" i="6" s="1"/>
  <c r="D13" i="7"/>
  <c r="L7" i="2"/>
  <c r="F13" i="7" s="1"/>
  <c r="E35" i="7"/>
  <c r="G23" i="10"/>
  <c r="J29" i="1"/>
  <c r="D35" i="6" s="1"/>
  <c r="M29" i="1"/>
  <c r="G20" i="7"/>
  <c r="N14" i="2"/>
  <c r="H20" i="7" s="1"/>
  <c r="D20" i="6"/>
  <c r="L14" i="1"/>
  <c r="F20" i="6" s="1"/>
  <c r="D38" i="10"/>
  <c r="L32" i="5"/>
  <c r="F38" i="10" s="1"/>
  <c r="N41" i="1"/>
  <c r="H47" i="6" s="1"/>
  <c r="N17" i="3"/>
  <c r="H23" i="8" s="1"/>
  <c r="G23" i="8"/>
  <c r="J29" i="5"/>
  <c r="D35" i="10" s="1"/>
  <c r="M29" i="5"/>
  <c r="G24" i="9"/>
  <c r="N18" i="4"/>
  <c r="H24" i="9" s="1"/>
  <c r="N16" i="4"/>
  <c r="H22" i="9" s="1"/>
  <c r="D28" i="9"/>
  <c r="D28" i="8"/>
  <c r="F37" i="7"/>
  <c r="N31" i="2"/>
  <c r="H37" i="7" s="1"/>
  <c r="N22" i="1"/>
  <c r="H28" i="6" s="1"/>
  <c r="L16" i="2"/>
  <c r="F22" i="7" s="1"/>
  <c r="G37" i="8"/>
  <c r="N31" i="3"/>
  <c r="H37" i="8" s="1"/>
  <c r="F16" i="10"/>
  <c r="N10" i="5"/>
  <c r="H16" i="10" s="1"/>
  <c r="L40" i="1"/>
  <c r="F46" i="6" s="1"/>
  <c r="D23" i="10"/>
  <c r="L17" i="5"/>
  <c r="F23" i="10" s="1"/>
  <c r="M29" i="2"/>
  <c r="J29" i="2"/>
  <c r="D35" i="7" s="1"/>
  <c r="G33" i="10"/>
  <c r="N8" i="1"/>
  <c r="H14" i="6" s="1"/>
  <c r="G20" i="6"/>
  <c r="G38" i="10"/>
  <c r="N32" i="5"/>
  <c r="H38" i="10" s="1"/>
  <c r="F21" i="6"/>
  <c r="N15" i="1"/>
  <c r="H21" i="6" s="1"/>
  <c r="N40" i="5"/>
  <c r="H46" i="10" s="1"/>
  <c r="G30" i="7"/>
  <c r="N24" i="2"/>
  <c r="H30" i="7" s="1"/>
  <c r="F21" i="8"/>
  <c r="N15" i="3"/>
  <c r="H21" i="8" s="1"/>
  <c r="N35" i="3"/>
  <c r="H41" i="8" s="1"/>
  <c r="L28" i="5"/>
  <c r="F34" i="10" s="1"/>
  <c r="L27" i="5"/>
  <c r="F33" i="10" s="1"/>
  <c r="N33" i="2"/>
  <c r="H39" i="7" s="1"/>
  <c r="L37" i="2"/>
  <c r="F43" i="7" s="1"/>
  <c r="L11" i="2"/>
  <c r="F17" i="7" s="1"/>
  <c r="N8" i="5"/>
  <c r="H14" i="10" s="1"/>
  <c r="F40" i="7"/>
  <c r="N34" i="2"/>
  <c r="H40" i="7" s="1"/>
  <c r="G29" i="6"/>
  <c r="N23" i="1"/>
  <c r="H29" i="6" s="1"/>
  <c r="F43" i="10"/>
  <c r="N37" i="5"/>
  <c r="H43" i="10" s="1"/>
  <c r="D42" i="9"/>
  <c r="D42" i="8"/>
  <c r="G32" i="10"/>
  <c r="N26" i="5"/>
  <c r="H32" i="10" s="1"/>
  <c r="G32" i="8"/>
  <c r="N26" i="3"/>
  <c r="H32" i="8" s="1"/>
  <c r="G45" i="7"/>
  <c r="N39" i="2"/>
  <c r="H45" i="7" s="1"/>
  <c r="L39" i="1"/>
  <c r="F45" i="6" s="1"/>
  <c r="F39" i="9"/>
  <c r="N33" i="4"/>
  <c r="H39" i="9" s="1"/>
  <c r="F47" i="10"/>
  <c r="N41" i="5"/>
  <c r="H47" i="10" s="1"/>
  <c r="G36" i="9"/>
  <c r="N30" i="4"/>
  <c r="H36" i="9" s="1"/>
  <c r="G29" i="9"/>
  <c r="N23" i="4"/>
  <c r="H29" i="9" s="1"/>
  <c r="G52" i="6"/>
  <c r="N46" i="1"/>
  <c r="H52" i="6" s="1"/>
  <c r="G17" i="10"/>
  <c r="N11" i="5"/>
  <c r="H17" i="10" s="1"/>
  <c r="D22" i="6"/>
  <c r="L16" i="1"/>
  <c r="F22" i="6" s="1"/>
  <c r="G25" i="6"/>
  <c r="N19" i="1"/>
  <c r="H25" i="6" s="1"/>
  <c r="G39" i="6"/>
  <c r="N33" i="1"/>
  <c r="H39" i="6" s="1"/>
  <c r="L24" i="2"/>
  <c r="F30" i="7" s="1"/>
  <c r="L42" i="2"/>
  <c r="F48" i="7" s="1"/>
  <c r="L17" i="2"/>
  <c r="F23" i="7" s="1"/>
  <c r="F50" i="6"/>
  <c r="N44" i="1"/>
  <c r="H50" i="6" s="1"/>
  <c r="D30" i="9"/>
  <c r="D30" i="8"/>
  <c r="G42" i="7"/>
  <c r="L19" i="5"/>
  <c r="F25" i="10" s="1"/>
  <c r="G47" i="9"/>
  <c r="N41" i="4"/>
  <c r="H47" i="9" s="1"/>
  <c r="G17" i="8"/>
  <c r="N11" i="3"/>
  <c r="H17" i="8" s="1"/>
  <c r="L10" i="4"/>
  <c r="F16" i="9" s="1"/>
  <c r="D37" i="9"/>
  <c r="D37" i="8"/>
  <c r="G31" i="9"/>
  <c r="N25" i="4"/>
  <c r="H31" i="9" s="1"/>
  <c r="G42" i="8"/>
  <c r="N36" i="3"/>
  <c r="H42" i="8" s="1"/>
  <c r="D32" i="8"/>
  <c r="D32" i="9"/>
  <c r="N32" i="1"/>
  <c r="H38" i="6" s="1"/>
  <c r="G19" i="10"/>
  <c r="L8" i="3"/>
  <c r="F14" i="8" s="1"/>
  <c r="L39" i="2"/>
  <c r="F45" i="7" s="1"/>
  <c r="N13" i="1"/>
  <c r="H19" i="6" s="1"/>
  <c r="G44" i="8"/>
  <c r="N38" i="3"/>
  <c r="H44" i="8" s="1"/>
  <c r="F18" i="10"/>
  <c r="N12" i="5"/>
  <c r="H18" i="10" s="1"/>
  <c r="G30" i="9"/>
  <c r="N24" i="4"/>
  <c r="H30" i="9" s="1"/>
  <c r="G49" i="6"/>
  <c r="G22" i="6"/>
  <c r="N16" i="1"/>
  <c r="H22" i="6" s="1"/>
  <c r="L43" i="1"/>
  <c r="F49" i="6" s="1"/>
  <c r="N46" i="5"/>
  <c r="H52" i="10" s="1"/>
  <c r="N6" i="1"/>
  <c r="H12" i="6" s="1"/>
  <c r="G12" i="6"/>
  <c r="G19" i="9"/>
  <c r="F34" i="8"/>
  <c r="N28" i="3"/>
  <c r="H34" i="8" s="1"/>
  <c r="L13" i="4"/>
  <c r="F19" i="9" s="1"/>
  <c r="G47" i="7"/>
  <c r="N41" i="2"/>
  <c r="H47" i="7" s="1"/>
  <c r="F16" i="8"/>
  <c r="N10" i="3"/>
  <c r="H16" i="8" s="1"/>
  <c r="N13" i="5" l="1"/>
  <c r="H19" i="10" s="1"/>
  <c r="N8" i="3"/>
  <c r="H14" i="8" s="1"/>
  <c r="D35" i="8"/>
  <c r="D35" i="9"/>
  <c r="N42" i="2"/>
  <c r="H48" i="7" s="1"/>
  <c r="N34" i="1"/>
  <c r="H40" i="6" s="1"/>
  <c r="N43" i="1"/>
  <c r="H49" i="6" s="1"/>
  <c r="G35" i="6"/>
  <c r="N29" i="1"/>
  <c r="H35" i="6" s="1"/>
  <c r="G35" i="8"/>
  <c r="N29" i="3"/>
  <c r="H35" i="8" s="1"/>
  <c r="G35" i="7"/>
  <c r="G35" i="10"/>
  <c r="N19" i="5"/>
  <c r="H25" i="10" s="1"/>
  <c r="N14" i="4"/>
  <c r="H20" i="9" s="1"/>
  <c r="N17" i="2"/>
  <c r="H23" i="7" s="1"/>
  <c r="N37" i="2"/>
  <c r="H43" i="7" s="1"/>
  <c r="N45" i="3"/>
  <c r="H51" i="8" s="1"/>
  <c r="N17" i="5"/>
  <c r="H23" i="10" s="1"/>
  <c r="N30" i="5"/>
  <c r="H36" i="10" s="1"/>
  <c r="N20" i="1"/>
  <c r="H26" i="6" s="1"/>
  <c r="N39" i="1"/>
  <c r="H45" i="6" s="1"/>
  <c r="N32" i="3"/>
  <c r="H38" i="8" s="1"/>
  <c r="N36" i="2"/>
  <c r="H42" i="7" s="1"/>
  <c r="L29" i="2"/>
  <c r="F35" i="7" s="1"/>
  <c r="L29" i="5"/>
  <c r="F35" i="10" s="1"/>
  <c r="L29" i="1"/>
  <c r="F35" i="6" s="1"/>
  <c r="N14" i="1"/>
  <c r="H20" i="6" s="1"/>
  <c r="N13" i="4"/>
  <c r="H19" i="9" s="1"/>
  <c r="N27" i="5"/>
  <c r="H33" i="10" s="1"/>
  <c r="N16" i="2"/>
  <c r="H22" i="7" s="1"/>
  <c r="G35" i="9"/>
  <c r="N29" i="4"/>
  <c r="H35" i="9" s="1"/>
  <c r="N28" i="5"/>
  <c r="H34" i="10" s="1"/>
  <c r="N29" i="5" l="1"/>
  <c r="H35" i="10" s="1"/>
  <c r="N29" i="2"/>
  <c r="H35" i="7" s="1"/>
</calcChain>
</file>

<file path=xl/sharedStrings.xml><?xml version="1.0" encoding="utf-8"?>
<sst xmlns="http://schemas.openxmlformats.org/spreadsheetml/2006/main" count="520" uniqueCount="110">
  <si>
    <t>Dry Core Transformer Losses Effective Jan 1, 2026</t>
  </si>
  <si>
    <t>Transformers</t>
  </si>
  <si>
    <t>No Load Loss (W)</t>
  </si>
  <si>
    <t>Load Loss (W)</t>
  </si>
  <si>
    <t xml:space="preserve">Monthly No Load Loss (kW) </t>
  </si>
  <si>
    <t>Monthly No Load Loss (kWH)</t>
  </si>
  <si>
    <t>Monthly  Load Loss (kW)</t>
  </si>
  <si>
    <t>Monthly Load Loss (kWH)</t>
  </si>
  <si>
    <t>Monthly Total Loss (kW)</t>
  </si>
  <si>
    <t>Monthly Total Loss (kWH)</t>
  </si>
  <si>
    <t>Cost of Transmission and LV per kW</t>
  </si>
  <si>
    <t>Cost of Energy and Wholesale Market per kWh**</t>
  </si>
  <si>
    <t>Total Monthly cost of power</t>
  </si>
  <si>
    <t>Cost of Distribution per kW</t>
  </si>
  <si>
    <t>Total</t>
  </si>
  <si>
    <t>Rates</t>
  </si>
  <si>
    <t xml:space="preserve"> </t>
  </si>
  <si>
    <t>1.5 KVA 1PH, 1.2kV BIL</t>
  </si>
  <si>
    <t>25 KVA 1 PH, 1.2kV BIL</t>
  </si>
  <si>
    <t>37.5 KVA 1 PH, 1.2kV BIL</t>
  </si>
  <si>
    <t>50 KVA 1 PH, 1.2kV BIL</t>
  </si>
  <si>
    <t>75 KVA 1 PH, 1.2kV BIL</t>
  </si>
  <si>
    <t>100 KVA 1 PH, 1.2kV BIL</t>
  </si>
  <si>
    <t>2026 Proposed Rates</t>
  </si>
  <si>
    <t>112.5 kVA 1 PH, 1.2kV BIL</t>
  </si>
  <si>
    <t>LV</t>
  </si>
  <si>
    <t>Network</t>
  </si>
  <si>
    <t>Line &amp; Transmission</t>
  </si>
  <si>
    <t>Variable</t>
  </si>
  <si>
    <t>*150 KVA 1 PH, 1.2kV BIL</t>
  </si>
  <si>
    <t>GS 50 to 1,499 kW</t>
  </si>
  <si>
    <t>167 KVA 1 PH, 1.2kV BIL</t>
  </si>
  <si>
    <t xml:space="preserve">GS 1,500 to 4,999 kW </t>
  </si>
  <si>
    <t>175 KVA 1PH, 1.2kV BIL</t>
  </si>
  <si>
    <t>Large Use</t>
  </si>
  <si>
    <t>*200 KVA 1 PH, 1.2kV BIL</t>
  </si>
  <si>
    <t>*225 KVA 1 PH, 1.2kV BIL</t>
  </si>
  <si>
    <t>250 KVA 1 PH, 1.2kV BIL</t>
  </si>
  <si>
    <t>Tier 1</t>
  </si>
  <si>
    <t>November 1, 2025 Rate</t>
  </si>
  <si>
    <t>300 KVA 1 PH, 1.2kV BIL</t>
  </si>
  <si>
    <t>333 KVA 1PH 1.2kV BIL</t>
  </si>
  <si>
    <t>Tier 2</t>
  </si>
  <si>
    <t>*10 kVA 3 PH, 1.2kV BIL</t>
  </si>
  <si>
    <t>*15 KVA 3 PH, 1.2kV BIL</t>
  </si>
  <si>
    <t>WMSR</t>
  </si>
  <si>
    <t>30 kVA 3PH, 1.2kV BIL</t>
  </si>
  <si>
    <t>CBR</t>
  </si>
  <si>
    <t>45 KVA 3 PH, 1.2kV BIL</t>
  </si>
  <si>
    <t>RRRP</t>
  </si>
  <si>
    <t>75 KVA 3 PH, 1.2kV BIL</t>
  </si>
  <si>
    <t>*90 KVA 3 PH, 1.2kV BIL</t>
  </si>
  <si>
    <t>112.5 KVA 3 PH, 1.2kV BIL</t>
  </si>
  <si>
    <t>125 KVA 3PH, 1.2kV BIL</t>
  </si>
  <si>
    <t>150 KVA 3 PH, 1.2kV BIL</t>
  </si>
  <si>
    <t>*175 KVA 3PH, 1.2kV BIL</t>
  </si>
  <si>
    <t>*200 KVA 3PH, 1.2kV BIL</t>
  </si>
  <si>
    <t>225 KVA 3 PH, 1.2kV BIL</t>
  </si>
  <si>
    <t>*250 KVA 3 PH, 1.2kV BIL</t>
  </si>
  <si>
    <t>300 KVA 3 PH, 1.2kV BIL</t>
  </si>
  <si>
    <t>400 KVA 3 PH, 1.2kV BIL</t>
  </si>
  <si>
    <t>*450 KVA 3PH, 1.2kV BIL</t>
  </si>
  <si>
    <t>500 KVA 3 PH, 95kV BIL</t>
  </si>
  <si>
    <t>750 KVA 3 PH, 95kV BIL</t>
  </si>
  <si>
    <t>1000 KVA 3 PH, 95kV BIL</t>
  </si>
  <si>
    <t>1500 KVA 3 PH, 95kV BIL</t>
  </si>
  <si>
    <t>2000 KVA 3 PH, 95kV BIL</t>
  </si>
  <si>
    <t>2500 KVA 3 PH, 95kV BIL</t>
  </si>
  <si>
    <t>3000 KVA 3PH, 95kV BIL</t>
  </si>
  <si>
    <t>3750 KVA 3PH, 95kV BIL</t>
  </si>
  <si>
    <t>5000 KVA 3PH, 95kV BIL</t>
  </si>
  <si>
    <t>No Load and load losses from CSA standard C802-94: Maximum losses for distribution, power and dry-type transformers commercial use</t>
  </si>
  <si>
    <t>Average load factor = 0.46 average loss factor = 0.2489</t>
  </si>
  <si>
    <t>Loss factor = 0.15*load factor + 0.85(load factor)2</t>
  </si>
  <si>
    <t>Average perunit loading squared=0.0714; per unit loading=0.2672</t>
  </si>
  <si>
    <t>*For transformer sizes not included in the CSA standard, no load losses, load losses and associated costs are interpolated based on transformer size</t>
  </si>
  <si>
    <t>** Cost of Energy and Wholesale Market per kWh contains Nov 1, 2025 RPP Tiered Pricing,  WMSR Pricing to be effective January 1, 2026</t>
  </si>
  <si>
    <t>Monthly No Load Loss (kW) = no load loss (kW) * .75 (responsibility factor)</t>
  </si>
  <si>
    <t>Monthly No Load Loss (kWh) = monthly no load loss (kW) * 8760/12</t>
  </si>
  <si>
    <t>Monthly Load loss (kW) = load loss (kW)*average perunit loading squared (.0714)*.75 (responsibility factor?)</t>
  </si>
  <si>
    <t>Monthly Load loss (kWh) = monthly load loss (kW) *8760/12*average loss factor (.2489)</t>
  </si>
  <si>
    <t>Responsibility Factor= (load at system peak/peak load)2= the ratio of the transformer load at system peak to the peak load, all squared=.75</t>
  </si>
  <si>
    <t>Utilization Factor = peak load/rated load = 1</t>
  </si>
  <si>
    <t>Dry Core Transformer Losses Effective Jan 1, 2027</t>
  </si>
  <si>
    <t>2027 Proposed Rates</t>
  </si>
  <si>
    <t>** Cost of Energy and Wholesale Market per kWh contains Nov 1, 2025 RPP Tiered Pricing,  WMSR Pricing to be effective January 1, 2027</t>
  </si>
  <si>
    <t>Dry Core Transformer Losses Effective Jan 1, 2028</t>
  </si>
  <si>
    <t>2028 Proposed Rates</t>
  </si>
  <si>
    <t>** Cost of Energy and Wholesale Market per kWh contains Nov 1, 2025 RPP Tiered Pricing,  WMSR Pricing to be effective January 1, 2028</t>
  </si>
  <si>
    <t>Dry Core Transformer Losses Effective Jan 1, 2029</t>
  </si>
  <si>
    <t>2029 Proposed Rates</t>
  </si>
  <si>
    <t>** Cost of Energy and Wholesale Market per kWh contains Nov 1, 2025 RPP Tiered Pricing,  WMSR Pricing to be effective January 1, 2029</t>
  </si>
  <si>
    <t>Dry Core Transformer Losses Effective Jan 1, 2030</t>
  </si>
  <si>
    <t>2030 Proposed Rates</t>
  </si>
  <si>
    <t>** Cost of Energy and Wholesale Market per kWh contains Nov 1, 2025 RPP Tiered Pricing,  WMSR Pricing to be effective January 1, 2030</t>
  </si>
  <si>
    <t xml:space="preserve">DRAFT - TARIFF OF RATES AND CHARGES </t>
  </si>
  <si>
    <t>Effective and Implementation Date January 1, 2026</t>
  </si>
  <si>
    <t>This schedule supersedes and replaces all previously</t>
  </si>
  <si>
    <t>approved schedules of Rates, Charges and Loss Factors</t>
  </si>
  <si>
    <t>EB-2024-0115</t>
  </si>
  <si>
    <t>Dry Core Transformer Charges</t>
  </si>
  <si>
    <t>Cost of Energy and Wholesale Market per kWh</t>
  </si>
  <si>
    <t xml:space="preserve">No Load and load losses from CSA standard C802-94: Maximum losses for distribution, power and dry-type </t>
  </si>
  <si>
    <t>transformers commercial use.</t>
  </si>
  <si>
    <t>*For non-preferred KVA ratings no load and load losses are interpolated as per CSA standard</t>
  </si>
  <si>
    <t xml:space="preserve">PROPOSED - TARIFF OF RATES AND CHARGES </t>
  </si>
  <si>
    <t>Effective and Implementation Date January 1, 2027</t>
  </si>
  <si>
    <t>Effective and Implementation Date January 1, 2028</t>
  </si>
  <si>
    <t>Effective and Implementation Date January 1, 2029</t>
  </si>
  <si>
    <t>Effective and Implementation Date January 1,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</si>
</sst>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164" formatCode="&quot;$&quot;#,##0.0000"/>
    <numFmt numFmtId="165" formatCode="0.000"/>
    <numFmt numFmtId="166" formatCode="_-* #,##0_-;\-* #,##0_-;_-* &quot;-&quot;??_-;_-@"/>
    <numFmt numFmtId="167" formatCode="&quot;$&quot;#,##0.00"/>
    <numFmt numFmtId="168" formatCode="&quot;$&quot;#,##0.00;[Red]\-&quot;$&quot;#,##0.00"/>
    <numFmt numFmtId="169" formatCode="&quot;$&quot;#,##0.00000"/>
    <numFmt numFmtId="170" formatCode="0.00000"/>
    <numFmt numFmtId="171" formatCode="0.0000"/>
    <numFmt numFmtId="172" formatCode="0.000000"/>
    <numFmt numFmtId="173" formatCode="_-&quot;$&quot;* #,##0.0000_-;\-&quot;$&quot;* #,##0.0000_-;_-&quot;$&quot;* &quot;-&quot;??_-;_-@"/>
    <numFmt numFmtId="174" formatCode="_(&quot;$&quot;* #,##0.0000_);_(&quot;$&quot;* \(#,##0.0000\);_(&quot;$&quot;* &quot;-&quot;??_);_(@_)"/>
    <numFmt numFmtId="175" formatCode="_-&quot;$&quot;* #,##0.00_-;\-&quot;$&quot;* #,##0.00_-;_-&quot;$&quot;* &quot;-&quot;??_-;_-@"/>
  </numFmts>
  <fonts count="9" x14ac:knownFonts="1">
    <font>
      <sz val="10"/>
      <color rgb="FF000000"/>
      <name val="Arial"/>
      <scheme val="minor"/>
    </font>
    <font>
      <b/>
      <sz val="16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b/>
      <sz val="14"/>
      <color theme="1"/>
      <name val="Arial"/>
    </font>
    <font>
      <b/>
      <sz val="12"/>
      <color theme="1"/>
      <name val="Arial"/>
    </font>
    <font>
      <b/>
      <sz val="8"/>
      <color theme="1"/>
      <name val="Arial"/>
    </font>
    <font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164" fontId="3" fillId="0" borderId="7" xfId="0" applyNumberFormat="1" applyFont="1" applyBorder="1" applyAlignment="1">
      <alignment horizont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center" wrapText="1"/>
    </xf>
    <xf numFmtId="165" fontId="3" fillId="0" borderId="10" xfId="0" applyNumberFormat="1" applyFont="1" applyBorder="1" applyAlignment="1">
      <alignment horizontal="center" wrapText="1"/>
    </xf>
    <xf numFmtId="1" fontId="3" fillId="0" borderId="10" xfId="0" applyNumberFormat="1" applyFont="1" applyBorder="1" applyAlignment="1">
      <alignment horizontal="center" wrapText="1"/>
    </xf>
    <xf numFmtId="166" fontId="3" fillId="0" borderId="10" xfId="0" applyNumberFormat="1" applyFont="1" applyBorder="1" applyAlignment="1">
      <alignment horizontal="center" wrapText="1"/>
    </xf>
    <xf numFmtId="167" fontId="3" fillId="0" borderId="10" xfId="0" applyNumberFormat="1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3" fillId="0" borderId="12" xfId="0" applyNumberFormat="1" applyFont="1" applyBorder="1" applyAlignment="1">
      <alignment horizontal="right"/>
    </xf>
    <xf numFmtId="168" fontId="3" fillId="0" borderId="0" xfId="0" applyNumberFormat="1" applyFont="1"/>
    <xf numFmtId="9" fontId="3" fillId="0" borderId="0" xfId="0" applyNumberFormat="1" applyFont="1"/>
    <xf numFmtId="169" fontId="3" fillId="0" borderId="0" xfId="0" applyNumberFormat="1" applyFont="1"/>
    <xf numFmtId="2" fontId="3" fillId="0" borderId="0" xfId="0" applyNumberFormat="1" applyFont="1"/>
    <xf numFmtId="167" fontId="3" fillId="0" borderId="12" xfId="0" applyNumberFormat="1" applyFont="1" applyBorder="1"/>
    <xf numFmtId="9" fontId="2" fillId="0" borderId="0" xfId="0" applyNumberFormat="1" applyFont="1"/>
    <xf numFmtId="169" fontId="2" fillId="0" borderId="0" xfId="0" applyNumberFormat="1" applyFont="1"/>
    <xf numFmtId="170" fontId="3" fillId="2" borderId="13" xfId="0" applyNumberFormat="1" applyFont="1" applyFill="1" applyBorder="1" applyAlignment="1"/>
    <xf numFmtId="171" fontId="3" fillId="2" borderId="13" xfId="0" applyNumberFormat="1" applyFont="1" applyFill="1" applyBorder="1" applyAlignment="1"/>
    <xf numFmtId="171" fontId="4" fillId="2" borderId="13" xfId="0" applyNumberFormat="1" applyFont="1" applyFill="1" applyBorder="1" applyAlignment="1"/>
    <xf numFmtId="165" fontId="3" fillId="3" borderId="13" xfId="0" applyNumberFormat="1" applyFont="1" applyFill="1" applyBorder="1" applyAlignment="1"/>
    <xf numFmtId="0" fontId="3" fillId="0" borderId="0" xfId="0" applyFont="1" applyAlignment="1"/>
    <xf numFmtId="165" fontId="3" fillId="0" borderId="0" xfId="0" applyNumberFormat="1" applyFont="1"/>
    <xf numFmtId="172" fontId="3" fillId="0" borderId="0" xfId="0" applyNumberFormat="1" applyFont="1"/>
    <xf numFmtId="1" fontId="3" fillId="0" borderId="10" xfId="0" applyNumberFormat="1" applyFont="1" applyBorder="1" applyAlignment="1">
      <alignment horizontal="center"/>
    </xf>
    <xf numFmtId="168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3" fillId="0" borderId="14" xfId="0" applyFont="1" applyBorder="1"/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165" fontId="3" fillId="0" borderId="15" xfId="0" applyNumberFormat="1" applyFont="1" applyBorder="1" applyAlignment="1">
      <alignment horizontal="center" wrapText="1"/>
    </xf>
    <xf numFmtId="1" fontId="3" fillId="0" borderId="15" xfId="0" applyNumberFormat="1" applyFont="1" applyBorder="1" applyAlignment="1">
      <alignment horizontal="center" wrapText="1"/>
    </xf>
    <xf numFmtId="166" fontId="3" fillId="0" borderId="15" xfId="0" applyNumberFormat="1" applyFont="1" applyBorder="1" applyAlignment="1">
      <alignment horizontal="center" wrapText="1"/>
    </xf>
    <xf numFmtId="167" fontId="3" fillId="0" borderId="15" xfId="0" applyNumberFormat="1" applyFont="1" applyBorder="1" applyAlignment="1">
      <alignment horizontal="center" wrapText="1"/>
    </xf>
    <xf numFmtId="167" fontId="3" fillId="0" borderId="17" xfId="0" applyNumberFormat="1" applyFont="1" applyBorder="1" applyAlignment="1">
      <alignment horizontal="center" wrapText="1"/>
    </xf>
    <xf numFmtId="167" fontId="3" fillId="0" borderId="18" xfId="0" applyNumberFormat="1" applyFont="1" applyBorder="1"/>
    <xf numFmtId="165" fontId="3" fillId="0" borderId="0" xfId="0" applyNumberFormat="1" applyFont="1" applyAlignment="1">
      <alignment horizontal="center" wrapText="1"/>
    </xf>
    <xf numFmtId="167" fontId="3" fillId="0" borderId="0" xfId="0" applyNumberFormat="1" applyFont="1" applyAlignment="1">
      <alignment horizontal="center" wrapText="1"/>
    </xf>
    <xf numFmtId="167" fontId="3" fillId="0" borderId="0" xfId="0" applyNumberFormat="1" applyFont="1"/>
    <xf numFmtId="0" fontId="3" fillId="0" borderId="0" xfId="0" applyFont="1" applyAlignment="1">
      <alignment vertical="center"/>
    </xf>
    <xf numFmtId="171" fontId="3" fillId="0" borderId="0" xfId="0" applyNumberFormat="1" applyFont="1"/>
    <xf numFmtId="171" fontId="3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44" fontId="7" fillId="0" borderId="0" xfId="0" applyNumberFormat="1" applyFont="1" applyAlignment="1">
      <alignment horizontal="center" vertical="center"/>
    </xf>
    <xf numFmtId="44" fontId="8" fillId="0" borderId="0" xfId="0" applyNumberFormat="1" applyFont="1"/>
    <xf numFmtId="44" fontId="3" fillId="0" borderId="0" xfId="0" applyNumberFormat="1" applyFont="1"/>
    <xf numFmtId="0" fontId="2" fillId="0" borderId="0" xfId="0" applyFont="1"/>
    <xf numFmtId="44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44" fontId="2" fillId="4" borderId="2" xfId="0" applyNumberFormat="1" applyFont="1" applyFill="1" applyBorder="1" applyAlignment="1">
      <alignment horizontal="center" vertical="center" wrapText="1"/>
    </xf>
    <xf numFmtId="44" fontId="2" fillId="4" borderId="19" xfId="0" applyNumberFormat="1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21" xfId="0" applyFont="1" applyBorder="1" applyAlignment="1">
      <alignment horizontal="center" wrapText="1"/>
    </xf>
    <xf numFmtId="173" fontId="3" fillId="0" borderId="21" xfId="0" applyNumberFormat="1" applyFont="1" applyBorder="1" applyAlignment="1">
      <alignment horizontal="center" wrapText="1"/>
    </xf>
    <xf numFmtId="174" fontId="3" fillId="0" borderId="21" xfId="0" applyNumberFormat="1" applyFont="1" applyBorder="1" applyAlignment="1">
      <alignment horizontal="center" wrapText="1"/>
    </xf>
    <xf numFmtId="44" fontId="3" fillId="0" borderId="21" xfId="0" applyNumberFormat="1" applyFont="1" applyBorder="1" applyAlignment="1">
      <alignment horizontal="center" wrapText="1"/>
    </xf>
    <xf numFmtId="44" fontId="3" fillId="0" borderId="22" xfId="0" applyNumberFormat="1" applyFont="1" applyBorder="1" applyAlignment="1">
      <alignment horizontal="center" wrapText="1"/>
    </xf>
    <xf numFmtId="175" fontId="3" fillId="0" borderId="10" xfId="0" applyNumberFormat="1" applyFont="1" applyBorder="1" applyAlignment="1">
      <alignment horizontal="center" wrapText="1"/>
    </xf>
    <xf numFmtId="44" fontId="3" fillId="0" borderId="10" xfId="0" applyNumberFormat="1" applyFont="1" applyBorder="1" applyAlignment="1">
      <alignment horizontal="center" wrapText="1"/>
    </xf>
    <xf numFmtId="44" fontId="3" fillId="0" borderId="12" xfId="0" applyNumberFormat="1" applyFont="1" applyBorder="1" applyAlignment="1">
      <alignment horizontal="center" wrapText="1"/>
    </xf>
    <xf numFmtId="0" fontId="3" fillId="0" borderId="23" xfId="0" applyFont="1" applyBorder="1"/>
    <xf numFmtId="0" fontId="3" fillId="0" borderId="23" xfId="0" applyFont="1" applyBorder="1" applyAlignment="1">
      <alignment horizontal="center" wrapText="1"/>
    </xf>
    <xf numFmtId="175" fontId="3" fillId="0" borderId="23" xfId="0" applyNumberFormat="1" applyFont="1" applyBorder="1" applyAlignment="1">
      <alignment horizontal="center" wrapText="1"/>
    </xf>
    <xf numFmtId="44" fontId="3" fillId="0" borderId="23" xfId="0" applyNumberFormat="1" applyFont="1" applyBorder="1" applyAlignment="1">
      <alignment horizontal="center" wrapText="1"/>
    </xf>
    <xf numFmtId="175" fontId="3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9" xfId="0" applyFont="1" applyFill="1" applyBorder="1" applyAlignment="1"/>
    <xf numFmtId="0" fontId="3" fillId="0" borderId="10" xfId="0" applyFont="1" applyFill="1" applyBorder="1" applyAlignment="1">
      <alignment horizontal="center" wrapText="1"/>
    </xf>
    <xf numFmtId="165" fontId="3" fillId="0" borderId="10" xfId="0" applyNumberFormat="1" applyFont="1" applyFill="1" applyBorder="1" applyAlignment="1">
      <alignment horizontal="center" wrapText="1"/>
    </xf>
    <xf numFmtId="1" fontId="3" fillId="0" borderId="10" xfId="0" applyNumberFormat="1" applyFont="1" applyFill="1" applyBorder="1" applyAlignment="1">
      <alignment horizontal="center" wrapText="1"/>
    </xf>
    <xf numFmtId="166" fontId="3" fillId="0" borderId="10" xfId="0" applyNumberFormat="1" applyFont="1" applyFill="1" applyBorder="1" applyAlignment="1">
      <alignment horizontal="center" wrapText="1"/>
    </xf>
    <xf numFmtId="167" fontId="3" fillId="0" borderId="10" xfId="0" applyNumberFormat="1" applyFont="1" applyFill="1" applyBorder="1" applyAlignment="1">
      <alignment horizontal="center" wrapText="1"/>
    </xf>
    <xf numFmtId="167" fontId="3" fillId="0" borderId="11" xfId="0" applyNumberFormat="1" applyFont="1" applyFill="1" applyBorder="1" applyAlignment="1">
      <alignment horizontal="center" wrapText="1"/>
    </xf>
    <xf numFmtId="167" fontId="3" fillId="0" borderId="12" xfId="0" applyNumberFormat="1" applyFont="1" applyFill="1" applyBorder="1"/>
    <xf numFmtId="0" fontId="3" fillId="0" borderId="9" xfId="0" applyFont="1" applyFill="1" applyBorder="1"/>
    <xf numFmtId="1" fontId="3" fillId="0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Z1000"/>
  <sheetViews>
    <sheetView tabSelected="1" workbookViewId="0">
      <selection activeCell="S21" sqref="S21"/>
    </sheetView>
  </sheetViews>
  <sheetFormatPr defaultColWidth="12.5703125" defaultRowHeight="15" customHeight="1" x14ac:dyDescent="0.2"/>
  <cols>
    <col min="1" max="1" width="26.85546875" customWidth="1"/>
    <col min="2" max="3" width="8" customWidth="1"/>
    <col min="4" max="4" width="10.42578125" customWidth="1"/>
    <col min="5" max="5" width="9.85546875" customWidth="1"/>
    <col min="6" max="6" width="8.85546875" customWidth="1"/>
    <col min="7" max="7" width="9.140625" customWidth="1"/>
    <col min="8" max="8" width="9" customWidth="1"/>
    <col min="9" max="9" width="9.42578125" customWidth="1"/>
    <col min="10" max="10" width="14.42578125" customWidth="1"/>
    <col min="11" max="11" width="12.85546875" customWidth="1"/>
    <col min="12" max="12" width="11.42578125" customWidth="1"/>
    <col min="13" max="13" width="13" customWidth="1"/>
    <col min="14" max="14" width="9.140625" customWidth="1"/>
    <col min="15" max="15" width="8.140625" customWidth="1"/>
    <col min="16" max="16" width="28" customWidth="1"/>
    <col min="17" max="17" width="9.140625" customWidth="1"/>
    <col min="18" max="18" width="11.42578125" customWidth="1"/>
    <col min="19" max="19" width="17.28515625" customWidth="1"/>
    <col min="20" max="20" width="11.85546875" customWidth="1"/>
    <col min="21" max="22" width="9.140625" customWidth="1"/>
    <col min="23" max="23" width="10.140625" customWidth="1"/>
    <col min="24" max="24" width="11.42578125" customWidth="1"/>
    <col min="25" max="26" width="9.140625" customWidth="1"/>
  </cols>
  <sheetData>
    <row r="1" spans="1:26" ht="19.5" customHeight="1" x14ac:dyDescent="0.3">
      <c r="A1" s="1" t="s">
        <v>0</v>
      </c>
      <c r="B1" s="2"/>
      <c r="C1" s="2"/>
      <c r="D1" s="3"/>
      <c r="E1" s="4"/>
      <c r="F1" s="3"/>
      <c r="G1" s="2"/>
      <c r="H1" s="2"/>
      <c r="I1" s="2"/>
      <c r="J1" s="2"/>
      <c r="K1" s="2"/>
      <c r="L1" s="2"/>
      <c r="M1" s="2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6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"/>
      <c r="B3" s="4"/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90.75" customHeight="1" x14ac:dyDescent="0.2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9" t="s">
        <v>13</v>
      </c>
      <c r="N4" s="10" t="s">
        <v>14</v>
      </c>
      <c r="O4" s="11"/>
      <c r="P4" s="11"/>
      <c r="Q4" s="11"/>
      <c r="R4" s="11"/>
      <c r="S4" s="5"/>
      <c r="T4" s="5"/>
      <c r="U4" s="5"/>
      <c r="V4" s="5"/>
      <c r="W4" s="11"/>
      <c r="X4" s="11"/>
      <c r="Y4" s="5"/>
      <c r="Z4" s="5"/>
    </row>
    <row r="5" spans="1:26" ht="12" customHeight="1" x14ac:dyDescent="0.2">
      <c r="A5" s="12" t="s">
        <v>15</v>
      </c>
      <c r="B5" s="13"/>
      <c r="C5" s="13"/>
      <c r="D5" s="13"/>
      <c r="E5" s="13"/>
      <c r="F5" s="13"/>
      <c r="G5" s="13"/>
      <c r="H5" s="13"/>
      <c r="I5" s="13"/>
      <c r="J5" s="14">
        <f>((Q13+R13+S13)+(Q14+R14+S14)+(Q15+R15+S15))/3</f>
        <v>7.5703566666666662</v>
      </c>
      <c r="K5" s="14">
        <f>((Q18+Q21)/2)+(Q23+Q24+Q25)</f>
        <v>0.13700000000000001</v>
      </c>
      <c r="L5" s="15" t="s">
        <v>16</v>
      </c>
      <c r="M5" s="16">
        <f>((T13)+(T14)+(T15))/3</f>
        <v>7.8889333333333331</v>
      </c>
      <c r="N5" s="17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18" t="s">
        <v>17</v>
      </c>
      <c r="B6" s="19">
        <v>58</v>
      </c>
      <c r="C6" s="19">
        <v>243</v>
      </c>
      <c r="D6" s="20">
        <f t="shared" ref="D6:D20" si="0">B6/1000*0.75</f>
        <v>4.3500000000000004E-2</v>
      </c>
      <c r="E6" s="21">
        <f t="shared" ref="E6:E20" si="1">D6*8760/12</f>
        <v>31.755000000000006</v>
      </c>
      <c r="F6" s="20">
        <f t="shared" ref="F6:F20" si="2">C6/1000*0.0714*0.75</f>
        <v>1.3012650000000001E-2</v>
      </c>
      <c r="G6" s="21">
        <f t="shared" ref="G6:G20" si="3">F6*8760/12*0.2489</f>
        <v>2.3643594670499999</v>
      </c>
      <c r="H6" s="20">
        <f t="shared" ref="H6:I6" si="4">F6+D6</f>
        <v>5.6512650000000005E-2</v>
      </c>
      <c r="I6" s="22">
        <f t="shared" si="4"/>
        <v>34.119359467050003</v>
      </c>
      <c r="J6" s="23">
        <f t="shared" ref="J6:J20" si="5">+$H6*$J$5</f>
        <v>0.42782091667850003</v>
      </c>
      <c r="K6" s="23">
        <f t="shared" ref="K6:K20" si="6">+I6*$K$5</f>
        <v>4.6743522469858512</v>
      </c>
      <c r="L6" s="23">
        <f t="shared" ref="L6:L20" si="7">+K6+J6</f>
        <v>5.102173163664351</v>
      </c>
      <c r="M6" s="24">
        <f t="shared" ref="M6:M7" si="8">+$H6*$M$5</f>
        <v>0.44582452834000003</v>
      </c>
      <c r="N6" s="25">
        <f t="shared" ref="N6:N20" si="9">M6+L6</f>
        <v>5.5479976920043512</v>
      </c>
      <c r="O6" s="26"/>
      <c r="P6" s="27"/>
      <c r="Q6" s="27"/>
      <c r="R6" s="27"/>
      <c r="S6" s="28"/>
      <c r="T6" s="5"/>
      <c r="U6" s="29"/>
      <c r="V6" s="5"/>
      <c r="W6" s="5"/>
      <c r="X6" s="27"/>
      <c r="Y6" s="5"/>
      <c r="Z6" s="5"/>
    </row>
    <row r="7" spans="1:26" ht="12" customHeight="1" x14ac:dyDescent="0.2">
      <c r="A7" s="18" t="s">
        <v>18</v>
      </c>
      <c r="B7" s="19">
        <v>150</v>
      </c>
      <c r="C7" s="19">
        <v>900</v>
      </c>
      <c r="D7" s="20">
        <f t="shared" si="0"/>
        <v>0.11249999999999999</v>
      </c>
      <c r="E7" s="21">
        <f t="shared" si="1"/>
        <v>82.124999999999986</v>
      </c>
      <c r="F7" s="20">
        <f t="shared" si="2"/>
        <v>4.8195000000000009E-2</v>
      </c>
      <c r="G7" s="21">
        <f t="shared" si="3"/>
        <v>8.7568869150000026</v>
      </c>
      <c r="H7" s="20">
        <f t="shared" ref="H7:I7" si="10">F7+D7</f>
        <v>0.160695</v>
      </c>
      <c r="I7" s="22">
        <f t="shared" si="10"/>
        <v>90.881886914999995</v>
      </c>
      <c r="J7" s="23">
        <f t="shared" si="5"/>
        <v>1.21651846455</v>
      </c>
      <c r="K7" s="23">
        <f t="shared" si="6"/>
        <v>12.450818507355001</v>
      </c>
      <c r="L7" s="23">
        <f t="shared" si="7"/>
        <v>13.667336971905002</v>
      </c>
      <c r="M7" s="24">
        <f t="shared" si="8"/>
        <v>1.2677121419999999</v>
      </c>
      <c r="N7" s="30">
        <f t="shared" si="9"/>
        <v>14.935049113905002</v>
      </c>
      <c r="O7" s="26"/>
      <c r="P7" s="27"/>
      <c r="Q7" s="27"/>
      <c r="R7" s="27"/>
      <c r="S7" s="28"/>
      <c r="T7" s="5"/>
      <c r="U7" s="29"/>
      <c r="V7" s="5"/>
      <c r="W7" s="5"/>
      <c r="X7" s="27"/>
      <c r="Y7" s="5"/>
      <c r="Z7" s="5"/>
    </row>
    <row r="8" spans="1:26" ht="12" customHeight="1" x14ac:dyDescent="0.2">
      <c r="A8" s="18" t="s">
        <v>19</v>
      </c>
      <c r="B8" s="19">
        <v>200</v>
      </c>
      <c r="C8" s="19">
        <v>1200</v>
      </c>
      <c r="D8" s="20">
        <f t="shared" si="0"/>
        <v>0.15000000000000002</v>
      </c>
      <c r="E8" s="21">
        <f t="shared" si="1"/>
        <v>109.50000000000001</v>
      </c>
      <c r="F8" s="20">
        <f t="shared" si="2"/>
        <v>6.4260000000000012E-2</v>
      </c>
      <c r="G8" s="21">
        <f t="shared" si="3"/>
        <v>11.675849220000003</v>
      </c>
      <c r="H8" s="20">
        <f t="shared" ref="H8:I8" si="11">F8+D8</f>
        <v>0.21426000000000003</v>
      </c>
      <c r="I8" s="22">
        <f t="shared" si="11"/>
        <v>121.17584922000002</v>
      </c>
      <c r="J8" s="23">
        <f t="shared" si="5"/>
        <v>1.6220246194000001</v>
      </c>
      <c r="K8" s="23">
        <f t="shared" si="6"/>
        <v>16.601091343140002</v>
      </c>
      <c r="L8" s="23">
        <f t="shared" si="7"/>
        <v>18.223115962540003</v>
      </c>
      <c r="M8" s="24">
        <f t="shared" ref="M8:M20" si="12">+H8*$M$5</f>
        <v>1.6902828560000003</v>
      </c>
      <c r="N8" s="30">
        <f t="shared" si="9"/>
        <v>19.913398818540003</v>
      </c>
      <c r="O8" s="26"/>
      <c r="P8" s="27"/>
      <c r="Q8" s="27"/>
      <c r="R8" s="27"/>
      <c r="S8" s="28"/>
      <c r="T8" s="5"/>
      <c r="U8" s="29"/>
      <c r="V8" s="5"/>
      <c r="W8" s="5"/>
      <c r="X8" s="27"/>
      <c r="Y8" s="5"/>
      <c r="Z8" s="5"/>
    </row>
    <row r="9" spans="1:26" ht="12" customHeight="1" x14ac:dyDescent="0.2">
      <c r="A9" s="18" t="s">
        <v>20</v>
      </c>
      <c r="B9" s="19">
        <v>250</v>
      </c>
      <c r="C9" s="19">
        <v>1600</v>
      </c>
      <c r="D9" s="20">
        <f t="shared" si="0"/>
        <v>0.1875</v>
      </c>
      <c r="E9" s="21">
        <f t="shared" si="1"/>
        <v>136.875</v>
      </c>
      <c r="F9" s="20">
        <f t="shared" si="2"/>
        <v>8.5680000000000006E-2</v>
      </c>
      <c r="G9" s="21">
        <f t="shared" si="3"/>
        <v>15.567798960000003</v>
      </c>
      <c r="H9" s="20">
        <f t="shared" ref="H9:I9" si="13">F9+D9</f>
        <v>0.27317999999999998</v>
      </c>
      <c r="I9" s="22">
        <f t="shared" si="13"/>
        <v>152.44279896</v>
      </c>
      <c r="J9" s="23">
        <f t="shared" si="5"/>
        <v>2.0680700341999998</v>
      </c>
      <c r="K9" s="23">
        <f t="shared" si="6"/>
        <v>20.884663457520002</v>
      </c>
      <c r="L9" s="23">
        <f t="shared" si="7"/>
        <v>22.952733491720004</v>
      </c>
      <c r="M9" s="24">
        <f t="shared" si="12"/>
        <v>2.155098808</v>
      </c>
      <c r="N9" s="30">
        <f t="shared" si="9"/>
        <v>25.107832299720002</v>
      </c>
      <c r="O9" s="26"/>
      <c r="P9" s="27"/>
      <c r="Q9" s="27"/>
      <c r="R9" s="27"/>
      <c r="S9" s="28"/>
      <c r="T9" s="5"/>
      <c r="U9" s="29"/>
      <c r="V9" s="5"/>
      <c r="W9" s="5"/>
      <c r="X9" s="27"/>
      <c r="Y9" s="5"/>
      <c r="Z9" s="5"/>
    </row>
    <row r="10" spans="1:26" ht="12.75" customHeight="1" x14ac:dyDescent="0.2">
      <c r="A10" s="18" t="s">
        <v>21</v>
      </c>
      <c r="B10" s="19">
        <v>350</v>
      </c>
      <c r="C10" s="19">
        <v>1900</v>
      </c>
      <c r="D10" s="20">
        <f t="shared" si="0"/>
        <v>0.26249999999999996</v>
      </c>
      <c r="E10" s="21">
        <f t="shared" si="1"/>
        <v>191.62499999999997</v>
      </c>
      <c r="F10" s="20">
        <f t="shared" si="2"/>
        <v>0.101745</v>
      </c>
      <c r="G10" s="21">
        <f t="shared" si="3"/>
        <v>18.486761264999998</v>
      </c>
      <c r="H10" s="20">
        <f t="shared" ref="H10:I10" si="14">F10+D10</f>
        <v>0.36424499999999993</v>
      </c>
      <c r="I10" s="22">
        <f t="shared" si="14"/>
        <v>210.11176126499998</v>
      </c>
      <c r="J10" s="23">
        <f t="shared" si="5"/>
        <v>2.7574645640499993</v>
      </c>
      <c r="K10" s="23">
        <f t="shared" si="6"/>
        <v>28.785311293305</v>
      </c>
      <c r="L10" s="23">
        <f t="shared" si="7"/>
        <v>31.542775857355</v>
      </c>
      <c r="M10" s="24">
        <f t="shared" si="12"/>
        <v>2.8735045219999993</v>
      </c>
      <c r="N10" s="30">
        <f t="shared" si="9"/>
        <v>34.416280379355001</v>
      </c>
      <c r="O10" s="26"/>
      <c r="P10" s="27"/>
      <c r="Q10" s="27"/>
      <c r="R10" s="27"/>
      <c r="S10" s="28"/>
      <c r="T10" s="5"/>
      <c r="U10" s="29"/>
      <c r="V10" s="5"/>
      <c r="W10" s="5"/>
      <c r="X10" s="27"/>
      <c r="Y10" s="5"/>
      <c r="Z10" s="5"/>
    </row>
    <row r="11" spans="1:26" ht="12.75" customHeight="1" x14ac:dyDescent="0.2">
      <c r="A11" s="18" t="s">
        <v>22</v>
      </c>
      <c r="B11" s="19">
        <v>400</v>
      </c>
      <c r="C11" s="19">
        <v>2600</v>
      </c>
      <c r="D11" s="20">
        <f t="shared" si="0"/>
        <v>0.30000000000000004</v>
      </c>
      <c r="E11" s="21">
        <f t="shared" si="1"/>
        <v>219.00000000000003</v>
      </c>
      <c r="F11" s="20">
        <f t="shared" si="2"/>
        <v>0.13923000000000002</v>
      </c>
      <c r="G11" s="21">
        <f t="shared" si="3"/>
        <v>25.297673310000004</v>
      </c>
      <c r="H11" s="20">
        <f t="shared" ref="H11:I11" si="15">F11+D11</f>
        <v>0.43923000000000006</v>
      </c>
      <c r="I11" s="22">
        <f t="shared" si="15"/>
        <v>244.29767331000002</v>
      </c>
      <c r="J11" s="23">
        <f t="shared" si="5"/>
        <v>3.3251277587000003</v>
      </c>
      <c r="K11" s="23">
        <f t="shared" si="6"/>
        <v>33.468781243470005</v>
      </c>
      <c r="L11" s="23">
        <f t="shared" si="7"/>
        <v>36.793909002170004</v>
      </c>
      <c r="M11" s="24">
        <f t="shared" si="12"/>
        <v>3.4650561880000006</v>
      </c>
      <c r="N11" s="30">
        <f t="shared" si="9"/>
        <v>40.258965190170002</v>
      </c>
      <c r="O11" s="26"/>
      <c r="P11" s="27"/>
      <c r="Q11" s="84" t="s">
        <v>23</v>
      </c>
      <c r="R11" s="85"/>
      <c r="S11" s="85"/>
      <c r="T11" s="85"/>
      <c r="U11" s="29"/>
      <c r="V11" s="5"/>
      <c r="W11" s="5"/>
      <c r="X11" s="27"/>
      <c r="Y11" s="5"/>
      <c r="Z11" s="5"/>
    </row>
    <row r="12" spans="1:26" ht="12" customHeight="1" x14ac:dyDescent="0.2">
      <c r="A12" s="18" t="s">
        <v>24</v>
      </c>
      <c r="B12" s="19">
        <v>447</v>
      </c>
      <c r="C12" s="19">
        <v>2936</v>
      </c>
      <c r="D12" s="20">
        <f t="shared" si="0"/>
        <v>0.33524999999999999</v>
      </c>
      <c r="E12" s="21">
        <f t="shared" si="1"/>
        <v>244.73249999999999</v>
      </c>
      <c r="F12" s="20">
        <f t="shared" si="2"/>
        <v>0.15722280000000002</v>
      </c>
      <c r="G12" s="21">
        <f t="shared" si="3"/>
        <v>28.566911091600005</v>
      </c>
      <c r="H12" s="20">
        <f t="shared" ref="H12:I12" si="16">F12+D12</f>
        <v>0.49247280000000004</v>
      </c>
      <c r="I12" s="22">
        <f t="shared" si="16"/>
        <v>273.29941109160001</v>
      </c>
      <c r="J12" s="23">
        <f t="shared" si="5"/>
        <v>3.7281947446320003</v>
      </c>
      <c r="K12" s="23">
        <f t="shared" si="6"/>
        <v>37.442019319549203</v>
      </c>
      <c r="L12" s="23">
        <f t="shared" si="7"/>
        <v>41.170214064181202</v>
      </c>
      <c r="M12" s="24">
        <f t="shared" si="12"/>
        <v>3.8850850876800003</v>
      </c>
      <c r="N12" s="30">
        <f t="shared" si="9"/>
        <v>45.055299151861206</v>
      </c>
      <c r="O12" s="26"/>
      <c r="P12" s="27"/>
      <c r="Q12" s="31" t="s">
        <v>25</v>
      </c>
      <c r="R12" s="31" t="s">
        <v>26</v>
      </c>
      <c r="S12" s="32" t="s">
        <v>27</v>
      </c>
      <c r="T12" s="31" t="s">
        <v>28</v>
      </c>
      <c r="U12" s="29"/>
      <c r="V12" s="5"/>
      <c r="W12" s="5"/>
      <c r="X12" s="27"/>
      <c r="Y12" s="5"/>
      <c r="Z12" s="5"/>
    </row>
    <row r="13" spans="1:26" ht="12" customHeight="1" x14ac:dyDescent="0.2">
      <c r="A13" s="18" t="s">
        <v>29</v>
      </c>
      <c r="B13" s="19">
        <v>525</v>
      </c>
      <c r="C13" s="19">
        <v>3500</v>
      </c>
      <c r="D13" s="20">
        <f t="shared" si="0"/>
        <v>0.39375000000000004</v>
      </c>
      <c r="E13" s="21">
        <f t="shared" si="1"/>
        <v>287.43750000000006</v>
      </c>
      <c r="F13" s="20">
        <f t="shared" si="2"/>
        <v>0.18742500000000001</v>
      </c>
      <c r="G13" s="21">
        <f t="shared" si="3"/>
        <v>34.054560225000003</v>
      </c>
      <c r="H13" s="20">
        <f t="shared" ref="H13:I13" si="17">F13+D13</f>
        <v>0.581175</v>
      </c>
      <c r="I13" s="22">
        <f t="shared" si="17"/>
        <v>321.49206022500005</v>
      </c>
      <c r="J13" s="23">
        <f t="shared" si="5"/>
        <v>4.3997020357499999</v>
      </c>
      <c r="K13" s="23">
        <f t="shared" si="6"/>
        <v>44.044412250825012</v>
      </c>
      <c r="L13" s="23">
        <f t="shared" si="7"/>
        <v>48.444114286575015</v>
      </c>
      <c r="M13" s="24">
        <f t="shared" si="12"/>
        <v>4.5848508299999997</v>
      </c>
      <c r="N13" s="30">
        <f t="shared" si="9"/>
        <v>53.028965116575016</v>
      </c>
      <c r="O13" s="26"/>
      <c r="P13" s="31" t="s">
        <v>30</v>
      </c>
      <c r="Q13" s="33">
        <v>2.334E-2</v>
      </c>
      <c r="R13" s="34">
        <v>4.5787000000000004</v>
      </c>
      <c r="S13" s="35">
        <v>2.5918000000000001</v>
      </c>
      <c r="T13" s="34">
        <v>8.0635999999999992</v>
      </c>
      <c r="U13" s="29"/>
      <c r="V13" s="5"/>
      <c r="W13" s="5"/>
      <c r="X13" s="27"/>
      <c r="Y13" s="5"/>
      <c r="Z13" s="5"/>
    </row>
    <row r="14" spans="1:26" ht="12" customHeight="1" x14ac:dyDescent="0.2">
      <c r="A14" s="18" t="s">
        <v>31</v>
      </c>
      <c r="B14" s="19">
        <v>650</v>
      </c>
      <c r="C14" s="19">
        <v>4400</v>
      </c>
      <c r="D14" s="20">
        <f t="shared" si="0"/>
        <v>0.48750000000000004</v>
      </c>
      <c r="E14" s="21">
        <f t="shared" si="1"/>
        <v>355.875</v>
      </c>
      <c r="F14" s="20">
        <f t="shared" si="2"/>
        <v>0.23562000000000005</v>
      </c>
      <c r="G14" s="21">
        <f t="shared" si="3"/>
        <v>42.811447140000006</v>
      </c>
      <c r="H14" s="20">
        <f t="shared" ref="H14:I14" si="18">F14+D14</f>
        <v>0.7231200000000001</v>
      </c>
      <c r="I14" s="22">
        <f t="shared" si="18"/>
        <v>398.68644713999998</v>
      </c>
      <c r="J14" s="23">
        <f t="shared" si="5"/>
        <v>5.4742763128000007</v>
      </c>
      <c r="K14" s="23">
        <f t="shared" si="6"/>
        <v>54.620043258180004</v>
      </c>
      <c r="L14" s="23">
        <f t="shared" si="7"/>
        <v>60.094319570980005</v>
      </c>
      <c r="M14" s="24">
        <f t="shared" si="12"/>
        <v>5.704645472000001</v>
      </c>
      <c r="N14" s="30">
        <f t="shared" si="9"/>
        <v>65.798965042980001</v>
      </c>
      <c r="O14" s="26"/>
      <c r="P14" s="31" t="s">
        <v>32</v>
      </c>
      <c r="Q14" s="33">
        <v>2.315E-2</v>
      </c>
      <c r="R14" s="34">
        <v>4.5423999999999998</v>
      </c>
      <c r="S14" s="35">
        <v>2.5712000000000002</v>
      </c>
      <c r="T14" s="34">
        <v>7.7050000000000001</v>
      </c>
      <c r="U14" s="29"/>
      <c r="V14" s="5"/>
      <c r="W14" s="5"/>
      <c r="X14" s="27"/>
      <c r="Y14" s="5"/>
      <c r="Z14" s="5"/>
    </row>
    <row r="15" spans="1:26" ht="12" customHeight="1" x14ac:dyDescent="0.2">
      <c r="A15" s="18" t="s">
        <v>33</v>
      </c>
      <c r="B15" s="19">
        <v>665</v>
      </c>
      <c r="C15" s="19">
        <v>4496</v>
      </c>
      <c r="D15" s="20">
        <f t="shared" si="0"/>
        <v>0.49875000000000003</v>
      </c>
      <c r="E15" s="21">
        <f t="shared" si="1"/>
        <v>364.08750000000003</v>
      </c>
      <c r="F15" s="20">
        <f t="shared" si="2"/>
        <v>0.24076080000000002</v>
      </c>
      <c r="G15" s="21">
        <f t="shared" si="3"/>
        <v>43.745515077600004</v>
      </c>
      <c r="H15" s="20">
        <f t="shared" ref="H15:I15" si="19">F15+D15</f>
        <v>0.73951080000000002</v>
      </c>
      <c r="I15" s="22">
        <f t="shared" si="19"/>
        <v>407.83301507760007</v>
      </c>
      <c r="J15" s="23">
        <f t="shared" si="5"/>
        <v>5.5983605148519997</v>
      </c>
      <c r="K15" s="23">
        <f t="shared" si="6"/>
        <v>55.873123065631212</v>
      </c>
      <c r="L15" s="23">
        <f t="shared" si="7"/>
        <v>61.471483580483209</v>
      </c>
      <c r="M15" s="24">
        <f t="shared" si="12"/>
        <v>5.8339514004800002</v>
      </c>
      <c r="N15" s="30">
        <f t="shared" si="9"/>
        <v>67.305434980963213</v>
      </c>
      <c r="O15" s="26"/>
      <c r="P15" s="31" t="s">
        <v>34</v>
      </c>
      <c r="Q15" s="33">
        <v>2.7179999999999999E-2</v>
      </c>
      <c r="R15" s="34">
        <v>5.3339999999999996</v>
      </c>
      <c r="S15" s="35">
        <v>3.0192999999999999</v>
      </c>
      <c r="T15" s="34">
        <v>7.8982000000000001</v>
      </c>
      <c r="U15" s="29"/>
      <c r="V15" s="5"/>
      <c r="W15" s="5"/>
      <c r="X15" s="27"/>
      <c r="Y15" s="5"/>
      <c r="Z15" s="5"/>
    </row>
    <row r="16" spans="1:26" ht="12" customHeight="1" x14ac:dyDescent="0.2">
      <c r="A16" s="18" t="s">
        <v>35</v>
      </c>
      <c r="B16" s="19">
        <v>696</v>
      </c>
      <c r="C16" s="19">
        <v>4700</v>
      </c>
      <c r="D16" s="20">
        <f t="shared" si="0"/>
        <v>0.52200000000000002</v>
      </c>
      <c r="E16" s="21">
        <f t="shared" si="1"/>
        <v>381.06</v>
      </c>
      <c r="F16" s="20">
        <f t="shared" si="2"/>
        <v>0.25168500000000005</v>
      </c>
      <c r="G16" s="21">
        <f t="shared" si="3"/>
        <v>45.730409445000014</v>
      </c>
      <c r="H16" s="20">
        <f t="shared" ref="H16:I16" si="20">F16+D16</f>
        <v>0.77368500000000007</v>
      </c>
      <c r="I16" s="22">
        <f t="shared" si="20"/>
        <v>426.79040944500002</v>
      </c>
      <c r="J16" s="23">
        <f t="shared" si="5"/>
        <v>5.8570713976500004</v>
      </c>
      <c r="K16" s="23">
        <f t="shared" si="6"/>
        <v>58.470286093965008</v>
      </c>
      <c r="L16" s="23">
        <f t="shared" si="7"/>
        <v>64.327357491615004</v>
      </c>
      <c r="M16" s="24">
        <f t="shared" si="12"/>
        <v>6.1035493860000001</v>
      </c>
      <c r="N16" s="30">
        <f t="shared" si="9"/>
        <v>70.430906877615001</v>
      </c>
      <c r="O16" s="26"/>
      <c r="P16" s="31"/>
      <c r="Q16" s="27"/>
      <c r="R16" s="27"/>
      <c r="S16" s="28"/>
      <c r="T16" s="5"/>
      <c r="U16" s="29"/>
      <c r="V16" s="5"/>
      <c r="W16" s="5"/>
      <c r="X16" s="27"/>
      <c r="Y16" s="5"/>
      <c r="Z16" s="5"/>
    </row>
    <row r="17" spans="1:26" ht="12" customHeight="1" x14ac:dyDescent="0.2">
      <c r="A17" s="18" t="s">
        <v>36</v>
      </c>
      <c r="B17" s="19">
        <v>748</v>
      </c>
      <c r="C17" s="19">
        <v>5050</v>
      </c>
      <c r="D17" s="20">
        <f t="shared" si="0"/>
        <v>0.56099999999999994</v>
      </c>
      <c r="E17" s="21">
        <f t="shared" si="1"/>
        <v>409.53</v>
      </c>
      <c r="F17" s="20">
        <f t="shared" si="2"/>
        <v>0.27042749999999999</v>
      </c>
      <c r="G17" s="21">
        <f t="shared" si="3"/>
        <v>49.135865467499997</v>
      </c>
      <c r="H17" s="20">
        <f t="shared" ref="H17:I17" si="21">F17+D17</f>
        <v>0.83142749999999999</v>
      </c>
      <c r="I17" s="22">
        <f t="shared" si="21"/>
        <v>458.6658654675</v>
      </c>
      <c r="J17" s="23">
        <f t="shared" si="5"/>
        <v>6.2942027174749997</v>
      </c>
      <c r="K17" s="23">
        <f t="shared" si="6"/>
        <v>62.837223569047502</v>
      </c>
      <c r="L17" s="23">
        <f t="shared" si="7"/>
        <v>69.131426286522498</v>
      </c>
      <c r="M17" s="24">
        <f t="shared" si="12"/>
        <v>6.5590761189999993</v>
      </c>
      <c r="N17" s="30">
        <f t="shared" si="9"/>
        <v>75.690502405522494</v>
      </c>
      <c r="O17" s="26"/>
      <c r="P17" s="31"/>
      <c r="Q17" s="27"/>
      <c r="R17" s="27"/>
      <c r="S17" s="28"/>
      <c r="T17" s="5"/>
      <c r="U17" s="29"/>
      <c r="V17" s="5"/>
      <c r="W17" s="5"/>
      <c r="X17" s="27"/>
      <c r="Y17" s="5"/>
      <c r="Z17" s="5"/>
    </row>
    <row r="18" spans="1:26" ht="12.75" customHeight="1" x14ac:dyDescent="0.2">
      <c r="A18" s="18" t="s">
        <v>37</v>
      </c>
      <c r="B18" s="19">
        <v>800</v>
      </c>
      <c r="C18" s="19">
        <v>5400</v>
      </c>
      <c r="D18" s="20">
        <f t="shared" si="0"/>
        <v>0.60000000000000009</v>
      </c>
      <c r="E18" s="21">
        <f t="shared" si="1"/>
        <v>438.00000000000006</v>
      </c>
      <c r="F18" s="20">
        <f t="shared" si="2"/>
        <v>0.28917000000000004</v>
      </c>
      <c r="G18" s="21">
        <f t="shared" si="3"/>
        <v>52.541321490000009</v>
      </c>
      <c r="H18" s="20">
        <f t="shared" ref="H18:I18" si="22">F18+D18</f>
        <v>0.88917000000000013</v>
      </c>
      <c r="I18" s="22">
        <f t="shared" si="22"/>
        <v>490.54132149000009</v>
      </c>
      <c r="J18" s="23">
        <f t="shared" si="5"/>
        <v>6.7313340373000008</v>
      </c>
      <c r="K18" s="23">
        <f t="shared" si="6"/>
        <v>67.204161044130018</v>
      </c>
      <c r="L18" s="23">
        <f t="shared" si="7"/>
        <v>73.93549508143002</v>
      </c>
      <c r="M18" s="24">
        <f t="shared" si="12"/>
        <v>7.0146028520000012</v>
      </c>
      <c r="N18" s="30">
        <f t="shared" si="9"/>
        <v>80.950097933430015</v>
      </c>
      <c r="O18" s="26"/>
      <c r="P18" s="31" t="s">
        <v>38</v>
      </c>
      <c r="Q18" s="36">
        <v>0.12</v>
      </c>
      <c r="R18" s="37" t="s">
        <v>39</v>
      </c>
      <c r="S18" s="28"/>
      <c r="T18" s="5"/>
      <c r="U18" s="29"/>
      <c r="V18" s="5"/>
      <c r="W18" s="5"/>
      <c r="X18" s="27"/>
      <c r="Y18" s="5"/>
      <c r="Z18" s="5"/>
    </row>
    <row r="19" spans="1:26" ht="12.75" customHeight="1" x14ac:dyDescent="0.2">
      <c r="A19" s="18" t="s">
        <v>40</v>
      </c>
      <c r="B19" s="19">
        <v>920</v>
      </c>
      <c r="C19" s="19">
        <v>6123</v>
      </c>
      <c r="D19" s="20">
        <f t="shared" si="0"/>
        <v>0.69000000000000006</v>
      </c>
      <c r="E19" s="21">
        <f t="shared" si="1"/>
        <v>503.70000000000005</v>
      </c>
      <c r="F19" s="20">
        <f t="shared" si="2"/>
        <v>0.32788665</v>
      </c>
      <c r="G19" s="21">
        <f t="shared" si="3"/>
        <v>59.576020645050001</v>
      </c>
      <c r="H19" s="20">
        <f t="shared" ref="H19:I19" si="23">F19+D19</f>
        <v>1.0178866500000001</v>
      </c>
      <c r="I19" s="22">
        <f t="shared" si="23"/>
        <v>563.27602064505004</v>
      </c>
      <c r="J19" s="23">
        <f t="shared" si="5"/>
        <v>7.7057649867385001</v>
      </c>
      <c r="K19" s="23">
        <f t="shared" si="6"/>
        <v>77.168814828371865</v>
      </c>
      <c r="L19" s="23">
        <f t="shared" si="7"/>
        <v>84.874579815110366</v>
      </c>
      <c r="M19" s="24">
        <f t="shared" si="12"/>
        <v>8.0300399227400003</v>
      </c>
      <c r="N19" s="25">
        <f t="shared" si="9"/>
        <v>92.904619737850368</v>
      </c>
      <c r="O19" s="26"/>
      <c r="P19" s="31"/>
      <c r="Q19" s="38"/>
      <c r="R19" s="27"/>
      <c r="S19" s="28"/>
      <c r="T19" s="5"/>
      <c r="U19" s="29"/>
      <c r="V19" s="5"/>
      <c r="W19" s="5"/>
      <c r="X19" s="27"/>
      <c r="Y19" s="5"/>
      <c r="Z19" s="5"/>
    </row>
    <row r="20" spans="1:26" ht="12.75" customHeight="1" x14ac:dyDescent="0.2">
      <c r="A20" s="18" t="s">
        <v>41</v>
      </c>
      <c r="B20" s="19">
        <v>1000</v>
      </c>
      <c r="C20" s="19">
        <v>6600</v>
      </c>
      <c r="D20" s="20">
        <f t="shared" si="0"/>
        <v>0.75</v>
      </c>
      <c r="E20" s="21">
        <f t="shared" si="1"/>
        <v>547.5</v>
      </c>
      <c r="F20" s="20">
        <f t="shared" si="2"/>
        <v>0.35343000000000002</v>
      </c>
      <c r="G20" s="21">
        <f t="shared" si="3"/>
        <v>64.217170710000005</v>
      </c>
      <c r="H20" s="20">
        <f t="shared" ref="H20:I20" si="24">F20+D20</f>
        <v>1.1034299999999999</v>
      </c>
      <c r="I20" s="22">
        <f t="shared" si="24"/>
        <v>611.71717071</v>
      </c>
      <c r="J20" s="23">
        <f t="shared" si="5"/>
        <v>8.3533586566999993</v>
      </c>
      <c r="K20" s="23">
        <f t="shared" si="6"/>
        <v>83.805252387270002</v>
      </c>
      <c r="L20" s="23">
        <f t="shared" si="7"/>
        <v>92.158611043969998</v>
      </c>
      <c r="M20" s="24">
        <f t="shared" si="12"/>
        <v>8.7048857079999991</v>
      </c>
      <c r="N20" s="30">
        <f t="shared" si="9"/>
        <v>100.86349675196999</v>
      </c>
      <c r="O20" s="26"/>
      <c r="P20" s="31"/>
      <c r="Q20" s="38"/>
      <c r="R20" s="27"/>
      <c r="S20" s="28"/>
      <c r="T20" s="5"/>
      <c r="U20" s="29"/>
      <c r="V20" s="5"/>
      <c r="W20" s="5"/>
      <c r="X20" s="27"/>
      <c r="Y20" s="5"/>
      <c r="Z20" s="5"/>
    </row>
    <row r="21" spans="1:26" ht="12" customHeight="1" x14ac:dyDescent="0.2">
      <c r="A21" s="18"/>
      <c r="B21" s="19"/>
      <c r="C21" s="19"/>
      <c r="D21" s="20"/>
      <c r="E21" s="21"/>
      <c r="F21" s="20"/>
      <c r="G21" s="21"/>
      <c r="H21" s="20"/>
      <c r="I21" s="22"/>
      <c r="J21" s="23"/>
      <c r="K21" s="23"/>
      <c r="L21" s="23"/>
      <c r="M21" s="24"/>
      <c r="N21" s="30"/>
      <c r="O21" s="27"/>
      <c r="P21" s="31" t="s">
        <v>42</v>
      </c>
      <c r="Q21" s="36">
        <v>0.14199999999999999</v>
      </c>
      <c r="R21" s="37" t="s">
        <v>39</v>
      </c>
      <c r="S21" s="28"/>
      <c r="T21" s="5"/>
      <c r="U21" s="29"/>
      <c r="V21" s="5"/>
      <c r="W21" s="5"/>
      <c r="X21" s="27"/>
      <c r="Y21" s="5"/>
      <c r="Z21" s="5"/>
    </row>
    <row r="22" spans="1:26" ht="12" customHeight="1" x14ac:dyDescent="0.2">
      <c r="A22" s="18" t="s">
        <v>43</v>
      </c>
      <c r="B22" s="19">
        <v>83</v>
      </c>
      <c r="C22" s="19">
        <v>400</v>
      </c>
      <c r="D22" s="20">
        <f t="shared" ref="D22:D46" si="25">B22/1000*0.75</f>
        <v>6.225E-2</v>
      </c>
      <c r="E22" s="21">
        <f t="shared" ref="E22:E46" si="26">D22*8760/12</f>
        <v>45.442499999999995</v>
      </c>
      <c r="F22" s="20">
        <f t="shared" ref="F22:F46" si="27">C22/1000*0.0714*0.75</f>
        <v>2.1420000000000002E-2</v>
      </c>
      <c r="G22" s="21">
        <f t="shared" ref="G22:G46" si="28">F22*8760/12*0.2489</f>
        <v>3.8919497400000007</v>
      </c>
      <c r="H22" s="20">
        <f t="shared" ref="H22:I22" si="29">F22+D22</f>
        <v>8.3669999999999994E-2</v>
      </c>
      <c r="I22" s="22">
        <f t="shared" si="29"/>
        <v>49.334449739999997</v>
      </c>
      <c r="J22" s="23">
        <f t="shared" ref="J22:J46" si="30">+$H22*$J$5</f>
        <v>0.63341174229999997</v>
      </c>
      <c r="K22" s="23">
        <f t="shared" ref="K22:K46" si="31">+I22*$K$5</f>
        <v>6.7588196143800001</v>
      </c>
      <c r="L22" s="23">
        <f t="shared" ref="L22:L46" si="32">+K22+J22</f>
        <v>7.39223135668</v>
      </c>
      <c r="M22" s="24">
        <f t="shared" ref="M22:M46" si="33">+H22*$M$5</f>
        <v>0.66006705199999993</v>
      </c>
      <c r="N22" s="30">
        <f t="shared" ref="N22:N46" si="34">M22+L22</f>
        <v>8.0522984086800005</v>
      </c>
      <c r="O22" s="26"/>
      <c r="P22" s="31"/>
      <c r="Q22" s="27"/>
      <c r="R22" s="27"/>
      <c r="S22" s="28"/>
      <c r="T22" s="5"/>
      <c r="U22" s="29"/>
      <c r="V22" s="5"/>
      <c r="W22" s="5"/>
      <c r="X22" s="27"/>
      <c r="Y22" s="5"/>
      <c r="Z22" s="5"/>
    </row>
    <row r="23" spans="1:26" ht="12" customHeight="1" x14ac:dyDescent="0.2">
      <c r="A23" s="18" t="s">
        <v>44</v>
      </c>
      <c r="B23" s="19">
        <v>125</v>
      </c>
      <c r="C23" s="19">
        <v>650</v>
      </c>
      <c r="D23" s="20">
        <f t="shared" si="25"/>
        <v>9.375E-2</v>
      </c>
      <c r="E23" s="21">
        <f t="shared" si="26"/>
        <v>68.4375</v>
      </c>
      <c r="F23" s="20">
        <f t="shared" si="27"/>
        <v>3.4807500000000005E-2</v>
      </c>
      <c r="G23" s="21">
        <f t="shared" si="28"/>
        <v>6.324418327500001</v>
      </c>
      <c r="H23" s="20">
        <f t="shared" ref="H23:I23" si="35">F23+D23</f>
        <v>0.12855749999999999</v>
      </c>
      <c r="I23" s="22">
        <f t="shared" si="35"/>
        <v>74.761918327499998</v>
      </c>
      <c r="J23" s="23">
        <f t="shared" si="30"/>
        <v>0.9732261271749999</v>
      </c>
      <c r="K23" s="23">
        <f t="shared" si="31"/>
        <v>10.2423828108675</v>
      </c>
      <c r="L23" s="23">
        <f t="shared" si="32"/>
        <v>11.2156089380425</v>
      </c>
      <c r="M23" s="24">
        <f t="shared" si="33"/>
        <v>1.014181547</v>
      </c>
      <c r="N23" s="30">
        <f t="shared" si="34"/>
        <v>12.2297904850425</v>
      </c>
      <c r="O23" s="26"/>
      <c r="P23" s="31" t="s">
        <v>45</v>
      </c>
      <c r="Q23" s="39">
        <v>4.1000000000000003E-3</v>
      </c>
      <c r="R23" s="27"/>
      <c r="S23" s="28"/>
      <c r="T23" s="5"/>
      <c r="U23" s="29"/>
      <c r="V23" s="5"/>
      <c r="W23" s="5"/>
      <c r="X23" s="27"/>
      <c r="Y23" s="5"/>
      <c r="Z23" s="5"/>
    </row>
    <row r="24" spans="1:26" ht="12" customHeight="1" x14ac:dyDescent="0.2">
      <c r="A24" s="18" t="s">
        <v>46</v>
      </c>
      <c r="B24" s="19">
        <v>250</v>
      </c>
      <c r="C24" s="19">
        <v>1300</v>
      </c>
      <c r="D24" s="20">
        <f t="shared" si="25"/>
        <v>0.1875</v>
      </c>
      <c r="E24" s="21">
        <f t="shared" si="26"/>
        <v>136.875</v>
      </c>
      <c r="F24" s="20">
        <f t="shared" si="27"/>
        <v>6.961500000000001E-2</v>
      </c>
      <c r="G24" s="21">
        <f t="shared" si="28"/>
        <v>12.648836655000002</v>
      </c>
      <c r="H24" s="20">
        <f t="shared" ref="H24:I24" si="36">F24+D24</f>
        <v>0.25711499999999998</v>
      </c>
      <c r="I24" s="22">
        <f t="shared" si="36"/>
        <v>149.523836655</v>
      </c>
      <c r="J24" s="23">
        <f t="shared" si="30"/>
        <v>1.9464522543499998</v>
      </c>
      <c r="K24" s="23">
        <f t="shared" si="31"/>
        <v>20.484765621735001</v>
      </c>
      <c r="L24" s="23">
        <f t="shared" si="32"/>
        <v>22.431217876085</v>
      </c>
      <c r="M24" s="24">
        <f t="shared" si="33"/>
        <v>2.0283630939999999</v>
      </c>
      <c r="N24" s="30">
        <f t="shared" si="34"/>
        <v>24.459580970085</v>
      </c>
      <c r="O24" s="26"/>
      <c r="P24" s="31" t="s">
        <v>47</v>
      </c>
      <c r="Q24" s="39">
        <v>4.0000000000000002E-4</v>
      </c>
      <c r="R24" s="27"/>
      <c r="S24" s="28"/>
      <c r="T24" s="5"/>
      <c r="U24" s="29"/>
      <c r="V24" s="5"/>
      <c r="W24" s="5"/>
      <c r="X24" s="27"/>
      <c r="Y24" s="5"/>
      <c r="Z24" s="5"/>
    </row>
    <row r="25" spans="1:26" ht="12" customHeight="1" x14ac:dyDescent="0.2">
      <c r="A25" s="18" t="s">
        <v>48</v>
      </c>
      <c r="B25" s="19">
        <v>300</v>
      </c>
      <c r="C25" s="19">
        <v>1800</v>
      </c>
      <c r="D25" s="20">
        <f t="shared" si="25"/>
        <v>0.22499999999999998</v>
      </c>
      <c r="E25" s="21">
        <f t="shared" si="26"/>
        <v>164.24999999999997</v>
      </c>
      <c r="F25" s="20">
        <f t="shared" si="27"/>
        <v>9.6390000000000017E-2</v>
      </c>
      <c r="G25" s="21">
        <f t="shared" si="28"/>
        <v>17.513773830000005</v>
      </c>
      <c r="H25" s="20">
        <f t="shared" ref="H25:I25" si="37">F25+D25</f>
        <v>0.32139000000000001</v>
      </c>
      <c r="I25" s="22">
        <f t="shared" si="37"/>
        <v>181.76377382999999</v>
      </c>
      <c r="J25" s="23">
        <f t="shared" si="30"/>
        <v>2.4330369291</v>
      </c>
      <c r="K25" s="23">
        <f t="shared" si="31"/>
        <v>24.901637014710001</v>
      </c>
      <c r="L25" s="23">
        <f t="shared" si="32"/>
        <v>27.334673943810003</v>
      </c>
      <c r="M25" s="24">
        <f t="shared" si="33"/>
        <v>2.5354242839999999</v>
      </c>
      <c r="N25" s="30">
        <f t="shared" si="34"/>
        <v>29.870098227810004</v>
      </c>
      <c r="O25" s="26"/>
      <c r="P25" s="31" t="s">
        <v>49</v>
      </c>
      <c r="Q25" s="39">
        <v>1.5E-3</v>
      </c>
      <c r="R25" s="27"/>
      <c r="S25" s="28"/>
      <c r="T25" s="5"/>
      <c r="U25" s="29"/>
      <c r="V25" s="5"/>
      <c r="W25" s="5"/>
      <c r="X25" s="27"/>
      <c r="Y25" s="5"/>
      <c r="Z25" s="5"/>
    </row>
    <row r="26" spans="1:26" ht="12" customHeight="1" x14ac:dyDescent="0.2">
      <c r="A26" s="18" t="s">
        <v>50</v>
      </c>
      <c r="B26" s="19">
        <v>400</v>
      </c>
      <c r="C26" s="19">
        <v>2400</v>
      </c>
      <c r="D26" s="20">
        <f t="shared" si="25"/>
        <v>0.30000000000000004</v>
      </c>
      <c r="E26" s="21">
        <f t="shared" si="26"/>
        <v>219.00000000000003</v>
      </c>
      <c r="F26" s="20">
        <f t="shared" si="27"/>
        <v>0.12852000000000002</v>
      </c>
      <c r="G26" s="21">
        <f t="shared" si="28"/>
        <v>23.351698440000007</v>
      </c>
      <c r="H26" s="20">
        <f t="shared" ref="H26:I26" si="38">F26+D26</f>
        <v>0.42852000000000007</v>
      </c>
      <c r="I26" s="22">
        <f t="shared" si="38"/>
        <v>242.35169844000004</v>
      </c>
      <c r="J26" s="23">
        <f t="shared" si="30"/>
        <v>3.2440492388000002</v>
      </c>
      <c r="K26" s="23">
        <f t="shared" si="31"/>
        <v>33.202182686280004</v>
      </c>
      <c r="L26" s="23">
        <f t="shared" si="32"/>
        <v>36.446231925080006</v>
      </c>
      <c r="M26" s="24">
        <f t="shared" si="33"/>
        <v>3.3805657120000006</v>
      </c>
      <c r="N26" s="30">
        <f t="shared" si="34"/>
        <v>39.826797637080006</v>
      </c>
      <c r="O26" s="26"/>
      <c r="P26" s="27"/>
      <c r="Q26" s="27"/>
      <c r="R26" s="27"/>
      <c r="S26" s="28"/>
      <c r="T26" s="5"/>
      <c r="U26" s="29"/>
      <c r="V26" s="5"/>
      <c r="W26" s="5"/>
      <c r="X26" s="27"/>
      <c r="Y26" s="5"/>
      <c r="Z26" s="5"/>
    </row>
    <row r="27" spans="1:26" ht="12" customHeight="1" x14ac:dyDescent="0.2">
      <c r="A27" s="91" t="s">
        <v>51</v>
      </c>
      <c r="B27" s="92">
        <v>480</v>
      </c>
      <c r="C27" s="92">
        <v>2800</v>
      </c>
      <c r="D27" s="93">
        <f t="shared" si="25"/>
        <v>0.36</v>
      </c>
      <c r="E27" s="94">
        <f t="shared" si="26"/>
        <v>262.8</v>
      </c>
      <c r="F27" s="93">
        <f t="shared" si="27"/>
        <v>0.14994000000000002</v>
      </c>
      <c r="G27" s="94">
        <f t="shared" si="28"/>
        <v>27.243648180000005</v>
      </c>
      <c r="H27" s="93">
        <f t="shared" ref="H27:I27" si="39">F27+D27</f>
        <v>0.50994000000000006</v>
      </c>
      <c r="I27" s="95">
        <f t="shared" si="39"/>
        <v>290.04364817999999</v>
      </c>
      <c r="J27" s="96">
        <f t="shared" si="30"/>
        <v>3.8604276786000002</v>
      </c>
      <c r="K27" s="96">
        <f t="shared" si="31"/>
        <v>39.735979800660004</v>
      </c>
      <c r="L27" s="96">
        <f t="shared" si="32"/>
        <v>43.596407479260002</v>
      </c>
      <c r="M27" s="97">
        <f t="shared" si="33"/>
        <v>4.0228826639999999</v>
      </c>
      <c r="N27" s="98">
        <f t="shared" si="34"/>
        <v>47.619290143260002</v>
      </c>
      <c r="O27" s="26"/>
      <c r="P27" s="27"/>
      <c r="Q27" s="27"/>
      <c r="R27" s="27"/>
      <c r="S27" s="28"/>
      <c r="T27" s="5"/>
      <c r="U27" s="29"/>
      <c r="V27" s="5"/>
      <c r="W27" s="5"/>
      <c r="X27" s="27"/>
      <c r="Y27" s="5"/>
      <c r="Z27" s="5"/>
    </row>
    <row r="28" spans="1:26" ht="11.25" customHeight="1" x14ac:dyDescent="0.2">
      <c r="A28" s="18" t="s">
        <v>52</v>
      </c>
      <c r="B28" s="19">
        <v>600</v>
      </c>
      <c r="C28" s="19">
        <v>3400</v>
      </c>
      <c r="D28" s="20">
        <f t="shared" si="25"/>
        <v>0.44999999999999996</v>
      </c>
      <c r="E28" s="21">
        <f t="shared" si="26"/>
        <v>328.49999999999994</v>
      </c>
      <c r="F28" s="20">
        <f t="shared" si="27"/>
        <v>0.18207000000000001</v>
      </c>
      <c r="G28" s="21">
        <f t="shared" si="28"/>
        <v>33.081572790000003</v>
      </c>
      <c r="H28" s="20">
        <f t="shared" ref="H28:I28" si="40">F28+D28</f>
        <v>0.63206999999999991</v>
      </c>
      <c r="I28" s="22">
        <f t="shared" si="40"/>
        <v>361.58157278999994</v>
      </c>
      <c r="J28" s="23">
        <f t="shared" si="30"/>
        <v>4.784995338299999</v>
      </c>
      <c r="K28" s="23">
        <f t="shared" si="31"/>
        <v>49.536675472229994</v>
      </c>
      <c r="L28" s="23">
        <f t="shared" si="32"/>
        <v>54.321670810529994</v>
      </c>
      <c r="M28" s="24">
        <f t="shared" si="33"/>
        <v>4.9863580919999988</v>
      </c>
      <c r="N28" s="30">
        <f t="shared" si="34"/>
        <v>59.30802890252999</v>
      </c>
      <c r="O28" s="26"/>
      <c r="P28" s="27"/>
      <c r="Q28" s="27"/>
      <c r="R28" s="27"/>
      <c r="S28" s="28"/>
      <c r="T28" s="5"/>
      <c r="U28" s="29"/>
      <c r="V28" s="5"/>
      <c r="W28" s="5"/>
      <c r="X28" s="27"/>
      <c r="Y28" s="5"/>
      <c r="Z28" s="5"/>
    </row>
    <row r="29" spans="1:26" ht="11.25" customHeight="1" x14ac:dyDescent="0.2">
      <c r="A29" s="18" t="s">
        <v>53</v>
      </c>
      <c r="B29" s="40">
        <f>ROUND(B28+((B30-B28)/(150-112.5))*(125-112.5),0)</f>
        <v>633</v>
      </c>
      <c r="C29" s="40">
        <f>ROUND(C28+((C30-C28)/(150-112.5))*(125-112.5),2)</f>
        <v>3766.67</v>
      </c>
      <c r="D29" s="20">
        <f t="shared" si="25"/>
        <v>0.47475000000000001</v>
      </c>
      <c r="E29" s="21">
        <f t="shared" si="26"/>
        <v>346.56750000000005</v>
      </c>
      <c r="F29" s="20">
        <f t="shared" si="27"/>
        <v>0.2017051785</v>
      </c>
      <c r="G29" s="21">
        <f t="shared" si="28"/>
        <v>36.649225817914505</v>
      </c>
      <c r="H29" s="20">
        <f t="shared" ref="H29:I29" si="41">F29+D29</f>
        <v>0.67645517850000003</v>
      </c>
      <c r="I29" s="22">
        <f t="shared" si="41"/>
        <v>383.21672581791455</v>
      </c>
      <c r="J29" s="23">
        <f t="shared" si="30"/>
        <v>5.1210069702586649</v>
      </c>
      <c r="K29" s="23">
        <f t="shared" si="31"/>
        <v>52.5006914370543</v>
      </c>
      <c r="L29" s="23">
        <f t="shared" si="32"/>
        <v>57.621698407312962</v>
      </c>
      <c r="M29" s="24">
        <f t="shared" si="33"/>
        <v>5.3365098061746004</v>
      </c>
      <c r="N29" s="30">
        <f t="shared" si="34"/>
        <v>62.958208213487566</v>
      </c>
      <c r="O29" s="26"/>
      <c r="P29" s="27"/>
      <c r="Q29" s="27"/>
      <c r="R29" s="27"/>
      <c r="S29" s="28"/>
      <c r="T29" s="5"/>
      <c r="U29" s="29"/>
      <c r="V29" s="5"/>
      <c r="W29" s="5"/>
      <c r="X29" s="27"/>
      <c r="Y29" s="5"/>
      <c r="Z29" s="5"/>
    </row>
    <row r="30" spans="1:26" ht="11.25" customHeight="1" x14ac:dyDescent="0.2">
      <c r="A30" s="18" t="s">
        <v>54</v>
      </c>
      <c r="B30" s="19">
        <v>700</v>
      </c>
      <c r="C30" s="19">
        <v>4500</v>
      </c>
      <c r="D30" s="20">
        <f t="shared" si="25"/>
        <v>0.52499999999999991</v>
      </c>
      <c r="E30" s="21">
        <f t="shared" si="26"/>
        <v>383.24999999999994</v>
      </c>
      <c r="F30" s="20">
        <f t="shared" si="27"/>
        <v>0.24097500000000002</v>
      </c>
      <c r="G30" s="21">
        <f t="shared" si="28"/>
        <v>43.784434575000006</v>
      </c>
      <c r="H30" s="20">
        <f t="shared" ref="H30:I30" si="42">F30+D30</f>
        <v>0.76597499999999996</v>
      </c>
      <c r="I30" s="22">
        <f t="shared" si="42"/>
        <v>427.03443457499998</v>
      </c>
      <c r="J30" s="23">
        <f t="shared" si="30"/>
        <v>5.7987039477499991</v>
      </c>
      <c r="K30" s="23">
        <f t="shared" si="31"/>
        <v>58.503717536775</v>
      </c>
      <c r="L30" s="23">
        <f t="shared" si="32"/>
        <v>64.302421484524999</v>
      </c>
      <c r="M30" s="24">
        <f t="shared" si="33"/>
        <v>6.0427257099999991</v>
      </c>
      <c r="N30" s="30">
        <f t="shared" si="34"/>
        <v>70.345147194524998</v>
      </c>
      <c r="O30" s="26"/>
      <c r="P30" s="27"/>
      <c r="Q30" s="27"/>
      <c r="R30" s="27"/>
      <c r="S30" s="28"/>
      <c r="T30" s="5"/>
      <c r="U30" s="29"/>
      <c r="V30" s="5"/>
      <c r="W30" s="5"/>
      <c r="X30" s="27"/>
      <c r="Y30" s="5"/>
      <c r="Z30" s="5"/>
    </row>
    <row r="31" spans="1:26" ht="11.25" customHeight="1" x14ac:dyDescent="0.2">
      <c r="A31" s="18" t="s">
        <v>55</v>
      </c>
      <c r="B31" s="19">
        <v>766</v>
      </c>
      <c r="C31" s="19">
        <v>4767</v>
      </c>
      <c r="D31" s="20">
        <f t="shared" si="25"/>
        <v>0.57450000000000001</v>
      </c>
      <c r="E31" s="21">
        <f t="shared" si="26"/>
        <v>419.38499999999999</v>
      </c>
      <c r="F31" s="20">
        <f t="shared" si="27"/>
        <v>0.25527285000000005</v>
      </c>
      <c r="G31" s="21">
        <f t="shared" si="28"/>
        <v>46.382311026450004</v>
      </c>
      <c r="H31" s="20">
        <f t="shared" ref="H31:I31" si="43">F31+D31</f>
        <v>0.82977285000000012</v>
      </c>
      <c r="I31" s="22">
        <f t="shared" si="43"/>
        <v>465.76731102644999</v>
      </c>
      <c r="J31" s="23">
        <f t="shared" si="30"/>
        <v>6.2816764268165004</v>
      </c>
      <c r="K31" s="23">
        <f t="shared" si="31"/>
        <v>63.810121610623654</v>
      </c>
      <c r="L31" s="23">
        <f t="shared" si="32"/>
        <v>70.091798037440157</v>
      </c>
      <c r="M31" s="24">
        <f t="shared" si="33"/>
        <v>6.5460226954600005</v>
      </c>
      <c r="N31" s="30">
        <f t="shared" si="34"/>
        <v>76.637820732900153</v>
      </c>
      <c r="O31" s="26"/>
      <c r="P31" s="27"/>
      <c r="Q31" s="27"/>
      <c r="R31" s="27"/>
      <c r="S31" s="28"/>
      <c r="T31" s="5"/>
      <c r="U31" s="29"/>
      <c r="V31" s="5"/>
      <c r="W31" s="5"/>
      <c r="X31" s="27"/>
      <c r="Y31" s="5"/>
      <c r="Z31" s="5"/>
    </row>
    <row r="32" spans="1:26" ht="12" customHeight="1" x14ac:dyDescent="0.2">
      <c r="A32" s="18" t="s">
        <v>56</v>
      </c>
      <c r="B32" s="19">
        <v>833</v>
      </c>
      <c r="C32" s="19">
        <v>5033</v>
      </c>
      <c r="D32" s="20">
        <f t="shared" si="25"/>
        <v>0.62474999999999992</v>
      </c>
      <c r="E32" s="21">
        <f t="shared" si="26"/>
        <v>456.06749999999994</v>
      </c>
      <c r="F32" s="20">
        <f t="shared" si="27"/>
        <v>0.26951715000000004</v>
      </c>
      <c r="G32" s="21">
        <f t="shared" si="28"/>
        <v>48.97045760355001</v>
      </c>
      <c r="H32" s="20">
        <f t="shared" ref="H32:I32" si="44">F32+D32</f>
        <v>0.8942671499999999</v>
      </c>
      <c r="I32" s="22">
        <f t="shared" si="44"/>
        <v>505.03795760354996</v>
      </c>
      <c r="J32" s="23">
        <f t="shared" si="30"/>
        <v>6.7699212807834988</v>
      </c>
      <c r="K32" s="23">
        <f t="shared" si="31"/>
        <v>69.190200191686344</v>
      </c>
      <c r="L32" s="23">
        <f t="shared" si="32"/>
        <v>75.960121472469837</v>
      </c>
      <c r="M32" s="24">
        <f t="shared" si="33"/>
        <v>7.0548139285399989</v>
      </c>
      <c r="N32" s="30">
        <f t="shared" si="34"/>
        <v>83.014935401009836</v>
      </c>
      <c r="O32" s="26"/>
      <c r="P32" s="27"/>
      <c r="Q32" s="27"/>
      <c r="R32" s="27"/>
      <c r="S32" s="28"/>
      <c r="T32" s="5"/>
      <c r="U32" s="29"/>
      <c r="V32" s="5"/>
      <c r="W32" s="5"/>
      <c r="X32" s="27"/>
      <c r="Y32" s="5"/>
      <c r="Z32" s="5"/>
    </row>
    <row r="33" spans="1:26" ht="12" customHeight="1" x14ac:dyDescent="0.2">
      <c r="A33" s="18" t="s">
        <v>57</v>
      </c>
      <c r="B33" s="19">
        <v>900</v>
      </c>
      <c r="C33" s="19">
        <v>5300</v>
      </c>
      <c r="D33" s="20">
        <f t="shared" si="25"/>
        <v>0.67500000000000004</v>
      </c>
      <c r="E33" s="21">
        <f t="shared" si="26"/>
        <v>492.75</v>
      </c>
      <c r="F33" s="20">
        <f t="shared" si="27"/>
        <v>0.28381500000000004</v>
      </c>
      <c r="G33" s="21">
        <f t="shared" si="28"/>
        <v>51.568334055000015</v>
      </c>
      <c r="H33" s="20">
        <f t="shared" ref="H33:I33" si="45">F33+D33</f>
        <v>0.95881500000000008</v>
      </c>
      <c r="I33" s="22">
        <f t="shared" si="45"/>
        <v>544.31833405500004</v>
      </c>
      <c r="J33" s="23">
        <f t="shared" si="30"/>
        <v>7.25857152735</v>
      </c>
      <c r="K33" s="23">
        <f t="shared" si="31"/>
        <v>74.57161176553501</v>
      </c>
      <c r="L33" s="23">
        <f t="shared" si="32"/>
        <v>81.83018329288501</v>
      </c>
      <c r="M33" s="24">
        <f t="shared" si="33"/>
        <v>7.5640276140000005</v>
      </c>
      <c r="N33" s="30">
        <f t="shared" si="34"/>
        <v>89.394210906885007</v>
      </c>
      <c r="O33" s="26"/>
      <c r="P33" s="27"/>
      <c r="Q33" s="27"/>
      <c r="R33" s="27"/>
      <c r="S33" s="28"/>
      <c r="T33" s="5"/>
      <c r="U33" s="29"/>
      <c r="V33" s="5"/>
      <c r="W33" s="5"/>
      <c r="X33" s="27"/>
      <c r="Y33" s="5"/>
      <c r="Z33" s="5"/>
    </row>
    <row r="34" spans="1:26" ht="12" customHeight="1" x14ac:dyDescent="0.2">
      <c r="A34" s="91" t="s">
        <v>58</v>
      </c>
      <c r="B34" s="92">
        <v>967</v>
      </c>
      <c r="C34" s="92">
        <v>5633</v>
      </c>
      <c r="D34" s="93">
        <f t="shared" si="25"/>
        <v>0.72524999999999995</v>
      </c>
      <c r="E34" s="94">
        <f t="shared" si="26"/>
        <v>529.4325</v>
      </c>
      <c r="F34" s="93">
        <f t="shared" si="27"/>
        <v>0.30164714999999998</v>
      </c>
      <c r="G34" s="94">
        <f t="shared" si="28"/>
        <v>54.808382213549997</v>
      </c>
      <c r="H34" s="93">
        <f t="shared" ref="H34:I34" si="46">F34+D34</f>
        <v>1.0268971499999999</v>
      </c>
      <c r="I34" s="95">
        <f t="shared" si="46"/>
        <v>584.24088221354998</v>
      </c>
      <c r="J34" s="96">
        <f t="shared" si="30"/>
        <v>7.7739776854834988</v>
      </c>
      <c r="K34" s="96">
        <f t="shared" si="31"/>
        <v>80.041000863256357</v>
      </c>
      <c r="L34" s="96">
        <f t="shared" si="32"/>
        <v>87.814978548739859</v>
      </c>
      <c r="M34" s="97">
        <f t="shared" si="33"/>
        <v>8.1011231565399999</v>
      </c>
      <c r="N34" s="98">
        <f t="shared" si="34"/>
        <v>95.916101705279857</v>
      </c>
      <c r="O34" s="26"/>
      <c r="P34" s="27"/>
      <c r="Q34" s="27"/>
      <c r="R34" s="27"/>
      <c r="S34" s="28"/>
      <c r="T34" s="5"/>
      <c r="U34" s="29"/>
      <c r="V34" s="5"/>
      <c r="W34" s="5"/>
      <c r="X34" s="27"/>
      <c r="Y34" s="5"/>
      <c r="Z34" s="5"/>
    </row>
    <row r="35" spans="1:26" ht="12" customHeight="1" x14ac:dyDescent="0.2">
      <c r="A35" s="18" t="s">
        <v>59</v>
      </c>
      <c r="B35" s="19">
        <v>1100</v>
      </c>
      <c r="C35" s="19">
        <v>6300</v>
      </c>
      <c r="D35" s="20">
        <f t="shared" si="25"/>
        <v>0.82500000000000007</v>
      </c>
      <c r="E35" s="21">
        <f t="shared" si="26"/>
        <v>602.25000000000011</v>
      </c>
      <c r="F35" s="20">
        <f t="shared" si="27"/>
        <v>0.33736500000000003</v>
      </c>
      <c r="G35" s="21">
        <f t="shared" si="28"/>
        <v>61.298208405000011</v>
      </c>
      <c r="H35" s="20">
        <f t="shared" ref="H35:I35" si="47">F35+D35</f>
        <v>1.1623650000000001</v>
      </c>
      <c r="I35" s="22">
        <f t="shared" si="47"/>
        <v>663.54820840500008</v>
      </c>
      <c r="J35" s="23">
        <f t="shared" si="30"/>
        <v>8.7995176268499993</v>
      </c>
      <c r="K35" s="23">
        <f t="shared" si="31"/>
        <v>90.906104551485015</v>
      </c>
      <c r="L35" s="23">
        <f t="shared" si="32"/>
        <v>99.70562217833502</v>
      </c>
      <c r="M35" s="24">
        <f t="shared" si="33"/>
        <v>9.1698199940000009</v>
      </c>
      <c r="N35" s="30">
        <f t="shared" si="34"/>
        <v>108.87544217233503</v>
      </c>
      <c r="O35" s="26"/>
      <c r="P35" s="27"/>
      <c r="Q35" s="27"/>
      <c r="R35" s="27"/>
      <c r="S35" s="28"/>
      <c r="T35" s="5"/>
      <c r="U35" s="29"/>
      <c r="V35" s="5"/>
      <c r="W35" s="5"/>
      <c r="X35" s="27"/>
      <c r="Y35" s="5"/>
      <c r="Z35" s="5"/>
    </row>
    <row r="36" spans="1:26" ht="12" customHeight="1" x14ac:dyDescent="0.2">
      <c r="A36" s="18" t="s">
        <v>60</v>
      </c>
      <c r="B36" s="19">
        <v>1750</v>
      </c>
      <c r="C36" s="19">
        <v>6950</v>
      </c>
      <c r="D36" s="20">
        <f t="shared" si="25"/>
        <v>1.3125</v>
      </c>
      <c r="E36" s="21">
        <f t="shared" si="26"/>
        <v>958.125</v>
      </c>
      <c r="F36" s="20">
        <f t="shared" si="27"/>
        <v>0.37217250000000002</v>
      </c>
      <c r="G36" s="21">
        <f t="shared" si="28"/>
        <v>67.622626732499995</v>
      </c>
      <c r="H36" s="20">
        <f t="shared" ref="H36:I36" si="48">F36+D36</f>
        <v>1.6846725</v>
      </c>
      <c r="I36" s="22">
        <f t="shared" si="48"/>
        <v>1025.7476267325001</v>
      </c>
      <c r="J36" s="23">
        <f t="shared" si="30"/>
        <v>12.753571691525</v>
      </c>
      <c r="K36" s="23">
        <f t="shared" si="31"/>
        <v>140.52742486235252</v>
      </c>
      <c r="L36" s="23">
        <f t="shared" si="32"/>
        <v>153.28099655387751</v>
      </c>
      <c r="M36" s="24">
        <f t="shared" si="33"/>
        <v>13.290269041</v>
      </c>
      <c r="N36" s="30">
        <f t="shared" si="34"/>
        <v>166.5712655948775</v>
      </c>
      <c r="O36" s="26"/>
      <c r="P36" s="27"/>
      <c r="Q36" s="27"/>
      <c r="R36" s="27"/>
      <c r="S36" s="28"/>
      <c r="T36" s="5"/>
      <c r="U36" s="29"/>
      <c r="V36" s="5"/>
      <c r="W36" s="5"/>
      <c r="X36" s="27"/>
      <c r="Y36" s="5"/>
      <c r="Z36" s="5"/>
    </row>
    <row r="37" spans="1:26" ht="12" customHeight="1" x14ac:dyDescent="0.2">
      <c r="A37" s="18" t="s">
        <v>61</v>
      </c>
      <c r="B37" s="19">
        <v>2075</v>
      </c>
      <c r="C37" s="19">
        <v>7275</v>
      </c>
      <c r="D37" s="20">
        <f t="shared" si="25"/>
        <v>1.5562500000000001</v>
      </c>
      <c r="E37" s="21">
        <f t="shared" si="26"/>
        <v>1136.0625000000002</v>
      </c>
      <c r="F37" s="20">
        <f t="shared" si="27"/>
        <v>0.38957625000000007</v>
      </c>
      <c r="G37" s="21">
        <f t="shared" si="28"/>
        <v>70.784835896250001</v>
      </c>
      <c r="H37" s="20">
        <f t="shared" ref="H37:I37" si="49">F37+D37</f>
        <v>1.9458262500000001</v>
      </c>
      <c r="I37" s="22">
        <f t="shared" si="49"/>
        <v>1206.8473358962501</v>
      </c>
      <c r="J37" s="23">
        <f t="shared" si="30"/>
        <v>14.730598723862499</v>
      </c>
      <c r="K37" s="23">
        <f t="shared" si="31"/>
        <v>165.33808501778628</v>
      </c>
      <c r="L37" s="23">
        <f t="shared" si="32"/>
        <v>180.06868374164878</v>
      </c>
      <c r="M37" s="24">
        <f t="shared" si="33"/>
        <v>15.350493564500001</v>
      </c>
      <c r="N37" s="30">
        <f t="shared" si="34"/>
        <v>195.41917730614878</v>
      </c>
      <c r="O37" s="26"/>
      <c r="P37" s="27"/>
      <c r="Q37" s="27"/>
      <c r="R37" s="27"/>
      <c r="S37" s="28"/>
      <c r="T37" s="5"/>
      <c r="U37" s="29"/>
      <c r="V37" s="5"/>
      <c r="W37" s="5"/>
      <c r="X37" s="27"/>
      <c r="Y37" s="5"/>
      <c r="Z37" s="5"/>
    </row>
    <row r="38" spans="1:26" ht="12" customHeight="1" x14ac:dyDescent="0.2">
      <c r="A38" s="18" t="s">
        <v>62</v>
      </c>
      <c r="B38" s="19">
        <v>2400</v>
      </c>
      <c r="C38" s="19">
        <v>7600</v>
      </c>
      <c r="D38" s="20">
        <f t="shared" si="25"/>
        <v>1.7999999999999998</v>
      </c>
      <c r="E38" s="21">
        <f t="shared" si="26"/>
        <v>1313.9999999999998</v>
      </c>
      <c r="F38" s="20">
        <f t="shared" si="27"/>
        <v>0.40698000000000001</v>
      </c>
      <c r="G38" s="21">
        <f t="shared" si="28"/>
        <v>73.947045059999994</v>
      </c>
      <c r="H38" s="20">
        <f t="shared" ref="H38:I38" si="50">F38+D38</f>
        <v>2.2069799999999997</v>
      </c>
      <c r="I38" s="22">
        <f t="shared" si="50"/>
        <v>1387.9470450599997</v>
      </c>
      <c r="J38" s="23">
        <f t="shared" si="30"/>
        <v>16.707625756199995</v>
      </c>
      <c r="K38" s="23">
        <f t="shared" si="31"/>
        <v>190.14874517321996</v>
      </c>
      <c r="L38" s="23">
        <f t="shared" si="32"/>
        <v>206.85637092941997</v>
      </c>
      <c r="M38" s="24">
        <f t="shared" si="33"/>
        <v>17.410718087999996</v>
      </c>
      <c r="N38" s="30">
        <f t="shared" si="34"/>
        <v>224.26708901741995</v>
      </c>
      <c r="O38" s="26"/>
      <c r="P38" s="27"/>
      <c r="Q38" s="27"/>
      <c r="R38" s="27"/>
      <c r="S38" s="28"/>
      <c r="T38" s="5"/>
      <c r="U38" s="29"/>
      <c r="V38" s="5"/>
      <c r="W38" s="5"/>
      <c r="X38" s="27"/>
      <c r="Y38" s="5"/>
      <c r="Z38" s="5"/>
    </row>
    <row r="39" spans="1:26" ht="12" customHeight="1" x14ac:dyDescent="0.2">
      <c r="A39" s="18" t="s">
        <v>63</v>
      </c>
      <c r="B39" s="19">
        <v>3000</v>
      </c>
      <c r="C39" s="19">
        <v>12000</v>
      </c>
      <c r="D39" s="20">
        <f t="shared" si="25"/>
        <v>2.25</v>
      </c>
      <c r="E39" s="21">
        <f t="shared" si="26"/>
        <v>1642.5</v>
      </c>
      <c r="F39" s="20">
        <f t="shared" si="27"/>
        <v>0.64260000000000006</v>
      </c>
      <c r="G39" s="21">
        <f t="shared" si="28"/>
        <v>116.75849220000001</v>
      </c>
      <c r="H39" s="20">
        <f t="shared" ref="H39:I39" si="51">F39+D39</f>
        <v>2.8925999999999998</v>
      </c>
      <c r="I39" s="22">
        <f t="shared" si="51"/>
        <v>1759.2584922000001</v>
      </c>
      <c r="J39" s="23">
        <f t="shared" si="30"/>
        <v>21.898013693999996</v>
      </c>
      <c r="K39" s="23">
        <f t="shared" si="31"/>
        <v>241.01841343140003</v>
      </c>
      <c r="L39" s="23">
        <f t="shared" si="32"/>
        <v>262.91642712540005</v>
      </c>
      <c r="M39" s="24">
        <f t="shared" si="33"/>
        <v>22.819528559999998</v>
      </c>
      <c r="N39" s="30">
        <f t="shared" si="34"/>
        <v>285.73595568540003</v>
      </c>
      <c r="O39" s="26"/>
      <c r="P39" s="27"/>
      <c r="Q39" s="27"/>
      <c r="R39" s="27"/>
      <c r="S39" s="28"/>
      <c r="T39" s="5"/>
      <c r="U39" s="29"/>
      <c r="V39" s="5"/>
      <c r="W39" s="5"/>
      <c r="X39" s="27"/>
      <c r="Y39" s="5"/>
      <c r="Z39" s="5"/>
    </row>
    <row r="40" spans="1:26" ht="12" customHeight="1" x14ac:dyDescent="0.2">
      <c r="A40" s="18" t="s">
        <v>64</v>
      </c>
      <c r="B40" s="19">
        <v>3400</v>
      </c>
      <c r="C40" s="19">
        <v>13000</v>
      </c>
      <c r="D40" s="20">
        <f t="shared" si="25"/>
        <v>2.5499999999999998</v>
      </c>
      <c r="E40" s="21">
        <f t="shared" si="26"/>
        <v>1861.5</v>
      </c>
      <c r="F40" s="20">
        <f t="shared" si="27"/>
        <v>0.69615000000000005</v>
      </c>
      <c r="G40" s="21">
        <f t="shared" si="28"/>
        <v>126.48836655000001</v>
      </c>
      <c r="H40" s="20">
        <f t="shared" ref="H40:I40" si="52">F40+D40</f>
        <v>3.2461500000000001</v>
      </c>
      <c r="I40" s="22">
        <f t="shared" si="52"/>
        <v>1987.9883665499999</v>
      </c>
      <c r="J40" s="23">
        <f t="shared" si="30"/>
        <v>24.574513293500001</v>
      </c>
      <c r="K40" s="23">
        <f t="shared" si="31"/>
        <v>272.35440621735</v>
      </c>
      <c r="L40" s="23">
        <f t="shared" si="32"/>
        <v>296.92891951084999</v>
      </c>
      <c r="M40" s="24">
        <f t="shared" si="33"/>
        <v>25.60866094</v>
      </c>
      <c r="N40" s="30">
        <f t="shared" si="34"/>
        <v>322.53758045084999</v>
      </c>
      <c r="O40" s="26"/>
      <c r="P40" s="27"/>
      <c r="Q40" s="27"/>
      <c r="R40" s="27"/>
      <c r="S40" s="28"/>
      <c r="T40" s="5"/>
      <c r="U40" s="29"/>
      <c r="V40" s="5"/>
      <c r="W40" s="5"/>
      <c r="X40" s="27"/>
      <c r="Y40" s="5"/>
      <c r="Z40" s="5"/>
    </row>
    <row r="41" spans="1:26" ht="12" customHeight="1" x14ac:dyDescent="0.2">
      <c r="A41" s="18" t="s">
        <v>65</v>
      </c>
      <c r="B41" s="19">
        <v>4500</v>
      </c>
      <c r="C41" s="19">
        <v>18000</v>
      </c>
      <c r="D41" s="20">
        <f t="shared" si="25"/>
        <v>3.375</v>
      </c>
      <c r="E41" s="21">
        <f t="shared" si="26"/>
        <v>2463.75</v>
      </c>
      <c r="F41" s="20">
        <f t="shared" si="27"/>
        <v>0.96390000000000009</v>
      </c>
      <c r="G41" s="21">
        <f t="shared" si="28"/>
        <v>175.13773830000002</v>
      </c>
      <c r="H41" s="20">
        <f t="shared" ref="H41:I41" si="53">F41+D41</f>
        <v>4.3388999999999998</v>
      </c>
      <c r="I41" s="22">
        <f t="shared" si="53"/>
        <v>2638.8877382999999</v>
      </c>
      <c r="J41" s="23">
        <f t="shared" si="30"/>
        <v>32.847020540999999</v>
      </c>
      <c r="K41" s="23">
        <f t="shared" si="31"/>
        <v>361.52762014710004</v>
      </c>
      <c r="L41" s="23">
        <f t="shared" si="32"/>
        <v>394.37464068810004</v>
      </c>
      <c r="M41" s="24">
        <f t="shared" si="33"/>
        <v>34.229292839999999</v>
      </c>
      <c r="N41" s="30">
        <f t="shared" si="34"/>
        <v>428.60393352810001</v>
      </c>
      <c r="O41" s="41"/>
      <c r="P41" s="42"/>
      <c r="Q41" s="42"/>
      <c r="R41" s="42"/>
      <c r="S41" s="28"/>
      <c r="T41" s="5"/>
      <c r="U41" s="29"/>
      <c r="V41" s="5"/>
      <c r="W41" s="5"/>
      <c r="X41" s="27"/>
      <c r="Y41" s="5"/>
      <c r="Z41" s="5"/>
    </row>
    <row r="42" spans="1:26" ht="12" customHeight="1" x14ac:dyDescent="0.2">
      <c r="A42" s="18" t="s">
        <v>66</v>
      </c>
      <c r="B42" s="19">
        <v>5400</v>
      </c>
      <c r="C42" s="19">
        <v>21000</v>
      </c>
      <c r="D42" s="20">
        <f t="shared" si="25"/>
        <v>4.0500000000000007</v>
      </c>
      <c r="E42" s="21">
        <f t="shared" si="26"/>
        <v>2956.5000000000005</v>
      </c>
      <c r="F42" s="20">
        <f t="shared" si="27"/>
        <v>1.1245500000000002</v>
      </c>
      <c r="G42" s="21">
        <f t="shared" si="28"/>
        <v>204.32736135000002</v>
      </c>
      <c r="H42" s="20">
        <f t="shared" ref="H42:I42" si="54">F42+D42</f>
        <v>5.1745500000000009</v>
      </c>
      <c r="I42" s="22">
        <f t="shared" si="54"/>
        <v>3160.8273613500005</v>
      </c>
      <c r="J42" s="23">
        <f t="shared" si="30"/>
        <v>39.173189089500006</v>
      </c>
      <c r="K42" s="23">
        <f t="shared" si="31"/>
        <v>433.03334850495008</v>
      </c>
      <c r="L42" s="23">
        <f t="shared" si="32"/>
        <v>472.20653759445008</v>
      </c>
      <c r="M42" s="24">
        <f t="shared" si="33"/>
        <v>40.821679980000006</v>
      </c>
      <c r="N42" s="30">
        <f t="shared" si="34"/>
        <v>513.02821757445008</v>
      </c>
      <c r="O42" s="41"/>
      <c r="P42" s="42"/>
      <c r="Q42" s="42"/>
      <c r="R42" s="42"/>
      <c r="S42" s="28"/>
      <c r="T42" s="5"/>
      <c r="U42" s="29"/>
      <c r="V42" s="5"/>
      <c r="W42" s="5"/>
      <c r="X42" s="27"/>
      <c r="Y42" s="5"/>
      <c r="Z42" s="5"/>
    </row>
    <row r="43" spans="1:26" ht="12" customHeight="1" x14ac:dyDescent="0.2">
      <c r="A43" s="18" t="s">
        <v>67</v>
      </c>
      <c r="B43" s="19">
        <v>6500</v>
      </c>
      <c r="C43" s="19">
        <v>25000</v>
      </c>
      <c r="D43" s="20">
        <f t="shared" si="25"/>
        <v>4.875</v>
      </c>
      <c r="E43" s="21">
        <f t="shared" si="26"/>
        <v>3558.75</v>
      </c>
      <c r="F43" s="20">
        <f t="shared" si="27"/>
        <v>1.3387500000000001</v>
      </c>
      <c r="G43" s="21">
        <f t="shared" si="28"/>
        <v>243.24685875000003</v>
      </c>
      <c r="H43" s="20">
        <f t="shared" ref="H43:I43" si="55">F43+D43</f>
        <v>6.2137500000000001</v>
      </c>
      <c r="I43" s="22">
        <f t="shared" si="55"/>
        <v>3801.9968587500002</v>
      </c>
      <c r="J43" s="23">
        <f t="shared" si="30"/>
        <v>47.040303737499997</v>
      </c>
      <c r="K43" s="23">
        <f t="shared" si="31"/>
        <v>520.87356964875005</v>
      </c>
      <c r="L43" s="23">
        <f t="shared" si="32"/>
        <v>567.91387338625009</v>
      </c>
      <c r="M43" s="24">
        <f t="shared" si="33"/>
        <v>49.019859500000003</v>
      </c>
      <c r="N43" s="30">
        <f t="shared" si="34"/>
        <v>616.93373288625014</v>
      </c>
      <c r="O43" s="41"/>
      <c r="P43" s="42"/>
      <c r="Q43" s="42"/>
      <c r="R43" s="42"/>
      <c r="S43" s="28"/>
      <c r="T43" s="5"/>
      <c r="U43" s="29"/>
      <c r="V43" s="5"/>
      <c r="W43" s="5"/>
      <c r="X43" s="27"/>
      <c r="Y43" s="5"/>
      <c r="Z43" s="5"/>
    </row>
    <row r="44" spans="1:26" ht="12" customHeight="1" x14ac:dyDescent="0.2">
      <c r="A44" s="18" t="s">
        <v>68</v>
      </c>
      <c r="B44" s="19">
        <v>7700</v>
      </c>
      <c r="C44" s="19">
        <v>29000</v>
      </c>
      <c r="D44" s="20">
        <f t="shared" si="25"/>
        <v>5.7750000000000004</v>
      </c>
      <c r="E44" s="21">
        <f t="shared" si="26"/>
        <v>4215.75</v>
      </c>
      <c r="F44" s="20">
        <f t="shared" si="27"/>
        <v>1.5529500000000001</v>
      </c>
      <c r="G44" s="21">
        <f t="shared" si="28"/>
        <v>282.16635615000007</v>
      </c>
      <c r="H44" s="20">
        <f t="shared" ref="H44:I44" si="56">F44+D44</f>
        <v>7.3279500000000004</v>
      </c>
      <c r="I44" s="22">
        <f t="shared" si="56"/>
        <v>4497.91635615</v>
      </c>
      <c r="J44" s="23">
        <f t="shared" si="30"/>
        <v>55.475195135500002</v>
      </c>
      <c r="K44" s="23">
        <f t="shared" si="31"/>
        <v>616.21454079255</v>
      </c>
      <c r="L44" s="23">
        <f t="shared" si="32"/>
        <v>671.68973592805003</v>
      </c>
      <c r="M44" s="24">
        <f t="shared" si="33"/>
        <v>57.80970902</v>
      </c>
      <c r="N44" s="30">
        <f t="shared" si="34"/>
        <v>729.49944494805004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18" t="s">
        <v>69</v>
      </c>
      <c r="B45" s="19">
        <v>9500</v>
      </c>
      <c r="C45" s="19">
        <v>35000</v>
      </c>
      <c r="D45" s="20">
        <f t="shared" si="25"/>
        <v>7.125</v>
      </c>
      <c r="E45" s="21">
        <f t="shared" si="26"/>
        <v>5201.25</v>
      </c>
      <c r="F45" s="20">
        <f t="shared" si="27"/>
        <v>1.87425</v>
      </c>
      <c r="G45" s="21">
        <f t="shared" si="28"/>
        <v>340.54560225000006</v>
      </c>
      <c r="H45" s="20">
        <f t="shared" ref="H45:I45" si="57">F45+D45</f>
        <v>8.99925</v>
      </c>
      <c r="I45" s="22">
        <f t="shared" si="57"/>
        <v>5541.7956022500002</v>
      </c>
      <c r="J45" s="23">
        <f t="shared" si="30"/>
        <v>68.127532232500002</v>
      </c>
      <c r="K45" s="23">
        <f t="shared" si="31"/>
        <v>759.22599750825009</v>
      </c>
      <c r="L45" s="23">
        <f t="shared" si="32"/>
        <v>827.3535297407501</v>
      </c>
      <c r="M45" s="24">
        <f t="shared" si="33"/>
        <v>70.994483299999999</v>
      </c>
      <c r="N45" s="30">
        <f t="shared" si="34"/>
        <v>898.34801304075006</v>
      </c>
      <c r="O45" s="27"/>
      <c r="P45" s="27"/>
      <c r="Q45" s="27"/>
      <c r="R45" s="27"/>
      <c r="S45" s="28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43" t="s">
        <v>70</v>
      </c>
      <c r="B46" s="44">
        <v>11000</v>
      </c>
      <c r="C46" s="45">
        <v>39000</v>
      </c>
      <c r="D46" s="46">
        <f t="shared" si="25"/>
        <v>8.25</v>
      </c>
      <c r="E46" s="47">
        <f t="shared" si="26"/>
        <v>6022.5</v>
      </c>
      <c r="F46" s="46">
        <f t="shared" si="27"/>
        <v>2.0884499999999999</v>
      </c>
      <c r="G46" s="47">
        <f t="shared" si="28"/>
        <v>379.46509965000001</v>
      </c>
      <c r="H46" s="46">
        <f t="shared" ref="H46:I46" si="58">F46+D46</f>
        <v>10.33845</v>
      </c>
      <c r="I46" s="48">
        <f t="shared" si="58"/>
        <v>6401.9650996500004</v>
      </c>
      <c r="J46" s="49">
        <f t="shared" si="30"/>
        <v>78.2657538805</v>
      </c>
      <c r="K46" s="49">
        <f t="shared" si="31"/>
        <v>877.06921865205015</v>
      </c>
      <c r="L46" s="49">
        <f t="shared" si="32"/>
        <v>955.33497253255018</v>
      </c>
      <c r="M46" s="50">
        <f t="shared" si="33"/>
        <v>81.559342819999998</v>
      </c>
      <c r="N46" s="51">
        <f t="shared" si="34"/>
        <v>1036.8943153525502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5"/>
      <c r="B47" s="4"/>
      <c r="C47" s="4"/>
      <c r="D47" s="4"/>
      <c r="E47" s="4"/>
      <c r="F47" s="4"/>
      <c r="G47" s="4"/>
      <c r="H47" s="52"/>
      <c r="I47" s="4"/>
      <c r="J47" s="53"/>
      <c r="K47" s="53"/>
      <c r="L47" s="53"/>
      <c r="M47" s="53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5" t="s">
        <v>71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6"/>
      <c r="M48" s="4"/>
      <c r="N48" s="54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5" t="s">
        <v>72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6"/>
      <c r="M49" s="4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5" t="s">
        <v>73</v>
      </c>
      <c r="B50" s="4"/>
      <c r="C50" s="4"/>
      <c r="D50" s="4"/>
      <c r="E50" s="4" t="s">
        <v>16</v>
      </c>
      <c r="F50" s="4"/>
      <c r="G50" s="4"/>
      <c r="H50" s="4"/>
      <c r="I50" s="4"/>
      <c r="J50" s="4"/>
      <c r="K50" s="4"/>
      <c r="L50" s="6"/>
      <c r="M50" s="4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5" t="s">
        <v>74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6"/>
      <c r="M51" s="4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5" t="s">
        <v>75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6"/>
      <c r="M52" s="4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55" t="s">
        <v>76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6"/>
      <c r="M53" s="4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6"/>
      <c r="M54" s="4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 t="s">
        <v>77</v>
      </c>
      <c r="B55" s="4"/>
      <c r="C55" s="5"/>
      <c r="D55" s="52"/>
      <c r="E55" s="52"/>
      <c r="F55" s="52"/>
      <c r="G55" s="52"/>
      <c r="H55" s="5"/>
      <c r="I55" s="5"/>
      <c r="J55" s="5"/>
      <c r="K55" s="5"/>
      <c r="L55" s="5"/>
      <c r="M55" s="56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78</v>
      </c>
      <c r="B56" s="4"/>
      <c r="C56" s="5"/>
      <c r="D56" s="52"/>
      <c r="E56" s="52"/>
      <c r="F56" s="52"/>
      <c r="G56" s="52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5" t="s">
        <v>79</v>
      </c>
      <c r="B57" s="4"/>
      <c r="C57" s="4"/>
      <c r="D57" s="52"/>
      <c r="E57" s="52"/>
      <c r="F57" s="52"/>
      <c r="G57" s="52"/>
      <c r="H57" s="4"/>
      <c r="I57" s="4"/>
      <c r="J57" s="4"/>
      <c r="K57" s="4"/>
      <c r="L57" s="6"/>
      <c r="M57" s="4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5" t="s">
        <v>80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6"/>
      <c r="M58" s="57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6"/>
      <c r="M59" s="4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5" t="s">
        <v>81</v>
      </c>
      <c r="B60" s="4"/>
      <c r="C60" s="5"/>
      <c r="D60" s="52"/>
      <c r="E60" s="52"/>
      <c r="F60" s="52"/>
      <c r="G60" s="52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A61" s="5" t="s">
        <v>82</v>
      </c>
      <c r="B61" s="4"/>
      <c r="C61" s="5"/>
      <c r="D61" s="52"/>
      <c r="E61" s="52"/>
      <c r="F61" s="52"/>
      <c r="G61" s="52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A62" s="5"/>
      <c r="B62" s="4"/>
      <c r="C62" s="5"/>
      <c r="D62" s="52"/>
      <c r="E62" s="52"/>
      <c r="F62" s="52"/>
      <c r="G62" s="52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A63" s="5"/>
      <c r="B63" s="4"/>
      <c r="C63" s="5"/>
      <c r="D63" s="52"/>
      <c r="E63" s="52"/>
      <c r="F63" s="52"/>
      <c r="G63" s="52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A64" s="5"/>
      <c r="B64" s="4"/>
      <c r="C64" s="5"/>
      <c r="D64" s="52"/>
      <c r="E64" s="52"/>
      <c r="F64" s="52"/>
      <c r="G64" s="52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A65" s="5"/>
      <c r="B65" s="4"/>
      <c r="C65" s="5"/>
      <c r="D65" s="52"/>
      <c r="E65" s="52"/>
      <c r="F65" s="52"/>
      <c r="G65" s="52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A66" s="5"/>
      <c r="B66" s="5"/>
      <c r="C66" s="5"/>
      <c r="D66" s="52"/>
      <c r="E66" s="52"/>
      <c r="F66" s="52"/>
      <c r="G66" s="52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A67" s="5"/>
      <c r="B67" s="5"/>
      <c r="C67" s="5"/>
      <c r="D67" s="52"/>
      <c r="E67" s="52"/>
      <c r="F67" s="52"/>
      <c r="G67" s="52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52"/>
      <c r="E68" s="52"/>
      <c r="F68" s="52"/>
      <c r="G68" s="52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52"/>
      <c r="E69" s="52"/>
      <c r="F69" s="52"/>
      <c r="G69" s="52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52"/>
      <c r="E70" s="52"/>
      <c r="F70" s="52"/>
      <c r="G70" s="52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52"/>
      <c r="E71" s="52"/>
      <c r="F71" s="52"/>
      <c r="G71" s="52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2"/>
      <c r="E72" s="52"/>
      <c r="F72" s="52"/>
      <c r="G72" s="52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2"/>
      <c r="E73" s="52"/>
      <c r="F73" s="52"/>
      <c r="G73" s="52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2"/>
      <c r="E74" s="52"/>
      <c r="F74" s="52"/>
      <c r="G74" s="52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5"/>
      <c r="F75" s="52"/>
      <c r="G75" s="52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5"/>
      <c r="F76" s="5"/>
      <c r="G76" s="52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5"/>
      <c r="F77" s="5"/>
      <c r="G77" s="52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5"/>
      <c r="F78" s="5"/>
      <c r="G78" s="52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6"/>
      <c r="M83" s="4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6"/>
      <c r="M84" s="4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6"/>
      <c r="M85" s="4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6"/>
      <c r="M86" s="4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6"/>
      <c r="M87" s="4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6"/>
      <c r="M88" s="4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6"/>
      <c r="M89" s="4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6"/>
      <c r="M90" s="4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6"/>
      <c r="M91" s="4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6"/>
      <c r="M92" s="4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6"/>
      <c r="M93" s="4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6"/>
      <c r="M94" s="4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6"/>
      <c r="M95" s="4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6"/>
      <c r="M96" s="4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6"/>
      <c r="M97" s="4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6"/>
      <c r="M98" s="4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6"/>
      <c r="M99" s="4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6"/>
      <c r="M100" s="4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6"/>
      <c r="M101" s="4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6"/>
      <c r="M102" s="4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6"/>
      <c r="M103" s="4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6"/>
      <c r="M104" s="4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6"/>
      <c r="M105" s="4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6"/>
      <c r="M106" s="4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6"/>
      <c r="M107" s="4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6"/>
      <c r="M108" s="4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6"/>
      <c r="M109" s="4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6"/>
      <c r="M110" s="4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6"/>
      <c r="M111" s="4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6"/>
      <c r="M112" s="4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6"/>
      <c r="M113" s="4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6"/>
      <c r="M114" s="4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6"/>
      <c r="M115" s="4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6"/>
      <c r="M116" s="4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6"/>
      <c r="M117" s="4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6"/>
      <c r="M118" s="4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6"/>
      <c r="M119" s="4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6"/>
      <c r="M120" s="4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6"/>
      <c r="M121" s="4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6"/>
      <c r="M122" s="4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6"/>
      <c r="M123" s="4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6"/>
      <c r="M124" s="4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6"/>
      <c r="M125" s="4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6"/>
      <c r="M126" s="4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6"/>
      <c r="M127" s="4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6"/>
      <c r="M128" s="4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6"/>
      <c r="M129" s="4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6"/>
      <c r="M130" s="4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6"/>
      <c r="M131" s="4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6"/>
      <c r="M132" s="4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6"/>
      <c r="M133" s="4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6"/>
      <c r="M134" s="4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6"/>
      <c r="M135" s="4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6"/>
      <c r="M136" s="4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6"/>
      <c r="M137" s="4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6"/>
      <c r="M138" s="4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6"/>
      <c r="M139" s="4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6"/>
      <c r="M140" s="4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6"/>
      <c r="M141" s="4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6"/>
      <c r="M142" s="4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6"/>
      <c r="M143" s="4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6"/>
      <c r="M144" s="4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6"/>
      <c r="M145" s="4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6"/>
      <c r="M146" s="4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6"/>
      <c r="M147" s="4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6"/>
      <c r="M148" s="4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6"/>
      <c r="M149" s="4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6"/>
      <c r="M150" s="4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6"/>
      <c r="M151" s="4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6"/>
      <c r="M152" s="4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6"/>
      <c r="M153" s="4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6"/>
      <c r="M154" s="4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6"/>
      <c r="M155" s="4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6"/>
      <c r="M156" s="4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6"/>
      <c r="M157" s="4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6"/>
      <c r="M158" s="4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6"/>
      <c r="M159" s="4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6"/>
      <c r="M160" s="4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6"/>
      <c r="M161" s="4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6"/>
      <c r="M162" s="4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6"/>
      <c r="M163" s="4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6"/>
      <c r="M164" s="4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6"/>
      <c r="M165" s="4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6"/>
      <c r="M166" s="4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6"/>
      <c r="M167" s="4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6"/>
      <c r="M168" s="4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6"/>
      <c r="M169" s="4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6"/>
      <c r="M170" s="4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6"/>
      <c r="M171" s="4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6"/>
      <c r="M172" s="4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6"/>
      <c r="M173" s="4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6"/>
      <c r="M174" s="4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6"/>
      <c r="M175" s="4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6"/>
      <c r="M176" s="4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6"/>
      <c r="M177" s="4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6"/>
      <c r="M178" s="4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6"/>
      <c r="M179" s="4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6"/>
      <c r="M180" s="4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6"/>
      <c r="M181" s="4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6"/>
      <c r="M182" s="4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6"/>
      <c r="M183" s="4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6"/>
      <c r="M184" s="4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6"/>
      <c r="M185" s="4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6"/>
      <c r="M186" s="4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6"/>
      <c r="M187" s="4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6"/>
      <c r="M188" s="4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6"/>
      <c r="M189" s="4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6"/>
      <c r="M190" s="4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6"/>
      <c r="M191" s="4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6"/>
      <c r="M192" s="4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6"/>
      <c r="M193" s="4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6"/>
      <c r="M194" s="4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6"/>
      <c r="M195" s="4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6"/>
      <c r="M196" s="4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6"/>
      <c r="M197" s="4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6"/>
      <c r="M198" s="4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6"/>
      <c r="M199" s="4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6"/>
      <c r="M200" s="4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6"/>
      <c r="M201" s="4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6"/>
      <c r="M202" s="4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6"/>
      <c r="M203" s="4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6"/>
      <c r="M204" s="4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6"/>
      <c r="M205" s="4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6"/>
      <c r="M206" s="4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6"/>
      <c r="M207" s="4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6"/>
      <c r="M208" s="4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6"/>
      <c r="M209" s="4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6"/>
      <c r="M210" s="4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6"/>
      <c r="M211" s="4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6"/>
      <c r="M212" s="4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6"/>
      <c r="M213" s="4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6"/>
      <c r="M214" s="4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6"/>
      <c r="M215" s="4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6"/>
      <c r="M216" s="4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6"/>
      <c r="M217" s="4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6"/>
      <c r="M218" s="4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6"/>
      <c r="M219" s="4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6"/>
      <c r="M220" s="4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6"/>
      <c r="M221" s="4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6"/>
      <c r="M222" s="4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6"/>
      <c r="M223" s="4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6"/>
      <c r="M224" s="4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6"/>
      <c r="M225" s="4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6"/>
      <c r="M226" s="4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6"/>
      <c r="M227" s="4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6"/>
      <c r="M228" s="4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6"/>
      <c r="M229" s="4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6"/>
      <c r="M230" s="4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6"/>
      <c r="M231" s="4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6"/>
      <c r="M232" s="4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6"/>
      <c r="M233" s="4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6"/>
      <c r="M234" s="4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6"/>
      <c r="M235" s="4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6"/>
      <c r="M236" s="4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6"/>
      <c r="M237" s="4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6"/>
      <c r="M238" s="4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6"/>
      <c r="M239" s="4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6"/>
      <c r="M240" s="4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6"/>
      <c r="M241" s="4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6"/>
      <c r="M242" s="4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6"/>
      <c r="M243" s="4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6"/>
      <c r="M244" s="4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6"/>
      <c r="M245" s="4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6"/>
      <c r="M246" s="4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6"/>
      <c r="M247" s="4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6"/>
      <c r="M248" s="4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6"/>
      <c r="M249" s="4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6"/>
      <c r="M250" s="4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6"/>
      <c r="M251" s="4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6"/>
      <c r="M252" s="4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6"/>
      <c r="M253" s="4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6"/>
      <c r="M254" s="4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6"/>
      <c r="M255" s="4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6"/>
      <c r="M256" s="4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" customHeight="1" x14ac:dyDescent="0.2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6"/>
      <c r="M257" s="4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" customHeight="1" x14ac:dyDescent="0.2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6"/>
      <c r="M258" s="4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" customHeight="1" x14ac:dyDescent="0.2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6"/>
      <c r="M259" s="4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6"/>
      <c r="M260" s="4"/>
      <c r="N260" s="5"/>
    </row>
    <row r="261" spans="1:26" ht="15.75" customHeight="1" x14ac:dyDescent="0.2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6"/>
      <c r="M261" s="4"/>
      <c r="N261" s="5"/>
    </row>
    <row r="262" spans="1:26" ht="15.75" customHeight="1" x14ac:dyDescent="0.2"/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11:T11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Z1000"/>
  <sheetViews>
    <sheetView topLeftCell="A7" workbookViewId="0">
      <selection activeCell="A33" sqref="A33"/>
    </sheetView>
  </sheetViews>
  <sheetFormatPr defaultColWidth="12.5703125" defaultRowHeight="15" customHeight="1" x14ac:dyDescent="0.2"/>
  <cols>
    <col min="1" max="1" width="29" customWidth="1"/>
    <col min="2" max="3" width="9.140625" customWidth="1"/>
    <col min="4" max="4" width="13.42578125" customWidth="1"/>
    <col min="5" max="6" width="10.42578125" customWidth="1"/>
    <col min="7" max="7" width="11.42578125" customWidth="1"/>
    <col min="8" max="8" width="10.42578125" customWidth="1"/>
    <col min="9" max="26" width="9.140625" customWidth="1"/>
  </cols>
  <sheetData>
    <row r="1" spans="1:26" ht="12" customHeight="1" x14ac:dyDescent="0.2">
      <c r="A1" s="86" t="s">
        <v>105</v>
      </c>
      <c r="B1" s="85"/>
      <c r="C1" s="85"/>
      <c r="D1" s="85"/>
      <c r="E1" s="85"/>
      <c r="F1" s="85"/>
      <c r="G1" s="85"/>
      <c r="H1" s="8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87" t="s">
        <v>109</v>
      </c>
      <c r="B2" s="85"/>
      <c r="C2" s="85"/>
      <c r="D2" s="85"/>
      <c r="E2" s="85"/>
      <c r="F2" s="85"/>
      <c r="G2" s="85"/>
      <c r="H2" s="8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8"/>
      <c r="B3" s="58"/>
      <c r="C3" s="59"/>
      <c r="D3" s="58"/>
      <c r="E3" s="60"/>
      <c r="F3" s="60"/>
      <c r="G3" s="61"/>
      <c r="H3" s="62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" customHeight="1" x14ac:dyDescent="0.2">
      <c r="A4" s="88" t="s">
        <v>97</v>
      </c>
      <c r="B4" s="85"/>
      <c r="C4" s="85"/>
      <c r="D4" s="85"/>
      <c r="E4" s="85"/>
      <c r="F4" s="85"/>
      <c r="G4" s="85"/>
      <c r="H4" s="8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" customHeight="1" x14ac:dyDescent="0.2">
      <c r="A5" s="88" t="s">
        <v>98</v>
      </c>
      <c r="B5" s="85"/>
      <c r="C5" s="85"/>
      <c r="D5" s="85"/>
      <c r="E5" s="85"/>
      <c r="F5" s="85"/>
      <c r="G5" s="85"/>
      <c r="H5" s="8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89" t="s">
        <v>99</v>
      </c>
      <c r="B6" s="85"/>
      <c r="C6" s="85"/>
      <c r="D6" s="85"/>
      <c r="E6" s="85"/>
      <c r="F6" s="85"/>
      <c r="G6" s="85"/>
      <c r="H6" s="8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" customHeight="1" x14ac:dyDescent="0.2">
      <c r="A7" s="5"/>
      <c r="B7" s="5"/>
      <c r="C7" s="5"/>
      <c r="D7" s="5"/>
      <c r="E7" s="62"/>
      <c r="F7" s="62"/>
      <c r="G7" s="62"/>
      <c r="H7" s="6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" customHeight="1" x14ac:dyDescent="0.2">
      <c r="A8" s="63" t="s">
        <v>100</v>
      </c>
      <c r="B8" s="4"/>
      <c r="C8" s="4"/>
      <c r="D8" s="4"/>
      <c r="E8" s="64"/>
      <c r="F8" s="65"/>
      <c r="G8" s="62"/>
      <c r="H8" s="6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" customHeight="1" x14ac:dyDescent="0.2">
      <c r="A9" s="5"/>
      <c r="B9" s="5"/>
      <c r="C9" s="5"/>
      <c r="D9" s="5"/>
      <c r="E9" s="62"/>
      <c r="F9" s="62"/>
      <c r="G9" s="62"/>
      <c r="H9" s="6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92.25" customHeight="1" x14ac:dyDescent="0.2">
      <c r="A10" s="66" t="s">
        <v>1</v>
      </c>
      <c r="B10" s="67" t="s">
        <v>2</v>
      </c>
      <c r="C10" s="67" t="s">
        <v>3</v>
      </c>
      <c r="D10" s="67" t="s">
        <v>10</v>
      </c>
      <c r="E10" s="68" t="s">
        <v>101</v>
      </c>
      <c r="F10" s="68" t="s">
        <v>12</v>
      </c>
      <c r="G10" s="68" t="s">
        <v>13</v>
      </c>
      <c r="H10" s="69" t="s">
        <v>14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" customHeight="1" x14ac:dyDescent="0.2">
      <c r="A11" s="70" t="s">
        <v>15</v>
      </c>
      <c r="B11" s="71"/>
      <c r="C11" s="71"/>
      <c r="D11" s="72">
        <f>'2030-FULL'!J5</f>
        <v>7.5721933333333338</v>
      </c>
      <c r="E11" s="73">
        <f>'2030-FULL'!K5</f>
        <v>0.13700000000000001</v>
      </c>
      <c r="F11" s="74" t="str">
        <f>'2026-FULL'!L5</f>
        <v xml:space="preserve"> </v>
      </c>
      <c r="G11" s="73">
        <f>'2030-FULL'!M5</f>
        <v>11.069000000000001</v>
      </c>
      <c r="H11" s="7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" customHeight="1" x14ac:dyDescent="0.2">
      <c r="A12" s="18" t="str">
        <f>'2026-FULL'!A6</f>
        <v>1.5 KVA 1PH, 1.2kV BIL</v>
      </c>
      <c r="B12" s="19">
        <f>'2030-FULL'!B6</f>
        <v>58</v>
      </c>
      <c r="C12" s="19">
        <f>'2030-FULL'!C6</f>
        <v>243</v>
      </c>
      <c r="D12" s="76">
        <f>'2030-FULL'!J6</f>
        <v>0.42792471157900008</v>
      </c>
      <c r="E12" s="77">
        <f>'2030-FULL'!K6</f>
        <v>4.6743522469858512</v>
      </c>
      <c r="F12" s="77">
        <f>'2030-FULL'!L6</f>
        <v>5.1022769585648513</v>
      </c>
      <c r="G12" s="77">
        <f>'2030-FULL'!M6</f>
        <v>0.62553852285000011</v>
      </c>
      <c r="H12" s="78">
        <f>'2030-FULL'!N6</f>
        <v>5.7278154814148516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" customHeight="1" x14ac:dyDescent="0.2">
      <c r="A13" s="18" t="str">
        <f>'2026-FULL'!A7</f>
        <v>25 KVA 1 PH, 1.2kV BIL</v>
      </c>
      <c r="B13" s="19">
        <f>'2030-FULL'!B7</f>
        <v>150</v>
      </c>
      <c r="C13" s="19">
        <f>'2030-FULL'!C7</f>
        <v>900</v>
      </c>
      <c r="D13" s="76">
        <f>'2030-FULL'!J7</f>
        <v>1.2168136077</v>
      </c>
      <c r="E13" s="77">
        <f>'2030-FULL'!K7</f>
        <v>12.450818507355001</v>
      </c>
      <c r="F13" s="77">
        <f>'2030-FULL'!L7</f>
        <v>13.667632115055001</v>
      </c>
      <c r="G13" s="77">
        <f>'2030-FULL'!M7</f>
        <v>1.7787329550000002</v>
      </c>
      <c r="H13" s="78">
        <f>'2030-FULL'!N7</f>
        <v>15.446365070055002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" customHeight="1" x14ac:dyDescent="0.2">
      <c r="A14" s="18" t="str">
        <f>'2026-FULL'!A8</f>
        <v>37.5 KVA 1 PH, 1.2kV BIL</v>
      </c>
      <c r="B14" s="19">
        <f>'2030-FULL'!B8</f>
        <v>200</v>
      </c>
      <c r="C14" s="19">
        <f>'2030-FULL'!C8</f>
        <v>1200</v>
      </c>
      <c r="D14" s="76">
        <f>'2030-FULL'!J8</f>
        <v>1.6224181436000003</v>
      </c>
      <c r="E14" s="77">
        <f>'2030-FULL'!K8</f>
        <v>16.601091343140002</v>
      </c>
      <c r="F14" s="77">
        <f>'2030-FULL'!L8</f>
        <v>18.223509486740003</v>
      </c>
      <c r="G14" s="77">
        <f>'2030-FULL'!M8</f>
        <v>2.3716439400000007</v>
      </c>
      <c r="H14" s="78">
        <f>'2030-FULL'!N8</f>
        <v>20.595153426740005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" customHeight="1" x14ac:dyDescent="0.2">
      <c r="A15" s="18" t="str">
        <f>'2026-FULL'!A9</f>
        <v>50 KVA 1 PH, 1.2kV BIL</v>
      </c>
      <c r="B15" s="19">
        <f>'2030-FULL'!B9</f>
        <v>250</v>
      </c>
      <c r="C15" s="19">
        <f>'2030-FULL'!C9</f>
        <v>1600</v>
      </c>
      <c r="D15" s="76">
        <f>'2030-FULL'!J9</f>
        <v>2.0685717748000001</v>
      </c>
      <c r="E15" s="77">
        <f>'2030-FULL'!K9</f>
        <v>20.884663457520002</v>
      </c>
      <c r="F15" s="77">
        <f>'2030-FULL'!L9</f>
        <v>22.953235232320001</v>
      </c>
      <c r="G15" s="77">
        <f>'2030-FULL'!M9</f>
        <v>3.0238294200000002</v>
      </c>
      <c r="H15" s="78">
        <f>'2030-FULL'!N9</f>
        <v>25.977064652320003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" customHeight="1" x14ac:dyDescent="0.2">
      <c r="A16" s="18" t="str">
        <f>'2026-FULL'!A10</f>
        <v>75 KVA 1 PH, 1.2kV BIL</v>
      </c>
      <c r="B16" s="19">
        <f>'2030-FULL'!B10</f>
        <v>350</v>
      </c>
      <c r="C16" s="19">
        <f>'2030-FULL'!C10</f>
        <v>1900</v>
      </c>
      <c r="D16" s="76">
        <f>'2030-FULL'!J10</f>
        <v>2.7581335606999997</v>
      </c>
      <c r="E16" s="77">
        <f>'2030-FULL'!K10</f>
        <v>28.785311293305</v>
      </c>
      <c r="F16" s="77">
        <f>'2030-FULL'!L10</f>
        <v>31.543444854004999</v>
      </c>
      <c r="G16" s="77">
        <f>'2030-FULL'!M10</f>
        <v>4.0318279049999992</v>
      </c>
      <c r="H16" s="78">
        <f>'2030-FULL'!N10</f>
        <v>35.575272759004996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" customHeight="1" x14ac:dyDescent="0.2">
      <c r="A17" s="18" t="str">
        <f>'2026-FULL'!A11</f>
        <v>100 KVA 1 PH, 1.2kV BIL</v>
      </c>
      <c r="B17" s="19">
        <f>'2030-FULL'!B11</f>
        <v>400</v>
      </c>
      <c r="C17" s="19">
        <f>'2030-FULL'!C11</f>
        <v>2600</v>
      </c>
      <c r="D17" s="76">
        <f>'2030-FULL'!J11</f>
        <v>3.3259344778000006</v>
      </c>
      <c r="E17" s="77">
        <f>'2030-FULL'!K11</f>
        <v>33.468781243470005</v>
      </c>
      <c r="F17" s="77">
        <f>'2030-FULL'!L11</f>
        <v>36.794715721270009</v>
      </c>
      <c r="G17" s="77">
        <f>'2030-FULL'!M11</f>
        <v>4.8618368700000012</v>
      </c>
      <c r="H17" s="78">
        <f>'2030-FULL'!N11</f>
        <v>41.656552591270014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" customHeight="1" x14ac:dyDescent="0.2">
      <c r="A18" s="18" t="str">
        <f>'2026-FULL'!A12</f>
        <v>112.5 kVA 1 PH, 1.2kV BIL</v>
      </c>
      <c r="B18" s="19">
        <f>'2030-FULL'!B12</f>
        <v>447</v>
      </c>
      <c r="C18" s="19">
        <f>'2030-FULL'!C12</f>
        <v>2936</v>
      </c>
      <c r="D18" s="76">
        <f>'2030-FULL'!J12</f>
        <v>3.7290992530080005</v>
      </c>
      <c r="E18" s="77">
        <f>'2030-FULL'!K12</f>
        <v>37.442019319549203</v>
      </c>
      <c r="F18" s="77">
        <f>'2030-FULL'!L12</f>
        <v>41.171118572557205</v>
      </c>
      <c r="G18" s="77">
        <f>'2030-FULL'!M12</f>
        <v>5.4511814232000013</v>
      </c>
      <c r="H18" s="78">
        <f>'2030-FULL'!N12</f>
        <v>46.622299995757203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" customHeight="1" x14ac:dyDescent="0.2">
      <c r="A19" s="18" t="str">
        <f>'2026-FULL'!A13</f>
        <v>*150 KVA 1 PH, 1.2kV BIL</v>
      </c>
      <c r="B19" s="19">
        <f>'2030-FULL'!B13</f>
        <v>525</v>
      </c>
      <c r="C19" s="19">
        <f>'2030-FULL'!C13</f>
        <v>3500</v>
      </c>
      <c r="D19" s="76">
        <f>'2030-FULL'!J13</f>
        <v>4.4007694605000003</v>
      </c>
      <c r="E19" s="77">
        <f>'2030-FULL'!K13</f>
        <v>44.044412250825012</v>
      </c>
      <c r="F19" s="77">
        <f>'2030-FULL'!L13</f>
        <v>48.445181711325013</v>
      </c>
      <c r="G19" s="77">
        <f>'2030-FULL'!M13</f>
        <v>6.4330260750000008</v>
      </c>
      <c r="H19" s="78">
        <f>'2030-FULL'!N13</f>
        <v>54.878207786325014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" customHeight="1" x14ac:dyDescent="0.2">
      <c r="A20" s="18" t="str">
        <f>'2026-FULL'!A14</f>
        <v>167 KVA 1 PH, 1.2kV BIL</v>
      </c>
      <c r="B20" s="19">
        <f>'2030-FULL'!B14</f>
        <v>650</v>
      </c>
      <c r="C20" s="19">
        <f>'2030-FULL'!C14</f>
        <v>4400</v>
      </c>
      <c r="D20" s="76">
        <f>'2030-FULL'!J14</f>
        <v>5.4756044432000008</v>
      </c>
      <c r="E20" s="77">
        <f>'2030-FULL'!K14</f>
        <v>54.620043258180004</v>
      </c>
      <c r="F20" s="77">
        <f>'2030-FULL'!L14</f>
        <v>60.095647701380003</v>
      </c>
      <c r="G20" s="77">
        <f>'2030-FULL'!M14</f>
        <v>8.0042152800000022</v>
      </c>
      <c r="H20" s="78">
        <f>'2030-FULL'!N14</f>
        <v>68.099862981379999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" customHeight="1" x14ac:dyDescent="0.2">
      <c r="A21" s="18" t="str">
        <f>'2026-FULL'!A15</f>
        <v>175 KVA 1PH, 1.2kV BIL</v>
      </c>
      <c r="B21" s="19">
        <f>'2030-FULL'!B15</f>
        <v>665</v>
      </c>
      <c r="C21" s="19">
        <f>'2030-FULL'!C15</f>
        <v>4496</v>
      </c>
      <c r="D21" s="76">
        <f>'2030-FULL'!J15</f>
        <v>5.5997187496880008</v>
      </c>
      <c r="E21" s="77">
        <f>'2030-FULL'!K15</f>
        <v>55.873123065631212</v>
      </c>
      <c r="F21" s="77">
        <f>'2030-FULL'!L15</f>
        <v>61.472841815319214</v>
      </c>
      <c r="G21" s="77">
        <f>'2030-FULL'!M15</f>
        <v>8.1856450452000011</v>
      </c>
      <c r="H21" s="78">
        <f>'2030-FULL'!N15</f>
        <v>69.658486860519218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" customHeight="1" x14ac:dyDescent="0.2">
      <c r="A22" s="18" t="str">
        <f>'2026-FULL'!A16</f>
        <v>*200 KVA 1 PH, 1.2kV BIL</v>
      </c>
      <c r="B22" s="19">
        <f>'2030-FULL'!B16</f>
        <v>696</v>
      </c>
      <c r="C22" s="19">
        <f>'2030-FULL'!C16</f>
        <v>4700</v>
      </c>
      <c r="D22" s="76">
        <f>'2030-FULL'!J16</f>
        <v>5.8584923991000011</v>
      </c>
      <c r="E22" s="77">
        <f>'2030-FULL'!K16</f>
        <v>58.470286093965008</v>
      </c>
      <c r="F22" s="77">
        <f>'2030-FULL'!L16</f>
        <v>64.328778493065016</v>
      </c>
      <c r="G22" s="77">
        <f>'2030-FULL'!M16</f>
        <v>8.5639192650000009</v>
      </c>
      <c r="H22" s="78">
        <f>'2030-FULL'!N16</f>
        <v>72.892697758065012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" customHeight="1" x14ac:dyDescent="0.2">
      <c r="A23" s="18" t="str">
        <f>'2026-FULL'!A17</f>
        <v>*225 KVA 1 PH, 1.2kV BIL</v>
      </c>
      <c r="B23" s="19">
        <f>'2030-FULL'!B17</f>
        <v>748</v>
      </c>
      <c r="C23" s="19">
        <f>'2030-FULL'!C17</f>
        <v>5050</v>
      </c>
      <c r="D23" s="76">
        <f>'2030-FULL'!J17</f>
        <v>6.2957297726500006</v>
      </c>
      <c r="E23" s="77">
        <f>'2030-FULL'!K17</f>
        <v>62.837223569047502</v>
      </c>
      <c r="F23" s="77">
        <f>'2030-FULL'!L17</f>
        <v>69.132953341697501</v>
      </c>
      <c r="G23" s="77">
        <f>'2030-FULL'!M17</f>
        <v>9.2030709975000011</v>
      </c>
      <c r="H23" s="78">
        <f>'2030-FULL'!N17</f>
        <v>78.336024339197508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" customHeight="1" x14ac:dyDescent="0.2">
      <c r="A24" s="18" t="str">
        <f>'2026-FULL'!A18</f>
        <v>250 KVA 1 PH, 1.2kV BIL</v>
      </c>
      <c r="B24" s="19">
        <f>'2030-FULL'!B18</f>
        <v>800</v>
      </c>
      <c r="C24" s="19">
        <f>'2030-FULL'!C18</f>
        <v>5400</v>
      </c>
      <c r="D24" s="76">
        <f>'2030-FULL'!J18</f>
        <v>6.7329671462000009</v>
      </c>
      <c r="E24" s="77">
        <f>'2030-FULL'!K18</f>
        <v>67.204161044130018</v>
      </c>
      <c r="F24" s="77">
        <f>'2030-FULL'!L18</f>
        <v>73.937128190330014</v>
      </c>
      <c r="G24" s="77">
        <f>'2030-FULL'!M18</f>
        <v>9.8422227300000014</v>
      </c>
      <c r="H24" s="78">
        <f>'2030-FULL'!N18</f>
        <v>83.779350920330018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" customHeight="1" x14ac:dyDescent="0.2">
      <c r="A25" s="18" t="str">
        <f>'2026-FULL'!A19</f>
        <v>300 KVA 1 PH, 1.2kV BIL</v>
      </c>
      <c r="B25" s="19">
        <f>'2030-FULL'!B19</f>
        <v>920</v>
      </c>
      <c r="C25" s="19">
        <f>'2030-FULL'!C19</f>
        <v>6123</v>
      </c>
      <c r="D25" s="76">
        <f>'2030-FULL'!J19</f>
        <v>7.7076345052190014</v>
      </c>
      <c r="E25" s="77">
        <f>'2030-FULL'!K19</f>
        <v>77.168814828371865</v>
      </c>
      <c r="F25" s="77">
        <f>'2030-FULL'!L19</f>
        <v>84.87644933359087</v>
      </c>
      <c r="G25" s="77">
        <f>'2030-FULL'!M19</f>
        <v>11.266987328850002</v>
      </c>
      <c r="H25" s="78">
        <f>'2030-FULL'!N19</f>
        <v>96.143436662440877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" customHeight="1" x14ac:dyDescent="0.2">
      <c r="A26" s="18" t="str">
        <f>'2026-FULL'!A20</f>
        <v>333 KVA 1PH 1.2kV BIL</v>
      </c>
      <c r="B26" s="19">
        <f>'2030-FULL'!B20</f>
        <v>1000</v>
      </c>
      <c r="C26" s="19">
        <f>'2030-FULL'!C20</f>
        <v>6600</v>
      </c>
      <c r="D26" s="76">
        <f>'2030-FULL'!J20</f>
        <v>8.3553852897999992</v>
      </c>
      <c r="E26" s="77">
        <f>'2030-FULL'!K20</f>
        <v>83.805252387270002</v>
      </c>
      <c r="F26" s="77">
        <f>'2030-FULL'!L20</f>
        <v>92.16063767707</v>
      </c>
      <c r="G26" s="77">
        <f>'2030-FULL'!M20</f>
        <v>12.21386667</v>
      </c>
      <c r="H26" s="78">
        <f>'2030-FULL'!N20</f>
        <v>104.37450434707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" customHeight="1" x14ac:dyDescent="0.2">
      <c r="A27" s="18">
        <f>'2026-FULL'!A21</f>
        <v>0</v>
      </c>
      <c r="B27" s="19">
        <f>'2026-FULL'!B21</f>
        <v>0</v>
      </c>
      <c r="C27" s="19">
        <f>'2026-FULL'!C21</f>
        <v>0</v>
      </c>
      <c r="D27" s="76">
        <f>'2026-FULL'!J21</f>
        <v>0</v>
      </c>
      <c r="E27" s="77">
        <f>'2026-FULL'!K21</f>
        <v>0</v>
      </c>
      <c r="F27" s="77">
        <f>'2026-FULL'!L21</f>
        <v>0</v>
      </c>
      <c r="G27" s="77">
        <f>'2026-FULL'!M21</f>
        <v>0</v>
      </c>
      <c r="H27" s="78">
        <f>'2026-FULL'!N21</f>
        <v>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" customHeight="1" x14ac:dyDescent="0.2">
      <c r="A28" s="18" t="str">
        <f>'2026-FULL'!A22</f>
        <v>*10 kVA 3 PH, 1.2kV BIL</v>
      </c>
      <c r="B28" s="19">
        <f>'2030-FULL'!B22</f>
        <v>83</v>
      </c>
      <c r="C28" s="19">
        <f>'2030-FULL'!C22</f>
        <v>400</v>
      </c>
      <c r="D28" s="76">
        <f>'2030-FULL'!J22</f>
        <v>0.63356541619999995</v>
      </c>
      <c r="E28" s="77">
        <f>'2030-FULL'!K22</f>
        <v>6.7588196143800001</v>
      </c>
      <c r="F28" s="77">
        <f>'2030-FULL'!L22</f>
        <v>7.3923850305799998</v>
      </c>
      <c r="G28" s="77">
        <f>'2030-FULL'!M22</f>
        <v>0.92614322999999998</v>
      </c>
      <c r="H28" s="78">
        <f>'2030-FULL'!N22</f>
        <v>8.3185282605799991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" customHeight="1" x14ac:dyDescent="0.2">
      <c r="A29" s="18" t="str">
        <f>'2026-FULL'!A23</f>
        <v>*15 KVA 3 PH, 1.2kV BIL</v>
      </c>
      <c r="B29" s="19">
        <f>'2030-FULL'!B23</f>
        <v>125</v>
      </c>
      <c r="C29" s="19">
        <f>'2030-FULL'!C23</f>
        <v>650</v>
      </c>
      <c r="D29" s="76">
        <f>'2030-FULL'!J23</f>
        <v>0.97346224444999996</v>
      </c>
      <c r="E29" s="77">
        <f>'2030-FULL'!K23</f>
        <v>10.2423828108675</v>
      </c>
      <c r="F29" s="77">
        <f>'2030-FULL'!L23</f>
        <v>11.2158450553175</v>
      </c>
      <c r="G29" s="77">
        <f>'2030-FULL'!M23</f>
        <v>1.4230029675</v>
      </c>
      <c r="H29" s="78">
        <f>'2030-FULL'!N23</f>
        <v>12.6388480228175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" customHeight="1" x14ac:dyDescent="0.2">
      <c r="A30" s="18" t="str">
        <f>'2026-FULL'!A24</f>
        <v>30 kVA 3PH, 1.2kV BIL</v>
      </c>
      <c r="B30" s="19">
        <f>'2030-FULL'!B24</f>
        <v>250</v>
      </c>
      <c r="C30" s="19">
        <f>'2030-FULL'!C24</f>
        <v>1300</v>
      </c>
      <c r="D30" s="76">
        <f>'2030-FULL'!J24</f>
        <v>1.9469244888999999</v>
      </c>
      <c r="E30" s="77">
        <f>'2030-FULL'!K24</f>
        <v>20.484765621735001</v>
      </c>
      <c r="F30" s="77">
        <f>'2030-FULL'!L24</f>
        <v>22.431690110635</v>
      </c>
      <c r="G30" s="77">
        <f>'2030-FULL'!M24</f>
        <v>2.846005935</v>
      </c>
      <c r="H30" s="78">
        <f>'2030-FULL'!N24</f>
        <v>25.277696045635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" customHeight="1" x14ac:dyDescent="0.2">
      <c r="A31" s="18" t="str">
        <f>'2026-FULL'!A25</f>
        <v>45 KVA 3 PH, 1.2kV BIL</v>
      </c>
      <c r="B31" s="19">
        <f>'2030-FULL'!B25</f>
        <v>300</v>
      </c>
      <c r="C31" s="19">
        <f>'2030-FULL'!C25</f>
        <v>1800</v>
      </c>
      <c r="D31" s="76">
        <f>'2030-FULL'!J25</f>
        <v>2.4336272154</v>
      </c>
      <c r="E31" s="77">
        <f>'2030-FULL'!K25</f>
        <v>24.901637014710001</v>
      </c>
      <c r="F31" s="77">
        <f>'2030-FULL'!L25</f>
        <v>27.335264230110003</v>
      </c>
      <c r="G31" s="77">
        <f>'2030-FULL'!M25</f>
        <v>3.5574659100000003</v>
      </c>
      <c r="H31" s="78">
        <f>'2030-FULL'!N25</f>
        <v>30.892730140110004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" customHeight="1" x14ac:dyDescent="0.2">
      <c r="A32" s="18" t="str">
        <f>'2026-FULL'!A26</f>
        <v>75 KVA 3 PH, 1.2kV BIL</v>
      </c>
      <c r="B32" s="19">
        <f>'2030-FULL'!B26</f>
        <v>400</v>
      </c>
      <c r="C32" s="19">
        <f>'2030-FULL'!C26</f>
        <v>2400</v>
      </c>
      <c r="D32" s="76">
        <f>'2030-FULL'!J26</f>
        <v>3.2448362872000005</v>
      </c>
      <c r="E32" s="77">
        <f>'2030-FULL'!K26</f>
        <v>33.202182686280004</v>
      </c>
      <c r="F32" s="77">
        <f>'2030-FULL'!L26</f>
        <v>36.447018973480006</v>
      </c>
      <c r="G32" s="77">
        <f>'2030-FULL'!M26</f>
        <v>4.7432878800000013</v>
      </c>
      <c r="H32" s="78">
        <f>'2030-FULL'!N26</f>
        <v>41.19030685348001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" customHeight="1" x14ac:dyDescent="0.2">
      <c r="A33" s="18" t="str">
        <f>'2026-FULL'!A27</f>
        <v>*90 KVA 3 PH, 1.2kV BIL</v>
      </c>
      <c r="B33" s="19">
        <f>'2030-FULL'!B27</f>
        <v>480</v>
      </c>
      <c r="C33" s="19">
        <f>'2030-FULL'!C27</f>
        <v>2800</v>
      </c>
      <c r="D33" s="76">
        <f>'2030-FULL'!J27</f>
        <v>3.8613642684000005</v>
      </c>
      <c r="E33" s="77">
        <f>'2030-FULL'!K27</f>
        <v>39.735979800660004</v>
      </c>
      <c r="F33" s="77">
        <f>'2030-FULL'!L27</f>
        <v>43.597344069060007</v>
      </c>
      <c r="G33" s="77">
        <f>'2030-FULL'!M27</f>
        <v>5.6445258600000008</v>
      </c>
      <c r="H33" s="78">
        <f>'2030-FULL'!N27</f>
        <v>49.241869929060009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" customHeight="1" x14ac:dyDescent="0.2">
      <c r="A34" s="18" t="str">
        <f>'2026-FULL'!A28</f>
        <v>112.5 KVA 3 PH, 1.2kV BIL</v>
      </c>
      <c r="B34" s="19">
        <f>'2030-FULL'!B28</f>
        <v>600</v>
      </c>
      <c r="C34" s="19">
        <f>'2030-FULL'!C28</f>
        <v>3400</v>
      </c>
      <c r="D34" s="76">
        <f>'2030-FULL'!J28</f>
        <v>4.7861562401999995</v>
      </c>
      <c r="E34" s="77">
        <f>'2030-FULL'!K28</f>
        <v>49.536675472229994</v>
      </c>
      <c r="F34" s="77">
        <f>'2030-FULL'!L28</f>
        <v>54.322831712429995</v>
      </c>
      <c r="G34" s="77">
        <f>'2030-FULL'!M28</f>
        <v>6.9963828299999999</v>
      </c>
      <c r="H34" s="78">
        <f>'2030-FULL'!N28</f>
        <v>61.319214542429997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" customHeight="1" x14ac:dyDescent="0.2">
      <c r="A35" s="18" t="str">
        <f>'2026-FULL'!A29</f>
        <v>125 KVA 3PH, 1.2kV BIL</v>
      </c>
      <c r="B35" s="21">
        <f>'2030-FULL'!B29</f>
        <v>633</v>
      </c>
      <c r="C35" s="21">
        <f>'2030-FULL'!C29</f>
        <v>3766.67</v>
      </c>
      <c r="D35" s="76">
        <f>'2030-FULL'!J29</f>
        <v>5.1222493929365109</v>
      </c>
      <c r="E35" s="77">
        <f>'2030-FULL'!K29</f>
        <v>52.5006914370543</v>
      </c>
      <c r="F35" s="77">
        <f>'2030-FULL'!L29</f>
        <v>57.62294082999081</v>
      </c>
      <c r="G35" s="77">
        <f>'2030-FULL'!M29</f>
        <v>7.4876823708165006</v>
      </c>
      <c r="H35" s="78">
        <f>'2030-FULL'!N29</f>
        <v>65.110623200807311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" customHeight="1" x14ac:dyDescent="0.2">
      <c r="A36" s="18" t="str">
        <f>'2026-FULL'!A30</f>
        <v>150 KVA 3 PH, 1.2kV BIL</v>
      </c>
      <c r="B36" s="19">
        <f>'2030-FULL'!B30</f>
        <v>700</v>
      </c>
      <c r="C36" s="19">
        <f>'2030-FULL'!C30</f>
        <v>4500</v>
      </c>
      <c r="D36" s="76">
        <f>'2030-FULL'!J30</f>
        <v>5.8001107884999996</v>
      </c>
      <c r="E36" s="77">
        <f>'2030-FULL'!K30</f>
        <v>58.503717536775</v>
      </c>
      <c r="F36" s="77">
        <f>'2030-FULL'!L30</f>
        <v>64.303828325274992</v>
      </c>
      <c r="G36" s="77">
        <f>'2030-FULL'!M30</f>
        <v>8.478577275000001</v>
      </c>
      <c r="H36" s="78">
        <f>'2030-FULL'!N30</f>
        <v>72.782405600274998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" customHeight="1" x14ac:dyDescent="0.2">
      <c r="A37" s="18" t="str">
        <f>'2026-FULL'!A31</f>
        <v>*175 KVA 3PH, 1.2kV BIL</v>
      </c>
      <c r="B37" s="19">
        <f>'2030-FULL'!B31</f>
        <v>766</v>
      </c>
      <c r="C37" s="19">
        <f>'2030-FULL'!C31</f>
        <v>4767</v>
      </c>
      <c r="D37" s="76">
        <f>'2030-FULL'!J31</f>
        <v>6.2832004429510011</v>
      </c>
      <c r="E37" s="77">
        <f>'2030-FULL'!K31</f>
        <v>63.810121610623654</v>
      </c>
      <c r="F37" s="77">
        <f>'2030-FULL'!L31</f>
        <v>70.093322053574653</v>
      </c>
      <c r="G37" s="77">
        <f>'2030-FULL'!M31</f>
        <v>9.1847556766500027</v>
      </c>
      <c r="H37" s="78">
        <f>'2030-FULL'!N31</f>
        <v>79.278077730224652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" customHeight="1" x14ac:dyDescent="0.2">
      <c r="A38" s="18" t="str">
        <f>'2026-FULL'!A32</f>
        <v>*200 KVA 3PH, 1.2kV BIL</v>
      </c>
      <c r="B38" s="19">
        <f>'2030-FULL'!B32</f>
        <v>833</v>
      </c>
      <c r="C38" s="19">
        <f>'2030-FULL'!C32</f>
        <v>5033</v>
      </c>
      <c r="D38" s="76">
        <f>'2030-FULL'!J32</f>
        <v>6.7715637514489995</v>
      </c>
      <c r="E38" s="77">
        <f>'2030-FULL'!K32</f>
        <v>69.190200191686344</v>
      </c>
      <c r="F38" s="77">
        <f>'2030-FULL'!L32</f>
        <v>75.961763943135338</v>
      </c>
      <c r="G38" s="77">
        <f>'2030-FULL'!M32</f>
        <v>9.8986430833499988</v>
      </c>
      <c r="H38" s="78">
        <f>'2030-FULL'!N32</f>
        <v>85.860407026485333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" customHeight="1" x14ac:dyDescent="0.2">
      <c r="A39" s="18" t="str">
        <f>'2026-FULL'!A33</f>
        <v>225 KVA 3 PH, 1.2kV BIL</v>
      </c>
      <c r="B39" s="19">
        <f>'2030-FULL'!B33</f>
        <v>900</v>
      </c>
      <c r="C39" s="19">
        <f>'2030-FULL'!C33</f>
        <v>5300</v>
      </c>
      <c r="D39" s="76">
        <f>'2030-FULL'!J33</f>
        <v>7.2603325509000012</v>
      </c>
      <c r="E39" s="77">
        <f>'2030-FULL'!K33</f>
        <v>74.57161176553501</v>
      </c>
      <c r="F39" s="77">
        <f>'2030-FULL'!L33</f>
        <v>81.831944316435013</v>
      </c>
      <c r="G39" s="77">
        <f>'2030-FULL'!M33</f>
        <v>10.613123235000002</v>
      </c>
      <c r="H39" s="78">
        <f>'2030-FULL'!N33</f>
        <v>92.445067551435017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" customHeight="1" x14ac:dyDescent="0.2">
      <c r="A40" s="18" t="str">
        <f>'2026-FULL'!A34</f>
        <v>*250 KVA 3 PH, 1.2kV BIL</v>
      </c>
      <c r="B40" s="19">
        <f>'2030-FULL'!B34</f>
        <v>967</v>
      </c>
      <c r="C40" s="19">
        <f>'2030-FULL'!C34</f>
        <v>5633</v>
      </c>
      <c r="D40" s="76">
        <f>'2030-FULL'!J34</f>
        <v>7.7758637532490003</v>
      </c>
      <c r="E40" s="77">
        <f>'2030-FULL'!K34</f>
        <v>80.041000863256357</v>
      </c>
      <c r="F40" s="77">
        <f>'2030-FULL'!L34</f>
        <v>87.816864616505356</v>
      </c>
      <c r="G40" s="77">
        <f>'2030-FULL'!M34</f>
        <v>11.36672455335</v>
      </c>
      <c r="H40" s="78">
        <f>'2030-FULL'!N34</f>
        <v>99.183589169855352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" customHeight="1" x14ac:dyDescent="0.2">
      <c r="A41" s="18" t="str">
        <f>'2026-FULL'!A35</f>
        <v>300 KVA 3 PH, 1.2kV BIL</v>
      </c>
      <c r="B41" s="19">
        <f>'2030-FULL'!B35</f>
        <v>1100</v>
      </c>
      <c r="C41" s="19">
        <f>'2030-FULL'!C35</f>
        <v>6300</v>
      </c>
      <c r="D41" s="76">
        <f>'2030-FULL'!J35</f>
        <v>8.8016525039000015</v>
      </c>
      <c r="E41" s="77">
        <f>'2030-FULL'!K35</f>
        <v>90.906104551485015</v>
      </c>
      <c r="F41" s="77">
        <f>'2030-FULL'!L35</f>
        <v>99.707757055385017</v>
      </c>
      <c r="G41" s="77">
        <f>'2030-FULL'!M35</f>
        <v>12.866218185000003</v>
      </c>
      <c r="H41" s="78">
        <f>'2030-FULL'!N35</f>
        <v>112.57397524038502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" customHeight="1" x14ac:dyDescent="0.2">
      <c r="A42" s="18" t="str">
        <f>'2026-FULL'!A36</f>
        <v>400 KVA 3 PH, 1.2kV BIL</v>
      </c>
      <c r="B42" s="19">
        <f>'2030-FULL'!B36</f>
        <v>1750</v>
      </c>
      <c r="C42" s="19">
        <f>'2030-FULL'!C36</f>
        <v>6950</v>
      </c>
      <c r="D42" s="76">
        <f>'2030-FULL'!J36</f>
        <v>12.75666587335</v>
      </c>
      <c r="E42" s="77">
        <f>'2030-FULL'!K36</f>
        <v>140.52742486235252</v>
      </c>
      <c r="F42" s="77">
        <f>'2030-FULL'!L36</f>
        <v>153.28409073570251</v>
      </c>
      <c r="G42" s="77">
        <f>'2030-FULL'!M36</f>
        <v>18.6476399025</v>
      </c>
      <c r="H42" s="78">
        <f>'2030-FULL'!N36</f>
        <v>171.93173063820251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" customHeight="1" x14ac:dyDescent="0.2">
      <c r="A43" s="18" t="str">
        <f>'2026-FULL'!A37</f>
        <v>*450 KVA 3PH, 1.2kV BIL</v>
      </c>
      <c r="B43" s="19">
        <f>'2030-FULL'!B37</f>
        <v>2075</v>
      </c>
      <c r="C43" s="19">
        <f>'2030-FULL'!C37</f>
        <v>7275</v>
      </c>
      <c r="D43" s="76">
        <f>'2030-FULL'!J37</f>
        <v>14.734172558075002</v>
      </c>
      <c r="E43" s="77">
        <f>'2030-FULL'!K37</f>
        <v>165.33808501778628</v>
      </c>
      <c r="F43" s="77">
        <f>'2030-FULL'!L37</f>
        <v>180.07225757586127</v>
      </c>
      <c r="G43" s="77">
        <f>'2030-FULL'!M37</f>
        <v>21.538350761250001</v>
      </c>
      <c r="H43" s="78">
        <f>'2030-FULL'!N37</f>
        <v>201.61060833711127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" customHeight="1" x14ac:dyDescent="0.2">
      <c r="A44" s="18" t="str">
        <f>'2026-FULL'!A38</f>
        <v>500 KVA 3 PH, 95kV BIL</v>
      </c>
      <c r="B44" s="19">
        <f>'2030-FULL'!B38</f>
        <v>2400</v>
      </c>
      <c r="C44" s="19">
        <f>'2030-FULL'!C38</f>
        <v>7600</v>
      </c>
      <c r="D44" s="76">
        <f>'2030-FULL'!J38</f>
        <v>16.711679242799999</v>
      </c>
      <c r="E44" s="77">
        <f>'2030-FULL'!K38</f>
        <v>190.14874517321996</v>
      </c>
      <c r="F44" s="77">
        <f>'2030-FULL'!L38</f>
        <v>206.86042441601995</v>
      </c>
      <c r="G44" s="77">
        <f>'2030-FULL'!M38</f>
        <v>24.429061619999999</v>
      </c>
      <c r="H44" s="78">
        <f>'2030-FULL'!N38</f>
        <v>231.28948603601995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18" t="str">
        <f>'2026-FULL'!A39</f>
        <v>750 KVA 3 PH, 95kV BIL</v>
      </c>
      <c r="B45" s="19">
        <f>'2030-FULL'!B39</f>
        <v>3000</v>
      </c>
      <c r="C45" s="19">
        <f>'2030-FULL'!C39</f>
        <v>12000</v>
      </c>
      <c r="D45" s="76">
        <f>'2030-FULL'!J39</f>
        <v>21.903326436</v>
      </c>
      <c r="E45" s="77">
        <f>'2030-FULL'!K39</f>
        <v>241.01841343140003</v>
      </c>
      <c r="F45" s="77">
        <f>'2030-FULL'!L39</f>
        <v>262.92173986740005</v>
      </c>
      <c r="G45" s="77">
        <f>'2030-FULL'!M39</f>
        <v>32.018189399999997</v>
      </c>
      <c r="H45" s="78">
        <f>'2030-FULL'!N39</f>
        <v>294.93992926740003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18" t="str">
        <f>'2026-FULL'!A40</f>
        <v>1000 KVA 3 PH, 95kV BIL</v>
      </c>
      <c r="B46" s="19">
        <f>'2030-FULL'!B40</f>
        <v>3400</v>
      </c>
      <c r="C46" s="19">
        <f>'2030-FULL'!C40</f>
        <v>13000</v>
      </c>
      <c r="D46" s="76">
        <f>'2030-FULL'!J40</f>
        <v>24.580475389000004</v>
      </c>
      <c r="E46" s="77">
        <f>'2030-FULL'!K40</f>
        <v>272.35440621735</v>
      </c>
      <c r="F46" s="77">
        <f>'2030-FULL'!L40</f>
        <v>296.93488160635002</v>
      </c>
      <c r="G46" s="77">
        <f>'2030-FULL'!M40</f>
        <v>35.931634350000003</v>
      </c>
      <c r="H46" s="78">
        <f>'2030-FULL'!N40</f>
        <v>332.86651595635004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18" t="str">
        <f>'2026-FULL'!A41</f>
        <v>1500 KVA 3 PH, 95kV BIL</v>
      </c>
      <c r="B47" s="19">
        <f>'2030-FULL'!B41</f>
        <v>4500</v>
      </c>
      <c r="C47" s="19">
        <f>'2030-FULL'!C41</f>
        <v>18000</v>
      </c>
      <c r="D47" s="76">
        <f>'2030-FULL'!J41</f>
        <v>32.854989654000001</v>
      </c>
      <c r="E47" s="77">
        <f>'2030-FULL'!K41</f>
        <v>361.52762014710004</v>
      </c>
      <c r="F47" s="77">
        <f>'2030-FULL'!L41</f>
        <v>394.38260980110005</v>
      </c>
      <c r="G47" s="77">
        <f>'2030-FULL'!M41</f>
        <v>48.027284100000003</v>
      </c>
      <c r="H47" s="78">
        <f>'2030-FULL'!N41</f>
        <v>442.40989390110008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18" t="str">
        <f>'2026-FULL'!A42</f>
        <v>2000 KVA 3 PH, 95kV BIL</v>
      </c>
      <c r="B48" s="19">
        <f>'2030-FULL'!B42</f>
        <v>5400</v>
      </c>
      <c r="C48" s="19">
        <f>'2030-FULL'!C42</f>
        <v>21000</v>
      </c>
      <c r="D48" s="76">
        <f>'2030-FULL'!J42</f>
        <v>39.182693013000012</v>
      </c>
      <c r="E48" s="77">
        <f>'2030-FULL'!K42</f>
        <v>433.03334850495008</v>
      </c>
      <c r="F48" s="77">
        <f>'2030-FULL'!L42</f>
        <v>472.21604151795009</v>
      </c>
      <c r="G48" s="77">
        <f>'2030-FULL'!M42</f>
        <v>57.277093950000015</v>
      </c>
      <c r="H48" s="78">
        <f>'2030-FULL'!N42</f>
        <v>529.49313546795008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18" t="str">
        <f>'2026-FULL'!A43</f>
        <v>2500 KVA 3 PH, 95kV BIL</v>
      </c>
      <c r="B49" s="19">
        <f>'2030-FULL'!B43</f>
        <v>6500</v>
      </c>
      <c r="C49" s="19">
        <f>'2030-FULL'!C43</f>
        <v>25000</v>
      </c>
      <c r="D49" s="76">
        <f>'2030-FULL'!J43</f>
        <v>47.051716325000001</v>
      </c>
      <c r="E49" s="77">
        <f>'2030-FULL'!K43</f>
        <v>520.87356964875005</v>
      </c>
      <c r="F49" s="77">
        <f>'2030-FULL'!L43</f>
        <v>567.92528597375008</v>
      </c>
      <c r="G49" s="77">
        <f>'2030-FULL'!M43</f>
        <v>68.779998750000004</v>
      </c>
      <c r="H49" s="78">
        <f>'2030-FULL'!N43</f>
        <v>636.70528472375008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18" t="str">
        <f>'2026-FULL'!A44</f>
        <v>3000 KVA 3PH, 95kV BIL</v>
      </c>
      <c r="B50" s="19">
        <f>'2030-FULL'!B44</f>
        <v>7700</v>
      </c>
      <c r="C50" s="19">
        <f>'2030-FULL'!C44</f>
        <v>29000</v>
      </c>
      <c r="D50" s="76">
        <f>'2030-FULL'!J44</f>
        <v>55.488654137000005</v>
      </c>
      <c r="E50" s="77">
        <f>'2030-FULL'!K44</f>
        <v>616.21454079255</v>
      </c>
      <c r="F50" s="77">
        <f>'2030-FULL'!L44</f>
        <v>671.70319492955002</v>
      </c>
      <c r="G50" s="77">
        <f>'2030-FULL'!M44</f>
        <v>81.113078550000012</v>
      </c>
      <c r="H50" s="78">
        <f>'2030-FULL'!N44</f>
        <v>752.81627347955009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18" t="str">
        <f>'2026-FULL'!A45</f>
        <v>3750 KVA 3PH, 95kV BIL</v>
      </c>
      <c r="B51" s="19">
        <f>'2030-FULL'!B45</f>
        <v>9500</v>
      </c>
      <c r="C51" s="19">
        <f>'2030-FULL'!C45</f>
        <v>35000</v>
      </c>
      <c r="D51" s="76">
        <f>'2030-FULL'!J45</f>
        <v>68.144060855000006</v>
      </c>
      <c r="E51" s="77">
        <f>'2030-FULL'!K45</f>
        <v>759.22599750825009</v>
      </c>
      <c r="F51" s="77">
        <f>'2030-FULL'!L45</f>
        <v>827.37005836325011</v>
      </c>
      <c r="G51" s="77">
        <f>'2030-FULL'!M45</f>
        <v>99.612698250000008</v>
      </c>
      <c r="H51" s="78">
        <f>'2030-FULL'!N45</f>
        <v>926.9827566132501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18" t="str">
        <f>'2026-FULL'!A46</f>
        <v>5000 KVA 3PH, 95kV BIL</v>
      </c>
      <c r="B52" s="19">
        <f>'2030-FULL'!B46</f>
        <v>11000</v>
      </c>
      <c r="C52" s="19">
        <f>'2030-FULL'!C46</f>
        <v>39000</v>
      </c>
      <c r="D52" s="76">
        <f>'2030-FULL'!J46</f>
        <v>78.284742167000005</v>
      </c>
      <c r="E52" s="77">
        <f>'2030-FULL'!K46</f>
        <v>877.06921865205015</v>
      </c>
      <c r="F52" s="77">
        <f>'2030-FULL'!L46</f>
        <v>955.35396081905014</v>
      </c>
      <c r="G52" s="77">
        <f>'2030-FULL'!M46</f>
        <v>114.43630305000001</v>
      </c>
      <c r="H52" s="78">
        <f>'2030-FULL'!N46</f>
        <v>1069.7902638690502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79"/>
      <c r="B53" s="80"/>
      <c r="C53" s="80"/>
      <c r="D53" s="81"/>
      <c r="E53" s="82"/>
      <c r="F53" s="82"/>
      <c r="G53" s="82"/>
      <c r="H53" s="8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 t="s">
        <v>102</v>
      </c>
      <c r="B54" s="4"/>
      <c r="C54" s="4"/>
      <c r="D54" s="83"/>
      <c r="E54" s="65"/>
      <c r="F54" s="65"/>
      <c r="G54" s="65"/>
      <c r="H54" s="6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 t="s">
        <v>103</v>
      </c>
      <c r="B55" s="4"/>
      <c r="C55" s="4"/>
      <c r="D55" s="4"/>
      <c r="E55" s="65"/>
      <c r="F55" s="64"/>
      <c r="G55" s="65"/>
      <c r="H55" s="6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72</v>
      </c>
      <c r="B56" s="4"/>
      <c r="C56" s="4"/>
      <c r="D56" s="4"/>
      <c r="E56" s="65"/>
      <c r="F56" s="64"/>
      <c r="G56" s="65"/>
      <c r="H56" s="6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5"/>
      <c r="B57" s="4"/>
      <c r="C57" s="4"/>
      <c r="D57" s="4"/>
      <c r="E57" s="65"/>
      <c r="F57" s="65"/>
      <c r="G57" s="65"/>
      <c r="H57" s="6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5" t="s">
        <v>104</v>
      </c>
      <c r="B58" s="5"/>
      <c r="C58" s="5"/>
      <c r="D58" s="5"/>
      <c r="E58" s="62"/>
      <c r="F58" s="62"/>
      <c r="G58" s="62"/>
      <c r="H58" s="6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90"/>
      <c r="B59" s="85"/>
      <c r="C59" s="85"/>
      <c r="D59" s="85"/>
      <c r="E59" s="85"/>
      <c r="F59" s="85"/>
      <c r="G59" s="85"/>
      <c r="H59" s="8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85"/>
      <c r="B60" s="85"/>
      <c r="C60" s="85"/>
      <c r="D60" s="85"/>
      <c r="E60" s="85"/>
      <c r="F60" s="85"/>
      <c r="G60" s="85"/>
      <c r="H60" s="8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A61" s="5"/>
      <c r="B61" s="5"/>
      <c r="C61" s="5"/>
      <c r="D61" s="5"/>
      <c r="E61" s="62"/>
      <c r="F61" s="62"/>
      <c r="G61" s="62"/>
      <c r="H61" s="6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A62" s="5"/>
      <c r="B62" s="5"/>
      <c r="C62" s="5"/>
      <c r="D62" s="5"/>
      <c r="E62" s="62"/>
      <c r="F62" s="62"/>
      <c r="G62" s="62"/>
      <c r="H62" s="6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B63" s="5"/>
      <c r="C63" s="5"/>
      <c r="D63" s="5"/>
      <c r="E63" s="62"/>
      <c r="F63" s="62"/>
      <c r="G63" s="62"/>
      <c r="H63" s="6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B64" s="5"/>
      <c r="C64" s="5"/>
      <c r="D64" s="5"/>
      <c r="E64" s="62"/>
      <c r="F64" s="62"/>
      <c r="G64" s="62"/>
      <c r="H64" s="6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B65" s="5"/>
      <c r="C65" s="5"/>
      <c r="D65" s="5"/>
      <c r="E65" s="62"/>
      <c r="F65" s="62"/>
      <c r="G65" s="62"/>
      <c r="H65" s="6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B66" s="5"/>
      <c r="C66" s="5"/>
      <c r="D66" s="5"/>
      <c r="E66" s="62"/>
      <c r="F66" s="62"/>
      <c r="G66" s="62"/>
      <c r="H66" s="6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B67" s="5"/>
      <c r="C67" s="5"/>
      <c r="D67" s="5"/>
      <c r="E67" s="62"/>
      <c r="F67" s="62"/>
      <c r="G67" s="62"/>
      <c r="H67" s="6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5"/>
      <c r="E68" s="62"/>
      <c r="F68" s="62"/>
      <c r="G68" s="62"/>
      <c r="H68" s="6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5"/>
      <c r="E69" s="62"/>
      <c r="F69" s="62"/>
      <c r="G69" s="62"/>
      <c r="H69" s="6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5"/>
      <c r="E70" s="62"/>
      <c r="F70" s="62"/>
      <c r="G70" s="62"/>
      <c r="H70" s="6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5"/>
      <c r="E71" s="62"/>
      <c r="F71" s="62"/>
      <c r="G71" s="62"/>
      <c r="H71" s="6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"/>
      <c r="E72" s="62"/>
      <c r="F72" s="62"/>
      <c r="G72" s="62"/>
      <c r="H72" s="6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"/>
      <c r="E73" s="62"/>
      <c r="F73" s="62"/>
      <c r="G73" s="62"/>
      <c r="H73" s="6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"/>
      <c r="E74" s="62"/>
      <c r="F74" s="62"/>
      <c r="G74" s="62"/>
      <c r="H74" s="6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62"/>
      <c r="F75" s="62"/>
      <c r="G75" s="62"/>
      <c r="H75" s="6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62"/>
      <c r="F76" s="62"/>
      <c r="G76" s="62"/>
      <c r="H76" s="6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62"/>
      <c r="F77" s="62"/>
      <c r="G77" s="62"/>
      <c r="H77" s="6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62"/>
      <c r="F78" s="62"/>
      <c r="G78" s="62"/>
      <c r="H78" s="6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62"/>
      <c r="F79" s="62"/>
      <c r="G79" s="62"/>
      <c r="H79" s="6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62"/>
      <c r="F80" s="62"/>
      <c r="G80" s="62"/>
      <c r="H80" s="6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5"/>
      <c r="C81" s="5"/>
      <c r="D81" s="5"/>
      <c r="E81" s="62"/>
      <c r="F81" s="62"/>
      <c r="G81" s="62"/>
      <c r="H81" s="6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5"/>
      <c r="C82" s="5"/>
      <c r="D82" s="5"/>
      <c r="E82" s="62"/>
      <c r="F82" s="62"/>
      <c r="G82" s="62"/>
      <c r="H82" s="6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5"/>
      <c r="C83" s="5"/>
      <c r="D83" s="5"/>
      <c r="E83" s="62"/>
      <c r="F83" s="62"/>
      <c r="G83" s="62"/>
      <c r="H83" s="6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5"/>
      <c r="C84" s="5"/>
      <c r="D84" s="5"/>
      <c r="E84" s="62"/>
      <c r="F84" s="62"/>
      <c r="G84" s="62"/>
      <c r="H84" s="6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5"/>
      <c r="C85" s="5"/>
      <c r="D85" s="5"/>
      <c r="E85" s="62"/>
      <c r="F85" s="62"/>
      <c r="G85" s="62"/>
      <c r="H85" s="6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5"/>
      <c r="C86" s="5"/>
      <c r="D86" s="5"/>
      <c r="E86" s="62"/>
      <c r="F86" s="62"/>
      <c r="G86" s="62"/>
      <c r="H86" s="6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5"/>
      <c r="C87" s="5"/>
      <c r="D87" s="5"/>
      <c r="E87" s="62"/>
      <c r="F87" s="62"/>
      <c r="G87" s="62"/>
      <c r="H87" s="6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5"/>
      <c r="C88" s="5"/>
      <c r="D88" s="5"/>
      <c r="E88" s="62"/>
      <c r="F88" s="62"/>
      <c r="G88" s="62"/>
      <c r="H88" s="6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5"/>
      <c r="C89" s="5"/>
      <c r="D89" s="5"/>
      <c r="E89" s="62"/>
      <c r="F89" s="62"/>
      <c r="G89" s="62"/>
      <c r="H89" s="6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5"/>
      <c r="C90" s="5"/>
      <c r="D90" s="5"/>
      <c r="E90" s="62"/>
      <c r="F90" s="62"/>
      <c r="G90" s="62"/>
      <c r="H90" s="6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5"/>
      <c r="C91" s="5"/>
      <c r="D91" s="5"/>
      <c r="E91" s="62"/>
      <c r="F91" s="62"/>
      <c r="G91" s="62"/>
      <c r="H91" s="6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5"/>
      <c r="C92" s="5"/>
      <c r="D92" s="5"/>
      <c r="E92" s="62"/>
      <c r="F92" s="62"/>
      <c r="G92" s="62"/>
      <c r="H92" s="6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5"/>
      <c r="C93" s="5"/>
      <c r="D93" s="5"/>
      <c r="E93" s="62"/>
      <c r="F93" s="62"/>
      <c r="G93" s="62"/>
      <c r="H93" s="6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5"/>
      <c r="C94" s="5"/>
      <c r="D94" s="5"/>
      <c r="E94" s="62"/>
      <c r="F94" s="62"/>
      <c r="G94" s="62"/>
      <c r="H94" s="6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5"/>
      <c r="C95" s="5"/>
      <c r="D95" s="5"/>
      <c r="E95" s="62"/>
      <c r="F95" s="62"/>
      <c r="G95" s="62"/>
      <c r="H95" s="6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5"/>
      <c r="C96" s="5"/>
      <c r="D96" s="5"/>
      <c r="E96" s="62"/>
      <c r="F96" s="62"/>
      <c r="G96" s="62"/>
      <c r="H96" s="6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5"/>
      <c r="C97" s="5"/>
      <c r="D97" s="5"/>
      <c r="E97" s="62"/>
      <c r="F97" s="62"/>
      <c r="G97" s="62"/>
      <c r="H97" s="6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5"/>
      <c r="C98" s="5"/>
      <c r="D98" s="5"/>
      <c r="E98" s="62"/>
      <c r="F98" s="62"/>
      <c r="G98" s="62"/>
      <c r="H98" s="6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5"/>
      <c r="C99" s="5"/>
      <c r="D99" s="5"/>
      <c r="E99" s="62"/>
      <c r="F99" s="62"/>
      <c r="G99" s="62"/>
      <c r="H99" s="6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5"/>
      <c r="C100" s="5"/>
      <c r="D100" s="5"/>
      <c r="E100" s="62"/>
      <c r="F100" s="62"/>
      <c r="G100" s="62"/>
      <c r="H100" s="6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5"/>
      <c r="C101" s="5"/>
      <c r="D101" s="5"/>
      <c r="E101" s="62"/>
      <c r="F101" s="62"/>
      <c r="G101" s="62"/>
      <c r="H101" s="6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5"/>
      <c r="C102" s="5"/>
      <c r="D102" s="5"/>
      <c r="E102" s="62"/>
      <c r="F102" s="62"/>
      <c r="G102" s="62"/>
      <c r="H102" s="6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5"/>
      <c r="C103" s="5"/>
      <c r="D103" s="5"/>
      <c r="E103" s="62"/>
      <c r="F103" s="62"/>
      <c r="G103" s="62"/>
      <c r="H103" s="6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5"/>
      <c r="C104" s="5"/>
      <c r="D104" s="5"/>
      <c r="E104" s="62"/>
      <c r="F104" s="62"/>
      <c r="G104" s="62"/>
      <c r="H104" s="6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5"/>
      <c r="C105" s="5"/>
      <c r="D105" s="5"/>
      <c r="E105" s="62"/>
      <c r="F105" s="62"/>
      <c r="G105" s="62"/>
      <c r="H105" s="6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5"/>
      <c r="C106" s="5"/>
      <c r="D106" s="5"/>
      <c r="E106" s="62"/>
      <c r="F106" s="62"/>
      <c r="G106" s="62"/>
      <c r="H106" s="6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5"/>
      <c r="C107" s="5"/>
      <c r="D107" s="5"/>
      <c r="E107" s="62"/>
      <c r="F107" s="62"/>
      <c r="G107" s="62"/>
      <c r="H107" s="6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5"/>
      <c r="C108" s="5"/>
      <c r="D108" s="5"/>
      <c r="E108" s="62"/>
      <c r="F108" s="62"/>
      <c r="G108" s="62"/>
      <c r="H108" s="6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5"/>
      <c r="C109" s="5"/>
      <c r="D109" s="5"/>
      <c r="E109" s="62"/>
      <c r="F109" s="62"/>
      <c r="G109" s="62"/>
      <c r="H109" s="6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5"/>
      <c r="C110" s="5"/>
      <c r="D110" s="5"/>
      <c r="E110" s="62"/>
      <c r="F110" s="62"/>
      <c r="G110" s="62"/>
      <c r="H110" s="6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5"/>
      <c r="C111" s="5"/>
      <c r="D111" s="5"/>
      <c r="E111" s="62"/>
      <c r="F111" s="62"/>
      <c r="G111" s="62"/>
      <c r="H111" s="6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5"/>
      <c r="C112" s="5"/>
      <c r="D112" s="5"/>
      <c r="E112" s="62"/>
      <c r="F112" s="62"/>
      <c r="G112" s="62"/>
      <c r="H112" s="6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5"/>
      <c r="C113" s="5"/>
      <c r="D113" s="5"/>
      <c r="E113" s="62"/>
      <c r="F113" s="62"/>
      <c r="G113" s="62"/>
      <c r="H113" s="6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5"/>
      <c r="C114" s="5"/>
      <c r="D114" s="5"/>
      <c r="E114" s="62"/>
      <c r="F114" s="62"/>
      <c r="G114" s="62"/>
      <c r="H114" s="6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5"/>
      <c r="C115" s="5"/>
      <c r="D115" s="5"/>
      <c r="E115" s="62"/>
      <c r="F115" s="62"/>
      <c r="G115" s="62"/>
      <c r="H115" s="6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5"/>
      <c r="C116" s="5"/>
      <c r="D116" s="5"/>
      <c r="E116" s="62"/>
      <c r="F116" s="62"/>
      <c r="G116" s="62"/>
      <c r="H116" s="6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5"/>
      <c r="C117" s="5"/>
      <c r="D117" s="5"/>
      <c r="E117" s="62"/>
      <c r="F117" s="62"/>
      <c r="G117" s="62"/>
      <c r="H117" s="6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5"/>
      <c r="C118" s="5"/>
      <c r="D118" s="5"/>
      <c r="E118" s="62"/>
      <c r="F118" s="62"/>
      <c r="G118" s="62"/>
      <c r="H118" s="6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5"/>
      <c r="C119" s="5"/>
      <c r="D119" s="5"/>
      <c r="E119" s="62"/>
      <c r="F119" s="62"/>
      <c r="G119" s="62"/>
      <c r="H119" s="6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5"/>
      <c r="C120" s="5"/>
      <c r="D120" s="5"/>
      <c r="E120" s="62"/>
      <c r="F120" s="62"/>
      <c r="G120" s="62"/>
      <c r="H120" s="6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5"/>
      <c r="C121" s="5"/>
      <c r="D121" s="5"/>
      <c r="E121" s="62"/>
      <c r="F121" s="62"/>
      <c r="G121" s="62"/>
      <c r="H121" s="6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5"/>
      <c r="C122" s="5"/>
      <c r="D122" s="5"/>
      <c r="E122" s="62"/>
      <c r="F122" s="62"/>
      <c r="G122" s="62"/>
      <c r="H122" s="6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5"/>
      <c r="C123" s="5"/>
      <c r="D123" s="5"/>
      <c r="E123" s="62"/>
      <c r="F123" s="62"/>
      <c r="G123" s="62"/>
      <c r="H123" s="6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5"/>
      <c r="C124" s="5"/>
      <c r="D124" s="5"/>
      <c r="E124" s="62"/>
      <c r="F124" s="62"/>
      <c r="G124" s="62"/>
      <c r="H124" s="6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5"/>
      <c r="C125" s="5"/>
      <c r="D125" s="5"/>
      <c r="E125" s="62"/>
      <c r="F125" s="62"/>
      <c r="G125" s="62"/>
      <c r="H125" s="6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5"/>
      <c r="C126" s="5"/>
      <c r="D126" s="5"/>
      <c r="E126" s="62"/>
      <c r="F126" s="62"/>
      <c r="G126" s="62"/>
      <c r="H126" s="6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5"/>
      <c r="C127" s="5"/>
      <c r="D127" s="5"/>
      <c r="E127" s="62"/>
      <c r="F127" s="62"/>
      <c r="G127" s="62"/>
      <c r="H127" s="6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5"/>
      <c r="C128" s="5"/>
      <c r="D128" s="5"/>
      <c r="E128" s="62"/>
      <c r="F128" s="62"/>
      <c r="G128" s="62"/>
      <c r="H128" s="6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5"/>
      <c r="C129" s="5"/>
      <c r="D129" s="5"/>
      <c r="E129" s="62"/>
      <c r="F129" s="62"/>
      <c r="G129" s="62"/>
      <c r="H129" s="6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5"/>
      <c r="C130" s="5"/>
      <c r="D130" s="5"/>
      <c r="E130" s="62"/>
      <c r="F130" s="62"/>
      <c r="G130" s="62"/>
      <c r="H130" s="6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5"/>
      <c r="C131" s="5"/>
      <c r="D131" s="5"/>
      <c r="E131" s="62"/>
      <c r="F131" s="62"/>
      <c r="G131" s="62"/>
      <c r="H131" s="6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5"/>
      <c r="C132" s="5"/>
      <c r="D132" s="5"/>
      <c r="E132" s="62"/>
      <c r="F132" s="62"/>
      <c r="G132" s="62"/>
      <c r="H132" s="6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5"/>
      <c r="C133" s="5"/>
      <c r="D133" s="5"/>
      <c r="E133" s="62"/>
      <c r="F133" s="62"/>
      <c r="G133" s="62"/>
      <c r="H133" s="6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5"/>
      <c r="C134" s="5"/>
      <c r="D134" s="5"/>
      <c r="E134" s="62"/>
      <c r="F134" s="62"/>
      <c r="G134" s="62"/>
      <c r="H134" s="6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5"/>
      <c r="C135" s="5"/>
      <c r="D135" s="5"/>
      <c r="E135" s="62"/>
      <c r="F135" s="62"/>
      <c r="G135" s="62"/>
      <c r="H135" s="6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5"/>
      <c r="C136" s="5"/>
      <c r="D136" s="5"/>
      <c r="E136" s="62"/>
      <c r="F136" s="62"/>
      <c r="G136" s="62"/>
      <c r="H136" s="6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5"/>
      <c r="C137" s="5"/>
      <c r="D137" s="5"/>
      <c r="E137" s="62"/>
      <c r="F137" s="62"/>
      <c r="G137" s="62"/>
      <c r="H137" s="6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5"/>
      <c r="C138" s="5"/>
      <c r="D138" s="5"/>
      <c r="E138" s="62"/>
      <c r="F138" s="62"/>
      <c r="G138" s="62"/>
      <c r="H138" s="6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5"/>
      <c r="C139" s="5"/>
      <c r="D139" s="5"/>
      <c r="E139" s="62"/>
      <c r="F139" s="62"/>
      <c r="G139" s="62"/>
      <c r="H139" s="6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5"/>
      <c r="C140" s="5"/>
      <c r="D140" s="5"/>
      <c r="E140" s="62"/>
      <c r="F140" s="62"/>
      <c r="G140" s="62"/>
      <c r="H140" s="6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5"/>
      <c r="C141" s="5"/>
      <c r="D141" s="5"/>
      <c r="E141" s="62"/>
      <c r="F141" s="62"/>
      <c r="G141" s="62"/>
      <c r="H141" s="6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5"/>
      <c r="C142" s="5"/>
      <c r="D142" s="5"/>
      <c r="E142" s="62"/>
      <c r="F142" s="62"/>
      <c r="G142" s="62"/>
      <c r="H142" s="6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5"/>
      <c r="C143" s="5"/>
      <c r="D143" s="5"/>
      <c r="E143" s="62"/>
      <c r="F143" s="62"/>
      <c r="G143" s="62"/>
      <c r="H143" s="6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5"/>
      <c r="C144" s="5"/>
      <c r="D144" s="5"/>
      <c r="E144" s="62"/>
      <c r="F144" s="62"/>
      <c r="G144" s="62"/>
      <c r="H144" s="6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5"/>
      <c r="C145" s="5"/>
      <c r="D145" s="5"/>
      <c r="E145" s="62"/>
      <c r="F145" s="62"/>
      <c r="G145" s="62"/>
      <c r="H145" s="6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5"/>
      <c r="C146" s="5"/>
      <c r="D146" s="5"/>
      <c r="E146" s="62"/>
      <c r="F146" s="62"/>
      <c r="G146" s="62"/>
      <c r="H146" s="6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5"/>
      <c r="C147" s="5"/>
      <c r="D147" s="5"/>
      <c r="E147" s="62"/>
      <c r="F147" s="62"/>
      <c r="G147" s="62"/>
      <c r="H147" s="6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5"/>
      <c r="C148" s="5"/>
      <c r="D148" s="5"/>
      <c r="E148" s="62"/>
      <c r="F148" s="62"/>
      <c r="G148" s="62"/>
      <c r="H148" s="6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5"/>
      <c r="C149" s="5"/>
      <c r="D149" s="5"/>
      <c r="E149" s="62"/>
      <c r="F149" s="62"/>
      <c r="G149" s="62"/>
      <c r="H149" s="6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5"/>
      <c r="C150" s="5"/>
      <c r="D150" s="5"/>
      <c r="E150" s="62"/>
      <c r="F150" s="62"/>
      <c r="G150" s="62"/>
      <c r="H150" s="6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5"/>
      <c r="C151" s="5"/>
      <c r="D151" s="5"/>
      <c r="E151" s="62"/>
      <c r="F151" s="62"/>
      <c r="G151" s="62"/>
      <c r="H151" s="6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5"/>
      <c r="C152" s="5"/>
      <c r="D152" s="5"/>
      <c r="E152" s="62"/>
      <c r="F152" s="62"/>
      <c r="G152" s="62"/>
      <c r="H152" s="6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5"/>
      <c r="C153" s="5"/>
      <c r="D153" s="5"/>
      <c r="E153" s="62"/>
      <c r="F153" s="62"/>
      <c r="G153" s="62"/>
      <c r="H153" s="6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5"/>
      <c r="C154" s="5"/>
      <c r="D154" s="5"/>
      <c r="E154" s="62"/>
      <c r="F154" s="62"/>
      <c r="G154" s="62"/>
      <c r="H154" s="6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5"/>
      <c r="C155" s="5"/>
      <c r="D155" s="5"/>
      <c r="E155" s="62"/>
      <c r="F155" s="62"/>
      <c r="G155" s="62"/>
      <c r="H155" s="6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5"/>
      <c r="C156" s="5"/>
      <c r="D156" s="5"/>
      <c r="E156" s="62"/>
      <c r="F156" s="62"/>
      <c r="G156" s="62"/>
      <c r="H156" s="6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5"/>
      <c r="C157" s="5"/>
      <c r="D157" s="5"/>
      <c r="E157" s="62"/>
      <c r="F157" s="62"/>
      <c r="G157" s="62"/>
      <c r="H157" s="6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5"/>
      <c r="C158" s="5"/>
      <c r="D158" s="5"/>
      <c r="E158" s="62"/>
      <c r="F158" s="62"/>
      <c r="G158" s="62"/>
      <c r="H158" s="6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5"/>
      <c r="C159" s="5"/>
      <c r="D159" s="5"/>
      <c r="E159" s="62"/>
      <c r="F159" s="62"/>
      <c r="G159" s="62"/>
      <c r="H159" s="6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5"/>
      <c r="C160" s="5"/>
      <c r="D160" s="5"/>
      <c r="E160" s="62"/>
      <c r="F160" s="62"/>
      <c r="G160" s="62"/>
      <c r="H160" s="6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5"/>
      <c r="C161" s="5"/>
      <c r="D161" s="5"/>
      <c r="E161" s="62"/>
      <c r="F161" s="62"/>
      <c r="G161" s="62"/>
      <c r="H161" s="6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5"/>
      <c r="C162" s="5"/>
      <c r="D162" s="5"/>
      <c r="E162" s="62"/>
      <c r="F162" s="62"/>
      <c r="G162" s="62"/>
      <c r="H162" s="6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5"/>
      <c r="C163" s="5"/>
      <c r="D163" s="5"/>
      <c r="E163" s="62"/>
      <c r="F163" s="62"/>
      <c r="G163" s="62"/>
      <c r="H163" s="6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5"/>
      <c r="C164" s="5"/>
      <c r="D164" s="5"/>
      <c r="E164" s="62"/>
      <c r="F164" s="62"/>
      <c r="G164" s="62"/>
      <c r="H164" s="6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5"/>
      <c r="C165" s="5"/>
      <c r="D165" s="5"/>
      <c r="E165" s="62"/>
      <c r="F165" s="62"/>
      <c r="G165" s="62"/>
      <c r="H165" s="6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5"/>
      <c r="C166" s="5"/>
      <c r="D166" s="5"/>
      <c r="E166" s="62"/>
      <c r="F166" s="62"/>
      <c r="G166" s="62"/>
      <c r="H166" s="6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5"/>
      <c r="C167" s="5"/>
      <c r="D167" s="5"/>
      <c r="E167" s="62"/>
      <c r="F167" s="62"/>
      <c r="G167" s="62"/>
      <c r="H167" s="6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5"/>
      <c r="C168" s="5"/>
      <c r="D168" s="5"/>
      <c r="E168" s="62"/>
      <c r="F168" s="62"/>
      <c r="G168" s="62"/>
      <c r="H168" s="6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5"/>
      <c r="C169" s="5"/>
      <c r="D169" s="5"/>
      <c r="E169" s="62"/>
      <c r="F169" s="62"/>
      <c r="G169" s="62"/>
      <c r="H169" s="6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5"/>
      <c r="C170" s="5"/>
      <c r="D170" s="5"/>
      <c r="E170" s="62"/>
      <c r="F170" s="62"/>
      <c r="G170" s="62"/>
      <c r="H170" s="6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5"/>
      <c r="C171" s="5"/>
      <c r="D171" s="5"/>
      <c r="E171" s="62"/>
      <c r="F171" s="62"/>
      <c r="G171" s="62"/>
      <c r="H171" s="6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5"/>
      <c r="C172" s="5"/>
      <c r="D172" s="5"/>
      <c r="E172" s="62"/>
      <c r="F172" s="62"/>
      <c r="G172" s="62"/>
      <c r="H172" s="6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5"/>
      <c r="C173" s="5"/>
      <c r="D173" s="5"/>
      <c r="E173" s="62"/>
      <c r="F173" s="62"/>
      <c r="G173" s="62"/>
      <c r="H173" s="6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5"/>
      <c r="C174" s="5"/>
      <c r="D174" s="5"/>
      <c r="E174" s="62"/>
      <c r="F174" s="62"/>
      <c r="G174" s="62"/>
      <c r="H174" s="6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5"/>
      <c r="C175" s="5"/>
      <c r="D175" s="5"/>
      <c r="E175" s="62"/>
      <c r="F175" s="62"/>
      <c r="G175" s="62"/>
      <c r="H175" s="6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5"/>
      <c r="C176" s="5"/>
      <c r="D176" s="5"/>
      <c r="E176" s="62"/>
      <c r="F176" s="62"/>
      <c r="G176" s="62"/>
      <c r="H176" s="6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5"/>
      <c r="C177" s="5"/>
      <c r="D177" s="5"/>
      <c r="E177" s="62"/>
      <c r="F177" s="62"/>
      <c r="G177" s="62"/>
      <c r="H177" s="6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5"/>
      <c r="C178" s="5"/>
      <c r="D178" s="5"/>
      <c r="E178" s="62"/>
      <c r="F178" s="62"/>
      <c r="G178" s="62"/>
      <c r="H178" s="6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5"/>
      <c r="C179" s="5"/>
      <c r="D179" s="5"/>
      <c r="E179" s="62"/>
      <c r="F179" s="62"/>
      <c r="G179" s="62"/>
      <c r="H179" s="6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5"/>
      <c r="C180" s="5"/>
      <c r="D180" s="5"/>
      <c r="E180" s="62"/>
      <c r="F180" s="62"/>
      <c r="G180" s="62"/>
      <c r="H180" s="6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5"/>
      <c r="C181" s="5"/>
      <c r="D181" s="5"/>
      <c r="E181" s="62"/>
      <c r="F181" s="62"/>
      <c r="G181" s="62"/>
      <c r="H181" s="6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5"/>
      <c r="C182" s="5"/>
      <c r="D182" s="5"/>
      <c r="E182" s="62"/>
      <c r="F182" s="62"/>
      <c r="G182" s="62"/>
      <c r="H182" s="6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5"/>
      <c r="C183" s="5"/>
      <c r="D183" s="5"/>
      <c r="E183" s="62"/>
      <c r="F183" s="62"/>
      <c r="G183" s="62"/>
      <c r="H183" s="6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5"/>
      <c r="C184" s="5"/>
      <c r="D184" s="5"/>
      <c r="E184" s="62"/>
      <c r="F184" s="62"/>
      <c r="G184" s="62"/>
      <c r="H184" s="6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5"/>
      <c r="C185" s="5"/>
      <c r="D185" s="5"/>
      <c r="E185" s="62"/>
      <c r="F185" s="62"/>
      <c r="G185" s="62"/>
      <c r="H185" s="6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5"/>
      <c r="C186" s="5"/>
      <c r="D186" s="5"/>
      <c r="E186" s="62"/>
      <c r="F186" s="62"/>
      <c r="G186" s="62"/>
      <c r="H186" s="6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5"/>
      <c r="C187" s="5"/>
      <c r="D187" s="5"/>
      <c r="E187" s="62"/>
      <c r="F187" s="62"/>
      <c r="G187" s="62"/>
      <c r="H187" s="6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5"/>
      <c r="C188" s="5"/>
      <c r="D188" s="5"/>
      <c r="E188" s="62"/>
      <c r="F188" s="62"/>
      <c r="G188" s="62"/>
      <c r="H188" s="6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5"/>
      <c r="C189" s="5"/>
      <c r="D189" s="5"/>
      <c r="E189" s="62"/>
      <c r="F189" s="62"/>
      <c r="G189" s="62"/>
      <c r="H189" s="6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5"/>
      <c r="C190" s="5"/>
      <c r="D190" s="5"/>
      <c r="E190" s="62"/>
      <c r="F190" s="62"/>
      <c r="G190" s="62"/>
      <c r="H190" s="6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5"/>
      <c r="C191" s="5"/>
      <c r="D191" s="5"/>
      <c r="E191" s="62"/>
      <c r="F191" s="62"/>
      <c r="G191" s="62"/>
      <c r="H191" s="6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5"/>
      <c r="C192" s="5"/>
      <c r="D192" s="5"/>
      <c r="E192" s="62"/>
      <c r="F192" s="62"/>
      <c r="G192" s="62"/>
      <c r="H192" s="6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5"/>
      <c r="C193" s="5"/>
      <c r="D193" s="5"/>
      <c r="E193" s="62"/>
      <c r="F193" s="62"/>
      <c r="G193" s="62"/>
      <c r="H193" s="6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5"/>
      <c r="C194" s="5"/>
      <c r="D194" s="5"/>
      <c r="E194" s="62"/>
      <c r="F194" s="62"/>
      <c r="G194" s="62"/>
      <c r="H194" s="6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5"/>
      <c r="C195" s="5"/>
      <c r="D195" s="5"/>
      <c r="E195" s="62"/>
      <c r="F195" s="62"/>
      <c r="G195" s="62"/>
      <c r="H195" s="6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5"/>
      <c r="C196" s="5"/>
      <c r="D196" s="5"/>
      <c r="E196" s="62"/>
      <c r="F196" s="62"/>
      <c r="G196" s="62"/>
      <c r="H196" s="6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5"/>
      <c r="C197" s="5"/>
      <c r="D197" s="5"/>
      <c r="E197" s="62"/>
      <c r="F197" s="62"/>
      <c r="G197" s="62"/>
      <c r="H197" s="6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5"/>
      <c r="C198" s="5"/>
      <c r="D198" s="5"/>
      <c r="E198" s="62"/>
      <c r="F198" s="62"/>
      <c r="G198" s="62"/>
      <c r="H198" s="6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5"/>
      <c r="C199" s="5"/>
      <c r="D199" s="5"/>
      <c r="E199" s="62"/>
      <c r="F199" s="62"/>
      <c r="G199" s="62"/>
      <c r="H199" s="6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5"/>
      <c r="C200" s="5"/>
      <c r="D200" s="5"/>
      <c r="E200" s="62"/>
      <c r="F200" s="62"/>
      <c r="G200" s="62"/>
      <c r="H200" s="6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5"/>
      <c r="C201" s="5"/>
      <c r="D201" s="5"/>
      <c r="E201" s="62"/>
      <c r="F201" s="62"/>
      <c r="G201" s="62"/>
      <c r="H201" s="6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5"/>
      <c r="C202" s="5"/>
      <c r="D202" s="5"/>
      <c r="E202" s="62"/>
      <c r="F202" s="62"/>
      <c r="G202" s="62"/>
      <c r="H202" s="6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5"/>
      <c r="C203" s="5"/>
      <c r="D203" s="5"/>
      <c r="E203" s="62"/>
      <c r="F203" s="62"/>
      <c r="G203" s="62"/>
      <c r="H203" s="6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5"/>
      <c r="C204" s="5"/>
      <c r="D204" s="5"/>
      <c r="E204" s="62"/>
      <c r="F204" s="62"/>
      <c r="G204" s="62"/>
      <c r="H204" s="6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5"/>
      <c r="C205" s="5"/>
      <c r="D205" s="5"/>
      <c r="E205" s="62"/>
      <c r="F205" s="62"/>
      <c r="G205" s="62"/>
      <c r="H205" s="6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5"/>
      <c r="C206" s="5"/>
      <c r="D206" s="5"/>
      <c r="E206" s="62"/>
      <c r="F206" s="62"/>
      <c r="G206" s="62"/>
      <c r="H206" s="6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5"/>
      <c r="C207" s="5"/>
      <c r="D207" s="5"/>
      <c r="E207" s="62"/>
      <c r="F207" s="62"/>
      <c r="G207" s="62"/>
      <c r="H207" s="6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5"/>
      <c r="C208" s="5"/>
      <c r="D208" s="5"/>
      <c r="E208" s="62"/>
      <c r="F208" s="62"/>
      <c r="G208" s="62"/>
      <c r="H208" s="6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5"/>
      <c r="C209" s="5"/>
      <c r="D209" s="5"/>
      <c r="E209" s="62"/>
      <c r="F209" s="62"/>
      <c r="G209" s="62"/>
      <c r="H209" s="6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5"/>
      <c r="C210" s="5"/>
      <c r="D210" s="5"/>
      <c r="E210" s="62"/>
      <c r="F210" s="62"/>
      <c r="G210" s="62"/>
      <c r="H210" s="6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5"/>
      <c r="C211" s="5"/>
      <c r="D211" s="5"/>
      <c r="E211" s="62"/>
      <c r="F211" s="62"/>
      <c r="G211" s="62"/>
      <c r="H211" s="6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5"/>
      <c r="C212" s="5"/>
      <c r="D212" s="5"/>
      <c r="E212" s="62"/>
      <c r="F212" s="62"/>
      <c r="G212" s="62"/>
      <c r="H212" s="6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5"/>
      <c r="C213" s="5"/>
      <c r="D213" s="5"/>
      <c r="E213" s="62"/>
      <c r="F213" s="62"/>
      <c r="G213" s="62"/>
      <c r="H213" s="6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5"/>
      <c r="C214" s="5"/>
      <c r="D214" s="5"/>
      <c r="E214" s="62"/>
      <c r="F214" s="62"/>
      <c r="G214" s="62"/>
      <c r="H214" s="6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5"/>
      <c r="C215" s="5"/>
      <c r="D215" s="5"/>
      <c r="E215" s="62"/>
      <c r="F215" s="62"/>
      <c r="G215" s="62"/>
      <c r="H215" s="6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5"/>
      <c r="C216" s="5"/>
      <c r="D216" s="5"/>
      <c r="E216" s="62"/>
      <c r="F216" s="62"/>
      <c r="G216" s="62"/>
      <c r="H216" s="6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5"/>
      <c r="C217" s="5"/>
      <c r="D217" s="5"/>
      <c r="E217" s="62"/>
      <c r="F217" s="62"/>
      <c r="G217" s="62"/>
      <c r="H217" s="6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5"/>
      <c r="C218" s="5"/>
      <c r="D218" s="5"/>
      <c r="E218" s="62"/>
      <c r="F218" s="62"/>
      <c r="G218" s="62"/>
      <c r="H218" s="6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5"/>
      <c r="C219" s="5"/>
      <c r="D219" s="5"/>
      <c r="E219" s="62"/>
      <c r="F219" s="62"/>
      <c r="G219" s="62"/>
      <c r="H219" s="6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5"/>
      <c r="C220" s="5"/>
      <c r="D220" s="5"/>
      <c r="E220" s="62"/>
      <c r="F220" s="62"/>
      <c r="G220" s="62"/>
      <c r="H220" s="6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5"/>
      <c r="C221" s="5"/>
      <c r="D221" s="5"/>
      <c r="E221" s="62"/>
      <c r="F221" s="62"/>
      <c r="G221" s="62"/>
      <c r="H221" s="6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5"/>
      <c r="C222" s="5"/>
      <c r="D222" s="5"/>
      <c r="E222" s="62"/>
      <c r="F222" s="62"/>
      <c r="G222" s="62"/>
      <c r="H222" s="6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5"/>
      <c r="C223" s="5"/>
      <c r="D223" s="5"/>
      <c r="E223" s="62"/>
      <c r="F223" s="62"/>
      <c r="G223" s="62"/>
      <c r="H223" s="6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5"/>
      <c r="C224" s="5"/>
      <c r="D224" s="5"/>
      <c r="E224" s="62"/>
      <c r="F224" s="62"/>
      <c r="G224" s="62"/>
      <c r="H224" s="6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5"/>
      <c r="C225" s="5"/>
      <c r="D225" s="5"/>
      <c r="E225" s="62"/>
      <c r="F225" s="62"/>
      <c r="G225" s="62"/>
      <c r="H225" s="6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5"/>
      <c r="C226" s="5"/>
      <c r="D226" s="5"/>
      <c r="E226" s="62"/>
      <c r="F226" s="62"/>
      <c r="G226" s="62"/>
      <c r="H226" s="6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5"/>
      <c r="C227" s="5"/>
      <c r="D227" s="5"/>
      <c r="E227" s="62"/>
      <c r="F227" s="62"/>
      <c r="G227" s="62"/>
      <c r="H227" s="6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5"/>
      <c r="C228" s="5"/>
      <c r="D228" s="5"/>
      <c r="E228" s="62"/>
      <c r="F228" s="62"/>
      <c r="G228" s="62"/>
      <c r="H228" s="6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5"/>
      <c r="C229" s="5"/>
      <c r="D229" s="5"/>
      <c r="E229" s="62"/>
      <c r="F229" s="62"/>
      <c r="G229" s="62"/>
      <c r="H229" s="6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5"/>
      <c r="C230" s="5"/>
      <c r="D230" s="5"/>
      <c r="E230" s="62"/>
      <c r="F230" s="62"/>
      <c r="G230" s="62"/>
      <c r="H230" s="6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5"/>
      <c r="C231" s="5"/>
      <c r="D231" s="5"/>
      <c r="E231" s="62"/>
      <c r="F231" s="62"/>
      <c r="G231" s="62"/>
      <c r="H231" s="6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5"/>
      <c r="C232" s="5"/>
      <c r="D232" s="5"/>
      <c r="E232" s="62"/>
      <c r="F232" s="62"/>
      <c r="G232" s="62"/>
      <c r="H232" s="6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5"/>
      <c r="C233" s="5"/>
      <c r="D233" s="5"/>
      <c r="E233" s="62"/>
      <c r="F233" s="62"/>
      <c r="G233" s="62"/>
      <c r="H233" s="6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5"/>
      <c r="C234" s="5"/>
      <c r="D234" s="5"/>
      <c r="E234" s="62"/>
      <c r="F234" s="62"/>
      <c r="G234" s="62"/>
      <c r="H234" s="6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5"/>
      <c r="C235" s="5"/>
      <c r="D235" s="5"/>
      <c r="E235" s="62"/>
      <c r="F235" s="62"/>
      <c r="G235" s="62"/>
      <c r="H235" s="6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5"/>
      <c r="C236" s="5"/>
      <c r="D236" s="5"/>
      <c r="E236" s="62"/>
      <c r="F236" s="62"/>
      <c r="G236" s="62"/>
      <c r="H236" s="6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5"/>
      <c r="C237" s="5"/>
      <c r="D237" s="5"/>
      <c r="E237" s="62"/>
      <c r="F237" s="62"/>
      <c r="G237" s="62"/>
      <c r="H237" s="6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5"/>
      <c r="C238" s="5"/>
      <c r="D238" s="5"/>
      <c r="E238" s="62"/>
      <c r="F238" s="62"/>
      <c r="G238" s="62"/>
      <c r="H238" s="6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5"/>
      <c r="C239" s="5"/>
      <c r="D239" s="5"/>
      <c r="E239" s="62"/>
      <c r="F239" s="62"/>
      <c r="G239" s="62"/>
      <c r="H239" s="6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5"/>
      <c r="C240" s="5"/>
      <c r="D240" s="5"/>
      <c r="E240" s="62"/>
      <c r="F240" s="62"/>
      <c r="G240" s="62"/>
      <c r="H240" s="6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5"/>
      <c r="C241" s="5"/>
      <c r="D241" s="5"/>
      <c r="E241" s="62"/>
      <c r="F241" s="62"/>
      <c r="G241" s="62"/>
      <c r="H241" s="6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5"/>
      <c r="C242" s="5"/>
      <c r="D242" s="5"/>
      <c r="E242" s="62"/>
      <c r="F242" s="62"/>
      <c r="G242" s="62"/>
      <c r="H242" s="6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5"/>
      <c r="C243" s="5"/>
      <c r="D243" s="5"/>
      <c r="E243" s="62"/>
      <c r="F243" s="62"/>
      <c r="G243" s="62"/>
      <c r="H243" s="6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5"/>
      <c r="C244" s="5"/>
      <c r="D244" s="5"/>
      <c r="E244" s="62"/>
      <c r="F244" s="62"/>
      <c r="G244" s="62"/>
      <c r="H244" s="6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5"/>
      <c r="C245" s="5"/>
      <c r="D245" s="5"/>
      <c r="E245" s="62"/>
      <c r="F245" s="62"/>
      <c r="G245" s="62"/>
      <c r="H245" s="6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5"/>
      <c r="C246" s="5"/>
      <c r="D246" s="5"/>
      <c r="E246" s="62"/>
      <c r="F246" s="62"/>
      <c r="G246" s="62"/>
      <c r="H246" s="6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5"/>
      <c r="C247" s="5"/>
      <c r="D247" s="5"/>
      <c r="E247" s="62"/>
      <c r="F247" s="62"/>
      <c r="G247" s="62"/>
      <c r="H247" s="6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5"/>
      <c r="C248" s="5"/>
      <c r="D248" s="5"/>
      <c r="E248" s="62"/>
      <c r="F248" s="62"/>
      <c r="G248" s="62"/>
      <c r="H248" s="6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5"/>
      <c r="C249" s="5"/>
      <c r="D249" s="5"/>
      <c r="E249" s="62"/>
      <c r="F249" s="62"/>
      <c r="G249" s="62"/>
      <c r="H249" s="6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5"/>
      <c r="C250" s="5"/>
      <c r="D250" s="5"/>
      <c r="E250" s="62"/>
      <c r="F250" s="62"/>
      <c r="G250" s="62"/>
      <c r="H250" s="6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5"/>
      <c r="C251" s="5"/>
      <c r="D251" s="5"/>
      <c r="E251" s="62"/>
      <c r="F251" s="62"/>
      <c r="G251" s="62"/>
      <c r="H251" s="6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5"/>
      <c r="C252" s="5"/>
      <c r="D252" s="5"/>
      <c r="E252" s="62"/>
      <c r="F252" s="62"/>
      <c r="G252" s="62"/>
      <c r="H252" s="6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5"/>
      <c r="C253" s="5"/>
      <c r="D253" s="5"/>
      <c r="E253" s="62"/>
      <c r="F253" s="62"/>
      <c r="G253" s="62"/>
      <c r="H253" s="6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5"/>
      <c r="C254" s="5"/>
      <c r="D254" s="5"/>
      <c r="E254" s="62"/>
      <c r="F254" s="62"/>
      <c r="G254" s="62"/>
      <c r="H254" s="6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5"/>
      <c r="C255" s="5"/>
      <c r="D255" s="5"/>
      <c r="E255" s="62"/>
      <c r="F255" s="62"/>
      <c r="G255" s="62"/>
      <c r="H255" s="6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5"/>
      <c r="C256" s="5"/>
      <c r="D256" s="5"/>
      <c r="E256" s="62"/>
      <c r="F256" s="62"/>
      <c r="G256" s="62"/>
      <c r="H256" s="6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8" ht="15.75" customHeight="1" x14ac:dyDescent="0.2">
      <c r="A257" s="5"/>
      <c r="B257" s="5"/>
      <c r="C257" s="5"/>
      <c r="D257" s="5"/>
      <c r="E257" s="62"/>
      <c r="F257" s="62"/>
      <c r="G257" s="62"/>
      <c r="H257" s="62"/>
    </row>
    <row r="258" spans="1:8" ht="15.75" customHeight="1" x14ac:dyDescent="0.2">
      <c r="A258" s="5"/>
      <c r="B258" s="5"/>
      <c r="C258" s="5"/>
      <c r="D258" s="5"/>
      <c r="E258" s="62"/>
      <c r="F258" s="62"/>
      <c r="G258" s="62"/>
      <c r="H258" s="62"/>
    </row>
    <row r="259" spans="1:8" ht="15.75" customHeight="1" x14ac:dyDescent="0.2"/>
    <row r="260" spans="1:8" ht="15.75" customHeight="1" x14ac:dyDescent="0.2"/>
    <row r="261" spans="1:8" ht="15.75" customHeight="1" x14ac:dyDescent="0.2"/>
    <row r="262" spans="1:8" ht="15.75" customHeight="1" x14ac:dyDescent="0.2"/>
    <row r="263" spans="1:8" ht="15.75" customHeight="1" x14ac:dyDescent="0.2"/>
    <row r="264" spans="1:8" ht="15.75" customHeight="1" x14ac:dyDescent="0.2"/>
    <row r="265" spans="1:8" ht="15.75" customHeight="1" x14ac:dyDescent="0.2"/>
    <row r="266" spans="1:8" ht="15.75" customHeight="1" x14ac:dyDescent="0.2"/>
    <row r="267" spans="1:8" ht="15.75" customHeight="1" x14ac:dyDescent="0.2"/>
    <row r="268" spans="1:8" ht="15.75" customHeight="1" x14ac:dyDescent="0.2"/>
    <row r="269" spans="1:8" ht="15.75" customHeight="1" x14ac:dyDescent="0.2"/>
    <row r="270" spans="1:8" ht="15.75" customHeight="1" x14ac:dyDescent="0.2"/>
    <row r="271" spans="1:8" ht="15.75" customHeight="1" x14ac:dyDescent="0.2"/>
    <row r="272" spans="1:8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A59:H60"/>
    <mergeCell ref="A1:H1"/>
    <mergeCell ref="A2:H2"/>
    <mergeCell ref="A4:H4"/>
    <mergeCell ref="A5:H5"/>
    <mergeCell ref="A6:H6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Z1000"/>
  <sheetViews>
    <sheetView topLeftCell="A7" workbookViewId="0">
      <selection activeCell="A27" sqref="A27:N35"/>
    </sheetView>
  </sheetViews>
  <sheetFormatPr defaultColWidth="12.5703125" defaultRowHeight="15" customHeight="1" x14ac:dyDescent="0.2"/>
  <cols>
    <col min="1" max="1" width="26.85546875" customWidth="1"/>
    <col min="2" max="3" width="8" customWidth="1"/>
    <col min="4" max="4" width="10.42578125" customWidth="1"/>
    <col min="5" max="5" width="9.85546875" customWidth="1"/>
    <col min="6" max="6" width="8.85546875" customWidth="1"/>
    <col min="7" max="7" width="9.140625" customWidth="1"/>
    <col min="8" max="8" width="9" customWidth="1"/>
    <col min="9" max="9" width="9.42578125" customWidth="1"/>
    <col min="10" max="10" width="14.42578125" customWidth="1"/>
    <col min="11" max="11" width="12.85546875" customWidth="1"/>
    <col min="12" max="12" width="11.42578125" customWidth="1"/>
    <col min="13" max="13" width="13" customWidth="1"/>
    <col min="14" max="14" width="9.140625" customWidth="1"/>
    <col min="15" max="15" width="8.140625" customWidth="1"/>
    <col min="16" max="16" width="28" customWidth="1"/>
    <col min="17" max="17" width="9.140625" customWidth="1"/>
    <col min="18" max="18" width="11.42578125" customWidth="1"/>
    <col min="19" max="19" width="17.28515625" customWidth="1"/>
    <col min="20" max="20" width="11.85546875" customWidth="1"/>
    <col min="21" max="22" width="9.140625" customWidth="1"/>
    <col min="23" max="23" width="10.140625" customWidth="1"/>
    <col min="24" max="24" width="11.42578125" customWidth="1"/>
    <col min="25" max="26" width="9.140625" customWidth="1"/>
  </cols>
  <sheetData>
    <row r="1" spans="1:26" ht="19.5" customHeight="1" x14ac:dyDescent="0.3">
      <c r="A1" s="1" t="s">
        <v>83</v>
      </c>
      <c r="B1" s="2"/>
      <c r="C1" s="2"/>
      <c r="D1" s="3"/>
      <c r="E1" s="4"/>
      <c r="F1" s="3"/>
      <c r="G1" s="2"/>
      <c r="H1" s="2"/>
      <c r="I1" s="2"/>
      <c r="J1" s="2"/>
      <c r="K1" s="2"/>
      <c r="L1" s="2"/>
      <c r="M1" s="2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6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"/>
      <c r="B3" s="4"/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90.75" customHeight="1" x14ac:dyDescent="0.2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9" t="s">
        <v>13</v>
      </c>
      <c r="N4" s="10" t="s">
        <v>14</v>
      </c>
      <c r="O4" s="11"/>
      <c r="P4" s="11"/>
      <c r="Q4" s="11"/>
      <c r="R4" s="11"/>
      <c r="S4" s="5"/>
      <c r="T4" s="5"/>
      <c r="U4" s="5"/>
      <c r="V4" s="5"/>
      <c r="W4" s="11"/>
      <c r="X4" s="11"/>
      <c r="Y4" s="5"/>
      <c r="Z4" s="5"/>
    </row>
    <row r="5" spans="1:26" ht="12" customHeight="1" x14ac:dyDescent="0.2">
      <c r="A5" s="12" t="s">
        <v>15</v>
      </c>
      <c r="B5" s="13"/>
      <c r="C5" s="13"/>
      <c r="D5" s="13"/>
      <c r="E5" s="13"/>
      <c r="F5" s="13"/>
      <c r="G5" s="13"/>
      <c r="H5" s="13"/>
      <c r="I5" s="13"/>
      <c r="J5" s="14">
        <f>((Q13+R13+S13)+(Q14+R14+S14)+(Q15+R15+S15))/3</f>
        <v>7.5709933333333339</v>
      </c>
      <c r="K5" s="14">
        <f>((Q18+Q21)/2)+(Q23+Q24+Q25)</f>
        <v>0.13700000000000001</v>
      </c>
      <c r="L5" s="15" t="s">
        <v>16</v>
      </c>
      <c r="M5" s="16">
        <f>((T13)+(T14)+(T15))/3</f>
        <v>8.6758333333333333</v>
      </c>
      <c r="N5" s="17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18" t="s">
        <v>17</v>
      </c>
      <c r="B6" s="19">
        <v>58</v>
      </c>
      <c r="C6" s="19">
        <v>243</v>
      </c>
      <c r="D6" s="20">
        <f t="shared" ref="D6:D20" si="0">B6/1000*0.75</f>
        <v>4.3500000000000004E-2</v>
      </c>
      <c r="E6" s="21">
        <f t="shared" ref="E6:E20" si="1">D6*8760/12</f>
        <v>31.755000000000006</v>
      </c>
      <c r="F6" s="20">
        <f t="shared" ref="F6:F20" si="2">C6/1000*0.0714*0.75</f>
        <v>1.3012650000000001E-2</v>
      </c>
      <c r="G6" s="21">
        <f t="shared" ref="G6:G20" si="3">F6*8760/12*0.2489</f>
        <v>2.3643594670499999</v>
      </c>
      <c r="H6" s="20">
        <f t="shared" ref="H6:I6" si="4">F6+D6</f>
        <v>5.6512650000000005E-2</v>
      </c>
      <c r="I6" s="22">
        <f t="shared" si="4"/>
        <v>34.119359467050003</v>
      </c>
      <c r="J6" s="23">
        <f t="shared" ref="J6:J20" si="5">+$H6*$J$5</f>
        <v>0.42785689639900004</v>
      </c>
      <c r="K6" s="23">
        <f t="shared" ref="K6:K20" si="6">+I6*$K$5</f>
        <v>4.6743522469858512</v>
      </c>
      <c r="L6" s="23">
        <f t="shared" ref="L6:L20" si="7">+K6+J6</f>
        <v>5.1022091433848509</v>
      </c>
      <c r="M6" s="24">
        <f t="shared" ref="M6:M7" si="8">+$H6*$M$5</f>
        <v>0.49029433262500005</v>
      </c>
      <c r="N6" s="25">
        <f t="shared" ref="N6:N20" si="9">M6+L6</f>
        <v>5.5925034760098509</v>
      </c>
      <c r="O6" s="26"/>
      <c r="P6" s="27"/>
      <c r="Q6" s="27"/>
      <c r="R6" s="27"/>
      <c r="S6" s="28"/>
      <c r="T6" s="5"/>
      <c r="U6" s="29"/>
      <c r="V6" s="5"/>
      <c r="W6" s="5"/>
      <c r="X6" s="27"/>
      <c r="Y6" s="5"/>
      <c r="Z6" s="5"/>
    </row>
    <row r="7" spans="1:26" ht="12" customHeight="1" x14ac:dyDescent="0.2">
      <c r="A7" s="18" t="s">
        <v>18</v>
      </c>
      <c r="B7" s="19">
        <v>150</v>
      </c>
      <c r="C7" s="19">
        <v>900</v>
      </c>
      <c r="D7" s="20">
        <f t="shared" si="0"/>
        <v>0.11249999999999999</v>
      </c>
      <c r="E7" s="21">
        <f t="shared" si="1"/>
        <v>82.124999999999986</v>
      </c>
      <c r="F7" s="20">
        <f t="shared" si="2"/>
        <v>4.8195000000000009E-2</v>
      </c>
      <c r="G7" s="21">
        <f t="shared" si="3"/>
        <v>8.7568869150000026</v>
      </c>
      <c r="H7" s="20">
        <f t="shared" ref="H7:I7" si="10">F7+D7</f>
        <v>0.160695</v>
      </c>
      <c r="I7" s="22">
        <f t="shared" si="10"/>
        <v>90.881886914999995</v>
      </c>
      <c r="J7" s="23">
        <f t="shared" si="5"/>
        <v>1.2166207737000001</v>
      </c>
      <c r="K7" s="23">
        <f t="shared" si="6"/>
        <v>12.450818507355001</v>
      </c>
      <c r="L7" s="23">
        <f t="shared" si="7"/>
        <v>13.667439281055001</v>
      </c>
      <c r="M7" s="24">
        <f t="shared" si="8"/>
        <v>1.3941630375</v>
      </c>
      <c r="N7" s="30">
        <f t="shared" si="9"/>
        <v>15.061602318555002</v>
      </c>
      <c r="O7" s="26"/>
      <c r="P7" s="27"/>
      <c r="Q7" s="27"/>
      <c r="R7" s="27"/>
      <c r="S7" s="28"/>
      <c r="T7" s="5"/>
      <c r="U7" s="29"/>
      <c r="V7" s="5"/>
      <c r="W7" s="5"/>
      <c r="X7" s="27"/>
      <c r="Y7" s="5"/>
      <c r="Z7" s="5"/>
    </row>
    <row r="8" spans="1:26" ht="12" customHeight="1" x14ac:dyDescent="0.2">
      <c r="A8" s="18" t="s">
        <v>19</v>
      </c>
      <c r="B8" s="19">
        <v>200</v>
      </c>
      <c r="C8" s="19">
        <v>1200</v>
      </c>
      <c r="D8" s="20">
        <f t="shared" si="0"/>
        <v>0.15000000000000002</v>
      </c>
      <c r="E8" s="21">
        <f t="shared" si="1"/>
        <v>109.50000000000001</v>
      </c>
      <c r="F8" s="20">
        <f t="shared" si="2"/>
        <v>6.4260000000000012E-2</v>
      </c>
      <c r="G8" s="21">
        <f t="shared" si="3"/>
        <v>11.675849220000003</v>
      </c>
      <c r="H8" s="20">
        <f t="shared" ref="H8:I8" si="11">F8+D8</f>
        <v>0.21426000000000003</v>
      </c>
      <c r="I8" s="22">
        <f t="shared" si="11"/>
        <v>121.17584922000002</v>
      </c>
      <c r="J8" s="23">
        <f t="shared" si="5"/>
        <v>1.6221610316000004</v>
      </c>
      <c r="K8" s="23">
        <f t="shared" si="6"/>
        <v>16.601091343140002</v>
      </c>
      <c r="L8" s="23">
        <f t="shared" si="7"/>
        <v>18.223252374740003</v>
      </c>
      <c r="M8" s="24">
        <f t="shared" ref="M8:M20" si="12">+H8*$M$5</f>
        <v>1.8588840500000003</v>
      </c>
      <c r="N8" s="30">
        <f t="shared" si="9"/>
        <v>20.082136424740003</v>
      </c>
      <c r="O8" s="26"/>
      <c r="P8" s="27"/>
      <c r="Q8" s="27"/>
      <c r="R8" s="27"/>
      <c r="S8" s="28"/>
      <c r="T8" s="5"/>
      <c r="U8" s="29"/>
      <c r="V8" s="5"/>
      <c r="W8" s="5"/>
      <c r="X8" s="27"/>
      <c r="Y8" s="5"/>
      <c r="Z8" s="5"/>
    </row>
    <row r="9" spans="1:26" ht="12" customHeight="1" x14ac:dyDescent="0.2">
      <c r="A9" s="18" t="s">
        <v>20</v>
      </c>
      <c r="B9" s="19">
        <v>250</v>
      </c>
      <c r="C9" s="19">
        <v>1600</v>
      </c>
      <c r="D9" s="20">
        <f t="shared" si="0"/>
        <v>0.1875</v>
      </c>
      <c r="E9" s="21">
        <f t="shared" si="1"/>
        <v>136.875</v>
      </c>
      <c r="F9" s="20">
        <f t="shared" si="2"/>
        <v>8.5680000000000006E-2</v>
      </c>
      <c r="G9" s="21">
        <f t="shared" si="3"/>
        <v>15.567798960000003</v>
      </c>
      <c r="H9" s="20">
        <f t="shared" ref="H9:I9" si="13">F9+D9</f>
        <v>0.27317999999999998</v>
      </c>
      <c r="I9" s="22">
        <f t="shared" si="13"/>
        <v>152.44279896</v>
      </c>
      <c r="J9" s="23">
        <f t="shared" si="5"/>
        <v>2.0682439588000001</v>
      </c>
      <c r="K9" s="23">
        <f t="shared" si="6"/>
        <v>20.884663457520002</v>
      </c>
      <c r="L9" s="23">
        <f t="shared" si="7"/>
        <v>22.952907416320002</v>
      </c>
      <c r="M9" s="24">
        <f t="shared" si="12"/>
        <v>2.3700641499999997</v>
      </c>
      <c r="N9" s="30">
        <f t="shared" si="9"/>
        <v>25.322971566320003</v>
      </c>
      <c r="O9" s="26"/>
      <c r="P9" s="27"/>
      <c r="Q9" s="27"/>
      <c r="R9" s="27"/>
      <c r="S9" s="28"/>
      <c r="T9" s="5"/>
      <c r="U9" s="29"/>
      <c r="V9" s="5"/>
      <c r="W9" s="5"/>
      <c r="X9" s="27"/>
      <c r="Y9" s="5"/>
      <c r="Z9" s="5"/>
    </row>
    <row r="10" spans="1:26" ht="12.75" customHeight="1" x14ac:dyDescent="0.2">
      <c r="A10" s="18" t="s">
        <v>21</v>
      </c>
      <c r="B10" s="19">
        <v>350</v>
      </c>
      <c r="C10" s="19">
        <v>1900</v>
      </c>
      <c r="D10" s="20">
        <f t="shared" si="0"/>
        <v>0.26249999999999996</v>
      </c>
      <c r="E10" s="21">
        <f t="shared" si="1"/>
        <v>191.62499999999997</v>
      </c>
      <c r="F10" s="20">
        <f t="shared" si="2"/>
        <v>0.101745</v>
      </c>
      <c r="G10" s="21">
        <f t="shared" si="3"/>
        <v>18.486761264999998</v>
      </c>
      <c r="H10" s="20">
        <f t="shared" ref="H10:I10" si="14">F10+D10</f>
        <v>0.36424499999999993</v>
      </c>
      <c r="I10" s="22">
        <f t="shared" si="14"/>
        <v>210.11176126499998</v>
      </c>
      <c r="J10" s="23">
        <f t="shared" si="5"/>
        <v>2.7576964666999997</v>
      </c>
      <c r="K10" s="23">
        <f t="shared" si="6"/>
        <v>28.785311293305</v>
      </c>
      <c r="L10" s="23">
        <f t="shared" si="7"/>
        <v>31.543007760005001</v>
      </c>
      <c r="M10" s="24">
        <f t="shared" si="12"/>
        <v>3.1601289124999994</v>
      </c>
      <c r="N10" s="30">
        <f t="shared" si="9"/>
        <v>34.703136672504996</v>
      </c>
      <c r="O10" s="26"/>
      <c r="P10" s="27"/>
      <c r="Q10" s="27"/>
      <c r="R10" s="27"/>
      <c r="S10" s="28"/>
      <c r="T10" s="5"/>
      <c r="U10" s="29"/>
      <c r="V10" s="5"/>
      <c r="W10" s="5"/>
      <c r="X10" s="27"/>
      <c r="Y10" s="5"/>
      <c r="Z10" s="5"/>
    </row>
    <row r="11" spans="1:26" ht="12.75" customHeight="1" x14ac:dyDescent="0.2">
      <c r="A11" s="18" t="s">
        <v>22</v>
      </c>
      <c r="B11" s="19">
        <v>400</v>
      </c>
      <c r="C11" s="19">
        <v>2600</v>
      </c>
      <c r="D11" s="20">
        <f t="shared" si="0"/>
        <v>0.30000000000000004</v>
      </c>
      <c r="E11" s="21">
        <f t="shared" si="1"/>
        <v>219.00000000000003</v>
      </c>
      <c r="F11" s="20">
        <f t="shared" si="2"/>
        <v>0.13923000000000002</v>
      </c>
      <c r="G11" s="21">
        <f t="shared" si="3"/>
        <v>25.297673310000004</v>
      </c>
      <c r="H11" s="20">
        <f t="shared" ref="H11:I11" si="15">F11+D11</f>
        <v>0.43923000000000006</v>
      </c>
      <c r="I11" s="22">
        <f t="shared" si="15"/>
        <v>244.29767331000002</v>
      </c>
      <c r="J11" s="23">
        <f t="shared" si="5"/>
        <v>3.3254074018000006</v>
      </c>
      <c r="K11" s="23">
        <f t="shared" si="6"/>
        <v>33.468781243470005</v>
      </c>
      <c r="L11" s="23">
        <f t="shared" si="7"/>
        <v>36.794188645270005</v>
      </c>
      <c r="M11" s="24">
        <f t="shared" si="12"/>
        <v>3.8106862750000006</v>
      </c>
      <c r="N11" s="30">
        <f t="shared" si="9"/>
        <v>40.604874920270007</v>
      </c>
      <c r="O11" s="26"/>
      <c r="P11" s="27"/>
      <c r="Q11" s="84" t="s">
        <v>84</v>
      </c>
      <c r="R11" s="85"/>
      <c r="S11" s="85"/>
      <c r="T11" s="85"/>
      <c r="U11" s="29"/>
      <c r="V11" s="5"/>
      <c r="W11" s="5"/>
      <c r="X11" s="27"/>
      <c r="Y11" s="5"/>
      <c r="Z11" s="5"/>
    </row>
    <row r="12" spans="1:26" ht="12" customHeight="1" x14ac:dyDescent="0.2">
      <c r="A12" s="18" t="s">
        <v>24</v>
      </c>
      <c r="B12" s="19">
        <v>447</v>
      </c>
      <c r="C12" s="19">
        <v>2936</v>
      </c>
      <c r="D12" s="20">
        <f t="shared" si="0"/>
        <v>0.33524999999999999</v>
      </c>
      <c r="E12" s="21">
        <f t="shared" si="1"/>
        <v>244.73249999999999</v>
      </c>
      <c r="F12" s="20">
        <f t="shared" si="2"/>
        <v>0.15722280000000002</v>
      </c>
      <c r="G12" s="21">
        <f t="shared" si="3"/>
        <v>28.566911091600005</v>
      </c>
      <c r="H12" s="20">
        <f t="shared" ref="H12:I12" si="16">F12+D12</f>
        <v>0.49247280000000004</v>
      </c>
      <c r="I12" s="22">
        <f t="shared" si="16"/>
        <v>273.29941109160001</v>
      </c>
      <c r="J12" s="23">
        <f t="shared" si="5"/>
        <v>3.7285082856480005</v>
      </c>
      <c r="K12" s="23">
        <f t="shared" si="6"/>
        <v>37.442019319549203</v>
      </c>
      <c r="L12" s="23">
        <f t="shared" si="7"/>
        <v>41.170527605197201</v>
      </c>
      <c r="M12" s="24">
        <f t="shared" si="12"/>
        <v>4.2726119340000004</v>
      </c>
      <c r="N12" s="30">
        <f t="shared" si="9"/>
        <v>45.443139539197205</v>
      </c>
      <c r="O12" s="26"/>
      <c r="P12" s="27"/>
      <c r="Q12" s="31" t="s">
        <v>25</v>
      </c>
      <c r="R12" s="31" t="s">
        <v>26</v>
      </c>
      <c r="S12" s="32" t="s">
        <v>27</v>
      </c>
      <c r="T12" s="31" t="s">
        <v>28</v>
      </c>
      <c r="U12" s="29"/>
      <c r="V12" s="5"/>
      <c r="W12" s="5"/>
      <c r="X12" s="27"/>
      <c r="Y12" s="5"/>
      <c r="Z12" s="5"/>
    </row>
    <row r="13" spans="1:26" ht="12" customHeight="1" x14ac:dyDescent="0.2">
      <c r="A13" s="18" t="s">
        <v>29</v>
      </c>
      <c r="B13" s="19">
        <v>525</v>
      </c>
      <c r="C13" s="19">
        <v>3500</v>
      </c>
      <c r="D13" s="20">
        <f t="shared" si="0"/>
        <v>0.39375000000000004</v>
      </c>
      <c r="E13" s="21">
        <f t="shared" si="1"/>
        <v>287.43750000000006</v>
      </c>
      <c r="F13" s="20">
        <f t="shared" si="2"/>
        <v>0.18742500000000001</v>
      </c>
      <c r="G13" s="21">
        <f t="shared" si="3"/>
        <v>34.054560225000003</v>
      </c>
      <c r="H13" s="20">
        <f t="shared" ref="H13:I13" si="17">F13+D13</f>
        <v>0.581175</v>
      </c>
      <c r="I13" s="22">
        <f t="shared" si="17"/>
        <v>321.49206022500005</v>
      </c>
      <c r="J13" s="23">
        <f t="shared" si="5"/>
        <v>4.4000720505000004</v>
      </c>
      <c r="K13" s="23">
        <f t="shared" si="6"/>
        <v>44.044412250825012</v>
      </c>
      <c r="L13" s="23">
        <f t="shared" si="7"/>
        <v>48.444484301325012</v>
      </c>
      <c r="M13" s="24">
        <f t="shared" si="12"/>
        <v>5.0421774375000004</v>
      </c>
      <c r="N13" s="30">
        <f t="shared" si="9"/>
        <v>53.486661738825013</v>
      </c>
      <c r="O13" s="26"/>
      <c r="P13" s="31" t="s">
        <v>30</v>
      </c>
      <c r="Q13" s="33">
        <v>2.3939999999999999E-2</v>
      </c>
      <c r="R13" s="34">
        <v>4.5787000000000004</v>
      </c>
      <c r="S13" s="35">
        <v>2.5918000000000001</v>
      </c>
      <c r="T13" s="34">
        <v>8.7552000000000003</v>
      </c>
      <c r="U13" s="29"/>
      <c r="V13" s="5"/>
      <c r="W13" s="5"/>
      <c r="X13" s="27"/>
      <c r="Y13" s="5"/>
      <c r="Z13" s="5"/>
    </row>
    <row r="14" spans="1:26" ht="12" customHeight="1" x14ac:dyDescent="0.2">
      <c r="A14" s="18" t="s">
        <v>31</v>
      </c>
      <c r="B14" s="19">
        <v>650</v>
      </c>
      <c r="C14" s="19">
        <v>4400</v>
      </c>
      <c r="D14" s="20">
        <f t="shared" si="0"/>
        <v>0.48750000000000004</v>
      </c>
      <c r="E14" s="21">
        <f t="shared" si="1"/>
        <v>355.875</v>
      </c>
      <c r="F14" s="20">
        <f t="shared" si="2"/>
        <v>0.23562000000000005</v>
      </c>
      <c r="G14" s="21">
        <f t="shared" si="3"/>
        <v>42.811447140000006</v>
      </c>
      <c r="H14" s="20">
        <f t="shared" ref="H14:I14" si="18">F14+D14</f>
        <v>0.7231200000000001</v>
      </c>
      <c r="I14" s="22">
        <f t="shared" si="18"/>
        <v>398.68644713999998</v>
      </c>
      <c r="J14" s="23">
        <f t="shared" si="5"/>
        <v>5.4747366992000011</v>
      </c>
      <c r="K14" s="23">
        <f t="shared" si="6"/>
        <v>54.620043258180004</v>
      </c>
      <c r="L14" s="23">
        <f t="shared" si="7"/>
        <v>60.094779957380005</v>
      </c>
      <c r="M14" s="24">
        <f t="shared" si="12"/>
        <v>6.2736686000000006</v>
      </c>
      <c r="N14" s="30">
        <f t="shared" si="9"/>
        <v>66.368448557380006</v>
      </c>
      <c r="O14" s="26"/>
      <c r="P14" s="31" t="s">
        <v>32</v>
      </c>
      <c r="Q14" s="33">
        <v>2.375E-2</v>
      </c>
      <c r="R14" s="34">
        <v>4.5423999999999998</v>
      </c>
      <c r="S14" s="35">
        <v>2.5712000000000002</v>
      </c>
      <c r="T14" s="34">
        <v>8.4490999999999996</v>
      </c>
      <c r="U14" s="29"/>
      <c r="V14" s="5"/>
      <c r="W14" s="5"/>
      <c r="X14" s="27"/>
      <c r="Y14" s="5"/>
      <c r="Z14" s="5"/>
    </row>
    <row r="15" spans="1:26" ht="12" customHeight="1" x14ac:dyDescent="0.2">
      <c r="A15" s="18" t="s">
        <v>33</v>
      </c>
      <c r="B15" s="19">
        <v>665</v>
      </c>
      <c r="C15" s="19">
        <v>4496</v>
      </c>
      <c r="D15" s="20">
        <f t="shared" si="0"/>
        <v>0.49875000000000003</v>
      </c>
      <c r="E15" s="21">
        <f t="shared" si="1"/>
        <v>364.08750000000003</v>
      </c>
      <c r="F15" s="20">
        <f t="shared" si="2"/>
        <v>0.24076080000000002</v>
      </c>
      <c r="G15" s="21">
        <f t="shared" si="3"/>
        <v>43.745515077600004</v>
      </c>
      <c r="H15" s="20">
        <f t="shared" ref="H15:I15" si="19">F15+D15</f>
        <v>0.73951080000000002</v>
      </c>
      <c r="I15" s="22">
        <f t="shared" si="19"/>
        <v>407.83301507760007</v>
      </c>
      <c r="J15" s="23">
        <f t="shared" si="5"/>
        <v>5.5988313367280007</v>
      </c>
      <c r="K15" s="23">
        <f t="shared" si="6"/>
        <v>55.873123065631212</v>
      </c>
      <c r="L15" s="23">
        <f t="shared" si="7"/>
        <v>61.471954402359216</v>
      </c>
      <c r="M15" s="24">
        <f t="shared" si="12"/>
        <v>6.4158724490000001</v>
      </c>
      <c r="N15" s="30">
        <f t="shared" si="9"/>
        <v>67.887826851359222</v>
      </c>
      <c r="O15" s="26"/>
      <c r="P15" s="31" t="s">
        <v>34</v>
      </c>
      <c r="Q15" s="33">
        <v>2.7890000000000002E-2</v>
      </c>
      <c r="R15" s="34">
        <v>5.3339999999999996</v>
      </c>
      <c r="S15" s="35">
        <v>3.0192999999999999</v>
      </c>
      <c r="T15" s="34">
        <v>8.8231999999999999</v>
      </c>
      <c r="U15" s="29"/>
      <c r="V15" s="5"/>
      <c r="W15" s="5"/>
      <c r="X15" s="27"/>
      <c r="Y15" s="5"/>
      <c r="Z15" s="5"/>
    </row>
    <row r="16" spans="1:26" ht="12" customHeight="1" x14ac:dyDescent="0.2">
      <c r="A16" s="18" t="s">
        <v>35</v>
      </c>
      <c r="B16" s="19">
        <v>696</v>
      </c>
      <c r="C16" s="19">
        <v>4700</v>
      </c>
      <c r="D16" s="20">
        <f t="shared" si="0"/>
        <v>0.52200000000000002</v>
      </c>
      <c r="E16" s="21">
        <f t="shared" si="1"/>
        <v>381.06</v>
      </c>
      <c r="F16" s="20">
        <f t="shared" si="2"/>
        <v>0.25168500000000005</v>
      </c>
      <c r="G16" s="21">
        <f t="shared" si="3"/>
        <v>45.730409445000014</v>
      </c>
      <c r="H16" s="20">
        <f t="shared" ref="H16:I16" si="20">F16+D16</f>
        <v>0.77368500000000007</v>
      </c>
      <c r="I16" s="22">
        <f t="shared" si="20"/>
        <v>426.79040944500002</v>
      </c>
      <c r="J16" s="23">
        <f t="shared" si="5"/>
        <v>5.8575639771000008</v>
      </c>
      <c r="K16" s="23">
        <f t="shared" si="6"/>
        <v>58.470286093965008</v>
      </c>
      <c r="L16" s="23">
        <f t="shared" si="7"/>
        <v>64.327850071065015</v>
      </c>
      <c r="M16" s="24">
        <f t="shared" si="12"/>
        <v>6.7123621125000001</v>
      </c>
      <c r="N16" s="30">
        <f t="shared" si="9"/>
        <v>71.040212183565018</v>
      </c>
      <c r="O16" s="26"/>
      <c r="P16" s="31"/>
      <c r="Q16" s="27"/>
      <c r="R16" s="27"/>
      <c r="S16" s="28"/>
      <c r="T16" s="5"/>
      <c r="U16" s="29"/>
      <c r="V16" s="5"/>
      <c r="W16" s="5"/>
      <c r="X16" s="27"/>
      <c r="Y16" s="5"/>
      <c r="Z16" s="5"/>
    </row>
    <row r="17" spans="1:26" ht="12" customHeight="1" x14ac:dyDescent="0.2">
      <c r="A17" s="18" t="s">
        <v>36</v>
      </c>
      <c r="B17" s="19">
        <v>748</v>
      </c>
      <c r="C17" s="19">
        <v>5050</v>
      </c>
      <c r="D17" s="20">
        <f t="shared" si="0"/>
        <v>0.56099999999999994</v>
      </c>
      <c r="E17" s="21">
        <f t="shared" si="1"/>
        <v>409.53</v>
      </c>
      <c r="F17" s="20">
        <f t="shared" si="2"/>
        <v>0.27042749999999999</v>
      </c>
      <c r="G17" s="21">
        <f t="shared" si="3"/>
        <v>49.135865467499997</v>
      </c>
      <c r="H17" s="20">
        <f t="shared" ref="H17:I17" si="21">F17+D17</f>
        <v>0.83142749999999999</v>
      </c>
      <c r="I17" s="22">
        <f t="shared" si="21"/>
        <v>458.6658654675</v>
      </c>
      <c r="J17" s="23">
        <f t="shared" si="5"/>
        <v>6.2947320596500003</v>
      </c>
      <c r="K17" s="23">
        <f t="shared" si="6"/>
        <v>62.837223569047502</v>
      </c>
      <c r="L17" s="23">
        <f t="shared" si="7"/>
        <v>69.131955628697497</v>
      </c>
      <c r="M17" s="24">
        <f t="shared" si="12"/>
        <v>7.2133264187499995</v>
      </c>
      <c r="N17" s="30">
        <f t="shared" si="9"/>
        <v>76.345282047447498</v>
      </c>
      <c r="O17" s="26"/>
      <c r="P17" s="31"/>
      <c r="Q17" s="27"/>
      <c r="R17" s="27"/>
      <c r="S17" s="28"/>
      <c r="T17" s="5"/>
      <c r="U17" s="29"/>
      <c r="V17" s="5"/>
      <c r="W17" s="5"/>
      <c r="X17" s="27"/>
      <c r="Y17" s="5"/>
      <c r="Z17" s="5"/>
    </row>
    <row r="18" spans="1:26" ht="12.75" customHeight="1" x14ac:dyDescent="0.2">
      <c r="A18" s="18" t="s">
        <v>37</v>
      </c>
      <c r="B18" s="19">
        <v>800</v>
      </c>
      <c r="C18" s="19">
        <v>5400</v>
      </c>
      <c r="D18" s="20">
        <f t="shared" si="0"/>
        <v>0.60000000000000009</v>
      </c>
      <c r="E18" s="21">
        <f t="shared" si="1"/>
        <v>438.00000000000006</v>
      </c>
      <c r="F18" s="20">
        <f t="shared" si="2"/>
        <v>0.28917000000000004</v>
      </c>
      <c r="G18" s="21">
        <f t="shared" si="3"/>
        <v>52.541321490000009</v>
      </c>
      <c r="H18" s="20">
        <f t="shared" ref="H18:I18" si="22">F18+D18</f>
        <v>0.88917000000000013</v>
      </c>
      <c r="I18" s="22">
        <f t="shared" si="22"/>
        <v>490.54132149000009</v>
      </c>
      <c r="J18" s="23">
        <f t="shared" si="5"/>
        <v>6.7319001422000015</v>
      </c>
      <c r="K18" s="23">
        <f t="shared" si="6"/>
        <v>67.204161044130018</v>
      </c>
      <c r="L18" s="23">
        <f t="shared" si="7"/>
        <v>73.936061186330022</v>
      </c>
      <c r="M18" s="24">
        <f t="shared" si="12"/>
        <v>7.7142907250000015</v>
      </c>
      <c r="N18" s="30">
        <f t="shared" si="9"/>
        <v>81.65035191133002</v>
      </c>
      <c r="O18" s="26"/>
      <c r="P18" s="31" t="s">
        <v>38</v>
      </c>
      <c r="Q18" s="36">
        <v>0.12</v>
      </c>
      <c r="R18" s="37" t="s">
        <v>39</v>
      </c>
      <c r="S18" s="28"/>
      <c r="T18" s="5"/>
      <c r="U18" s="29"/>
      <c r="V18" s="5"/>
      <c r="W18" s="5"/>
      <c r="X18" s="27"/>
      <c r="Y18" s="5"/>
      <c r="Z18" s="5"/>
    </row>
    <row r="19" spans="1:26" ht="12.75" customHeight="1" x14ac:dyDescent="0.2">
      <c r="A19" s="18" t="s">
        <v>40</v>
      </c>
      <c r="B19" s="19">
        <v>920</v>
      </c>
      <c r="C19" s="19">
        <v>6123</v>
      </c>
      <c r="D19" s="20">
        <f t="shared" si="0"/>
        <v>0.69000000000000006</v>
      </c>
      <c r="E19" s="21">
        <f t="shared" si="1"/>
        <v>503.70000000000005</v>
      </c>
      <c r="F19" s="20">
        <f t="shared" si="2"/>
        <v>0.32788665</v>
      </c>
      <c r="G19" s="21">
        <f t="shared" si="3"/>
        <v>59.576020645050001</v>
      </c>
      <c r="H19" s="20">
        <f t="shared" ref="H19:I19" si="23">F19+D19</f>
        <v>1.0178866500000001</v>
      </c>
      <c r="I19" s="22">
        <f t="shared" si="23"/>
        <v>563.27602064505004</v>
      </c>
      <c r="J19" s="23">
        <f t="shared" si="5"/>
        <v>7.7064130412390011</v>
      </c>
      <c r="K19" s="23">
        <f t="shared" si="6"/>
        <v>77.168814828371865</v>
      </c>
      <c r="L19" s="23">
        <f t="shared" si="7"/>
        <v>84.875227869610868</v>
      </c>
      <c r="M19" s="24">
        <f t="shared" si="12"/>
        <v>8.8310149276250005</v>
      </c>
      <c r="N19" s="25">
        <f t="shared" si="9"/>
        <v>93.706242797235873</v>
      </c>
      <c r="O19" s="26"/>
      <c r="P19" s="31"/>
      <c r="Q19" s="38"/>
      <c r="R19" s="27"/>
      <c r="S19" s="28"/>
      <c r="T19" s="5"/>
      <c r="U19" s="29"/>
      <c r="V19" s="5"/>
      <c r="W19" s="5"/>
      <c r="X19" s="27"/>
      <c r="Y19" s="5"/>
      <c r="Z19" s="5"/>
    </row>
    <row r="20" spans="1:26" ht="12.75" customHeight="1" x14ac:dyDescent="0.2">
      <c r="A20" s="18" t="s">
        <v>41</v>
      </c>
      <c r="B20" s="19">
        <v>1000</v>
      </c>
      <c r="C20" s="19">
        <v>6600</v>
      </c>
      <c r="D20" s="20">
        <f t="shared" si="0"/>
        <v>0.75</v>
      </c>
      <c r="E20" s="21">
        <f t="shared" si="1"/>
        <v>547.5</v>
      </c>
      <c r="F20" s="20">
        <f t="shared" si="2"/>
        <v>0.35343000000000002</v>
      </c>
      <c r="G20" s="21">
        <f t="shared" si="3"/>
        <v>64.217170710000005</v>
      </c>
      <c r="H20" s="20">
        <f t="shared" ref="H20:I20" si="24">F20+D20</f>
        <v>1.1034299999999999</v>
      </c>
      <c r="I20" s="22">
        <f t="shared" si="24"/>
        <v>611.71717071</v>
      </c>
      <c r="J20" s="23">
        <f t="shared" si="5"/>
        <v>8.3540611737999999</v>
      </c>
      <c r="K20" s="23">
        <f t="shared" si="6"/>
        <v>83.805252387270002</v>
      </c>
      <c r="L20" s="23">
        <f t="shared" si="7"/>
        <v>92.159313561070007</v>
      </c>
      <c r="M20" s="24">
        <f t="shared" si="12"/>
        <v>9.573174775</v>
      </c>
      <c r="N20" s="30">
        <f t="shared" si="9"/>
        <v>101.73248833607001</v>
      </c>
      <c r="O20" s="26"/>
      <c r="P20" s="31"/>
      <c r="Q20" s="38"/>
      <c r="R20" s="27"/>
      <c r="S20" s="28"/>
      <c r="T20" s="5"/>
      <c r="U20" s="29"/>
      <c r="V20" s="5"/>
      <c r="W20" s="5"/>
      <c r="X20" s="27"/>
      <c r="Y20" s="5"/>
      <c r="Z20" s="5"/>
    </row>
    <row r="21" spans="1:26" ht="12" customHeight="1" x14ac:dyDescent="0.2">
      <c r="A21" s="18"/>
      <c r="B21" s="19"/>
      <c r="C21" s="19"/>
      <c r="D21" s="20"/>
      <c r="E21" s="21"/>
      <c r="F21" s="20"/>
      <c r="G21" s="21"/>
      <c r="H21" s="20"/>
      <c r="I21" s="22"/>
      <c r="J21" s="23"/>
      <c r="K21" s="23"/>
      <c r="L21" s="23"/>
      <c r="M21" s="24"/>
      <c r="N21" s="30"/>
      <c r="O21" s="27"/>
      <c r="P21" s="31" t="s">
        <v>42</v>
      </c>
      <c r="Q21" s="36">
        <v>0.14199999999999999</v>
      </c>
      <c r="R21" s="37" t="s">
        <v>39</v>
      </c>
      <c r="S21" s="28"/>
      <c r="T21" s="5"/>
      <c r="U21" s="29"/>
      <c r="V21" s="5"/>
      <c r="W21" s="5"/>
      <c r="X21" s="27"/>
      <c r="Y21" s="5"/>
      <c r="Z21" s="5"/>
    </row>
    <row r="22" spans="1:26" ht="12" customHeight="1" x14ac:dyDescent="0.2">
      <c r="A22" s="18" t="s">
        <v>43</v>
      </c>
      <c r="B22" s="19">
        <v>83</v>
      </c>
      <c r="C22" s="19">
        <v>400</v>
      </c>
      <c r="D22" s="20">
        <f t="shared" ref="D22:D46" si="25">B22/1000*0.75</f>
        <v>6.225E-2</v>
      </c>
      <c r="E22" s="21">
        <f t="shared" ref="E22:E46" si="26">D22*8760/12</f>
        <v>45.442499999999995</v>
      </c>
      <c r="F22" s="20">
        <f t="shared" ref="F22:F46" si="27">C22/1000*0.0714*0.75</f>
        <v>2.1420000000000002E-2</v>
      </c>
      <c r="G22" s="21">
        <f t="shared" ref="G22:G46" si="28">F22*8760/12*0.2489</f>
        <v>3.8919497400000007</v>
      </c>
      <c r="H22" s="20">
        <f t="shared" ref="H22:I22" si="29">F22+D22</f>
        <v>8.3669999999999994E-2</v>
      </c>
      <c r="I22" s="22">
        <f t="shared" si="29"/>
        <v>49.334449739999997</v>
      </c>
      <c r="J22" s="23">
        <f t="shared" ref="J22:J46" si="30">+$H22*$J$5</f>
        <v>0.63346501219999996</v>
      </c>
      <c r="K22" s="23">
        <f t="shared" ref="K22:K46" si="31">+I22*$K$5</f>
        <v>6.7588196143800001</v>
      </c>
      <c r="L22" s="23">
        <f t="shared" ref="L22:L46" si="32">+K22+J22</f>
        <v>7.3922846265800004</v>
      </c>
      <c r="M22" s="24">
        <f t="shared" ref="M22:M46" si="33">+H22*$M$5</f>
        <v>0.7259069749999999</v>
      </c>
      <c r="N22" s="30">
        <f t="shared" ref="N22:N46" si="34">M22+L22</f>
        <v>8.1181916015799995</v>
      </c>
      <c r="O22" s="26"/>
      <c r="P22" s="31"/>
      <c r="Q22" s="27"/>
      <c r="R22" s="27"/>
      <c r="S22" s="28"/>
      <c r="T22" s="5"/>
      <c r="U22" s="29"/>
      <c r="V22" s="5"/>
      <c r="W22" s="5"/>
      <c r="X22" s="27"/>
      <c r="Y22" s="5"/>
      <c r="Z22" s="5"/>
    </row>
    <row r="23" spans="1:26" ht="12" customHeight="1" x14ac:dyDescent="0.2">
      <c r="A23" s="18" t="s">
        <v>44</v>
      </c>
      <c r="B23" s="19">
        <v>125</v>
      </c>
      <c r="C23" s="19">
        <v>650</v>
      </c>
      <c r="D23" s="20">
        <f t="shared" si="25"/>
        <v>9.375E-2</v>
      </c>
      <c r="E23" s="21">
        <f t="shared" si="26"/>
        <v>68.4375</v>
      </c>
      <c r="F23" s="20">
        <f t="shared" si="27"/>
        <v>3.4807500000000005E-2</v>
      </c>
      <c r="G23" s="21">
        <f t="shared" si="28"/>
        <v>6.324418327500001</v>
      </c>
      <c r="H23" s="20">
        <f t="shared" ref="H23:I23" si="35">F23+D23</f>
        <v>0.12855749999999999</v>
      </c>
      <c r="I23" s="22">
        <f t="shared" si="35"/>
        <v>74.761918327499998</v>
      </c>
      <c r="J23" s="23">
        <f t="shared" si="30"/>
        <v>0.97330797545000003</v>
      </c>
      <c r="K23" s="23">
        <f t="shared" si="31"/>
        <v>10.2423828108675</v>
      </c>
      <c r="L23" s="23">
        <f t="shared" si="32"/>
        <v>11.2156907863175</v>
      </c>
      <c r="M23" s="24">
        <f t="shared" si="33"/>
        <v>1.1153434437499998</v>
      </c>
      <c r="N23" s="30">
        <f t="shared" si="34"/>
        <v>12.3310342300675</v>
      </c>
      <c r="O23" s="26"/>
      <c r="P23" s="31" t="s">
        <v>45</v>
      </c>
      <c r="Q23" s="39">
        <v>4.1000000000000003E-3</v>
      </c>
      <c r="R23" s="27"/>
      <c r="S23" s="28"/>
      <c r="T23" s="5"/>
      <c r="U23" s="29"/>
      <c r="V23" s="5"/>
      <c r="W23" s="5"/>
      <c r="X23" s="27"/>
      <c r="Y23" s="5"/>
      <c r="Z23" s="5"/>
    </row>
    <row r="24" spans="1:26" ht="12" customHeight="1" x14ac:dyDescent="0.2">
      <c r="A24" s="18" t="s">
        <v>46</v>
      </c>
      <c r="B24" s="19">
        <v>250</v>
      </c>
      <c r="C24" s="19">
        <v>1300</v>
      </c>
      <c r="D24" s="20">
        <f t="shared" si="25"/>
        <v>0.1875</v>
      </c>
      <c r="E24" s="21">
        <f t="shared" si="26"/>
        <v>136.875</v>
      </c>
      <c r="F24" s="20">
        <f t="shared" si="27"/>
        <v>6.961500000000001E-2</v>
      </c>
      <c r="G24" s="21">
        <f t="shared" si="28"/>
        <v>12.648836655000002</v>
      </c>
      <c r="H24" s="20">
        <f t="shared" ref="H24:I24" si="36">F24+D24</f>
        <v>0.25711499999999998</v>
      </c>
      <c r="I24" s="22">
        <f t="shared" si="36"/>
        <v>149.523836655</v>
      </c>
      <c r="J24" s="23">
        <f t="shared" si="30"/>
        <v>1.9466159509000001</v>
      </c>
      <c r="K24" s="23">
        <f t="shared" si="31"/>
        <v>20.484765621735001</v>
      </c>
      <c r="L24" s="23">
        <f t="shared" si="32"/>
        <v>22.431381572635001</v>
      </c>
      <c r="M24" s="24">
        <f t="shared" si="33"/>
        <v>2.2306868874999997</v>
      </c>
      <c r="N24" s="30">
        <f t="shared" si="34"/>
        <v>24.662068460135</v>
      </c>
      <c r="O24" s="26"/>
      <c r="P24" s="31" t="s">
        <v>47</v>
      </c>
      <c r="Q24" s="39">
        <v>4.0000000000000002E-4</v>
      </c>
      <c r="R24" s="27"/>
      <c r="S24" s="28"/>
      <c r="T24" s="5"/>
      <c r="U24" s="29"/>
      <c r="V24" s="5"/>
      <c r="W24" s="5"/>
      <c r="X24" s="27"/>
      <c r="Y24" s="5"/>
      <c r="Z24" s="5"/>
    </row>
    <row r="25" spans="1:26" ht="12" customHeight="1" x14ac:dyDescent="0.2">
      <c r="A25" s="18" t="s">
        <v>48</v>
      </c>
      <c r="B25" s="19">
        <v>300</v>
      </c>
      <c r="C25" s="19">
        <v>1800</v>
      </c>
      <c r="D25" s="20">
        <f t="shared" si="25"/>
        <v>0.22499999999999998</v>
      </c>
      <c r="E25" s="21">
        <f t="shared" si="26"/>
        <v>164.24999999999997</v>
      </c>
      <c r="F25" s="20">
        <f t="shared" si="27"/>
        <v>9.6390000000000017E-2</v>
      </c>
      <c r="G25" s="21">
        <f t="shared" si="28"/>
        <v>17.513773830000005</v>
      </c>
      <c r="H25" s="20">
        <f t="shared" ref="H25:I25" si="37">F25+D25</f>
        <v>0.32139000000000001</v>
      </c>
      <c r="I25" s="22">
        <f t="shared" si="37"/>
        <v>181.76377382999999</v>
      </c>
      <c r="J25" s="23">
        <f t="shared" si="30"/>
        <v>2.4332415474000002</v>
      </c>
      <c r="K25" s="23">
        <f t="shared" si="31"/>
        <v>24.901637014710001</v>
      </c>
      <c r="L25" s="23">
        <f t="shared" si="32"/>
        <v>27.334878562110003</v>
      </c>
      <c r="M25" s="24">
        <f t="shared" si="33"/>
        <v>2.7883260750000001</v>
      </c>
      <c r="N25" s="30">
        <f t="shared" si="34"/>
        <v>30.123204637110003</v>
      </c>
      <c r="O25" s="26"/>
      <c r="P25" s="31" t="s">
        <v>49</v>
      </c>
      <c r="Q25" s="39">
        <v>1.5E-3</v>
      </c>
      <c r="R25" s="27"/>
      <c r="S25" s="28"/>
      <c r="T25" s="5"/>
      <c r="U25" s="29"/>
      <c r="V25" s="5"/>
      <c r="W25" s="5"/>
      <c r="X25" s="27"/>
      <c r="Y25" s="5"/>
      <c r="Z25" s="5"/>
    </row>
    <row r="26" spans="1:26" ht="12" customHeight="1" x14ac:dyDescent="0.2">
      <c r="A26" s="18" t="s">
        <v>50</v>
      </c>
      <c r="B26" s="19">
        <v>400</v>
      </c>
      <c r="C26" s="19">
        <v>2400</v>
      </c>
      <c r="D26" s="20">
        <f t="shared" si="25"/>
        <v>0.30000000000000004</v>
      </c>
      <c r="E26" s="21">
        <f t="shared" si="26"/>
        <v>219.00000000000003</v>
      </c>
      <c r="F26" s="20">
        <f t="shared" si="27"/>
        <v>0.12852000000000002</v>
      </c>
      <c r="G26" s="21">
        <f t="shared" si="28"/>
        <v>23.351698440000007</v>
      </c>
      <c r="H26" s="20">
        <f t="shared" ref="H26:I26" si="38">F26+D26</f>
        <v>0.42852000000000007</v>
      </c>
      <c r="I26" s="22">
        <f t="shared" si="38"/>
        <v>242.35169844000004</v>
      </c>
      <c r="J26" s="23">
        <f t="shared" si="30"/>
        <v>3.2443220632000007</v>
      </c>
      <c r="K26" s="23">
        <f t="shared" si="31"/>
        <v>33.202182686280004</v>
      </c>
      <c r="L26" s="23">
        <f t="shared" si="32"/>
        <v>36.446504749480006</v>
      </c>
      <c r="M26" s="24">
        <f t="shared" si="33"/>
        <v>3.7177681000000007</v>
      </c>
      <c r="N26" s="30">
        <f t="shared" si="34"/>
        <v>40.164272849480007</v>
      </c>
      <c r="O26" s="26"/>
      <c r="P26" s="27"/>
      <c r="Q26" s="27"/>
      <c r="R26" s="27"/>
      <c r="S26" s="28"/>
      <c r="T26" s="5"/>
      <c r="U26" s="29"/>
      <c r="V26" s="5"/>
      <c r="W26" s="5"/>
      <c r="X26" s="27"/>
      <c r="Y26" s="5"/>
      <c r="Z26" s="5"/>
    </row>
    <row r="27" spans="1:26" ht="12" customHeight="1" x14ac:dyDescent="0.2">
      <c r="A27" s="91" t="s">
        <v>51</v>
      </c>
      <c r="B27" s="92">
        <v>480</v>
      </c>
      <c r="C27" s="92">
        <v>2800</v>
      </c>
      <c r="D27" s="93">
        <f t="shared" si="25"/>
        <v>0.36</v>
      </c>
      <c r="E27" s="94">
        <f t="shared" si="26"/>
        <v>262.8</v>
      </c>
      <c r="F27" s="93">
        <f t="shared" si="27"/>
        <v>0.14994000000000002</v>
      </c>
      <c r="G27" s="94">
        <f t="shared" si="28"/>
        <v>27.243648180000005</v>
      </c>
      <c r="H27" s="93">
        <f t="shared" ref="H27:I27" si="39">F27+D27</f>
        <v>0.50994000000000006</v>
      </c>
      <c r="I27" s="95">
        <f t="shared" si="39"/>
        <v>290.04364817999999</v>
      </c>
      <c r="J27" s="96">
        <f t="shared" si="30"/>
        <v>3.8607523404000008</v>
      </c>
      <c r="K27" s="96">
        <f t="shared" si="31"/>
        <v>39.735979800660004</v>
      </c>
      <c r="L27" s="96">
        <f t="shared" si="32"/>
        <v>43.596732141060002</v>
      </c>
      <c r="M27" s="97">
        <f t="shared" si="33"/>
        <v>4.4241544500000005</v>
      </c>
      <c r="N27" s="98">
        <f t="shared" si="34"/>
        <v>48.020886591060005</v>
      </c>
      <c r="O27" s="26"/>
      <c r="P27" s="27"/>
      <c r="Q27" s="27"/>
      <c r="R27" s="27"/>
      <c r="S27" s="28"/>
      <c r="T27" s="5"/>
      <c r="U27" s="29"/>
      <c r="V27" s="5"/>
      <c r="W27" s="5"/>
      <c r="X27" s="27"/>
      <c r="Y27" s="5"/>
      <c r="Z27" s="5"/>
    </row>
    <row r="28" spans="1:26" ht="11.25" customHeight="1" x14ac:dyDescent="0.2">
      <c r="A28" s="99" t="s">
        <v>52</v>
      </c>
      <c r="B28" s="92">
        <v>600</v>
      </c>
      <c r="C28" s="92">
        <v>3400</v>
      </c>
      <c r="D28" s="93">
        <f t="shared" si="25"/>
        <v>0.44999999999999996</v>
      </c>
      <c r="E28" s="94">
        <f t="shared" si="26"/>
        <v>328.49999999999994</v>
      </c>
      <c r="F28" s="93">
        <f t="shared" si="27"/>
        <v>0.18207000000000001</v>
      </c>
      <c r="G28" s="94">
        <f t="shared" si="28"/>
        <v>33.081572790000003</v>
      </c>
      <c r="H28" s="93">
        <f t="shared" ref="H28:I28" si="40">F28+D28</f>
        <v>0.63206999999999991</v>
      </c>
      <c r="I28" s="95">
        <f t="shared" si="40"/>
        <v>361.58157278999994</v>
      </c>
      <c r="J28" s="96">
        <f t="shared" si="30"/>
        <v>4.7853977562000001</v>
      </c>
      <c r="K28" s="96">
        <f t="shared" si="31"/>
        <v>49.536675472229994</v>
      </c>
      <c r="L28" s="96">
        <f t="shared" si="32"/>
        <v>54.322073228429993</v>
      </c>
      <c r="M28" s="97">
        <f t="shared" si="33"/>
        <v>5.4837339749999989</v>
      </c>
      <c r="N28" s="98">
        <f t="shared" si="34"/>
        <v>59.805807203429993</v>
      </c>
      <c r="O28" s="26"/>
      <c r="P28" s="27"/>
      <c r="Q28" s="27"/>
      <c r="R28" s="27"/>
      <c r="S28" s="28"/>
      <c r="T28" s="5"/>
      <c r="U28" s="29"/>
      <c r="V28" s="5"/>
      <c r="W28" s="5"/>
      <c r="X28" s="27"/>
      <c r="Y28" s="5"/>
      <c r="Z28" s="5"/>
    </row>
    <row r="29" spans="1:26" ht="11.25" customHeight="1" x14ac:dyDescent="0.2">
      <c r="A29" s="99" t="s">
        <v>53</v>
      </c>
      <c r="B29" s="100">
        <f>ROUND(B28+((B30-B28)/(150-112.5))*(125-112.5),0)</f>
        <v>633</v>
      </c>
      <c r="C29" s="100">
        <f>ROUND(C28+((C30-C28)/(150-112.5))*(125-112.5),2)</f>
        <v>3766.67</v>
      </c>
      <c r="D29" s="93">
        <f t="shared" si="25"/>
        <v>0.47475000000000001</v>
      </c>
      <c r="E29" s="94">
        <f t="shared" si="26"/>
        <v>346.56750000000005</v>
      </c>
      <c r="F29" s="93">
        <f t="shared" si="27"/>
        <v>0.2017051785</v>
      </c>
      <c r="G29" s="94">
        <f t="shared" si="28"/>
        <v>36.649225817914505</v>
      </c>
      <c r="H29" s="93">
        <f t="shared" ref="H29:I29" si="41">F29+D29</f>
        <v>0.67645517850000003</v>
      </c>
      <c r="I29" s="95">
        <f t="shared" si="41"/>
        <v>383.21672581791455</v>
      </c>
      <c r="J29" s="96">
        <f t="shared" si="30"/>
        <v>5.1214376467223106</v>
      </c>
      <c r="K29" s="96">
        <f t="shared" si="31"/>
        <v>52.5006914370543</v>
      </c>
      <c r="L29" s="96">
        <f t="shared" si="32"/>
        <v>57.622129083776613</v>
      </c>
      <c r="M29" s="97">
        <f t="shared" si="33"/>
        <v>5.8688123861362502</v>
      </c>
      <c r="N29" s="98">
        <f t="shared" si="34"/>
        <v>63.490941469912862</v>
      </c>
      <c r="O29" s="26"/>
      <c r="P29" s="27"/>
      <c r="Q29" s="27"/>
      <c r="R29" s="27"/>
      <c r="S29" s="28"/>
      <c r="T29" s="5"/>
      <c r="U29" s="29"/>
      <c r="V29" s="5"/>
      <c r="W29" s="5"/>
      <c r="X29" s="27"/>
      <c r="Y29" s="5"/>
      <c r="Z29" s="5"/>
    </row>
    <row r="30" spans="1:26" ht="11.25" customHeight="1" x14ac:dyDescent="0.2">
      <c r="A30" s="99" t="s">
        <v>54</v>
      </c>
      <c r="B30" s="92">
        <v>700</v>
      </c>
      <c r="C30" s="92">
        <v>4500</v>
      </c>
      <c r="D30" s="93">
        <f t="shared" si="25"/>
        <v>0.52499999999999991</v>
      </c>
      <c r="E30" s="94">
        <f t="shared" si="26"/>
        <v>383.24999999999994</v>
      </c>
      <c r="F30" s="93">
        <f t="shared" si="27"/>
        <v>0.24097500000000002</v>
      </c>
      <c r="G30" s="94">
        <f t="shared" si="28"/>
        <v>43.784434575000006</v>
      </c>
      <c r="H30" s="93">
        <f t="shared" ref="H30:I30" si="42">F30+D30</f>
        <v>0.76597499999999996</v>
      </c>
      <c r="I30" s="95">
        <f t="shared" si="42"/>
        <v>427.03443457499998</v>
      </c>
      <c r="J30" s="96">
        <f t="shared" si="30"/>
        <v>5.7991916185000001</v>
      </c>
      <c r="K30" s="96">
        <f t="shared" si="31"/>
        <v>58.503717536775</v>
      </c>
      <c r="L30" s="96">
        <f t="shared" si="32"/>
        <v>64.302909155275003</v>
      </c>
      <c r="M30" s="97">
        <f t="shared" si="33"/>
        <v>6.6454714374999995</v>
      </c>
      <c r="N30" s="98">
        <f t="shared" si="34"/>
        <v>70.94838059277501</v>
      </c>
      <c r="O30" s="26"/>
      <c r="P30" s="27"/>
      <c r="Q30" s="27"/>
      <c r="R30" s="27"/>
      <c r="S30" s="28"/>
      <c r="T30" s="5"/>
      <c r="U30" s="29"/>
      <c r="V30" s="5"/>
      <c r="W30" s="5"/>
      <c r="X30" s="27"/>
      <c r="Y30" s="5"/>
      <c r="Z30" s="5"/>
    </row>
    <row r="31" spans="1:26" ht="11.25" customHeight="1" x14ac:dyDescent="0.2">
      <c r="A31" s="99" t="s">
        <v>55</v>
      </c>
      <c r="B31" s="92">
        <v>766</v>
      </c>
      <c r="C31" s="92">
        <v>4767</v>
      </c>
      <c r="D31" s="93">
        <f t="shared" si="25"/>
        <v>0.57450000000000001</v>
      </c>
      <c r="E31" s="94">
        <f t="shared" si="26"/>
        <v>419.38499999999999</v>
      </c>
      <c r="F31" s="93">
        <f t="shared" si="27"/>
        <v>0.25527285000000005</v>
      </c>
      <c r="G31" s="94">
        <f t="shared" si="28"/>
        <v>46.382311026450004</v>
      </c>
      <c r="H31" s="93">
        <f t="shared" ref="H31:I31" si="43">F31+D31</f>
        <v>0.82977285000000012</v>
      </c>
      <c r="I31" s="95">
        <f t="shared" si="43"/>
        <v>465.76731102644999</v>
      </c>
      <c r="J31" s="96">
        <f t="shared" si="30"/>
        <v>6.2822047155310017</v>
      </c>
      <c r="K31" s="96">
        <f t="shared" si="31"/>
        <v>63.810121610623654</v>
      </c>
      <c r="L31" s="96">
        <f t="shared" si="32"/>
        <v>70.092326326154648</v>
      </c>
      <c r="M31" s="97">
        <f t="shared" si="33"/>
        <v>7.1989709511250011</v>
      </c>
      <c r="N31" s="98">
        <f t="shared" si="34"/>
        <v>77.291297277279654</v>
      </c>
      <c r="O31" s="26"/>
      <c r="P31" s="27"/>
      <c r="Q31" s="27"/>
      <c r="R31" s="27"/>
      <c r="S31" s="28"/>
      <c r="T31" s="5"/>
      <c r="U31" s="29"/>
      <c r="V31" s="5"/>
      <c r="W31" s="5"/>
      <c r="X31" s="27"/>
      <c r="Y31" s="5"/>
      <c r="Z31" s="5"/>
    </row>
    <row r="32" spans="1:26" ht="12" customHeight="1" x14ac:dyDescent="0.2">
      <c r="A32" s="99" t="s">
        <v>56</v>
      </c>
      <c r="B32" s="92">
        <v>833</v>
      </c>
      <c r="C32" s="92">
        <v>5033</v>
      </c>
      <c r="D32" s="93">
        <f t="shared" si="25"/>
        <v>0.62474999999999992</v>
      </c>
      <c r="E32" s="94">
        <f t="shared" si="26"/>
        <v>456.06749999999994</v>
      </c>
      <c r="F32" s="93">
        <f t="shared" si="27"/>
        <v>0.26951715000000004</v>
      </c>
      <c r="G32" s="94">
        <f t="shared" si="28"/>
        <v>48.97045760355001</v>
      </c>
      <c r="H32" s="93">
        <f t="shared" ref="H32:I32" si="44">F32+D32</f>
        <v>0.8942671499999999</v>
      </c>
      <c r="I32" s="95">
        <f t="shared" si="44"/>
        <v>505.03795760354996</v>
      </c>
      <c r="J32" s="96">
        <f t="shared" si="30"/>
        <v>6.7704906308689994</v>
      </c>
      <c r="K32" s="96">
        <f t="shared" si="31"/>
        <v>69.190200191686344</v>
      </c>
      <c r="L32" s="96">
        <f t="shared" si="32"/>
        <v>75.96069082255535</v>
      </c>
      <c r="M32" s="97">
        <f t="shared" si="33"/>
        <v>7.758512748874999</v>
      </c>
      <c r="N32" s="98">
        <f t="shared" si="34"/>
        <v>83.719203571430342</v>
      </c>
      <c r="O32" s="26"/>
      <c r="P32" s="27"/>
      <c r="Q32" s="27"/>
      <c r="R32" s="27"/>
      <c r="S32" s="28"/>
      <c r="T32" s="5"/>
      <c r="U32" s="29"/>
      <c r="V32" s="5"/>
      <c r="W32" s="5"/>
      <c r="X32" s="27"/>
      <c r="Y32" s="5"/>
      <c r="Z32" s="5"/>
    </row>
    <row r="33" spans="1:26" ht="12" customHeight="1" x14ac:dyDescent="0.2">
      <c r="A33" s="99" t="s">
        <v>57</v>
      </c>
      <c r="B33" s="92">
        <v>900</v>
      </c>
      <c r="C33" s="92">
        <v>5300</v>
      </c>
      <c r="D33" s="93">
        <f t="shared" si="25"/>
        <v>0.67500000000000004</v>
      </c>
      <c r="E33" s="94">
        <f t="shared" si="26"/>
        <v>492.75</v>
      </c>
      <c r="F33" s="93">
        <f t="shared" si="27"/>
        <v>0.28381500000000004</v>
      </c>
      <c r="G33" s="94">
        <f t="shared" si="28"/>
        <v>51.568334055000015</v>
      </c>
      <c r="H33" s="93">
        <f t="shared" ref="H33:I33" si="45">F33+D33</f>
        <v>0.95881500000000008</v>
      </c>
      <c r="I33" s="95">
        <f t="shared" si="45"/>
        <v>544.31833405500004</v>
      </c>
      <c r="J33" s="96">
        <f t="shared" si="30"/>
        <v>7.2591819729000013</v>
      </c>
      <c r="K33" s="96">
        <f t="shared" si="31"/>
        <v>74.57161176553501</v>
      </c>
      <c r="L33" s="96">
        <f t="shared" si="32"/>
        <v>81.830793738435005</v>
      </c>
      <c r="M33" s="97">
        <f t="shared" si="33"/>
        <v>8.3185191375000009</v>
      </c>
      <c r="N33" s="98">
        <f t="shared" si="34"/>
        <v>90.14931287593501</v>
      </c>
      <c r="O33" s="26"/>
      <c r="P33" s="27"/>
      <c r="Q33" s="27"/>
      <c r="R33" s="27"/>
      <c r="S33" s="28"/>
      <c r="T33" s="5"/>
      <c r="U33" s="29"/>
      <c r="V33" s="5"/>
      <c r="W33" s="5"/>
      <c r="X33" s="27"/>
      <c r="Y33" s="5"/>
      <c r="Z33" s="5"/>
    </row>
    <row r="34" spans="1:26" ht="12" customHeight="1" x14ac:dyDescent="0.2">
      <c r="A34" s="91" t="s">
        <v>58</v>
      </c>
      <c r="B34" s="92">
        <v>967</v>
      </c>
      <c r="C34" s="92">
        <v>5633</v>
      </c>
      <c r="D34" s="93">
        <f t="shared" si="25"/>
        <v>0.72524999999999995</v>
      </c>
      <c r="E34" s="94">
        <f t="shared" si="26"/>
        <v>529.4325</v>
      </c>
      <c r="F34" s="93">
        <f t="shared" si="27"/>
        <v>0.30164714999999998</v>
      </c>
      <c r="G34" s="94">
        <f t="shared" si="28"/>
        <v>54.808382213549997</v>
      </c>
      <c r="H34" s="93">
        <f t="shared" ref="H34:I34" si="46">F34+D34</f>
        <v>1.0268971499999999</v>
      </c>
      <c r="I34" s="95">
        <f t="shared" si="46"/>
        <v>584.24088221354998</v>
      </c>
      <c r="J34" s="96">
        <f t="shared" si="30"/>
        <v>7.7746314766689997</v>
      </c>
      <c r="K34" s="96">
        <f t="shared" si="31"/>
        <v>80.041000863256357</v>
      </c>
      <c r="L34" s="96">
        <f t="shared" si="32"/>
        <v>87.815632339925358</v>
      </c>
      <c r="M34" s="97">
        <f t="shared" si="33"/>
        <v>8.9091885238749988</v>
      </c>
      <c r="N34" s="98">
        <f t="shared" si="34"/>
        <v>96.72482086380036</v>
      </c>
      <c r="O34" s="26"/>
      <c r="P34" s="27"/>
      <c r="Q34" s="27"/>
      <c r="R34" s="27"/>
      <c r="S34" s="28"/>
      <c r="T34" s="5"/>
      <c r="U34" s="29"/>
      <c r="V34" s="5"/>
      <c r="W34" s="5"/>
      <c r="X34" s="27"/>
      <c r="Y34" s="5"/>
      <c r="Z34" s="5"/>
    </row>
    <row r="35" spans="1:26" ht="12" customHeight="1" x14ac:dyDescent="0.2">
      <c r="A35" s="99" t="s">
        <v>59</v>
      </c>
      <c r="B35" s="92">
        <v>1100</v>
      </c>
      <c r="C35" s="92">
        <v>6300</v>
      </c>
      <c r="D35" s="93">
        <f t="shared" si="25"/>
        <v>0.82500000000000007</v>
      </c>
      <c r="E35" s="94">
        <f t="shared" si="26"/>
        <v>602.25000000000011</v>
      </c>
      <c r="F35" s="93">
        <f t="shared" si="27"/>
        <v>0.33736500000000003</v>
      </c>
      <c r="G35" s="94">
        <f t="shared" si="28"/>
        <v>61.298208405000011</v>
      </c>
      <c r="H35" s="93">
        <f t="shared" ref="H35:I35" si="47">F35+D35</f>
        <v>1.1623650000000001</v>
      </c>
      <c r="I35" s="95">
        <f t="shared" si="47"/>
        <v>663.54820840500008</v>
      </c>
      <c r="J35" s="96">
        <f t="shared" si="30"/>
        <v>8.800257665900002</v>
      </c>
      <c r="K35" s="96">
        <f t="shared" si="31"/>
        <v>90.906104551485015</v>
      </c>
      <c r="L35" s="96">
        <f t="shared" si="32"/>
        <v>99.706362217385021</v>
      </c>
      <c r="M35" s="97">
        <f t="shared" si="33"/>
        <v>10.0844850125</v>
      </c>
      <c r="N35" s="98">
        <f t="shared" si="34"/>
        <v>109.79084722988502</v>
      </c>
      <c r="O35" s="26"/>
      <c r="P35" s="27"/>
      <c r="Q35" s="27"/>
      <c r="R35" s="27"/>
      <c r="S35" s="28"/>
      <c r="T35" s="5"/>
      <c r="U35" s="29"/>
      <c r="V35" s="5"/>
      <c r="W35" s="5"/>
      <c r="X35" s="27"/>
      <c r="Y35" s="5"/>
      <c r="Z35" s="5"/>
    </row>
    <row r="36" spans="1:26" ht="12" customHeight="1" x14ac:dyDescent="0.2">
      <c r="A36" s="18" t="s">
        <v>60</v>
      </c>
      <c r="B36" s="19">
        <v>1750</v>
      </c>
      <c r="C36" s="19">
        <v>6950</v>
      </c>
      <c r="D36" s="20">
        <f t="shared" si="25"/>
        <v>1.3125</v>
      </c>
      <c r="E36" s="21">
        <f t="shared" si="26"/>
        <v>958.125</v>
      </c>
      <c r="F36" s="20">
        <f t="shared" si="27"/>
        <v>0.37217250000000002</v>
      </c>
      <c r="G36" s="21">
        <f t="shared" si="28"/>
        <v>67.622626732499995</v>
      </c>
      <c r="H36" s="20">
        <f t="shared" ref="H36:I36" si="48">F36+D36</f>
        <v>1.6846725</v>
      </c>
      <c r="I36" s="22">
        <f t="shared" si="48"/>
        <v>1025.7476267325001</v>
      </c>
      <c r="J36" s="23">
        <f t="shared" si="30"/>
        <v>12.754644266350001</v>
      </c>
      <c r="K36" s="23">
        <f t="shared" si="31"/>
        <v>140.52742486235252</v>
      </c>
      <c r="L36" s="23">
        <f t="shared" si="32"/>
        <v>153.28206912870252</v>
      </c>
      <c r="M36" s="24">
        <f t="shared" si="33"/>
        <v>14.615937831249999</v>
      </c>
      <c r="N36" s="30">
        <f t="shared" si="34"/>
        <v>167.89800695995251</v>
      </c>
      <c r="O36" s="26"/>
      <c r="P36" s="27"/>
      <c r="Q36" s="27"/>
      <c r="R36" s="27"/>
      <c r="S36" s="28"/>
      <c r="T36" s="5"/>
      <c r="U36" s="29"/>
      <c r="V36" s="5"/>
      <c r="W36" s="5"/>
      <c r="X36" s="27"/>
      <c r="Y36" s="5"/>
      <c r="Z36" s="5"/>
    </row>
    <row r="37" spans="1:26" ht="12" customHeight="1" x14ac:dyDescent="0.2">
      <c r="A37" s="18" t="s">
        <v>61</v>
      </c>
      <c r="B37" s="19">
        <v>2075</v>
      </c>
      <c r="C37" s="19">
        <v>7275</v>
      </c>
      <c r="D37" s="20">
        <f t="shared" si="25"/>
        <v>1.5562500000000001</v>
      </c>
      <c r="E37" s="21">
        <f t="shared" si="26"/>
        <v>1136.0625000000002</v>
      </c>
      <c r="F37" s="20">
        <f t="shared" si="27"/>
        <v>0.38957625000000007</v>
      </c>
      <c r="G37" s="21">
        <f t="shared" si="28"/>
        <v>70.784835896250001</v>
      </c>
      <c r="H37" s="20">
        <f t="shared" ref="H37:I37" si="49">F37+D37</f>
        <v>1.9458262500000001</v>
      </c>
      <c r="I37" s="22">
        <f t="shared" si="49"/>
        <v>1206.8473358962501</v>
      </c>
      <c r="J37" s="23">
        <f t="shared" si="30"/>
        <v>14.731837566575003</v>
      </c>
      <c r="K37" s="23">
        <f t="shared" si="31"/>
        <v>165.33808501778628</v>
      </c>
      <c r="L37" s="23">
        <f t="shared" si="32"/>
        <v>180.06992258436128</v>
      </c>
      <c r="M37" s="24">
        <f t="shared" si="33"/>
        <v>16.881664240625</v>
      </c>
      <c r="N37" s="30">
        <f t="shared" si="34"/>
        <v>196.95158682498629</v>
      </c>
      <c r="O37" s="26"/>
      <c r="P37" s="27"/>
      <c r="Q37" s="27"/>
      <c r="R37" s="27"/>
      <c r="S37" s="28"/>
      <c r="T37" s="5"/>
      <c r="U37" s="29"/>
      <c r="V37" s="5"/>
      <c r="W37" s="5"/>
      <c r="X37" s="27"/>
      <c r="Y37" s="5"/>
      <c r="Z37" s="5"/>
    </row>
    <row r="38" spans="1:26" ht="12" customHeight="1" x14ac:dyDescent="0.2">
      <c r="A38" s="18" t="s">
        <v>62</v>
      </c>
      <c r="B38" s="19">
        <v>2400</v>
      </c>
      <c r="C38" s="19">
        <v>7600</v>
      </c>
      <c r="D38" s="20">
        <f t="shared" si="25"/>
        <v>1.7999999999999998</v>
      </c>
      <c r="E38" s="21">
        <f t="shared" si="26"/>
        <v>1313.9999999999998</v>
      </c>
      <c r="F38" s="20">
        <f t="shared" si="27"/>
        <v>0.40698000000000001</v>
      </c>
      <c r="G38" s="21">
        <f t="shared" si="28"/>
        <v>73.947045059999994</v>
      </c>
      <c r="H38" s="20">
        <f t="shared" ref="H38:I38" si="50">F38+D38</f>
        <v>2.2069799999999997</v>
      </c>
      <c r="I38" s="22">
        <f t="shared" si="50"/>
        <v>1387.9470450599997</v>
      </c>
      <c r="J38" s="23">
        <f t="shared" si="30"/>
        <v>16.709030866799999</v>
      </c>
      <c r="K38" s="23">
        <f t="shared" si="31"/>
        <v>190.14874517321996</v>
      </c>
      <c r="L38" s="23">
        <f t="shared" si="32"/>
        <v>206.85777604001996</v>
      </c>
      <c r="M38" s="24">
        <f t="shared" si="33"/>
        <v>19.147390649999998</v>
      </c>
      <c r="N38" s="30">
        <f t="shared" si="34"/>
        <v>226.00516669001996</v>
      </c>
      <c r="O38" s="26"/>
      <c r="P38" s="27"/>
      <c r="Q38" s="27"/>
      <c r="R38" s="27"/>
      <c r="S38" s="28"/>
      <c r="T38" s="5"/>
      <c r="U38" s="29"/>
      <c r="V38" s="5"/>
      <c r="W38" s="5"/>
      <c r="X38" s="27"/>
      <c r="Y38" s="5"/>
      <c r="Z38" s="5"/>
    </row>
    <row r="39" spans="1:26" ht="12" customHeight="1" x14ac:dyDescent="0.2">
      <c r="A39" s="18" t="s">
        <v>63</v>
      </c>
      <c r="B39" s="19">
        <v>3000</v>
      </c>
      <c r="C39" s="19">
        <v>12000</v>
      </c>
      <c r="D39" s="20">
        <f t="shared" si="25"/>
        <v>2.25</v>
      </c>
      <c r="E39" s="21">
        <f t="shared" si="26"/>
        <v>1642.5</v>
      </c>
      <c r="F39" s="20">
        <f t="shared" si="27"/>
        <v>0.64260000000000006</v>
      </c>
      <c r="G39" s="21">
        <f t="shared" si="28"/>
        <v>116.75849220000001</v>
      </c>
      <c r="H39" s="20">
        <f t="shared" ref="H39:I39" si="51">F39+D39</f>
        <v>2.8925999999999998</v>
      </c>
      <c r="I39" s="22">
        <f t="shared" si="51"/>
        <v>1759.2584922000001</v>
      </c>
      <c r="J39" s="23">
        <f t="shared" si="30"/>
        <v>21.899855316</v>
      </c>
      <c r="K39" s="23">
        <f t="shared" si="31"/>
        <v>241.01841343140003</v>
      </c>
      <c r="L39" s="23">
        <f t="shared" si="32"/>
        <v>262.91826874740002</v>
      </c>
      <c r="M39" s="24">
        <f t="shared" si="33"/>
        <v>25.095715499999997</v>
      </c>
      <c r="N39" s="30">
        <f t="shared" si="34"/>
        <v>288.0139842474</v>
      </c>
      <c r="O39" s="26"/>
      <c r="P39" s="27"/>
      <c r="Q39" s="27"/>
      <c r="R39" s="27"/>
      <c r="S39" s="28"/>
      <c r="T39" s="5"/>
      <c r="U39" s="29"/>
      <c r="V39" s="5"/>
      <c r="W39" s="5"/>
      <c r="X39" s="27"/>
      <c r="Y39" s="5"/>
      <c r="Z39" s="5"/>
    </row>
    <row r="40" spans="1:26" ht="12" customHeight="1" x14ac:dyDescent="0.2">
      <c r="A40" s="18" t="s">
        <v>64</v>
      </c>
      <c r="B40" s="19">
        <v>3400</v>
      </c>
      <c r="C40" s="19">
        <v>13000</v>
      </c>
      <c r="D40" s="20">
        <f t="shared" si="25"/>
        <v>2.5499999999999998</v>
      </c>
      <c r="E40" s="21">
        <f t="shared" si="26"/>
        <v>1861.5</v>
      </c>
      <c r="F40" s="20">
        <f t="shared" si="27"/>
        <v>0.69615000000000005</v>
      </c>
      <c r="G40" s="21">
        <f t="shared" si="28"/>
        <v>126.48836655000001</v>
      </c>
      <c r="H40" s="20">
        <f t="shared" ref="H40:I40" si="52">F40+D40</f>
        <v>3.2461500000000001</v>
      </c>
      <c r="I40" s="22">
        <f t="shared" si="52"/>
        <v>1987.9883665499999</v>
      </c>
      <c r="J40" s="23">
        <f t="shared" si="30"/>
        <v>24.576580009000004</v>
      </c>
      <c r="K40" s="23">
        <f t="shared" si="31"/>
        <v>272.35440621735</v>
      </c>
      <c r="L40" s="23">
        <f t="shared" si="32"/>
        <v>296.93098622635</v>
      </c>
      <c r="M40" s="24">
        <f t="shared" si="33"/>
        <v>28.163056375</v>
      </c>
      <c r="N40" s="30">
        <f t="shared" si="34"/>
        <v>325.09404260135</v>
      </c>
      <c r="O40" s="26"/>
      <c r="P40" s="27"/>
      <c r="Q40" s="27"/>
      <c r="R40" s="27"/>
      <c r="S40" s="28"/>
      <c r="T40" s="5"/>
      <c r="U40" s="29"/>
      <c r="V40" s="5"/>
      <c r="W40" s="5"/>
      <c r="X40" s="27"/>
      <c r="Y40" s="5"/>
      <c r="Z40" s="5"/>
    </row>
    <row r="41" spans="1:26" ht="12" customHeight="1" x14ac:dyDescent="0.2">
      <c r="A41" s="18" t="s">
        <v>65</v>
      </c>
      <c r="B41" s="19">
        <v>4500</v>
      </c>
      <c r="C41" s="19">
        <v>18000</v>
      </c>
      <c r="D41" s="20">
        <f t="shared" si="25"/>
        <v>3.375</v>
      </c>
      <c r="E41" s="21">
        <f t="shared" si="26"/>
        <v>2463.75</v>
      </c>
      <c r="F41" s="20">
        <f t="shared" si="27"/>
        <v>0.96390000000000009</v>
      </c>
      <c r="G41" s="21">
        <f t="shared" si="28"/>
        <v>175.13773830000002</v>
      </c>
      <c r="H41" s="20">
        <f t="shared" ref="H41:I41" si="53">F41+D41</f>
        <v>4.3388999999999998</v>
      </c>
      <c r="I41" s="22">
        <f t="shared" si="53"/>
        <v>2638.8877382999999</v>
      </c>
      <c r="J41" s="23">
        <f t="shared" si="30"/>
        <v>32.849782974</v>
      </c>
      <c r="K41" s="23">
        <f t="shared" si="31"/>
        <v>361.52762014710004</v>
      </c>
      <c r="L41" s="23">
        <f t="shared" si="32"/>
        <v>394.37740312110003</v>
      </c>
      <c r="M41" s="24">
        <f t="shared" si="33"/>
        <v>37.643573249999996</v>
      </c>
      <c r="N41" s="30">
        <f t="shared" si="34"/>
        <v>432.02097637110001</v>
      </c>
      <c r="O41" s="41"/>
      <c r="P41" s="42"/>
      <c r="Q41" s="42"/>
      <c r="R41" s="42"/>
      <c r="S41" s="28"/>
      <c r="T41" s="5"/>
      <c r="U41" s="29"/>
      <c r="V41" s="5"/>
      <c r="W41" s="5"/>
      <c r="X41" s="27"/>
      <c r="Y41" s="5"/>
      <c r="Z41" s="5"/>
    </row>
    <row r="42" spans="1:26" ht="12" customHeight="1" x14ac:dyDescent="0.2">
      <c r="A42" s="18" t="s">
        <v>66</v>
      </c>
      <c r="B42" s="19">
        <v>5400</v>
      </c>
      <c r="C42" s="19">
        <v>21000</v>
      </c>
      <c r="D42" s="20">
        <f t="shared" si="25"/>
        <v>4.0500000000000007</v>
      </c>
      <c r="E42" s="21">
        <f t="shared" si="26"/>
        <v>2956.5000000000005</v>
      </c>
      <c r="F42" s="20">
        <f t="shared" si="27"/>
        <v>1.1245500000000002</v>
      </c>
      <c r="G42" s="21">
        <f t="shared" si="28"/>
        <v>204.32736135000002</v>
      </c>
      <c r="H42" s="20">
        <f t="shared" ref="H42:I42" si="54">F42+D42</f>
        <v>5.1745500000000009</v>
      </c>
      <c r="I42" s="22">
        <f t="shared" si="54"/>
        <v>3160.8273613500005</v>
      </c>
      <c r="J42" s="23">
        <f t="shared" si="30"/>
        <v>39.176483553000011</v>
      </c>
      <c r="K42" s="23">
        <f t="shared" si="31"/>
        <v>433.03334850495008</v>
      </c>
      <c r="L42" s="23">
        <f t="shared" si="32"/>
        <v>472.20983205795011</v>
      </c>
      <c r="M42" s="24">
        <f t="shared" si="33"/>
        <v>44.893533375000004</v>
      </c>
      <c r="N42" s="30">
        <f t="shared" si="34"/>
        <v>517.10336543295011</v>
      </c>
      <c r="O42" s="41"/>
      <c r="P42" s="42"/>
      <c r="Q42" s="42"/>
      <c r="R42" s="42"/>
      <c r="S42" s="28"/>
      <c r="T42" s="5"/>
      <c r="U42" s="29"/>
      <c r="V42" s="5"/>
      <c r="W42" s="5"/>
      <c r="X42" s="27"/>
      <c r="Y42" s="5"/>
      <c r="Z42" s="5"/>
    </row>
    <row r="43" spans="1:26" ht="12" customHeight="1" x14ac:dyDescent="0.2">
      <c r="A43" s="18" t="s">
        <v>67</v>
      </c>
      <c r="B43" s="19">
        <v>6500</v>
      </c>
      <c r="C43" s="19">
        <v>25000</v>
      </c>
      <c r="D43" s="20">
        <f t="shared" si="25"/>
        <v>4.875</v>
      </c>
      <c r="E43" s="21">
        <f t="shared" si="26"/>
        <v>3558.75</v>
      </c>
      <c r="F43" s="20">
        <f t="shared" si="27"/>
        <v>1.3387500000000001</v>
      </c>
      <c r="G43" s="21">
        <f t="shared" si="28"/>
        <v>243.24685875000003</v>
      </c>
      <c r="H43" s="20">
        <f t="shared" ref="H43:I43" si="55">F43+D43</f>
        <v>6.2137500000000001</v>
      </c>
      <c r="I43" s="22">
        <f t="shared" si="55"/>
        <v>3801.9968587500002</v>
      </c>
      <c r="J43" s="23">
        <f t="shared" si="30"/>
        <v>47.044259825000005</v>
      </c>
      <c r="K43" s="23">
        <f t="shared" si="31"/>
        <v>520.87356964875005</v>
      </c>
      <c r="L43" s="23">
        <f t="shared" si="32"/>
        <v>567.91782947375009</v>
      </c>
      <c r="M43" s="24">
        <f t="shared" si="33"/>
        <v>53.909459374999997</v>
      </c>
      <c r="N43" s="30">
        <f t="shared" si="34"/>
        <v>621.82728884875007</v>
      </c>
      <c r="O43" s="41"/>
      <c r="P43" s="42"/>
      <c r="Q43" s="42"/>
      <c r="R43" s="42"/>
      <c r="S43" s="28"/>
      <c r="T43" s="5"/>
      <c r="U43" s="29"/>
      <c r="V43" s="5"/>
      <c r="W43" s="5"/>
      <c r="X43" s="27"/>
      <c r="Y43" s="5"/>
      <c r="Z43" s="5"/>
    </row>
    <row r="44" spans="1:26" ht="12" customHeight="1" x14ac:dyDescent="0.2">
      <c r="A44" s="18" t="s">
        <v>68</v>
      </c>
      <c r="B44" s="19">
        <v>7700</v>
      </c>
      <c r="C44" s="19">
        <v>29000</v>
      </c>
      <c r="D44" s="20">
        <f t="shared" si="25"/>
        <v>5.7750000000000004</v>
      </c>
      <c r="E44" s="21">
        <f t="shared" si="26"/>
        <v>4215.75</v>
      </c>
      <c r="F44" s="20">
        <f t="shared" si="27"/>
        <v>1.5529500000000001</v>
      </c>
      <c r="G44" s="21">
        <f t="shared" si="28"/>
        <v>282.16635615000007</v>
      </c>
      <c r="H44" s="20">
        <f t="shared" ref="H44:I44" si="56">F44+D44</f>
        <v>7.3279500000000004</v>
      </c>
      <c r="I44" s="22">
        <f t="shared" si="56"/>
        <v>4497.91635615</v>
      </c>
      <c r="J44" s="23">
        <f t="shared" si="30"/>
        <v>55.479860597000005</v>
      </c>
      <c r="K44" s="23">
        <f t="shared" si="31"/>
        <v>616.21454079255</v>
      </c>
      <c r="L44" s="23">
        <f t="shared" si="32"/>
        <v>671.69440138954997</v>
      </c>
      <c r="M44" s="24">
        <f t="shared" si="33"/>
        <v>63.576072875000001</v>
      </c>
      <c r="N44" s="30">
        <f t="shared" si="34"/>
        <v>735.27047426454999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18" t="s">
        <v>69</v>
      </c>
      <c r="B45" s="19">
        <v>9500</v>
      </c>
      <c r="C45" s="19">
        <v>35000</v>
      </c>
      <c r="D45" s="20">
        <f t="shared" si="25"/>
        <v>7.125</v>
      </c>
      <c r="E45" s="21">
        <f t="shared" si="26"/>
        <v>5201.25</v>
      </c>
      <c r="F45" s="20">
        <f t="shared" si="27"/>
        <v>1.87425</v>
      </c>
      <c r="G45" s="21">
        <f t="shared" si="28"/>
        <v>340.54560225000006</v>
      </c>
      <c r="H45" s="20">
        <f t="shared" ref="H45:I45" si="57">F45+D45</f>
        <v>8.99925</v>
      </c>
      <c r="I45" s="22">
        <f t="shared" si="57"/>
        <v>5541.7956022500002</v>
      </c>
      <c r="J45" s="23">
        <f t="shared" si="30"/>
        <v>68.133261755000007</v>
      </c>
      <c r="K45" s="23">
        <f t="shared" si="31"/>
        <v>759.22599750825009</v>
      </c>
      <c r="L45" s="23">
        <f t="shared" si="32"/>
        <v>827.35925926325012</v>
      </c>
      <c r="M45" s="24">
        <f t="shared" si="33"/>
        <v>78.075993124999997</v>
      </c>
      <c r="N45" s="30">
        <f t="shared" si="34"/>
        <v>905.43525238825009</v>
      </c>
      <c r="O45" s="27"/>
      <c r="P45" s="27"/>
      <c r="Q45" s="27"/>
      <c r="R45" s="27"/>
      <c r="S45" s="28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43" t="s">
        <v>70</v>
      </c>
      <c r="B46" s="44">
        <v>11000</v>
      </c>
      <c r="C46" s="45">
        <v>39000</v>
      </c>
      <c r="D46" s="46">
        <f t="shared" si="25"/>
        <v>8.25</v>
      </c>
      <c r="E46" s="47">
        <f t="shared" si="26"/>
        <v>6022.5</v>
      </c>
      <c r="F46" s="46">
        <f t="shared" si="27"/>
        <v>2.0884499999999999</v>
      </c>
      <c r="G46" s="47">
        <f t="shared" si="28"/>
        <v>379.46509965000001</v>
      </c>
      <c r="H46" s="46">
        <f t="shared" ref="H46:I46" si="58">F46+D46</f>
        <v>10.33845</v>
      </c>
      <c r="I46" s="48">
        <f t="shared" si="58"/>
        <v>6401.9650996500004</v>
      </c>
      <c r="J46" s="49">
        <f t="shared" si="30"/>
        <v>78.272336027000009</v>
      </c>
      <c r="K46" s="49">
        <f t="shared" si="31"/>
        <v>877.06921865205015</v>
      </c>
      <c r="L46" s="49">
        <f t="shared" si="32"/>
        <v>955.3415546790502</v>
      </c>
      <c r="M46" s="50">
        <f t="shared" si="33"/>
        <v>89.694669125000004</v>
      </c>
      <c r="N46" s="51">
        <f t="shared" si="34"/>
        <v>1045.0362238040502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5"/>
      <c r="B47" s="4"/>
      <c r="C47" s="4"/>
      <c r="D47" s="4"/>
      <c r="E47" s="4"/>
      <c r="F47" s="4"/>
      <c r="G47" s="4"/>
      <c r="H47" s="52"/>
      <c r="I47" s="4"/>
      <c r="J47" s="53"/>
      <c r="K47" s="53"/>
      <c r="L47" s="53"/>
      <c r="M47" s="53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5" t="s">
        <v>71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6"/>
      <c r="M48" s="4"/>
      <c r="N48" s="54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5" t="s">
        <v>72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6"/>
      <c r="M49" s="4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5" t="s">
        <v>73</v>
      </c>
      <c r="B50" s="4"/>
      <c r="C50" s="4"/>
      <c r="D50" s="4"/>
      <c r="E50" s="4" t="s">
        <v>16</v>
      </c>
      <c r="F50" s="4"/>
      <c r="G50" s="4"/>
      <c r="H50" s="4"/>
      <c r="I50" s="4"/>
      <c r="J50" s="4"/>
      <c r="K50" s="4"/>
      <c r="L50" s="6"/>
      <c r="M50" s="4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5" t="s">
        <v>74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6"/>
      <c r="M51" s="4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5" t="s">
        <v>75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6"/>
      <c r="M52" s="4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55" t="s">
        <v>85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6"/>
      <c r="M53" s="4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6"/>
      <c r="M54" s="4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 t="s">
        <v>77</v>
      </c>
      <c r="B55" s="4"/>
      <c r="C55" s="5"/>
      <c r="D55" s="52"/>
      <c r="E55" s="52"/>
      <c r="F55" s="52"/>
      <c r="G55" s="52"/>
      <c r="H55" s="5"/>
      <c r="I55" s="5"/>
      <c r="J55" s="5"/>
      <c r="K55" s="5"/>
      <c r="L55" s="5"/>
      <c r="M55" s="56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78</v>
      </c>
      <c r="B56" s="4"/>
      <c r="C56" s="5"/>
      <c r="D56" s="52"/>
      <c r="E56" s="52"/>
      <c r="F56" s="52"/>
      <c r="G56" s="52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5" t="s">
        <v>79</v>
      </c>
      <c r="B57" s="4"/>
      <c r="C57" s="4"/>
      <c r="D57" s="52"/>
      <c r="E57" s="52"/>
      <c r="F57" s="52"/>
      <c r="G57" s="52"/>
      <c r="H57" s="4"/>
      <c r="I57" s="4"/>
      <c r="J57" s="4"/>
      <c r="K57" s="4"/>
      <c r="L57" s="6"/>
      <c r="M57" s="4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5" t="s">
        <v>80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6"/>
      <c r="M58" s="57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6"/>
      <c r="M59" s="4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5" t="s">
        <v>81</v>
      </c>
      <c r="B60" s="4"/>
      <c r="C60" s="5"/>
      <c r="D60" s="52"/>
      <c r="E60" s="52"/>
      <c r="F60" s="52"/>
      <c r="G60" s="52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A61" s="5" t="s">
        <v>82</v>
      </c>
      <c r="B61" s="4"/>
      <c r="C61" s="5"/>
      <c r="D61" s="52"/>
      <c r="E61" s="52"/>
      <c r="F61" s="52"/>
      <c r="G61" s="52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A62" s="5"/>
      <c r="B62" s="4"/>
      <c r="C62" s="5"/>
      <c r="D62" s="52"/>
      <c r="E62" s="52"/>
      <c r="F62" s="52"/>
      <c r="G62" s="52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A63" s="5"/>
      <c r="B63" s="4"/>
      <c r="C63" s="5"/>
      <c r="D63" s="52"/>
      <c r="E63" s="52"/>
      <c r="F63" s="52"/>
      <c r="G63" s="52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A64" s="5"/>
      <c r="B64" s="4"/>
      <c r="C64" s="5"/>
      <c r="D64" s="52"/>
      <c r="E64" s="52"/>
      <c r="F64" s="52"/>
      <c r="G64" s="52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A65" s="5"/>
      <c r="B65" s="4"/>
      <c r="C65" s="5"/>
      <c r="D65" s="52"/>
      <c r="E65" s="52"/>
      <c r="F65" s="52"/>
      <c r="G65" s="52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A66" s="5"/>
      <c r="B66" s="5"/>
      <c r="C66" s="5"/>
      <c r="D66" s="52"/>
      <c r="E66" s="52"/>
      <c r="F66" s="52"/>
      <c r="G66" s="52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A67" s="5"/>
      <c r="B67" s="5"/>
      <c r="C67" s="5"/>
      <c r="D67" s="52"/>
      <c r="E67" s="52"/>
      <c r="F67" s="52"/>
      <c r="G67" s="52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52"/>
      <c r="E68" s="52"/>
      <c r="F68" s="52"/>
      <c r="G68" s="52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52"/>
      <c r="E69" s="52"/>
      <c r="F69" s="52"/>
      <c r="G69" s="52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52"/>
      <c r="E70" s="52"/>
      <c r="F70" s="52"/>
      <c r="G70" s="52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52"/>
      <c r="E71" s="52"/>
      <c r="F71" s="52"/>
      <c r="G71" s="52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2"/>
      <c r="E72" s="52"/>
      <c r="F72" s="52"/>
      <c r="G72" s="52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2"/>
      <c r="E73" s="52"/>
      <c r="F73" s="52"/>
      <c r="G73" s="52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2"/>
      <c r="E74" s="52"/>
      <c r="F74" s="52"/>
      <c r="G74" s="52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5"/>
      <c r="F75" s="52"/>
      <c r="G75" s="52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5"/>
      <c r="F76" s="5"/>
      <c r="G76" s="52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5"/>
      <c r="F77" s="5"/>
      <c r="G77" s="52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5"/>
      <c r="F78" s="5"/>
      <c r="G78" s="52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6"/>
      <c r="M83" s="4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6"/>
      <c r="M84" s="4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6"/>
      <c r="M85" s="4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6"/>
      <c r="M86" s="4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6"/>
      <c r="M87" s="4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6"/>
      <c r="M88" s="4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6"/>
      <c r="M89" s="4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6"/>
      <c r="M90" s="4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6"/>
      <c r="M91" s="4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6"/>
      <c r="M92" s="4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6"/>
      <c r="M93" s="4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6"/>
      <c r="M94" s="4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6"/>
      <c r="M95" s="4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6"/>
      <c r="M96" s="4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6"/>
      <c r="M97" s="4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6"/>
      <c r="M98" s="4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6"/>
      <c r="M99" s="4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6"/>
      <c r="M100" s="4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6"/>
      <c r="M101" s="4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6"/>
      <c r="M102" s="4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6"/>
      <c r="M103" s="4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6"/>
      <c r="M104" s="4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6"/>
      <c r="M105" s="4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6"/>
      <c r="M106" s="4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6"/>
      <c r="M107" s="4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6"/>
      <c r="M108" s="4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6"/>
      <c r="M109" s="4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6"/>
      <c r="M110" s="4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6"/>
      <c r="M111" s="4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6"/>
      <c r="M112" s="4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6"/>
      <c r="M113" s="4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6"/>
      <c r="M114" s="4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6"/>
      <c r="M115" s="4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6"/>
      <c r="M116" s="4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6"/>
      <c r="M117" s="4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6"/>
      <c r="M118" s="4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6"/>
      <c r="M119" s="4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6"/>
      <c r="M120" s="4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6"/>
      <c r="M121" s="4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6"/>
      <c r="M122" s="4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6"/>
      <c r="M123" s="4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6"/>
      <c r="M124" s="4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6"/>
      <c r="M125" s="4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6"/>
      <c r="M126" s="4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6"/>
      <c r="M127" s="4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6"/>
      <c r="M128" s="4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6"/>
      <c r="M129" s="4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6"/>
      <c r="M130" s="4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6"/>
      <c r="M131" s="4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6"/>
      <c r="M132" s="4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6"/>
      <c r="M133" s="4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6"/>
      <c r="M134" s="4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6"/>
      <c r="M135" s="4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6"/>
      <c r="M136" s="4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6"/>
      <c r="M137" s="4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6"/>
      <c r="M138" s="4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6"/>
      <c r="M139" s="4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6"/>
      <c r="M140" s="4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6"/>
      <c r="M141" s="4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6"/>
      <c r="M142" s="4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6"/>
      <c r="M143" s="4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6"/>
      <c r="M144" s="4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6"/>
      <c r="M145" s="4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6"/>
      <c r="M146" s="4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6"/>
      <c r="M147" s="4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6"/>
      <c r="M148" s="4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6"/>
      <c r="M149" s="4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6"/>
      <c r="M150" s="4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6"/>
      <c r="M151" s="4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6"/>
      <c r="M152" s="4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6"/>
      <c r="M153" s="4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6"/>
      <c r="M154" s="4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6"/>
      <c r="M155" s="4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6"/>
      <c r="M156" s="4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6"/>
      <c r="M157" s="4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6"/>
      <c r="M158" s="4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6"/>
      <c r="M159" s="4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6"/>
      <c r="M160" s="4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6"/>
      <c r="M161" s="4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6"/>
      <c r="M162" s="4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6"/>
      <c r="M163" s="4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6"/>
      <c r="M164" s="4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6"/>
      <c r="M165" s="4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6"/>
      <c r="M166" s="4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6"/>
      <c r="M167" s="4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6"/>
      <c r="M168" s="4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6"/>
      <c r="M169" s="4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6"/>
      <c r="M170" s="4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6"/>
      <c r="M171" s="4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6"/>
      <c r="M172" s="4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6"/>
      <c r="M173" s="4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6"/>
      <c r="M174" s="4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6"/>
      <c r="M175" s="4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6"/>
      <c r="M176" s="4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6"/>
      <c r="M177" s="4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6"/>
      <c r="M178" s="4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6"/>
      <c r="M179" s="4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6"/>
      <c r="M180" s="4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6"/>
      <c r="M181" s="4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6"/>
      <c r="M182" s="4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6"/>
      <c r="M183" s="4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6"/>
      <c r="M184" s="4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6"/>
      <c r="M185" s="4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6"/>
      <c r="M186" s="4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6"/>
      <c r="M187" s="4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6"/>
      <c r="M188" s="4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6"/>
      <c r="M189" s="4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6"/>
      <c r="M190" s="4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6"/>
      <c r="M191" s="4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6"/>
      <c r="M192" s="4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6"/>
      <c r="M193" s="4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6"/>
      <c r="M194" s="4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6"/>
      <c r="M195" s="4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6"/>
      <c r="M196" s="4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6"/>
      <c r="M197" s="4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6"/>
      <c r="M198" s="4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6"/>
      <c r="M199" s="4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6"/>
      <c r="M200" s="4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6"/>
      <c r="M201" s="4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6"/>
      <c r="M202" s="4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6"/>
      <c r="M203" s="4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6"/>
      <c r="M204" s="4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6"/>
      <c r="M205" s="4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6"/>
      <c r="M206" s="4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6"/>
      <c r="M207" s="4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6"/>
      <c r="M208" s="4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6"/>
      <c r="M209" s="4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6"/>
      <c r="M210" s="4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6"/>
      <c r="M211" s="4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6"/>
      <c r="M212" s="4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6"/>
      <c r="M213" s="4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6"/>
      <c r="M214" s="4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6"/>
      <c r="M215" s="4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6"/>
      <c r="M216" s="4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6"/>
      <c r="M217" s="4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6"/>
      <c r="M218" s="4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6"/>
      <c r="M219" s="4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6"/>
      <c r="M220" s="4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6"/>
      <c r="M221" s="4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6"/>
      <c r="M222" s="4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6"/>
      <c r="M223" s="4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6"/>
      <c r="M224" s="4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6"/>
      <c r="M225" s="4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6"/>
      <c r="M226" s="4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6"/>
      <c r="M227" s="4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6"/>
      <c r="M228" s="4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6"/>
      <c r="M229" s="4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6"/>
      <c r="M230" s="4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6"/>
      <c r="M231" s="4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6"/>
      <c r="M232" s="4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6"/>
      <c r="M233" s="4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6"/>
      <c r="M234" s="4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6"/>
      <c r="M235" s="4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6"/>
      <c r="M236" s="4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6"/>
      <c r="M237" s="4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6"/>
      <c r="M238" s="4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6"/>
      <c r="M239" s="4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6"/>
      <c r="M240" s="4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6"/>
      <c r="M241" s="4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6"/>
      <c r="M242" s="4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6"/>
      <c r="M243" s="4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6"/>
      <c r="M244" s="4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6"/>
      <c r="M245" s="4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6"/>
      <c r="M246" s="4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6"/>
      <c r="M247" s="4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6"/>
      <c r="M248" s="4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6"/>
      <c r="M249" s="4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6"/>
      <c r="M250" s="4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6"/>
      <c r="M251" s="4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6"/>
      <c r="M252" s="4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6"/>
      <c r="M253" s="4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6"/>
      <c r="M254" s="4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6"/>
      <c r="M255" s="4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6"/>
      <c r="M256" s="4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" customHeight="1" x14ac:dyDescent="0.2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6"/>
      <c r="M257" s="4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" customHeight="1" x14ac:dyDescent="0.2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6"/>
      <c r="M258" s="4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" customHeight="1" x14ac:dyDescent="0.2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6"/>
      <c r="M259" s="4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6"/>
      <c r="M260" s="4"/>
      <c r="N260" s="5"/>
    </row>
    <row r="261" spans="1:26" ht="15.75" customHeight="1" x14ac:dyDescent="0.2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6"/>
      <c r="M261" s="4"/>
      <c r="N261" s="5"/>
    </row>
    <row r="262" spans="1:26" ht="15.75" customHeight="1" x14ac:dyDescent="0.2"/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11:T1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Z1000"/>
  <sheetViews>
    <sheetView topLeftCell="A7" workbookViewId="0">
      <selection activeCell="A26" sqref="A26:N35"/>
    </sheetView>
  </sheetViews>
  <sheetFormatPr defaultColWidth="12.5703125" defaultRowHeight="15" customHeight="1" x14ac:dyDescent="0.2"/>
  <cols>
    <col min="1" max="1" width="26.85546875" customWidth="1"/>
    <col min="2" max="3" width="8" customWidth="1"/>
    <col min="4" max="4" width="10.42578125" customWidth="1"/>
    <col min="5" max="5" width="9.85546875" customWidth="1"/>
    <col min="6" max="6" width="8.85546875" customWidth="1"/>
    <col min="7" max="7" width="9.140625" customWidth="1"/>
    <col min="8" max="8" width="9" customWidth="1"/>
    <col min="9" max="9" width="9.42578125" customWidth="1"/>
    <col min="10" max="10" width="14.42578125" customWidth="1"/>
    <col min="11" max="11" width="12.85546875" customWidth="1"/>
    <col min="12" max="12" width="11.42578125" customWidth="1"/>
    <col min="13" max="13" width="13" customWidth="1"/>
    <col min="14" max="14" width="9.140625" customWidth="1"/>
    <col min="15" max="15" width="8.140625" customWidth="1"/>
    <col min="16" max="16" width="28" customWidth="1"/>
    <col min="17" max="17" width="9.140625" customWidth="1"/>
    <col min="18" max="18" width="11.42578125" customWidth="1"/>
    <col min="19" max="19" width="17.28515625" customWidth="1"/>
    <col min="20" max="20" width="11.85546875" customWidth="1"/>
    <col min="21" max="22" width="9.140625" customWidth="1"/>
    <col min="23" max="23" width="10.140625" customWidth="1"/>
    <col min="24" max="24" width="11.42578125" customWidth="1"/>
    <col min="25" max="26" width="9.140625" customWidth="1"/>
  </cols>
  <sheetData>
    <row r="1" spans="1:26" ht="19.5" customHeight="1" x14ac:dyDescent="0.3">
      <c r="A1" s="1" t="s">
        <v>86</v>
      </c>
      <c r="B1" s="2"/>
      <c r="C1" s="2"/>
      <c r="D1" s="3"/>
      <c r="E1" s="4"/>
      <c r="F1" s="3"/>
      <c r="G1" s="2"/>
      <c r="H1" s="2"/>
      <c r="I1" s="2"/>
      <c r="J1" s="2"/>
      <c r="K1" s="2"/>
      <c r="L1" s="2"/>
      <c r="M1" s="2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6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"/>
      <c r="B3" s="4"/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90.75" customHeight="1" x14ac:dyDescent="0.2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9" t="s">
        <v>13</v>
      </c>
      <c r="N4" s="10" t="s">
        <v>14</v>
      </c>
      <c r="O4" s="11"/>
      <c r="P4" s="11"/>
      <c r="Q4" s="11"/>
      <c r="R4" s="11"/>
      <c r="S4" s="5"/>
      <c r="T4" s="5"/>
      <c r="U4" s="5"/>
      <c r="V4" s="5"/>
      <c r="W4" s="11"/>
      <c r="X4" s="11"/>
      <c r="Y4" s="5"/>
      <c r="Z4" s="5"/>
    </row>
    <row r="5" spans="1:26" ht="12" customHeight="1" x14ac:dyDescent="0.2">
      <c r="A5" s="12" t="s">
        <v>15</v>
      </c>
      <c r="B5" s="13"/>
      <c r="C5" s="13"/>
      <c r="D5" s="13"/>
      <c r="E5" s="13"/>
      <c r="F5" s="13"/>
      <c r="G5" s="13"/>
      <c r="H5" s="13"/>
      <c r="I5" s="13"/>
      <c r="J5" s="14">
        <f>((Q13+R13+S13)+(Q14+R14+S14)+(Q15+R15+S15))/3</f>
        <v>7.5713200000000001</v>
      </c>
      <c r="K5" s="14">
        <f>((Q18+Q21)/2)+(Q23+Q24+Q25)</f>
        <v>0.13700000000000001</v>
      </c>
      <c r="L5" s="15" t="s">
        <v>16</v>
      </c>
      <c r="M5" s="16">
        <f>((T13)+(T14)+(T15))/3</f>
        <v>9.6282333333333341</v>
      </c>
      <c r="N5" s="17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18" t="s">
        <v>17</v>
      </c>
      <c r="B6" s="19">
        <v>58</v>
      </c>
      <c r="C6" s="19">
        <v>243</v>
      </c>
      <c r="D6" s="20">
        <f t="shared" ref="D6:D20" si="0">B6/1000*0.75</f>
        <v>4.3500000000000004E-2</v>
      </c>
      <c r="E6" s="21">
        <f t="shared" ref="E6:E20" si="1">D6*8760/12</f>
        <v>31.755000000000006</v>
      </c>
      <c r="F6" s="20">
        <f t="shared" ref="F6:F20" si="2">C6/1000*0.0714*0.75</f>
        <v>1.3012650000000001E-2</v>
      </c>
      <c r="G6" s="21">
        <f t="shared" ref="G6:G20" si="3">F6*8760/12*0.2489</f>
        <v>2.3643594670499999</v>
      </c>
      <c r="H6" s="20">
        <f t="shared" ref="H6:I6" si="4">F6+D6</f>
        <v>5.6512650000000005E-2</v>
      </c>
      <c r="I6" s="22">
        <f t="shared" si="4"/>
        <v>34.119359467050003</v>
      </c>
      <c r="J6" s="23">
        <f t="shared" ref="J6:J20" si="5">+$H6*$J$5</f>
        <v>0.42787535719800002</v>
      </c>
      <c r="K6" s="23">
        <f t="shared" ref="K6:K20" si="6">+I6*$K$5</f>
        <v>4.6743522469858512</v>
      </c>
      <c r="L6" s="23">
        <f t="shared" ref="L6:L20" si="7">+K6+J6</f>
        <v>5.1022276041838515</v>
      </c>
      <c r="M6" s="24">
        <f t="shared" ref="M6:M7" si="8">+$H6*$M$5</f>
        <v>0.54411698048500012</v>
      </c>
      <c r="N6" s="25">
        <f t="shared" ref="N6:N20" si="9">M6+L6</f>
        <v>5.6463445846688511</v>
      </c>
      <c r="O6" s="26"/>
      <c r="P6" s="27"/>
      <c r="Q6" s="27"/>
      <c r="R6" s="27"/>
      <c r="S6" s="28"/>
      <c r="T6" s="5"/>
      <c r="U6" s="29"/>
      <c r="V6" s="5"/>
      <c r="W6" s="5"/>
      <c r="X6" s="27"/>
      <c r="Y6" s="5"/>
      <c r="Z6" s="5"/>
    </row>
    <row r="7" spans="1:26" ht="12" customHeight="1" x14ac:dyDescent="0.2">
      <c r="A7" s="18" t="s">
        <v>18</v>
      </c>
      <c r="B7" s="19">
        <v>150</v>
      </c>
      <c r="C7" s="19">
        <v>900</v>
      </c>
      <c r="D7" s="20">
        <f t="shared" si="0"/>
        <v>0.11249999999999999</v>
      </c>
      <c r="E7" s="21">
        <f t="shared" si="1"/>
        <v>82.124999999999986</v>
      </c>
      <c r="F7" s="20">
        <f t="shared" si="2"/>
        <v>4.8195000000000009E-2</v>
      </c>
      <c r="G7" s="21">
        <f t="shared" si="3"/>
        <v>8.7568869150000026</v>
      </c>
      <c r="H7" s="20">
        <f t="shared" ref="H7:I7" si="10">F7+D7</f>
        <v>0.160695</v>
      </c>
      <c r="I7" s="22">
        <f t="shared" si="10"/>
        <v>90.881886914999995</v>
      </c>
      <c r="J7" s="23">
        <f t="shared" si="5"/>
        <v>1.2166732674</v>
      </c>
      <c r="K7" s="23">
        <f t="shared" si="6"/>
        <v>12.450818507355001</v>
      </c>
      <c r="L7" s="23">
        <f t="shared" si="7"/>
        <v>13.667491774755</v>
      </c>
      <c r="M7" s="24">
        <f t="shared" si="8"/>
        <v>1.5472089555000001</v>
      </c>
      <c r="N7" s="30">
        <f t="shared" si="9"/>
        <v>15.214700730255</v>
      </c>
      <c r="O7" s="26"/>
      <c r="P7" s="27"/>
      <c r="Q7" s="27"/>
      <c r="R7" s="27"/>
      <c r="S7" s="28"/>
      <c r="T7" s="5"/>
      <c r="U7" s="29"/>
      <c r="V7" s="5"/>
      <c r="W7" s="5"/>
      <c r="X7" s="27"/>
      <c r="Y7" s="5"/>
      <c r="Z7" s="5"/>
    </row>
    <row r="8" spans="1:26" ht="12" customHeight="1" x14ac:dyDescent="0.2">
      <c r="A8" s="18" t="s">
        <v>19</v>
      </c>
      <c r="B8" s="19">
        <v>200</v>
      </c>
      <c r="C8" s="19">
        <v>1200</v>
      </c>
      <c r="D8" s="20">
        <f t="shared" si="0"/>
        <v>0.15000000000000002</v>
      </c>
      <c r="E8" s="21">
        <f t="shared" si="1"/>
        <v>109.50000000000001</v>
      </c>
      <c r="F8" s="20">
        <f t="shared" si="2"/>
        <v>6.4260000000000012E-2</v>
      </c>
      <c r="G8" s="21">
        <f t="shared" si="3"/>
        <v>11.675849220000003</v>
      </c>
      <c r="H8" s="20">
        <f t="shared" ref="H8:I8" si="11">F8+D8</f>
        <v>0.21426000000000003</v>
      </c>
      <c r="I8" s="22">
        <f t="shared" si="11"/>
        <v>121.17584922000002</v>
      </c>
      <c r="J8" s="23">
        <f t="shared" si="5"/>
        <v>1.6222310232000003</v>
      </c>
      <c r="K8" s="23">
        <f t="shared" si="6"/>
        <v>16.601091343140002</v>
      </c>
      <c r="L8" s="23">
        <f t="shared" si="7"/>
        <v>18.223322366340003</v>
      </c>
      <c r="M8" s="24">
        <f t="shared" ref="M8:M20" si="12">+H8*$M$5</f>
        <v>2.0629452740000005</v>
      </c>
      <c r="N8" s="30">
        <f t="shared" si="9"/>
        <v>20.286267640340004</v>
      </c>
      <c r="O8" s="26"/>
      <c r="P8" s="27"/>
      <c r="Q8" s="27"/>
      <c r="R8" s="27"/>
      <c r="S8" s="28"/>
      <c r="T8" s="5"/>
      <c r="U8" s="29"/>
      <c r="V8" s="5"/>
      <c r="W8" s="5"/>
      <c r="X8" s="27"/>
      <c r="Y8" s="5"/>
      <c r="Z8" s="5"/>
    </row>
    <row r="9" spans="1:26" ht="12" customHeight="1" x14ac:dyDescent="0.2">
      <c r="A9" s="18" t="s">
        <v>20</v>
      </c>
      <c r="B9" s="19">
        <v>250</v>
      </c>
      <c r="C9" s="19">
        <v>1600</v>
      </c>
      <c r="D9" s="20">
        <f t="shared" si="0"/>
        <v>0.1875</v>
      </c>
      <c r="E9" s="21">
        <f t="shared" si="1"/>
        <v>136.875</v>
      </c>
      <c r="F9" s="20">
        <f t="shared" si="2"/>
        <v>8.5680000000000006E-2</v>
      </c>
      <c r="G9" s="21">
        <f t="shared" si="3"/>
        <v>15.567798960000003</v>
      </c>
      <c r="H9" s="20">
        <f t="shared" ref="H9:I9" si="13">F9+D9</f>
        <v>0.27317999999999998</v>
      </c>
      <c r="I9" s="22">
        <f t="shared" si="13"/>
        <v>152.44279896</v>
      </c>
      <c r="J9" s="23">
        <f t="shared" si="5"/>
        <v>2.0683331975999999</v>
      </c>
      <c r="K9" s="23">
        <f t="shared" si="6"/>
        <v>20.884663457520002</v>
      </c>
      <c r="L9" s="23">
        <f t="shared" si="7"/>
        <v>22.952996655120003</v>
      </c>
      <c r="M9" s="24">
        <f t="shared" si="12"/>
        <v>2.630240782</v>
      </c>
      <c r="N9" s="30">
        <f t="shared" si="9"/>
        <v>25.583237437120005</v>
      </c>
      <c r="O9" s="26"/>
      <c r="P9" s="27"/>
      <c r="Q9" s="27"/>
      <c r="R9" s="27"/>
      <c r="S9" s="28"/>
      <c r="T9" s="5"/>
      <c r="U9" s="29"/>
      <c r="V9" s="5"/>
      <c r="W9" s="5"/>
      <c r="X9" s="27"/>
      <c r="Y9" s="5"/>
      <c r="Z9" s="5"/>
    </row>
    <row r="10" spans="1:26" ht="12.75" customHeight="1" x14ac:dyDescent="0.2">
      <c r="A10" s="18" t="s">
        <v>21</v>
      </c>
      <c r="B10" s="19">
        <v>350</v>
      </c>
      <c r="C10" s="19">
        <v>1900</v>
      </c>
      <c r="D10" s="20">
        <f t="shared" si="0"/>
        <v>0.26249999999999996</v>
      </c>
      <c r="E10" s="21">
        <f t="shared" si="1"/>
        <v>191.62499999999997</v>
      </c>
      <c r="F10" s="20">
        <f t="shared" si="2"/>
        <v>0.101745</v>
      </c>
      <c r="G10" s="21">
        <f t="shared" si="3"/>
        <v>18.486761264999998</v>
      </c>
      <c r="H10" s="20">
        <f t="shared" ref="H10:I10" si="14">F10+D10</f>
        <v>0.36424499999999993</v>
      </c>
      <c r="I10" s="22">
        <f t="shared" si="14"/>
        <v>210.11176126499998</v>
      </c>
      <c r="J10" s="23">
        <f t="shared" si="5"/>
        <v>2.7578154533999997</v>
      </c>
      <c r="K10" s="23">
        <f t="shared" si="6"/>
        <v>28.785311293305</v>
      </c>
      <c r="L10" s="23">
        <f t="shared" si="7"/>
        <v>31.543126746704999</v>
      </c>
      <c r="M10" s="24">
        <f t="shared" si="12"/>
        <v>3.5070358504999994</v>
      </c>
      <c r="N10" s="30">
        <f t="shared" si="9"/>
        <v>35.050162597205002</v>
      </c>
      <c r="O10" s="26"/>
      <c r="P10" s="27"/>
      <c r="Q10" s="27"/>
      <c r="R10" s="27"/>
      <c r="S10" s="28"/>
      <c r="T10" s="5"/>
      <c r="U10" s="29"/>
      <c r="V10" s="5"/>
      <c r="W10" s="5"/>
      <c r="X10" s="27"/>
      <c r="Y10" s="5"/>
      <c r="Z10" s="5"/>
    </row>
    <row r="11" spans="1:26" ht="12.75" customHeight="1" x14ac:dyDescent="0.2">
      <c r="A11" s="18" t="s">
        <v>22</v>
      </c>
      <c r="B11" s="19">
        <v>400</v>
      </c>
      <c r="C11" s="19">
        <v>2600</v>
      </c>
      <c r="D11" s="20">
        <f t="shared" si="0"/>
        <v>0.30000000000000004</v>
      </c>
      <c r="E11" s="21">
        <f t="shared" si="1"/>
        <v>219.00000000000003</v>
      </c>
      <c r="F11" s="20">
        <f t="shared" si="2"/>
        <v>0.13923000000000002</v>
      </c>
      <c r="G11" s="21">
        <f t="shared" si="3"/>
        <v>25.297673310000004</v>
      </c>
      <c r="H11" s="20">
        <f t="shared" ref="H11:I11" si="15">F11+D11</f>
        <v>0.43923000000000006</v>
      </c>
      <c r="I11" s="22">
        <f t="shared" si="15"/>
        <v>244.29767331000002</v>
      </c>
      <c r="J11" s="23">
        <f t="shared" si="5"/>
        <v>3.3255508836000005</v>
      </c>
      <c r="K11" s="23">
        <f t="shared" si="6"/>
        <v>33.468781243470005</v>
      </c>
      <c r="L11" s="23">
        <f t="shared" si="7"/>
        <v>36.794332127070007</v>
      </c>
      <c r="M11" s="24">
        <f t="shared" si="12"/>
        <v>4.2290089270000006</v>
      </c>
      <c r="N11" s="30">
        <f t="shared" si="9"/>
        <v>41.023341054070009</v>
      </c>
      <c r="O11" s="26"/>
      <c r="P11" s="27"/>
      <c r="Q11" s="84" t="s">
        <v>87</v>
      </c>
      <c r="R11" s="85"/>
      <c r="S11" s="85"/>
      <c r="T11" s="85"/>
      <c r="U11" s="29"/>
      <c r="V11" s="5"/>
      <c r="W11" s="5"/>
      <c r="X11" s="27"/>
      <c r="Y11" s="5"/>
      <c r="Z11" s="5"/>
    </row>
    <row r="12" spans="1:26" ht="12" customHeight="1" x14ac:dyDescent="0.2">
      <c r="A12" s="18" t="s">
        <v>24</v>
      </c>
      <c r="B12" s="19">
        <v>447</v>
      </c>
      <c r="C12" s="19">
        <v>2936</v>
      </c>
      <c r="D12" s="20">
        <f t="shared" si="0"/>
        <v>0.33524999999999999</v>
      </c>
      <c r="E12" s="21">
        <f t="shared" si="1"/>
        <v>244.73249999999999</v>
      </c>
      <c r="F12" s="20">
        <f t="shared" si="2"/>
        <v>0.15722280000000002</v>
      </c>
      <c r="G12" s="21">
        <f t="shared" si="3"/>
        <v>28.566911091600005</v>
      </c>
      <c r="H12" s="20">
        <f t="shared" ref="H12:I12" si="16">F12+D12</f>
        <v>0.49247280000000004</v>
      </c>
      <c r="I12" s="22">
        <f t="shared" si="16"/>
        <v>273.29941109160001</v>
      </c>
      <c r="J12" s="23">
        <f t="shared" si="5"/>
        <v>3.7286691600960005</v>
      </c>
      <c r="K12" s="23">
        <f t="shared" si="6"/>
        <v>37.442019319549203</v>
      </c>
      <c r="L12" s="23">
        <f t="shared" si="7"/>
        <v>41.170688479645207</v>
      </c>
      <c r="M12" s="24">
        <f t="shared" si="12"/>
        <v>4.7416430287200004</v>
      </c>
      <c r="N12" s="30">
        <f t="shared" si="9"/>
        <v>45.912331508365206</v>
      </c>
      <c r="O12" s="26"/>
      <c r="P12" s="27"/>
      <c r="Q12" s="31" t="s">
        <v>25</v>
      </c>
      <c r="R12" s="31" t="s">
        <v>26</v>
      </c>
      <c r="S12" s="32" t="s">
        <v>27</v>
      </c>
      <c r="T12" s="31" t="s">
        <v>28</v>
      </c>
      <c r="U12" s="29"/>
      <c r="V12" s="5"/>
      <c r="W12" s="5"/>
      <c r="X12" s="27"/>
      <c r="Y12" s="5"/>
      <c r="Z12" s="5"/>
    </row>
    <row r="13" spans="1:26" ht="12" customHeight="1" x14ac:dyDescent="0.2">
      <c r="A13" s="18" t="s">
        <v>29</v>
      </c>
      <c r="B13" s="19">
        <v>525</v>
      </c>
      <c r="C13" s="19">
        <v>3500</v>
      </c>
      <c r="D13" s="20">
        <f t="shared" si="0"/>
        <v>0.39375000000000004</v>
      </c>
      <c r="E13" s="21">
        <f t="shared" si="1"/>
        <v>287.43750000000006</v>
      </c>
      <c r="F13" s="20">
        <f t="shared" si="2"/>
        <v>0.18742500000000001</v>
      </c>
      <c r="G13" s="21">
        <f t="shared" si="3"/>
        <v>34.054560225000003</v>
      </c>
      <c r="H13" s="20">
        <f t="shared" ref="H13:I13" si="17">F13+D13</f>
        <v>0.581175</v>
      </c>
      <c r="I13" s="22">
        <f t="shared" si="17"/>
        <v>321.49206022500005</v>
      </c>
      <c r="J13" s="23">
        <f t="shared" si="5"/>
        <v>4.4002619010000004</v>
      </c>
      <c r="K13" s="23">
        <f t="shared" si="6"/>
        <v>44.044412250825012</v>
      </c>
      <c r="L13" s="23">
        <f t="shared" si="7"/>
        <v>48.444674151825012</v>
      </c>
      <c r="M13" s="24">
        <f t="shared" si="12"/>
        <v>5.5956885075000002</v>
      </c>
      <c r="N13" s="30">
        <f t="shared" si="9"/>
        <v>54.040362659325012</v>
      </c>
      <c r="O13" s="26"/>
      <c r="P13" s="31" t="s">
        <v>30</v>
      </c>
      <c r="Q13" s="33">
        <v>2.4250000000000001E-2</v>
      </c>
      <c r="R13" s="34">
        <v>4.5787000000000004</v>
      </c>
      <c r="S13" s="35">
        <v>2.5918000000000001</v>
      </c>
      <c r="T13" s="34">
        <v>9.6349999999999998</v>
      </c>
      <c r="U13" s="29"/>
      <c r="V13" s="5"/>
      <c r="W13" s="5"/>
      <c r="X13" s="27"/>
      <c r="Y13" s="5"/>
      <c r="Z13" s="5"/>
    </row>
    <row r="14" spans="1:26" ht="12" customHeight="1" x14ac:dyDescent="0.2">
      <c r="A14" s="18" t="s">
        <v>31</v>
      </c>
      <c r="B14" s="19">
        <v>650</v>
      </c>
      <c r="C14" s="19">
        <v>4400</v>
      </c>
      <c r="D14" s="20">
        <f t="shared" si="0"/>
        <v>0.48750000000000004</v>
      </c>
      <c r="E14" s="21">
        <f t="shared" si="1"/>
        <v>355.875</v>
      </c>
      <c r="F14" s="20">
        <f t="shared" si="2"/>
        <v>0.23562000000000005</v>
      </c>
      <c r="G14" s="21">
        <f t="shared" si="3"/>
        <v>42.811447140000006</v>
      </c>
      <c r="H14" s="20">
        <f t="shared" ref="H14:I14" si="18">F14+D14</f>
        <v>0.7231200000000001</v>
      </c>
      <c r="I14" s="22">
        <f t="shared" si="18"/>
        <v>398.68644713999998</v>
      </c>
      <c r="J14" s="23">
        <f t="shared" si="5"/>
        <v>5.4749729184000007</v>
      </c>
      <c r="K14" s="23">
        <f t="shared" si="6"/>
        <v>54.620043258180004</v>
      </c>
      <c r="L14" s="23">
        <f t="shared" si="7"/>
        <v>60.095016176580003</v>
      </c>
      <c r="M14" s="24">
        <f t="shared" si="12"/>
        <v>6.9623680880000016</v>
      </c>
      <c r="N14" s="30">
        <f t="shared" si="9"/>
        <v>67.057384264580008</v>
      </c>
      <c r="O14" s="26"/>
      <c r="P14" s="31" t="s">
        <v>32</v>
      </c>
      <c r="Q14" s="33">
        <v>2.4060000000000002E-2</v>
      </c>
      <c r="R14" s="34">
        <v>4.5423999999999998</v>
      </c>
      <c r="S14" s="35">
        <v>2.5712000000000002</v>
      </c>
      <c r="T14" s="34">
        <v>9.3969000000000005</v>
      </c>
      <c r="U14" s="29"/>
      <c r="V14" s="5"/>
      <c r="W14" s="5"/>
      <c r="X14" s="27"/>
      <c r="Y14" s="5"/>
      <c r="Z14" s="5"/>
    </row>
    <row r="15" spans="1:26" ht="12" customHeight="1" x14ac:dyDescent="0.2">
      <c r="A15" s="18" t="s">
        <v>33</v>
      </c>
      <c r="B15" s="19">
        <v>665</v>
      </c>
      <c r="C15" s="19">
        <v>4496</v>
      </c>
      <c r="D15" s="20">
        <f t="shared" si="0"/>
        <v>0.49875000000000003</v>
      </c>
      <c r="E15" s="21">
        <f t="shared" si="1"/>
        <v>364.08750000000003</v>
      </c>
      <c r="F15" s="20">
        <f t="shared" si="2"/>
        <v>0.24076080000000002</v>
      </c>
      <c r="G15" s="21">
        <f t="shared" si="3"/>
        <v>43.745515077600004</v>
      </c>
      <c r="H15" s="20">
        <f t="shared" ref="H15:I15" si="19">F15+D15</f>
        <v>0.73951080000000002</v>
      </c>
      <c r="I15" s="22">
        <f t="shared" si="19"/>
        <v>407.83301507760007</v>
      </c>
      <c r="J15" s="23">
        <f t="shared" si="5"/>
        <v>5.599072910256</v>
      </c>
      <c r="K15" s="23">
        <f t="shared" si="6"/>
        <v>55.873123065631212</v>
      </c>
      <c r="L15" s="23">
        <f t="shared" si="7"/>
        <v>61.47219597588721</v>
      </c>
      <c r="M15" s="24">
        <f t="shared" si="12"/>
        <v>7.1201825349200005</v>
      </c>
      <c r="N15" s="30">
        <f t="shared" si="9"/>
        <v>68.592378510807208</v>
      </c>
      <c r="O15" s="26"/>
      <c r="P15" s="31" t="s">
        <v>34</v>
      </c>
      <c r="Q15" s="33">
        <v>2.8250000000000001E-2</v>
      </c>
      <c r="R15" s="34">
        <v>5.3339999999999996</v>
      </c>
      <c r="S15" s="35">
        <v>3.0192999999999999</v>
      </c>
      <c r="T15" s="34">
        <v>9.8528000000000002</v>
      </c>
      <c r="U15" s="29"/>
      <c r="V15" s="5"/>
      <c r="W15" s="5"/>
      <c r="X15" s="27"/>
      <c r="Y15" s="5"/>
      <c r="Z15" s="5"/>
    </row>
    <row r="16" spans="1:26" ht="12" customHeight="1" x14ac:dyDescent="0.2">
      <c r="A16" s="18" t="s">
        <v>35</v>
      </c>
      <c r="B16" s="19">
        <v>696</v>
      </c>
      <c r="C16" s="19">
        <v>4700</v>
      </c>
      <c r="D16" s="20">
        <f t="shared" si="0"/>
        <v>0.52200000000000002</v>
      </c>
      <c r="E16" s="21">
        <f t="shared" si="1"/>
        <v>381.06</v>
      </c>
      <c r="F16" s="20">
        <f t="shared" si="2"/>
        <v>0.25168500000000005</v>
      </c>
      <c r="G16" s="21">
        <f t="shared" si="3"/>
        <v>45.730409445000014</v>
      </c>
      <c r="H16" s="20">
        <f t="shared" ref="H16:I16" si="20">F16+D16</f>
        <v>0.77368500000000007</v>
      </c>
      <c r="I16" s="22">
        <f t="shared" si="20"/>
        <v>426.79040944500002</v>
      </c>
      <c r="J16" s="23">
        <f t="shared" si="5"/>
        <v>5.8578167142000002</v>
      </c>
      <c r="K16" s="23">
        <f t="shared" si="6"/>
        <v>58.470286093965008</v>
      </c>
      <c r="L16" s="23">
        <f t="shared" si="7"/>
        <v>64.328102808165013</v>
      </c>
      <c r="M16" s="24">
        <f t="shared" si="12"/>
        <v>7.449219706500001</v>
      </c>
      <c r="N16" s="30">
        <f t="shared" si="9"/>
        <v>71.777322514665016</v>
      </c>
      <c r="O16" s="26"/>
      <c r="P16" s="31"/>
      <c r="Q16" s="27"/>
      <c r="R16" s="27"/>
      <c r="S16" s="28"/>
      <c r="T16" s="5"/>
      <c r="U16" s="29"/>
      <c r="V16" s="5"/>
      <c r="W16" s="5"/>
      <c r="X16" s="27"/>
      <c r="Y16" s="5"/>
      <c r="Z16" s="5"/>
    </row>
    <row r="17" spans="1:26" ht="12" customHeight="1" x14ac:dyDescent="0.2">
      <c r="A17" s="18" t="s">
        <v>36</v>
      </c>
      <c r="B17" s="19">
        <v>748</v>
      </c>
      <c r="C17" s="19">
        <v>5050</v>
      </c>
      <c r="D17" s="20">
        <f t="shared" si="0"/>
        <v>0.56099999999999994</v>
      </c>
      <c r="E17" s="21">
        <f t="shared" si="1"/>
        <v>409.53</v>
      </c>
      <c r="F17" s="20">
        <f t="shared" si="2"/>
        <v>0.27042749999999999</v>
      </c>
      <c r="G17" s="21">
        <f t="shared" si="3"/>
        <v>49.135865467499997</v>
      </c>
      <c r="H17" s="20">
        <f t="shared" ref="H17:I17" si="21">F17+D17</f>
        <v>0.83142749999999999</v>
      </c>
      <c r="I17" s="22">
        <f t="shared" si="21"/>
        <v>458.6658654675</v>
      </c>
      <c r="J17" s="23">
        <f t="shared" si="5"/>
        <v>6.2950036592999998</v>
      </c>
      <c r="K17" s="23">
        <f t="shared" si="6"/>
        <v>62.837223569047502</v>
      </c>
      <c r="L17" s="23">
        <f t="shared" si="7"/>
        <v>69.132227228347503</v>
      </c>
      <c r="M17" s="24">
        <f t="shared" si="12"/>
        <v>8.005177969750001</v>
      </c>
      <c r="N17" s="30">
        <f t="shared" si="9"/>
        <v>77.137405198097497</v>
      </c>
      <c r="O17" s="26"/>
      <c r="P17" s="31"/>
      <c r="Q17" s="27"/>
      <c r="R17" s="27"/>
      <c r="S17" s="28"/>
      <c r="T17" s="5"/>
      <c r="U17" s="29"/>
      <c r="V17" s="5"/>
      <c r="W17" s="5"/>
      <c r="X17" s="27"/>
      <c r="Y17" s="5"/>
      <c r="Z17" s="5"/>
    </row>
    <row r="18" spans="1:26" ht="12.75" customHeight="1" x14ac:dyDescent="0.2">
      <c r="A18" s="18" t="s">
        <v>37</v>
      </c>
      <c r="B18" s="19">
        <v>800</v>
      </c>
      <c r="C18" s="19">
        <v>5400</v>
      </c>
      <c r="D18" s="20">
        <f t="shared" si="0"/>
        <v>0.60000000000000009</v>
      </c>
      <c r="E18" s="21">
        <f t="shared" si="1"/>
        <v>438.00000000000006</v>
      </c>
      <c r="F18" s="20">
        <f t="shared" si="2"/>
        <v>0.28917000000000004</v>
      </c>
      <c r="G18" s="21">
        <f t="shared" si="3"/>
        <v>52.541321490000009</v>
      </c>
      <c r="H18" s="20">
        <f t="shared" ref="H18:I18" si="22">F18+D18</f>
        <v>0.88917000000000013</v>
      </c>
      <c r="I18" s="22">
        <f t="shared" si="22"/>
        <v>490.54132149000009</v>
      </c>
      <c r="J18" s="23">
        <f t="shared" si="5"/>
        <v>6.7321906044000013</v>
      </c>
      <c r="K18" s="23">
        <f t="shared" si="6"/>
        <v>67.204161044130018</v>
      </c>
      <c r="L18" s="23">
        <f t="shared" si="7"/>
        <v>73.936351648530021</v>
      </c>
      <c r="M18" s="24">
        <f t="shared" si="12"/>
        <v>8.5611362330000027</v>
      </c>
      <c r="N18" s="30">
        <f t="shared" si="9"/>
        <v>82.49748788153002</v>
      </c>
      <c r="O18" s="26"/>
      <c r="P18" s="31" t="s">
        <v>38</v>
      </c>
      <c r="Q18" s="36">
        <v>0.12</v>
      </c>
      <c r="R18" s="37" t="s">
        <v>39</v>
      </c>
      <c r="S18" s="28"/>
      <c r="T18" s="5"/>
      <c r="U18" s="29"/>
      <c r="V18" s="5"/>
      <c r="W18" s="5"/>
      <c r="X18" s="27"/>
      <c r="Y18" s="5"/>
      <c r="Z18" s="5"/>
    </row>
    <row r="19" spans="1:26" ht="12.75" customHeight="1" x14ac:dyDescent="0.2">
      <c r="A19" s="18" t="s">
        <v>40</v>
      </c>
      <c r="B19" s="19">
        <v>920</v>
      </c>
      <c r="C19" s="19">
        <v>6123</v>
      </c>
      <c r="D19" s="20">
        <f t="shared" si="0"/>
        <v>0.69000000000000006</v>
      </c>
      <c r="E19" s="21">
        <f t="shared" si="1"/>
        <v>503.70000000000005</v>
      </c>
      <c r="F19" s="20">
        <f t="shared" si="2"/>
        <v>0.32788665</v>
      </c>
      <c r="G19" s="21">
        <f t="shared" si="3"/>
        <v>59.576020645050001</v>
      </c>
      <c r="H19" s="20">
        <f t="shared" ref="H19:I19" si="23">F19+D19</f>
        <v>1.0178866500000001</v>
      </c>
      <c r="I19" s="22">
        <f t="shared" si="23"/>
        <v>563.27602064505004</v>
      </c>
      <c r="J19" s="23">
        <f t="shared" si="5"/>
        <v>7.7067455508780007</v>
      </c>
      <c r="K19" s="23">
        <f t="shared" si="6"/>
        <v>77.168814828371865</v>
      </c>
      <c r="L19" s="23">
        <f t="shared" si="7"/>
        <v>84.875560379249862</v>
      </c>
      <c r="M19" s="24">
        <f t="shared" si="12"/>
        <v>9.800450173085002</v>
      </c>
      <c r="N19" s="25">
        <f t="shared" si="9"/>
        <v>94.676010552334859</v>
      </c>
      <c r="O19" s="26"/>
      <c r="P19" s="31"/>
      <c r="Q19" s="38"/>
      <c r="R19" s="27"/>
      <c r="S19" s="28"/>
      <c r="T19" s="5"/>
      <c r="U19" s="29"/>
      <c r="V19" s="5"/>
      <c r="W19" s="5"/>
      <c r="X19" s="27"/>
      <c r="Y19" s="5"/>
      <c r="Z19" s="5"/>
    </row>
    <row r="20" spans="1:26" ht="12.75" customHeight="1" x14ac:dyDescent="0.2">
      <c r="A20" s="18" t="s">
        <v>41</v>
      </c>
      <c r="B20" s="19">
        <v>1000</v>
      </c>
      <c r="C20" s="19">
        <v>6600</v>
      </c>
      <c r="D20" s="20">
        <f t="shared" si="0"/>
        <v>0.75</v>
      </c>
      <c r="E20" s="21">
        <f t="shared" si="1"/>
        <v>547.5</v>
      </c>
      <c r="F20" s="20">
        <f t="shared" si="2"/>
        <v>0.35343000000000002</v>
      </c>
      <c r="G20" s="21">
        <f t="shared" si="3"/>
        <v>64.217170710000005</v>
      </c>
      <c r="H20" s="20">
        <f t="shared" ref="H20:I20" si="24">F20+D20</f>
        <v>1.1034299999999999</v>
      </c>
      <c r="I20" s="22">
        <f t="shared" si="24"/>
        <v>611.71717071</v>
      </c>
      <c r="J20" s="23">
        <f t="shared" si="5"/>
        <v>8.354421627599999</v>
      </c>
      <c r="K20" s="23">
        <f t="shared" si="6"/>
        <v>83.805252387270002</v>
      </c>
      <c r="L20" s="23">
        <f t="shared" si="7"/>
        <v>92.159674014870006</v>
      </c>
      <c r="M20" s="24">
        <f t="shared" si="12"/>
        <v>10.624081507</v>
      </c>
      <c r="N20" s="30">
        <f t="shared" si="9"/>
        <v>102.78375552187001</v>
      </c>
      <c r="O20" s="26"/>
      <c r="P20" s="31"/>
      <c r="Q20" s="38"/>
      <c r="R20" s="27"/>
      <c r="S20" s="28"/>
      <c r="T20" s="5"/>
      <c r="U20" s="29"/>
      <c r="V20" s="5"/>
      <c r="W20" s="5"/>
      <c r="X20" s="27"/>
      <c r="Y20" s="5"/>
      <c r="Z20" s="5"/>
    </row>
    <row r="21" spans="1:26" ht="12" customHeight="1" x14ac:dyDescent="0.2">
      <c r="A21" s="18"/>
      <c r="B21" s="19"/>
      <c r="C21" s="19"/>
      <c r="D21" s="20"/>
      <c r="E21" s="21"/>
      <c r="F21" s="20"/>
      <c r="G21" s="21"/>
      <c r="H21" s="20"/>
      <c r="I21" s="22"/>
      <c r="J21" s="23"/>
      <c r="K21" s="23"/>
      <c r="L21" s="23"/>
      <c r="M21" s="24"/>
      <c r="N21" s="30"/>
      <c r="O21" s="27"/>
      <c r="P21" s="31" t="s">
        <v>42</v>
      </c>
      <c r="Q21" s="36">
        <v>0.14199999999999999</v>
      </c>
      <c r="R21" s="37" t="s">
        <v>39</v>
      </c>
      <c r="S21" s="28"/>
      <c r="T21" s="5"/>
      <c r="U21" s="29"/>
      <c r="V21" s="5"/>
      <c r="W21" s="5"/>
      <c r="X21" s="27"/>
      <c r="Y21" s="5"/>
      <c r="Z21" s="5"/>
    </row>
    <row r="22" spans="1:26" ht="12" customHeight="1" x14ac:dyDescent="0.2">
      <c r="A22" s="18" t="s">
        <v>43</v>
      </c>
      <c r="B22" s="19">
        <v>83</v>
      </c>
      <c r="C22" s="19">
        <v>400</v>
      </c>
      <c r="D22" s="20">
        <f t="shared" ref="D22:D46" si="25">B22/1000*0.75</f>
        <v>6.225E-2</v>
      </c>
      <c r="E22" s="21">
        <f t="shared" ref="E22:E46" si="26">D22*8760/12</f>
        <v>45.442499999999995</v>
      </c>
      <c r="F22" s="20">
        <f t="shared" ref="F22:F46" si="27">C22/1000*0.0714*0.75</f>
        <v>2.1420000000000002E-2</v>
      </c>
      <c r="G22" s="21">
        <f t="shared" ref="G22:G46" si="28">F22*8760/12*0.2489</f>
        <v>3.8919497400000007</v>
      </c>
      <c r="H22" s="20">
        <f t="shared" ref="H22:I22" si="29">F22+D22</f>
        <v>8.3669999999999994E-2</v>
      </c>
      <c r="I22" s="22">
        <f t="shared" si="29"/>
        <v>49.334449739999997</v>
      </c>
      <c r="J22" s="23">
        <f t="shared" ref="J22:J46" si="30">+$H22*$J$5</f>
        <v>0.63349234439999991</v>
      </c>
      <c r="K22" s="23">
        <f t="shared" ref="K22:K46" si="31">+I22*$K$5</f>
        <v>6.7588196143800001</v>
      </c>
      <c r="L22" s="23">
        <f t="shared" ref="L22:L46" si="32">+K22+J22</f>
        <v>7.3923119587799997</v>
      </c>
      <c r="M22" s="24">
        <f t="shared" ref="M22:M46" si="33">+H22*$M$5</f>
        <v>0.80559428300000002</v>
      </c>
      <c r="N22" s="30">
        <f t="shared" ref="N22:N46" si="34">M22+L22</f>
        <v>8.1979062417800002</v>
      </c>
      <c r="O22" s="26"/>
      <c r="P22" s="31"/>
      <c r="Q22" s="27"/>
      <c r="R22" s="27"/>
      <c r="S22" s="28"/>
      <c r="T22" s="5"/>
      <c r="U22" s="29"/>
      <c r="V22" s="5"/>
      <c r="W22" s="5"/>
      <c r="X22" s="27"/>
      <c r="Y22" s="5"/>
      <c r="Z22" s="5"/>
    </row>
    <row r="23" spans="1:26" ht="12" customHeight="1" x14ac:dyDescent="0.2">
      <c r="A23" s="18" t="s">
        <v>44</v>
      </c>
      <c r="B23" s="19">
        <v>125</v>
      </c>
      <c r="C23" s="19">
        <v>650</v>
      </c>
      <c r="D23" s="20">
        <f t="shared" si="25"/>
        <v>9.375E-2</v>
      </c>
      <c r="E23" s="21">
        <f t="shared" si="26"/>
        <v>68.4375</v>
      </c>
      <c r="F23" s="20">
        <f t="shared" si="27"/>
        <v>3.4807500000000005E-2</v>
      </c>
      <c r="G23" s="21">
        <f t="shared" si="28"/>
        <v>6.324418327500001</v>
      </c>
      <c r="H23" s="20">
        <f t="shared" ref="H23:I23" si="35">F23+D23</f>
        <v>0.12855749999999999</v>
      </c>
      <c r="I23" s="22">
        <f t="shared" si="35"/>
        <v>74.761918327499998</v>
      </c>
      <c r="J23" s="23">
        <f t="shared" si="30"/>
        <v>0.97334997089999997</v>
      </c>
      <c r="K23" s="23">
        <f t="shared" si="31"/>
        <v>10.2423828108675</v>
      </c>
      <c r="L23" s="23">
        <f t="shared" si="32"/>
        <v>11.2157327817675</v>
      </c>
      <c r="M23" s="24">
        <f t="shared" si="33"/>
        <v>1.23778160675</v>
      </c>
      <c r="N23" s="30">
        <f t="shared" si="34"/>
        <v>12.453514388517499</v>
      </c>
      <c r="O23" s="26"/>
      <c r="P23" s="31" t="s">
        <v>45</v>
      </c>
      <c r="Q23" s="39">
        <v>4.1000000000000003E-3</v>
      </c>
      <c r="R23" s="27"/>
      <c r="S23" s="28"/>
      <c r="T23" s="5"/>
      <c r="U23" s="29"/>
      <c r="V23" s="5"/>
      <c r="W23" s="5"/>
      <c r="X23" s="27"/>
      <c r="Y23" s="5"/>
      <c r="Z23" s="5"/>
    </row>
    <row r="24" spans="1:26" ht="12" customHeight="1" x14ac:dyDescent="0.2">
      <c r="A24" s="18" t="s">
        <v>46</v>
      </c>
      <c r="B24" s="19">
        <v>250</v>
      </c>
      <c r="C24" s="19">
        <v>1300</v>
      </c>
      <c r="D24" s="20">
        <f t="shared" si="25"/>
        <v>0.1875</v>
      </c>
      <c r="E24" s="21">
        <f t="shared" si="26"/>
        <v>136.875</v>
      </c>
      <c r="F24" s="20">
        <f t="shared" si="27"/>
        <v>6.961500000000001E-2</v>
      </c>
      <c r="G24" s="21">
        <f t="shared" si="28"/>
        <v>12.648836655000002</v>
      </c>
      <c r="H24" s="20">
        <f t="shared" ref="H24:I24" si="36">F24+D24</f>
        <v>0.25711499999999998</v>
      </c>
      <c r="I24" s="22">
        <f t="shared" si="36"/>
        <v>149.523836655</v>
      </c>
      <c r="J24" s="23">
        <f t="shared" si="30"/>
        <v>1.9466999417999999</v>
      </c>
      <c r="K24" s="23">
        <f t="shared" si="31"/>
        <v>20.484765621735001</v>
      </c>
      <c r="L24" s="23">
        <f t="shared" si="32"/>
        <v>22.431465563534999</v>
      </c>
      <c r="M24" s="24">
        <f t="shared" si="33"/>
        <v>2.4755632135000001</v>
      </c>
      <c r="N24" s="30">
        <f t="shared" si="34"/>
        <v>24.907028777034999</v>
      </c>
      <c r="O24" s="26"/>
      <c r="P24" s="31" t="s">
        <v>47</v>
      </c>
      <c r="Q24" s="39">
        <v>4.0000000000000002E-4</v>
      </c>
      <c r="R24" s="27"/>
      <c r="S24" s="28"/>
      <c r="T24" s="5"/>
      <c r="U24" s="29"/>
      <c r="V24" s="5"/>
      <c r="W24" s="5"/>
      <c r="X24" s="27"/>
      <c r="Y24" s="5"/>
      <c r="Z24" s="5"/>
    </row>
    <row r="25" spans="1:26" ht="12" customHeight="1" x14ac:dyDescent="0.2">
      <c r="A25" s="18" t="s">
        <v>48</v>
      </c>
      <c r="B25" s="19">
        <v>300</v>
      </c>
      <c r="C25" s="19">
        <v>1800</v>
      </c>
      <c r="D25" s="20">
        <f t="shared" si="25"/>
        <v>0.22499999999999998</v>
      </c>
      <c r="E25" s="21">
        <f t="shared" si="26"/>
        <v>164.24999999999997</v>
      </c>
      <c r="F25" s="20">
        <f t="shared" si="27"/>
        <v>9.6390000000000017E-2</v>
      </c>
      <c r="G25" s="21">
        <f t="shared" si="28"/>
        <v>17.513773830000005</v>
      </c>
      <c r="H25" s="20">
        <f t="shared" ref="H25:I25" si="37">F25+D25</f>
        <v>0.32139000000000001</v>
      </c>
      <c r="I25" s="22">
        <f t="shared" si="37"/>
        <v>181.76377382999999</v>
      </c>
      <c r="J25" s="23">
        <f t="shared" si="30"/>
        <v>2.4333465348000001</v>
      </c>
      <c r="K25" s="23">
        <f t="shared" si="31"/>
        <v>24.901637014710001</v>
      </c>
      <c r="L25" s="23">
        <f t="shared" si="32"/>
        <v>27.33498354951</v>
      </c>
      <c r="M25" s="24">
        <f t="shared" si="33"/>
        <v>3.0944179110000003</v>
      </c>
      <c r="N25" s="30">
        <f t="shared" si="34"/>
        <v>30.42940146051</v>
      </c>
      <c r="O25" s="26"/>
      <c r="P25" s="31" t="s">
        <v>49</v>
      </c>
      <c r="Q25" s="39">
        <v>1.5E-3</v>
      </c>
      <c r="R25" s="27"/>
      <c r="S25" s="28"/>
      <c r="T25" s="5"/>
      <c r="U25" s="29"/>
      <c r="V25" s="5"/>
      <c r="W25" s="5"/>
      <c r="X25" s="27"/>
      <c r="Y25" s="5"/>
      <c r="Z25" s="5"/>
    </row>
    <row r="26" spans="1:26" ht="12" customHeight="1" x14ac:dyDescent="0.2">
      <c r="A26" s="99" t="s">
        <v>50</v>
      </c>
      <c r="B26" s="92">
        <v>400</v>
      </c>
      <c r="C26" s="92">
        <v>2400</v>
      </c>
      <c r="D26" s="93">
        <f t="shared" si="25"/>
        <v>0.30000000000000004</v>
      </c>
      <c r="E26" s="94">
        <f t="shared" si="26"/>
        <v>219.00000000000003</v>
      </c>
      <c r="F26" s="93">
        <f t="shared" si="27"/>
        <v>0.12852000000000002</v>
      </c>
      <c r="G26" s="94">
        <f t="shared" si="28"/>
        <v>23.351698440000007</v>
      </c>
      <c r="H26" s="93">
        <f t="shared" ref="H26:I26" si="38">F26+D26</f>
        <v>0.42852000000000007</v>
      </c>
      <c r="I26" s="95">
        <f t="shared" si="38"/>
        <v>242.35169844000004</v>
      </c>
      <c r="J26" s="96">
        <f t="shared" si="30"/>
        <v>3.2444620464000007</v>
      </c>
      <c r="K26" s="96">
        <f t="shared" si="31"/>
        <v>33.202182686280004</v>
      </c>
      <c r="L26" s="96">
        <f t="shared" si="32"/>
        <v>36.446644732680006</v>
      </c>
      <c r="M26" s="97">
        <f t="shared" si="33"/>
        <v>4.125890548000001</v>
      </c>
      <c r="N26" s="98">
        <f t="shared" si="34"/>
        <v>40.572535280680007</v>
      </c>
      <c r="O26" s="26"/>
      <c r="P26" s="27"/>
      <c r="Q26" s="27"/>
      <c r="R26" s="27"/>
      <c r="S26" s="28"/>
      <c r="T26" s="5"/>
      <c r="U26" s="29"/>
      <c r="V26" s="5"/>
      <c r="W26" s="5"/>
      <c r="X26" s="27"/>
      <c r="Y26" s="5"/>
      <c r="Z26" s="5"/>
    </row>
    <row r="27" spans="1:26" ht="12" customHeight="1" x14ac:dyDescent="0.2">
      <c r="A27" s="91" t="s">
        <v>51</v>
      </c>
      <c r="B27" s="92">
        <v>480</v>
      </c>
      <c r="C27" s="92">
        <v>2800</v>
      </c>
      <c r="D27" s="93">
        <f t="shared" si="25"/>
        <v>0.36</v>
      </c>
      <c r="E27" s="94">
        <f t="shared" si="26"/>
        <v>262.8</v>
      </c>
      <c r="F27" s="93">
        <f t="shared" si="27"/>
        <v>0.14994000000000002</v>
      </c>
      <c r="G27" s="94">
        <f t="shared" si="28"/>
        <v>27.243648180000005</v>
      </c>
      <c r="H27" s="93">
        <f t="shared" ref="H27:I27" si="39">F27+D27</f>
        <v>0.50994000000000006</v>
      </c>
      <c r="I27" s="95">
        <f t="shared" si="39"/>
        <v>290.04364817999999</v>
      </c>
      <c r="J27" s="96">
        <f t="shared" si="30"/>
        <v>3.8609189208000005</v>
      </c>
      <c r="K27" s="96">
        <f t="shared" si="31"/>
        <v>39.735979800660004</v>
      </c>
      <c r="L27" s="96">
        <f t="shared" si="32"/>
        <v>43.596898721460008</v>
      </c>
      <c r="M27" s="97">
        <f t="shared" si="33"/>
        <v>4.9098213060000013</v>
      </c>
      <c r="N27" s="98">
        <f t="shared" si="34"/>
        <v>48.506720027460005</v>
      </c>
      <c r="O27" s="26"/>
      <c r="P27" s="27"/>
      <c r="Q27" s="27"/>
      <c r="R27" s="27"/>
      <c r="S27" s="28"/>
      <c r="T27" s="5"/>
      <c r="U27" s="29"/>
      <c r="V27" s="5"/>
      <c r="W27" s="5"/>
      <c r="X27" s="27"/>
      <c r="Y27" s="5"/>
      <c r="Z27" s="5"/>
    </row>
    <row r="28" spans="1:26" ht="11.25" customHeight="1" x14ac:dyDescent="0.2">
      <c r="A28" s="99" t="s">
        <v>52</v>
      </c>
      <c r="B28" s="92">
        <v>600</v>
      </c>
      <c r="C28" s="92">
        <v>3400</v>
      </c>
      <c r="D28" s="93">
        <f t="shared" si="25"/>
        <v>0.44999999999999996</v>
      </c>
      <c r="E28" s="94">
        <f t="shared" si="26"/>
        <v>328.49999999999994</v>
      </c>
      <c r="F28" s="93">
        <f t="shared" si="27"/>
        <v>0.18207000000000001</v>
      </c>
      <c r="G28" s="94">
        <f t="shared" si="28"/>
        <v>33.081572790000003</v>
      </c>
      <c r="H28" s="93">
        <f t="shared" ref="H28:I28" si="40">F28+D28</f>
        <v>0.63206999999999991</v>
      </c>
      <c r="I28" s="95">
        <f t="shared" si="40"/>
        <v>361.58157278999994</v>
      </c>
      <c r="J28" s="96">
        <f t="shared" si="30"/>
        <v>4.785604232399999</v>
      </c>
      <c r="K28" s="96">
        <f t="shared" si="31"/>
        <v>49.536675472229994</v>
      </c>
      <c r="L28" s="96">
        <f t="shared" si="32"/>
        <v>54.322279704629992</v>
      </c>
      <c r="M28" s="97">
        <f t="shared" si="33"/>
        <v>6.0857174429999992</v>
      </c>
      <c r="N28" s="98">
        <f t="shared" si="34"/>
        <v>60.407997147629992</v>
      </c>
      <c r="O28" s="26"/>
      <c r="P28" s="27"/>
      <c r="Q28" s="27"/>
      <c r="R28" s="27"/>
      <c r="S28" s="28"/>
      <c r="T28" s="5"/>
      <c r="U28" s="29"/>
      <c r="V28" s="5"/>
      <c r="W28" s="5"/>
      <c r="X28" s="27"/>
      <c r="Y28" s="5"/>
      <c r="Z28" s="5"/>
    </row>
    <row r="29" spans="1:26" ht="11.25" customHeight="1" x14ac:dyDescent="0.2">
      <c r="A29" s="99" t="s">
        <v>53</v>
      </c>
      <c r="B29" s="100">
        <f>ROUND(B28+((B30-B28)/(150-112.5))*(125-112.5),0)</f>
        <v>633</v>
      </c>
      <c r="C29" s="100">
        <f>ROUND(C28+((C30-C28)/(150-112.5))*(125-112.5),2)</f>
        <v>3766.67</v>
      </c>
      <c r="D29" s="93">
        <f t="shared" si="25"/>
        <v>0.47475000000000001</v>
      </c>
      <c r="E29" s="94">
        <f t="shared" si="26"/>
        <v>346.56750000000005</v>
      </c>
      <c r="F29" s="93">
        <f t="shared" si="27"/>
        <v>0.2017051785</v>
      </c>
      <c r="G29" s="94">
        <f t="shared" si="28"/>
        <v>36.649225817914505</v>
      </c>
      <c r="H29" s="93">
        <f t="shared" ref="H29:I29" si="41">F29+D29</f>
        <v>0.67645517850000003</v>
      </c>
      <c r="I29" s="95">
        <f t="shared" si="41"/>
        <v>383.21672581791455</v>
      </c>
      <c r="J29" s="96">
        <f t="shared" si="30"/>
        <v>5.1216586220806199</v>
      </c>
      <c r="K29" s="96">
        <f t="shared" si="31"/>
        <v>52.5006914370543</v>
      </c>
      <c r="L29" s="96">
        <f t="shared" si="32"/>
        <v>57.622350059134916</v>
      </c>
      <c r="M29" s="97">
        <f t="shared" si="33"/>
        <v>6.5130682981396504</v>
      </c>
      <c r="N29" s="98">
        <f t="shared" si="34"/>
        <v>64.135418357274574</v>
      </c>
      <c r="O29" s="26"/>
      <c r="P29" s="27"/>
      <c r="Q29" s="27"/>
      <c r="R29" s="27"/>
      <c r="S29" s="28"/>
      <c r="T29" s="5"/>
      <c r="U29" s="29"/>
      <c r="V29" s="5"/>
      <c r="W29" s="5"/>
      <c r="X29" s="27"/>
      <c r="Y29" s="5"/>
      <c r="Z29" s="5"/>
    </row>
    <row r="30" spans="1:26" ht="11.25" customHeight="1" x14ac:dyDescent="0.2">
      <c r="A30" s="99" t="s">
        <v>54</v>
      </c>
      <c r="B30" s="92">
        <v>700</v>
      </c>
      <c r="C30" s="92">
        <v>4500</v>
      </c>
      <c r="D30" s="93">
        <f t="shared" si="25"/>
        <v>0.52499999999999991</v>
      </c>
      <c r="E30" s="94">
        <f t="shared" si="26"/>
        <v>383.24999999999994</v>
      </c>
      <c r="F30" s="93">
        <f t="shared" si="27"/>
        <v>0.24097500000000002</v>
      </c>
      <c r="G30" s="94">
        <f t="shared" si="28"/>
        <v>43.784434575000006</v>
      </c>
      <c r="H30" s="93">
        <f t="shared" ref="H30:I30" si="42">F30+D30</f>
        <v>0.76597499999999996</v>
      </c>
      <c r="I30" s="95">
        <f t="shared" si="42"/>
        <v>427.03443457499998</v>
      </c>
      <c r="J30" s="96">
        <f t="shared" si="30"/>
        <v>5.7994418369999998</v>
      </c>
      <c r="K30" s="96">
        <f t="shared" si="31"/>
        <v>58.503717536775</v>
      </c>
      <c r="L30" s="96">
        <f t="shared" si="32"/>
        <v>64.303159373775003</v>
      </c>
      <c r="M30" s="97">
        <f t="shared" si="33"/>
        <v>7.3749860275000003</v>
      </c>
      <c r="N30" s="98">
        <f t="shared" si="34"/>
        <v>71.678145401275003</v>
      </c>
      <c r="O30" s="26"/>
      <c r="P30" s="27"/>
      <c r="Q30" s="27"/>
      <c r="R30" s="27"/>
      <c r="S30" s="28"/>
      <c r="T30" s="5"/>
      <c r="U30" s="29"/>
      <c r="V30" s="5"/>
      <c r="W30" s="5"/>
      <c r="X30" s="27"/>
      <c r="Y30" s="5"/>
      <c r="Z30" s="5"/>
    </row>
    <row r="31" spans="1:26" ht="11.25" customHeight="1" x14ac:dyDescent="0.2">
      <c r="A31" s="99" t="s">
        <v>55</v>
      </c>
      <c r="B31" s="92">
        <v>766</v>
      </c>
      <c r="C31" s="92">
        <v>4767</v>
      </c>
      <c r="D31" s="93">
        <f t="shared" si="25"/>
        <v>0.57450000000000001</v>
      </c>
      <c r="E31" s="94">
        <f t="shared" si="26"/>
        <v>419.38499999999999</v>
      </c>
      <c r="F31" s="93">
        <f t="shared" si="27"/>
        <v>0.25527285000000005</v>
      </c>
      <c r="G31" s="94">
        <f t="shared" si="28"/>
        <v>46.382311026450004</v>
      </c>
      <c r="H31" s="93">
        <f t="shared" ref="H31:I31" si="43">F31+D31</f>
        <v>0.82977285000000012</v>
      </c>
      <c r="I31" s="95">
        <f t="shared" si="43"/>
        <v>465.76731102644999</v>
      </c>
      <c r="J31" s="96">
        <f t="shared" si="30"/>
        <v>6.282475774662001</v>
      </c>
      <c r="K31" s="96">
        <f t="shared" si="31"/>
        <v>63.810121610623654</v>
      </c>
      <c r="L31" s="96">
        <f t="shared" si="32"/>
        <v>70.092597385285657</v>
      </c>
      <c r="M31" s="97">
        <f t="shared" si="33"/>
        <v>7.989246613465002</v>
      </c>
      <c r="N31" s="98">
        <f t="shared" si="34"/>
        <v>78.081843998750657</v>
      </c>
      <c r="O31" s="26"/>
      <c r="P31" s="27"/>
      <c r="Q31" s="27"/>
      <c r="R31" s="27"/>
      <c r="S31" s="28"/>
      <c r="T31" s="5"/>
      <c r="U31" s="29"/>
      <c r="V31" s="5"/>
      <c r="W31" s="5"/>
      <c r="X31" s="27"/>
      <c r="Y31" s="5"/>
      <c r="Z31" s="5"/>
    </row>
    <row r="32" spans="1:26" ht="12" customHeight="1" x14ac:dyDescent="0.2">
      <c r="A32" s="99" t="s">
        <v>56</v>
      </c>
      <c r="B32" s="92">
        <v>833</v>
      </c>
      <c r="C32" s="92">
        <v>5033</v>
      </c>
      <c r="D32" s="93">
        <f t="shared" si="25"/>
        <v>0.62474999999999992</v>
      </c>
      <c r="E32" s="94">
        <f t="shared" si="26"/>
        <v>456.06749999999994</v>
      </c>
      <c r="F32" s="93">
        <f t="shared" si="27"/>
        <v>0.26951715000000004</v>
      </c>
      <c r="G32" s="94">
        <f t="shared" si="28"/>
        <v>48.97045760355001</v>
      </c>
      <c r="H32" s="93">
        <f t="shared" ref="H32:I32" si="44">F32+D32</f>
        <v>0.8942671499999999</v>
      </c>
      <c r="I32" s="95">
        <f t="shared" si="44"/>
        <v>505.03795760354996</v>
      </c>
      <c r="J32" s="96">
        <f t="shared" si="30"/>
        <v>6.7707827581379991</v>
      </c>
      <c r="K32" s="96">
        <f t="shared" si="31"/>
        <v>69.190200191686344</v>
      </c>
      <c r="L32" s="96">
        <f t="shared" si="32"/>
        <v>75.960982949824341</v>
      </c>
      <c r="M32" s="97">
        <f t="shared" si="33"/>
        <v>8.6102127825349992</v>
      </c>
      <c r="N32" s="98">
        <f t="shared" si="34"/>
        <v>84.571195732359342</v>
      </c>
      <c r="O32" s="26"/>
      <c r="P32" s="27"/>
      <c r="Q32" s="27"/>
      <c r="R32" s="27"/>
      <c r="S32" s="28"/>
      <c r="T32" s="5"/>
      <c r="U32" s="29"/>
      <c r="V32" s="5"/>
      <c r="W32" s="5"/>
      <c r="X32" s="27"/>
      <c r="Y32" s="5"/>
      <c r="Z32" s="5"/>
    </row>
    <row r="33" spans="1:26" ht="12" customHeight="1" x14ac:dyDescent="0.2">
      <c r="A33" s="99" t="s">
        <v>57</v>
      </c>
      <c r="B33" s="92">
        <v>900</v>
      </c>
      <c r="C33" s="92">
        <v>5300</v>
      </c>
      <c r="D33" s="93">
        <f t="shared" si="25"/>
        <v>0.67500000000000004</v>
      </c>
      <c r="E33" s="94">
        <f t="shared" si="26"/>
        <v>492.75</v>
      </c>
      <c r="F33" s="93">
        <f t="shared" si="27"/>
        <v>0.28381500000000004</v>
      </c>
      <c r="G33" s="94">
        <f t="shared" si="28"/>
        <v>51.568334055000015</v>
      </c>
      <c r="H33" s="93">
        <f t="shared" ref="H33:I33" si="45">F33+D33</f>
        <v>0.95881500000000008</v>
      </c>
      <c r="I33" s="95">
        <f t="shared" si="45"/>
        <v>544.31833405500004</v>
      </c>
      <c r="J33" s="96">
        <f t="shared" si="30"/>
        <v>7.2594951858000005</v>
      </c>
      <c r="K33" s="96">
        <f t="shared" si="31"/>
        <v>74.57161176553501</v>
      </c>
      <c r="L33" s="96">
        <f t="shared" si="32"/>
        <v>81.831106951335016</v>
      </c>
      <c r="M33" s="97">
        <f t="shared" si="33"/>
        <v>9.2316945435000015</v>
      </c>
      <c r="N33" s="98">
        <f t="shared" si="34"/>
        <v>91.062801494835014</v>
      </c>
      <c r="O33" s="26"/>
      <c r="P33" s="27"/>
      <c r="Q33" s="27"/>
      <c r="R33" s="27"/>
      <c r="S33" s="28"/>
      <c r="T33" s="5"/>
      <c r="U33" s="29"/>
      <c r="V33" s="5"/>
      <c r="W33" s="5"/>
      <c r="X33" s="27"/>
      <c r="Y33" s="5"/>
      <c r="Z33" s="5"/>
    </row>
    <row r="34" spans="1:26" ht="12" customHeight="1" x14ac:dyDescent="0.2">
      <c r="A34" s="91" t="s">
        <v>58</v>
      </c>
      <c r="B34" s="92">
        <v>967</v>
      </c>
      <c r="C34" s="92">
        <v>5633</v>
      </c>
      <c r="D34" s="93">
        <f t="shared" si="25"/>
        <v>0.72524999999999995</v>
      </c>
      <c r="E34" s="94">
        <f t="shared" si="26"/>
        <v>529.4325</v>
      </c>
      <c r="F34" s="93">
        <f t="shared" si="27"/>
        <v>0.30164714999999998</v>
      </c>
      <c r="G34" s="94">
        <f t="shared" si="28"/>
        <v>54.808382213549997</v>
      </c>
      <c r="H34" s="93">
        <f t="shared" ref="H34:I34" si="46">F34+D34</f>
        <v>1.0268971499999999</v>
      </c>
      <c r="I34" s="95">
        <f t="shared" si="46"/>
        <v>584.24088221354998</v>
      </c>
      <c r="J34" s="96">
        <f t="shared" si="30"/>
        <v>7.7749669297379995</v>
      </c>
      <c r="K34" s="96">
        <f t="shared" si="31"/>
        <v>80.041000863256357</v>
      </c>
      <c r="L34" s="96">
        <f t="shared" si="32"/>
        <v>87.815967792994357</v>
      </c>
      <c r="M34" s="97">
        <f t="shared" si="33"/>
        <v>9.8872053695349997</v>
      </c>
      <c r="N34" s="98">
        <f t="shared" si="34"/>
        <v>97.703173162529353</v>
      </c>
      <c r="O34" s="26"/>
      <c r="P34" s="27"/>
      <c r="Q34" s="27"/>
      <c r="R34" s="27"/>
      <c r="S34" s="28"/>
      <c r="T34" s="5"/>
      <c r="U34" s="29"/>
      <c r="V34" s="5"/>
      <c r="W34" s="5"/>
      <c r="X34" s="27"/>
      <c r="Y34" s="5"/>
      <c r="Z34" s="5"/>
    </row>
    <row r="35" spans="1:26" ht="12" customHeight="1" x14ac:dyDescent="0.2">
      <c r="A35" s="99" t="s">
        <v>59</v>
      </c>
      <c r="B35" s="92">
        <v>1100</v>
      </c>
      <c r="C35" s="92">
        <v>6300</v>
      </c>
      <c r="D35" s="93">
        <f t="shared" si="25"/>
        <v>0.82500000000000007</v>
      </c>
      <c r="E35" s="94">
        <f t="shared" si="26"/>
        <v>602.25000000000011</v>
      </c>
      <c r="F35" s="93">
        <f t="shared" si="27"/>
        <v>0.33736500000000003</v>
      </c>
      <c r="G35" s="94">
        <f t="shared" si="28"/>
        <v>61.298208405000011</v>
      </c>
      <c r="H35" s="93">
        <f t="shared" ref="H35:I35" si="47">F35+D35</f>
        <v>1.1623650000000001</v>
      </c>
      <c r="I35" s="95">
        <f t="shared" si="47"/>
        <v>663.54820840500008</v>
      </c>
      <c r="J35" s="96">
        <f t="shared" si="30"/>
        <v>8.8006373718000006</v>
      </c>
      <c r="K35" s="96">
        <f t="shared" si="31"/>
        <v>90.906104551485015</v>
      </c>
      <c r="L35" s="96">
        <f t="shared" si="32"/>
        <v>99.706741923285023</v>
      </c>
      <c r="M35" s="97">
        <f t="shared" si="33"/>
        <v>11.191521438500002</v>
      </c>
      <c r="N35" s="98">
        <f t="shared" si="34"/>
        <v>110.89826336178503</v>
      </c>
      <c r="O35" s="26"/>
      <c r="P35" s="27"/>
      <c r="Q35" s="27"/>
      <c r="R35" s="27"/>
      <c r="S35" s="28"/>
      <c r="T35" s="5"/>
      <c r="U35" s="29"/>
      <c r="V35" s="5"/>
      <c r="W35" s="5"/>
      <c r="X35" s="27"/>
      <c r="Y35" s="5"/>
      <c r="Z35" s="5"/>
    </row>
    <row r="36" spans="1:26" ht="12" customHeight="1" x14ac:dyDescent="0.2">
      <c r="A36" s="18" t="s">
        <v>60</v>
      </c>
      <c r="B36" s="19">
        <v>1750</v>
      </c>
      <c r="C36" s="19">
        <v>6950</v>
      </c>
      <c r="D36" s="20">
        <f t="shared" si="25"/>
        <v>1.3125</v>
      </c>
      <c r="E36" s="21">
        <f t="shared" si="26"/>
        <v>958.125</v>
      </c>
      <c r="F36" s="20">
        <f t="shared" si="27"/>
        <v>0.37217250000000002</v>
      </c>
      <c r="G36" s="21">
        <f t="shared" si="28"/>
        <v>67.622626732499995</v>
      </c>
      <c r="H36" s="20">
        <f t="shared" ref="H36:I36" si="48">F36+D36</f>
        <v>1.6846725</v>
      </c>
      <c r="I36" s="22">
        <f t="shared" si="48"/>
        <v>1025.7476267325001</v>
      </c>
      <c r="J36" s="23">
        <f t="shared" si="30"/>
        <v>12.755194592700001</v>
      </c>
      <c r="K36" s="23">
        <f t="shared" si="31"/>
        <v>140.52742486235252</v>
      </c>
      <c r="L36" s="23">
        <f t="shared" si="32"/>
        <v>153.28261945505253</v>
      </c>
      <c r="M36" s="24">
        <f t="shared" si="33"/>
        <v>16.220419920250002</v>
      </c>
      <c r="N36" s="30">
        <f t="shared" si="34"/>
        <v>169.50303937530254</v>
      </c>
      <c r="O36" s="26"/>
      <c r="P36" s="27"/>
      <c r="Q36" s="27"/>
      <c r="R36" s="27"/>
      <c r="S36" s="28"/>
      <c r="T36" s="5"/>
      <c r="U36" s="29"/>
      <c r="V36" s="5"/>
      <c r="W36" s="5"/>
      <c r="X36" s="27"/>
      <c r="Y36" s="5"/>
      <c r="Z36" s="5"/>
    </row>
    <row r="37" spans="1:26" ht="12" customHeight="1" x14ac:dyDescent="0.2">
      <c r="A37" s="18" t="s">
        <v>61</v>
      </c>
      <c r="B37" s="19">
        <v>2075</v>
      </c>
      <c r="C37" s="19">
        <v>7275</v>
      </c>
      <c r="D37" s="20">
        <f t="shared" si="25"/>
        <v>1.5562500000000001</v>
      </c>
      <c r="E37" s="21">
        <f t="shared" si="26"/>
        <v>1136.0625000000002</v>
      </c>
      <c r="F37" s="20">
        <f t="shared" si="27"/>
        <v>0.38957625000000007</v>
      </c>
      <c r="G37" s="21">
        <f t="shared" si="28"/>
        <v>70.784835896250001</v>
      </c>
      <c r="H37" s="20">
        <f t="shared" ref="H37:I37" si="49">F37+D37</f>
        <v>1.9458262500000001</v>
      </c>
      <c r="I37" s="22">
        <f t="shared" si="49"/>
        <v>1206.8473358962501</v>
      </c>
      <c r="J37" s="23">
        <f t="shared" si="30"/>
        <v>14.732473203150001</v>
      </c>
      <c r="K37" s="23">
        <f t="shared" si="31"/>
        <v>165.33808501778628</v>
      </c>
      <c r="L37" s="23">
        <f t="shared" si="32"/>
        <v>180.07055822093628</v>
      </c>
      <c r="M37" s="24">
        <f t="shared" si="33"/>
        <v>18.734869161125001</v>
      </c>
      <c r="N37" s="30">
        <f t="shared" si="34"/>
        <v>198.80542738206128</v>
      </c>
      <c r="O37" s="26"/>
      <c r="P37" s="27"/>
      <c r="Q37" s="27"/>
      <c r="R37" s="27"/>
      <c r="S37" s="28"/>
      <c r="T37" s="5"/>
      <c r="U37" s="29"/>
      <c r="V37" s="5"/>
      <c r="W37" s="5"/>
      <c r="X37" s="27"/>
      <c r="Y37" s="5"/>
      <c r="Z37" s="5"/>
    </row>
    <row r="38" spans="1:26" ht="12" customHeight="1" x14ac:dyDescent="0.2">
      <c r="A38" s="18" t="s">
        <v>62</v>
      </c>
      <c r="B38" s="19">
        <v>2400</v>
      </c>
      <c r="C38" s="19">
        <v>7600</v>
      </c>
      <c r="D38" s="20">
        <f t="shared" si="25"/>
        <v>1.7999999999999998</v>
      </c>
      <c r="E38" s="21">
        <f t="shared" si="26"/>
        <v>1313.9999999999998</v>
      </c>
      <c r="F38" s="20">
        <f t="shared" si="27"/>
        <v>0.40698000000000001</v>
      </c>
      <c r="G38" s="21">
        <f t="shared" si="28"/>
        <v>73.947045059999994</v>
      </c>
      <c r="H38" s="20">
        <f t="shared" ref="H38:I38" si="50">F38+D38</f>
        <v>2.2069799999999997</v>
      </c>
      <c r="I38" s="22">
        <f t="shared" si="50"/>
        <v>1387.9470450599997</v>
      </c>
      <c r="J38" s="23">
        <f t="shared" si="30"/>
        <v>16.709751813599997</v>
      </c>
      <c r="K38" s="23">
        <f t="shared" si="31"/>
        <v>190.14874517321996</v>
      </c>
      <c r="L38" s="23">
        <f t="shared" si="32"/>
        <v>206.85849698681997</v>
      </c>
      <c r="M38" s="24">
        <f t="shared" si="33"/>
        <v>21.249318402</v>
      </c>
      <c r="N38" s="30">
        <f t="shared" si="34"/>
        <v>228.10781538881997</v>
      </c>
      <c r="O38" s="26"/>
      <c r="P38" s="27"/>
      <c r="Q38" s="27"/>
      <c r="R38" s="27"/>
      <c r="S38" s="28"/>
      <c r="T38" s="5"/>
      <c r="U38" s="29"/>
      <c r="V38" s="5"/>
      <c r="W38" s="5"/>
      <c r="X38" s="27"/>
      <c r="Y38" s="5"/>
      <c r="Z38" s="5"/>
    </row>
    <row r="39" spans="1:26" ht="12" customHeight="1" x14ac:dyDescent="0.2">
      <c r="A39" s="18" t="s">
        <v>63</v>
      </c>
      <c r="B39" s="19">
        <v>3000</v>
      </c>
      <c r="C39" s="19">
        <v>12000</v>
      </c>
      <c r="D39" s="20">
        <f t="shared" si="25"/>
        <v>2.25</v>
      </c>
      <c r="E39" s="21">
        <f t="shared" si="26"/>
        <v>1642.5</v>
      </c>
      <c r="F39" s="20">
        <f t="shared" si="27"/>
        <v>0.64260000000000006</v>
      </c>
      <c r="G39" s="21">
        <f t="shared" si="28"/>
        <v>116.75849220000001</v>
      </c>
      <c r="H39" s="20">
        <f t="shared" ref="H39:I39" si="51">F39+D39</f>
        <v>2.8925999999999998</v>
      </c>
      <c r="I39" s="22">
        <f t="shared" si="51"/>
        <v>1759.2584922000001</v>
      </c>
      <c r="J39" s="23">
        <f t="shared" si="30"/>
        <v>21.900800231999998</v>
      </c>
      <c r="K39" s="23">
        <f t="shared" si="31"/>
        <v>241.01841343140003</v>
      </c>
      <c r="L39" s="23">
        <f t="shared" si="32"/>
        <v>262.91921366340006</v>
      </c>
      <c r="M39" s="24">
        <f t="shared" si="33"/>
        <v>27.85062774</v>
      </c>
      <c r="N39" s="30">
        <f t="shared" si="34"/>
        <v>290.76984140340005</v>
      </c>
      <c r="O39" s="26"/>
      <c r="P39" s="27"/>
      <c r="Q39" s="27"/>
      <c r="R39" s="27"/>
      <c r="S39" s="28"/>
      <c r="T39" s="5"/>
      <c r="U39" s="29"/>
      <c r="V39" s="5"/>
      <c r="W39" s="5"/>
      <c r="X39" s="27"/>
      <c r="Y39" s="5"/>
      <c r="Z39" s="5"/>
    </row>
    <row r="40" spans="1:26" ht="12" customHeight="1" x14ac:dyDescent="0.2">
      <c r="A40" s="18" t="s">
        <v>64</v>
      </c>
      <c r="B40" s="19">
        <v>3400</v>
      </c>
      <c r="C40" s="19">
        <v>13000</v>
      </c>
      <c r="D40" s="20">
        <f t="shared" si="25"/>
        <v>2.5499999999999998</v>
      </c>
      <c r="E40" s="21">
        <f t="shared" si="26"/>
        <v>1861.5</v>
      </c>
      <c r="F40" s="20">
        <f t="shared" si="27"/>
        <v>0.69615000000000005</v>
      </c>
      <c r="G40" s="21">
        <f t="shared" si="28"/>
        <v>126.48836655000001</v>
      </c>
      <c r="H40" s="20">
        <f t="shared" ref="H40:I40" si="52">F40+D40</f>
        <v>3.2461500000000001</v>
      </c>
      <c r="I40" s="22">
        <f t="shared" si="52"/>
        <v>1987.9883665499999</v>
      </c>
      <c r="J40" s="23">
        <f t="shared" si="30"/>
        <v>24.577640418000001</v>
      </c>
      <c r="K40" s="23">
        <f t="shared" si="31"/>
        <v>272.35440621735</v>
      </c>
      <c r="L40" s="23">
        <f t="shared" si="32"/>
        <v>296.93204663534999</v>
      </c>
      <c r="M40" s="24">
        <f t="shared" si="33"/>
        <v>31.254689635000002</v>
      </c>
      <c r="N40" s="30">
        <f t="shared" si="34"/>
        <v>328.18673627034997</v>
      </c>
      <c r="O40" s="26"/>
      <c r="P40" s="27"/>
      <c r="Q40" s="27"/>
      <c r="R40" s="27"/>
      <c r="S40" s="28"/>
      <c r="T40" s="5"/>
      <c r="U40" s="29"/>
      <c r="V40" s="5"/>
      <c r="W40" s="5"/>
      <c r="X40" s="27"/>
      <c r="Y40" s="5"/>
      <c r="Z40" s="5"/>
    </row>
    <row r="41" spans="1:26" ht="12" customHeight="1" x14ac:dyDescent="0.2">
      <c r="A41" s="18" t="s">
        <v>65</v>
      </c>
      <c r="B41" s="19">
        <v>4500</v>
      </c>
      <c r="C41" s="19">
        <v>18000</v>
      </c>
      <c r="D41" s="20">
        <f t="shared" si="25"/>
        <v>3.375</v>
      </c>
      <c r="E41" s="21">
        <f t="shared" si="26"/>
        <v>2463.75</v>
      </c>
      <c r="F41" s="20">
        <f t="shared" si="27"/>
        <v>0.96390000000000009</v>
      </c>
      <c r="G41" s="21">
        <f t="shared" si="28"/>
        <v>175.13773830000002</v>
      </c>
      <c r="H41" s="20">
        <f t="shared" ref="H41:I41" si="53">F41+D41</f>
        <v>4.3388999999999998</v>
      </c>
      <c r="I41" s="22">
        <f t="shared" si="53"/>
        <v>2638.8877382999999</v>
      </c>
      <c r="J41" s="23">
        <f t="shared" si="30"/>
        <v>32.851200347999999</v>
      </c>
      <c r="K41" s="23">
        <f t="shared" si="31"/>
        <v>361.52762014710004</v>
      </c>
      <c r="L41" s="23">
        <f t="shared" si="32"/>
        <v>394.37882049510006</v>
      </c>
      <c r="M41" s="24">
        <f t="shared" si="33"/>
        <v>41.775941610000004</v>
      </c>
      <c r="N41" s="30">
        <f t="shared" si="34"/>
        <v>436.15476210510008</v>
      </c>
      <c r="O41" s="41"/>
      <c r="P41" s="42"/>
      <c r="Q41" s="42"/>
      <c r="R41" s="42"/>
      <c r="S41" s="28"/>
      <c r="T41" s="5"/>
      <c r="U41" s="29"/>
      <c r="V41" s="5"/>
      <c r="W41" s="5"/>
      <c r="X41" s="27"/>
      <c r="Y41" s="5"/>
      <c r="Z41" s="5"/>
    </row>
    <row r="42" spans="1:26" ht="12" customHeight="1" x14ac:dyDescent="0.2">
      <c r="A42" s="18" t="s">
        <v>66</v>
      </c>
      <c r="B42" s="19">
        <v>5400</v>
      </c>
      <c r="C42" s="19">
        <v>21000</v>
      </c>
      <c r="D42" s="20">
        <f t="shared" si="25"/>
        <v>4.0500000000000007</v>
      </c>
      <c r="E42" s="21">
        <f t="shared" si="26"/>
        <v>2956.5000000000005</v>
      </c>
      <c r="F42" s="20">
        <f t="shared" si="27"/>
        <v>1.1245500000000002</v>
      </c>
      <c r="G42" s="21">
        <f t="shared" si="28"/>
        <v>204.32736135000002</v>
      </c>
      <c r="H42" s="20">
        <f t="shared" ref="H42:I42" si="54">F42+D42</f>
        <v>5.1745500000000009</v>
      </c>
      <c r="I42" s="22">
        <f t="shared" si="54"/>
        <v>3160.8273613500005</v>
      </c>
      <c r="J42" s="23">
        <f t="shared" si="30"/>
        <v>39.178173906000005</v>
      </c>
      <c r="K42" s="23">
        <f t="shared" si="31"/>
        <v>433.03334850495008</v>
      </c>
      <c r="L42" s="23">
        <f t="shared" si="32"/>
        <v>472.21152241095007</v>
      </c>
      <c r="M42" s="24">
        <f t="shared" si="33"/>
        <v>49.82177479500001</v>
      </c>
      <c r="N42" s="30">
        <f t="shared" si="34"/>
        <v>522.03329720595002</v>
      </c>
      <c r="O42" s="41"/>
      <c r="P42" s="42"/>
      <c r="Q42" s="42"/>
      <c r="R42" s="42"/>
      <c r="S42" s="28"/>
      <c r="T42" s="5"/>
      <c r="U42" s="29"/>
      <c r="V42" s="5"/>
      <c r="W42" s="5"/>
      <c r="X42" s="27"/>
      <c r="Y42" s="5"/>
      <c r="Z42" s="5"/>
    </row>
    <row r="43" spans="1:26" ht="12" customHeight="1" x14ac:dyDescent="0.2">
      <c r="A43" s="18" t="s">
        <v>67</v>
      </c>
      <c r="B43" s="19">
        <v>6500</v>
      </c>
      <c r="C43" s="19">
        <v>25000</v>
      </c>
      <c r="D43" s="20">
        <f t="shared" si="25"/>
        <v>4.875</v>
      </c>
      <c r="E43" s="21">
        <f t="shared" si="26"/>
        <v>3558.75</v>
      </c>
      <c r="F43" s="20">
        <f t="shared" si="27"/>
        <v>1.3387500000000001</v>
      </c>
      <c r="G43" s="21">
        <f t="shared" si="28"/>
        <v>243.24685875000003</v>
      </c>
      <c r="H43" s="20">
        <f t="shared" ref="H43:I43" si="55">F43+D43</f>
        <v>6.2137500000000001</v>
      </c>
      <c r="I43" s="22">
        <f t="shared" si="55"/>
        <v>3801.9968587500002</v>
      </c>
      <c r="J43" s="23">
        <f t="shared" si="30"/>
        <v>47.046289649999999</v>
      </c>
      <c r="K43" s="23">
        <f t="shared" si="31"/>
        <v>520.87356964875005</v>
      </c>
      <c r="L43" s="23">
        <f t="shared" si="32"/>
        <v>567.91985929875</v>
      </c>
      <c r="M43" s="24">
        <f t="shared" si="33"/>
        <v>59.827434875000009</v>
      </c>
      <c r="N43" s="30">
        <f t="shared" si="34"/>
        <v>627.74729417374999</v>
      </c>
      <c r="O43" s="41"/>
      <c r="P43" s="42"/>
      <c r="Q43" s="42"/>
      <c r="R43" s="42"/>
      <c r="S43" s="28"/>
      <c r="T43" s="5"/>
      <c r="U43" s="29"/>
      <c r="V43" s="5"/>
      <c r="W43" s="5"/>
      <c r="X43" s="27"/>
      <c r="Y43" s="5"/>
      <c r="Z43" s="5"/>
    </row>
    <row r="44" spans="1:26" ht="12" customHeight="1" x14ac:dyDescent="0.2">
      <c r="A44" s="18" t="s">
        <v>68</v>
      </c>
      <c r="B44" s="19">
        <v>7700</v>
      </c>
      <c r="C44" s="19">
        <v>29000</v>
      </c>
      <c r="D44" s="20">
        <f t="shared" si="25"/>
        <v>5.7750000000000004</v>
      </c>
      <c r="E44" s="21">
        <f t="shared" si="26"/>
        <v>4215.75</v>
      </c>
      <c r="F44" s="20">
        <f t="shared" si="27"/>
        <v>1.5529500000000001</v>
      </c>
      <c r="G44" s="21">
        <f t="shared" si="28"/>
        <v>282.16635615000007</v>
      </c>
      <c r="H44" s="20">
        <f t="shared" ref="H44:I44" si="56">F44+D44</f>
        <v>7.3279500000000004</v>
      </c>
      <c r="I44" s="22">
        <f t="shared" si="56"/>
        <v>4497.91635615</v>
      </c>
      <c r="J44" s="23">
        <f t="shared" si="30"/>
        <v>55.482254394000002</v>
      </c>
      <c r="K44" s="23">
        <f t="shared" si="31"/>
        <v>616.21454079255</v>
      </c>
      <c r="L44" s="23">
        <f t="shared" si="32"/>
        <v>671.69679518655005</v>
      </c>
      <c r="M44" s="24">
        <f t="shared" si="33"/>
        <v>70.555212455000003</v>
      </c>
      <c r="N44" s="30">
        <f t="shared" si="34"/>
        <v>742.25200764155011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18" t="s">
        <v>69</v>
      </c>
      <c r="B45" s="19">
        <v>9500</v>
      </c>
      <c r="C45" s="19">
        <v>35000</v>
      </c>
      <c r="D45" s="20">
        <f t="shared" si="25"/>
        <v>7.125</v>
      </c>
      <c r="E45" s="21">
        <f t="shared" si="26"/>
        <v>5201.25</v>
      </c>
      <c r="F45" s="20">
        <f t="shared" si="27"/>
        <v>1.87425</v>
      </c>
      <c r="G45" s="21">
        <f t="shared" si="28"/>
        <v>340.54560225000006</v>
      </c>
      <c r="H45" s="20">
        <f t="shared" ref="H45:I45" si="57">F45+D45</f>
        <v>8.99925</v>
      </c>
      <c r="I45" s="22">
        <f t="shared" si="57"/>
        <v>5541.7956022500002</v>
      </c>
      <c r="J45" s="23">
        <f t="shared" si="30"/>
        <v>68.136201510000006</v>
      </c>
      <c r="K45" s="23">
        <f t="shared" si="31"/>
        <v>759.22599750825009</v>
      </c>
      <c r="L45" s="23">
        <f t="shared" si="32"/>
        <v>827.36219901825007</v>
      </c>
      <c r="M45" s="24">
        <f t="shared" si="33"/>
        <v>86.646878825000002</v>
      </c>
      <c r="N45" s="30">
        <f t="shared" si="34"/>
        <v>914.00907784325011</v>
      </c>
      <c r="O45" s="27"/>
      <c r="P45" s="27"/>
      <c r="Q45" s="27"/>
      <c r="R45" s="27"/>
      <c r="S45" s="28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43" t="s">
        <v>70</v>
      </c>
      <c r="B46" s="44">
        <v>11000</v>
      </c>
      <c r="C46" s="45">
        <v>39000</v>
      </c>
      <c r="D46" s="46">
        <f t="shared" si="25"/>
        <v>8.25</v>
      </c>
      <c r="E46" s="47">
        <f t="shared" si="26"/>
        <v>6022.5</v>
      </c>
      <c r="F46" s="46">
        <f t="shared" si="27"/>
        <v>2.0884499999999999</v>
      </c>
      <c r="G46" s="47">
        <f t="shared" si="28"/>
        <v>379.46509965000001</v>
      </c>
      <c r="H46" s="46">
        <f t="shared" ref="H46:I46" si="58">F46+D46</f>
        <v>10.33845</v>
      </c>
      <c r="I46" s="48">
        <f t="shared" si="58"/>
        <v>6401.9650996500004</v>
      </c>
      <c r="J46" s="49">
        <f t="shared" si="30"/>
        <v>78.275713253999996</v>
      </c>
      <c r="K46" s="49">
        <f t="shared" si="31"/>
        <v>877.06921865205015</v>
      </c>
      <c r="L46" s="49">
        <f t="shared" si="32"/>
        <v>955.34493190605019</v>
      </c>
      <c r="M46" s="50">
        <f t="shared" si="33"/>
        <v>99.541008905000012</v>
      </c>
      <c r="N46" s="51">
        <f t="shared" si="34"/>
        <v>1054.8859408110502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5"/>
      <c r="B47" s="4"/>
      <c r="C47" s="4"/>
      <c r="D47" s="4"/>
      <c r="E47" s="4"/>
      <c r="F47" s="4"/>
      <c r="G47" s="4"/>
      <c r="H47" s="52"/>
      <c r="I47" s="4"/>
      <c r="J47" s="53"/>
      <c r="K47" s="53"/>
      <c r="L47" s="53"/>
      <c r="M47" s="53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5" t="s">
        <v>71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6"/>
      <c r="M48" s="4"/>
      <c r="N48" s="54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5" t="s">
        <v>72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6"/>
      <c r="M49" s="4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5" t="s">
        <v>73</v>
      </c>
      <c r="B50" s="4"/>
      <c r="C50" s="4"/>
      <c r="D50" s="4"/>
      <c r="E50" s="4" t="s">
        <v>16</v>
      </c>
      <c r="F50" s="4"/>
      <c r="G50" s="4"/>
      <c r="H50" s="4"/>
      <c r="I50" s="4"/>
      <c r="J50" s="4"/>
      <c r="K50" s="4"/>
      <c r="L50" s="6"/>
      <c r="M50" s="4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5" t="s">
        <v>74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6"/>
      <c r="M51" s="4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5" t="s">
        <v>75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6"/>
      <c r="M52" s="4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55" t="s">
        <v>88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6"/>
      <c r="M53" s="4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6"/>
      <c r="M54" s="4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 t="s">
        <v>77</v>
      </c>
      <c r="B55" s="4"/>
      <c r="C55" s="5"/>
      <c r="D55" s="52"/>
      <c r="E55" s="52"/>
      <c r="F55" s="52"/>
      <c r="G55" s="52"/>
      <c r="H55" s="5"/>
      <c r="I55" s="5"/>
      <c r="J55" s="5"/>
      <c r="K55" s="5"/>
      <c r="L55" s="5"/>
      <c r="M55" s="56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78</v>
      </c>
      <c r="B56" s="4"/>
      <c r="C56" s="5"/>
      <c r="D56" s="52"/>
      <c r="E56" s="52"/>
      <c r="F56" s="52"/>
      <c r="G56" s="52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5" t="s">
        <v>79</v>
      </c>
      <c r="B57" s="4"/>
      <c r="C57" s="4"/>
      <c r="D57" s="52"/>
      <c r="E57" s="52"/>
      <c r="F57" s="52"/>
      <c r="G57" s="52"/>
      <c r="H57" s="4"/>
      <c r="I57" s="4"/>
      <c r="J57" s="4"/>
      <c r="K57" s="4"/>
      <c r="L57" s="6"/>
      <c r="M57" s="4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5" t="s">
        <v>80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6"/>
      <c r="M58" s="57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6"/>
      <c r="M59" s="4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5" t="s">
        <v>81</v>
      </c>
      <c r="B60" s="4"/>
      <c r="C60" s="5"/>
      <c r="D60" s="52"/>
      <c r="E60" s="52"/>
      <c r="F60" s="52"/>
      <c r="G60" s="52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A61" s="5" t="s">
        <v>82</v>
      </c>
      <c r="B61" s="4"/>
      <c r="C61" s="5"/>
      <c r="D61" s="52"/>
      <c r="E61" s="52"/>
      <c r="F61" s="52"/>
      <c r="G61" s="52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A62" s="5"/>
      <c r="B62" s="4"/>
      <c r="C62" s="5"/>
      <c r="D62" s="52"/>
      <c r="E62" s="52"/>
      <c r="F62" s="52"/>
      <c r="G62" s="52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A63" s="5"/>
      <c r="B63" s="4"/>
      <c r="C63" s="5"/>
      <c r="D63" s="52"/>
      <c r="E63" s="52"/>
      <c r="F63" s="52"/>
      <c r="G63" s="52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A64" s="5"/>
      <c r="B64" s="4"/>
      <c r="C64" s="5"/>
      <c r="D64" s="52"/>
      <c r="E64" s="52"/>
      <c r="F64" s="52"/>
      <c r="G64" s="52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A65" s="5"/>
      <c r="B65" s="4"/>
      <c r="C65" s="5"/>
      <c r="D65" s="52"/>
      <c r="E65" s="52"/>
      <c r="F65" s="52"/>
      <c r="G65" s="52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A66" s="5"/>
      <c r="B66" s="5"/>
      <c r="C66" s="5"/>
      <c r="D66" s="52"/>
      <c r="E66" s="52"/>
      <c r="F66" s="52"/>
      <c r="G66" s="52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A67" s="5"/>
      <c r="B67" s="5"/>
      <c r="C67" s="5"/>
      <c r="D67" s="52"/>
      <c r="E67" s="52"/>
      <c r="F67" s="52"/>
      <c r="G67" s="52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52"/>
      <c r="E68" s="52"/>
      <c r="F68" s="52"/>
      <c r="G68" s="52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52"/>
      <c r="E69" s="52"/>
      <c r="F69" s="52"/>
      <c r="G69" s="52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52"/>
      <c r="E70" s="52"/>
      <c r="F70" s="52"/>
      <c r="G70" s="52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52"/>
      <c r="E71" s="52"/>
      <c r="F71" s="52"/>
      <c r="G71" s="52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2"/>
      <c r="E72" s="52"/>
      <c r="F72" s="52"/>
      <c r="G72" s="52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2"/>
      <c r="E73" s="52"/>
      <c r="F73" s="52"/>
      <c r="G73" s="52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2"/>
      <c r="E74" s="52"/>
      <c r="F74" s="52"/>
      <c r="G74" s="52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5"/>
      <c r="F75" s="52"/>
      <c r="G75" s="52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5"/>
      <c r="F76" s="5"/>
      <c r="G76" s="52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5"/>
      <c r="F77" s="5"/>
      <c r="G77" s="52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5"/>
      <c r="F78" s="5"/>
      <c r="G78" s="52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6"/>
      <c r="M83" s="4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6"/>
      <c r="M84" s="4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6"/>
      <c r="M85" s="4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6"/>
      <c r="M86" s="4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6"/>
      <c r="M87" s="4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6"/>
      <c r="M88" s="4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6"/>
      <c r="M89" s="4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6"/>
      <c r="M90" s="4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6"/>
      <c r="M91" s="4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6"/>
      <c r="M92" s="4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6"/>
      <c r="M93" s="4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6"/>
      <c r="M94" s="4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6"/>
      <c r="M95" s="4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6"/>
      <c r="M96" s="4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6"/>
      <c r="M97" s="4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6"/>
      <c r="M98" s="4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6"/>
      <c r="M99" s="4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6"/>
      <c r="M100" s="4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6"/>
      <c r="M101" s="4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6"/>
      <c r="M102" s="4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6"/>
      <c r="M103" s="4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6"/>
      <c r="M104" s="4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6"/>
      <c r="M105" s="4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6"/>
      <c r="M106" s="4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6"/>
      <c r="M107" s="4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6"/>
      <c r="M108" s="4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6"/>
      <c r="M109" s="4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6"/>
      <c r="M110" s="4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6"/>
      <c r="M111" s="4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6"/>
      <c r="M112" s="4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6"/>
      <c r="M113" s="4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6"/>
      <c r="M114" s="4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6"/>
      <c r="M115" s="4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6"/>
      <c r="M116" s="4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6"/>
      <c r="M117" s="4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6"/>
      <c r="M118" s="4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6"/>
      <c r="M119" s="4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6"/>
      <c r="M120" s="4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6"/>
      <c r="M121" s="4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6"/>
      <c r="M122" s="4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6"/>
      <c r="M123" s="4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6"/>
      <c r="M124" s="4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6"/>
      <c r="M125" s="4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6"/>
      <c r="M126" s="4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6"/>
      <c r="M127" s="4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6"/>
      <c r="M128" s="4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6"/>
      <c r="M129" s="4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6"/>
      <c r="M130" s="4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6"/>
      <c r="M131" s="4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6"/>
      <c r="M132" s="4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6"/>
      <c r="M133" s="4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6"/>
      <c r="M134" s="4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6"/>
      <c r="M135" s="4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6"/>
      <c r="M136" s="4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6"/>
      <c r="M137" s="4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6"/>
      <c r="M138" s="4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6"/>
      <c r="M139" s="4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6"/>
      <c r="M140" s="4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6"/>
      <c r="M141" s="4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6"/>
      <c r="M142" s="4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6"/>
      <c r="M143" s="4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6"/>
      <c r="M144" s="4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6"/>
      <c r="M145" s="4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6"/>
      <c r="M146" s="4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6"/>
      <c r="M147" s="4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6"/>
      <c r="M148" s="4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6"/>
      <c r="M149" s="4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6"/>
      <c r="M150" s="4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6"/>
      <c r="M151" s="4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6"/>
      <c r="M152" s="4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6"/>
      <c r="M153" s="4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6"/>
      <c r="M154" s="4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6"/>
      <c r="M155" s="4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6"/>
      <c r="M156" s="4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6"/>
      <c r="M157" s="4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6"/>
      <c r="M158" s="4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6"/>
      <c r="M159" s="4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6"/>
      <c r="M160" s="4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6"/>
      <c r="M161" s="4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6"/>
      <c r="M162" s="4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6"/>
      <c r="M163" s="4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6"/>
      <c r="M164" s="4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6"/>
      <c r="M165" s="4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6"/>
      <c r="M166" s="4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6"/>
      <c r="M167" s="4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6"/>
      <c r="M168" s="4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6"/>
      <c r="M169" s="4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6"/>
      <c r="M170" s="4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6"/>
      <c r="M171" s="4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6"/>
      <c r="M172" s="4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6"/>
      <c r="M173" s="4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6"/>
      <c r="M174" s="4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6"/>
      <c r="M175" s="4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6"/>
      <c r="M176" s="4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6"/>
      <c r="M177" s="4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6"/>
      <c r="M178" s="4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6"/>
      <c r="M179" s="4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6"/>
      <c r="M180" s="4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6"/>
      <c r="M181" s="4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6"/>
      <c r="M182" s="4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6"/>
      <c r="M183" s="4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6"/>
      <c r="M184" s="4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6"/>
      <c r="M185" s="4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6"/>
      <c r="M186" s="4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6"/>
      <c r="M187" s="4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6"/>
      <c r="M188" s="4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6"/>
      <c r="M189" s="4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6"/>
      <c r="M190" s="4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6"/>
      <c r="M191" s="4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6"/>
      <c r="M192" s="4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6"/>
      <c r="M193" s="4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6"/>
      <c r="M194" s="4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6"/>
      <c r="M195" s="4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6"/>
      <c r="M196" s="4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6"/>
      <c r="M197" s="4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6"/>
      <c r="M198" s="4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6"/>
      <c r="M199" s="4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6"/>
      <c r="M200" s="4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6"/>
      <c r="M201" s="4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6"/>
      <c r="M202" s="4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6"/>
      <c r="M203" s="4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6"/>
      <c r="M204" s="4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6"/>
      <c r="M205" s="4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6"/>
      <c r="M206" s="4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6"/>
      <c r="M207" s="4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6"/>
      <c r="M208" s="4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6"/>
      <c r="M209" s="4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6"/>
      <c r="M210" s="4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6"/>
      <c r="M211" s="4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6"/>
      <c r="M212" s="4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6"/>
      <c r="M213" s="4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6"/>
      <c r="M214" s="4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6"/>
      <c r="M215" s="4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6"/>
      <c r="M216" s="4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6"/>
      <c r="M217" s="4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6"/>
      <c r="M218" s="4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6"/>
      <c r="M219" s="4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6"/>
      <c r="M220" s="4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6"/>
      <c r="M221" s="4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6"/>
      <c r="M222" s="4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6"/>
      <c r="M223" s="4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6"/>
      <c r="M224" s="4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6"/>
      <c r="M225" s="4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6"/>
      <c r="M226" s="4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6"/>
      <c r="M227" s="4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6"/>
      <c r="M228" s="4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6"/>
      <c r="M229" s="4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6"/>
      <c r="M230" s="4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6"/>
      <c r="M231" s="4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6"/>
      <c r="M232" s="4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6"/>
      <c r="M233" s="4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6"/>
      <c r="M234" s="4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6"/>
      <c r="M235" s="4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6"/>
      <c r="M236" s="4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6"/>
      <c r="M237" s="4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6"/>
      <c r="M238" s="4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6"/>
      <c r="M239" s="4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6"/>
      <c r="M240" s="4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6"/>
      <c r="M241" s="4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6"/>
      <c r="M242" s="4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6"/>
      <c r="M243" s="4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6"/>
      <c r="M244" s="4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6"/>
      <c r="M245" s="4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6"/>
      <c r="M246" s="4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6"/>
      <c r="M247" s="4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6"/>
      <c r="M248" s="4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6"/>
      <c r="M249" s="4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6"/>
      <c r="M250" s="4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6"/>
      <c r="M251" s="4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6"/>
      <c r="M252" s="4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6"/>
      <c r="M253" s="4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6"/>
      <c r="M254" s="4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6"/>
      <c r="M255" s="4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6"/>
      <c r="M256" s="4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" customHeight="1" x14ac:dyDescent="0.2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6"/>
      <c r="M257" s="4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" customHeight="1" x14ac:dyDescent="0.2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6"/>
      <c r="M258" s="4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" customHeight="1" x14ac:dyDescent="0.2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6"/>
      <c r="M259" s="4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6"/>
      <c r="M260" s="4"/>
      <c r="N260" s="5"/>
    </row>
    <row r="261" spans="1:26" ht="15.75" customHeight="1" x14ac:dyDescent="0.2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6"/>
      <c r="M261" s="4"/>
      <c r="N261" s="5"/>
    </row>
    <row r="262" spans="1:26" ht="15.75" customHeight="1" x14ac:dyDescent="0.2"/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11:T1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Z1000"/>
  <sheetViews>
    <sheetView topLeftCell="A7" workbookViewId="0">
      <selection activeCell="A25" sqref="A25:N35"/>
    </sheetView>
  </sheetViews>
  <sheetFormatPr defaultColWidth="12.5703125" defaultRowHeight="15" customHeight="1" x14ac:dyDescent="0.2"/>
  <cols>
    <col min="1" max="1" width="26.85546875" customWidth="1"/>
    <col min="2" max="3" width="8" customWidth="1"/>
    <col min="4" max="4" width="10.42578125" customWidth="1"/>
    <col min="5" max="5" width="9.85546875" customWidth="1"/>
    <col min="6" max="6" width="8.85546875" customWidth="1"/>
    <col min="7" max="7" width="9.140625" customWidth="1"/>
    <col min="8" max="8" width="9" customWidth="1"/>
    <col min="9" max="9" width="9.42578125" customWidth="1"/>
    <col min="10" max="10" width="14.42578125" customWidth="1"/>
    <col min="11" max="11" width="12.85546875" customWidth="1"/>
    <col min="12" max="12" width="11.42578125" customWidth="1"/>
    <col min="13" max="13" width="13" customWidth="1"/>
    <col min="14" max="14" width="9.140625" customWidth="1"/>
    <col min="15" max="15" width="8.140625" customWidth="1"/>
    <col min="16" max="16" width="28" customWidth="1"/>
    <col min="17" max="17" width="9.140625" customWidth="1"/>
    <col min="18" max="18" width="11.42578125" customWidth="1"/>
    <col min="19" max="19" width="17.28515625" customWidth="1"/>
    <col min="20" max="20" width="11.85546875" customWidth="1"/>
    <col min="21" max="22" width="9.140625" customWidth="1"/>
    <col min="23" max="23" width="10.140625" customWidth="1"/>
    <col min="24" max="24" width="11.42578125" customWidth="1"/>
    <col min="25" max="26" width="9.140625" customWidth="1"/>
  </cols>
  <sheetData>
    <row r="1" spans="1:26" ht="19.5" customHeight="1" x14ac:dyDescent="0.3">
      <c r="A1" s="1" t="s">
        <v>89</v>
      </c>
      <c r="B1" s="2"/>
      <c r="C1" s="2"/>
      <c r="D1" s="3"/>
      <c r="E1" s="4"/>
      <c r="F1" s="3"/>
      <c r="G1" s="2"/>
      <c r="H1" s="2"/>
      <c r="I1" s="2"/>
      <c r="J1" s="2"/>
      <c r="K1" s="2"/>
      <c r="L1" s="2"/>
      <c r="M1" s="2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6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"/>
      <c r="B3" s="4"/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90.75" customHeight="1" x14ac:dyDescent="0.2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9" t="s">
        <v>13</v>
      </c>
      <c r="N4" s="10" t="s">
        <v>14</v>
      </c>
      <c r="O4" s="11"/>
      <c r="P4" s="11"/>
      <c r="Q4" s="11"/>
      <c r="R4" s="11"/>
      <c r="S4" s="5"/>
      <c r="T4" s="5"/>
      <c r="U4" s="5"/>
      <c r="V4" s="5"/>
      <c r="W4" s="11"/>
      <c r="X4" s="11"/>
      <c r="Y4" s="5"/>
      <c r="Z4" s="5"/>
    </row>
    <row r="5" spans="1:26" ht="12" customHeight="1" x14ac:dyDescent="0.2">
      <c r="A5" s="12" t="s">
        <v>15</v>
      </c>
      <c r="B5" s="13"/>
      <c r="C5" s="13"/>
      <c r="D5" s="13"/>
      <c r="E5" s="13"/>
      <c r="F5" s="13"/>
      <c r="G5" s="13"/>
      <c r="H5" s="13"/>
      <c r="I5" s="13"/>
      <c r="J5" s="14">
        <f>((Q13+R13+S13)+(Q14+R14+S14)+(Q15+R15+S15))/3</f>
        <v>7.571743333333333</v>
      </c>
      <c r="K5" s="14">
        <f>((Q18+Q21)/2)+(Q23+Q24+Q25)</f>
        <v>0.13700000000000001</v>
      </c>
      <c r="L5" s="15" t="s">
        <v>16</v>
      </c>
      <c r="M5" s="16">
        <f>((T13)+(T14)+(T15))/3</f>
        <v>10.376099999999999</v>
      </c>
      <c r="N5" s="17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18" t="s">
        <v>17</v>
      </c>
      <c r="B6" s="19">
        <v>58</v>
      </c>
      <c r="C6" s="19">
        <v>243</v>
      </c>
      <c r="D6" s="20">
        <f t="shared" ref="D6:D20" si="0">B6/1000*0.75</f>
        <v>4.3500000000000004E-2</v>
      </c>
      <c r="E6" s="21">
        <f t="shared" ref="E6:E20" si="1">D6*8760/12</f>
        <v>31.755000000000006</v>
      </c>
      <c r="F6" s="20">
        <f t="shared" ref="F6:F20" si="2">C6/1000*0.0714*0.75</f>
        <v>1.3012650000000001E-2</v>
      </c>
      <c r="G6" s="21">
        <f t="shared" ref="G6:G20" si="3">F6*8760/12*0.2489</f>
        <v>2.3643594670499999</v>
      </c>
      <c r="H6" s="20">
        <f t="shared" ref="H6:I6" si="4">F6+D6</f>
        <v>5.6512650000000005E-2</v>
      </c>
      <c r="I6" s="22">
        <f t="shared" si="4"/>
        <v>34.119359467050003</v>
      </c>
      <c r="J6" s="23">
        <f t="shared" ref="J6:J20" si="5">+$H6*$J$5</f>
        <v>0.42789928088650003</v>
      </c>
      <c r="K6" s="23">
        <f t="shared" ref="K6:K20" si="6">+I6*$K$5</f>
        <v>4.6743522469858512</v>
      </c>
      <c r="L6" s="23">
        <f t="shared" ref="L6:L20" si="7">+K6+J6</f>
        <v>5.102251527872351</v>
      </c>
      <c r="M6" s="24">
        <f t="shared" ref="M6:M7" si="8">+$H6*$M$5</f>
        <v>0.58638090766499995</v>
      </c>
      <c r="N6" s="25">
        <f t="shared" ref="N6:N20" si="9">M6+L6</f>
        <v>5.6886324355373512</v>
      </c>
      <c r="O6" s="26"/>
      <c r="P6" s="27"/>
      <c r="Q6" s="27"/>
      <c r="R6" s="27"/>
      <c r="S6" s="28"/>
      <c r="T6" s="5"/>
      <c r="U6" s="29"/>
      <c r="V6" s="5"/>
      <c r="W6" s="5"/>
      <c r="X6" s="27"/>
      <c r="Y6" s="5"/>
      <c r="Z6" s="5"/>
    </row>
    <row r="7" spans="1:26" ht="12" customHeight="1" x14ac:dyDescent="0.2">
      <c r="A7" s="18" t="s">
        <v>18</v>
      </c>
      <c r="B7" s="19">
        <v>150</v>
      </c>
      <c r="C7" s="19">
        <v>900</v>
      </c>
      <c r="D7" s="20">
        <f t="shared" si="0"/>
        <v>0.11249999999999999</v>
      </c>
      <c r="E7" s="21">
        <f t="shared" si="1"/>
        <v>82.124999999999986</v>
      </c>
      <c r="F7" s="20">
        <f t="shared" si="2"/>
        <v>4.8195000000000009E-2</v>
      </c>
      <c r="G7" s="21">
        <f t="shared" si="3"/>
        <v>8.7568869150000026</v>
      </c>
      <c r="H7" s="20">
        <f t="shared" ref="H7:I7" si="10">F7+D7</f>
        <v>0.160695</v>
      </c>
      <c r="I7" s="22">
        <f t="shared" si="10"/>
        <v>90.881886914999995</v>
      </c>
      <c r="J7" s="23">
        <f t="shared" si="5"/>
        <v>1.2167412949500001</v>
      </c>
      <c r="K7" s="23">
        <f t="shared" si="6"/>
        <v>12.450818507355001</v>
      </c>
      <c r="L7" s="23">
        <f t="shared" si="7"/>
        <v>13.667559802305</v>
      </c>
      <c r="M7" s="24">
        <f t="shared" si="8"/>
        <v>1.6673873895</v>
      </c>
      <c r="N7" s="30">
        <f t="shared" si="9"/>
        <v>15.334947191805</v>
      </c>
      <c r="O7" s="26"/>
      <c r="P7" s="27"/>
      <c r="Q7" s="27"/>
      <c r="R7" s="27"/>
      <c r="S7" s="28"/>
      <c r="T7" s="5"/>
      <c r="U7" s="29"/>
      <c r="V7" s="5"/>
      <c r="W7" s="5"/>
      <c r="X7" s="27"/>
      <c r="Y7" s="5"/>
      <c r="Z7" s="5"/>
    </row>
    <row r="8" spans="1:26" ht="12" customHeight="1" x14ac:dyDescent="0.2">
      <c r="A8" s="18" t="s">
        <v>19</v>
      </c>
      <c r="B8" s="19">
        <v>200</v>
      </c>
      <c r="C8" s="19">
        <v>1200</v>
      </c>
      <c r="D8" s="20">
        <f t="shared" si="0"/>
        <v>0.15000000000000002</v>
      </c>
      <c r="E8" s="21">
        <f t="shared" si="1"/>
        <v>109.50000000000001</v>
      </c>
      <c r="F8" s="20">
        <f t="shared" si="2"/>
        <v>6.4260000000000012E-2</v>
      </c>
      <c r="G8" s="21">
        <f t="shared" si="3"/>
        <v>11.675849220000003</v>
      </c>
      <c r="H8" s="20">
        <f t="shared" ref="H8:I8" si="11">F8+D8</f>
        <v>0.21426000000000003</v>
      </c>
      <c r="I8" s="22">
        <f t="shared" si="11"/>
        <v>121.17584922000002</v>
      </c>
      <c r="J8" s="23">
        <f t="shared" si="5"/>
        <v>1.6223217266000003</v>
      </c>
      <c r="K8" s="23">
        <f t="shared" si="6"/>
        <v>16.601091343140002</v>
      </c>
      <c r="L8" s="23">
        <f t="shared" si="7"/>
        <v>18.223413069740001</v>
      </c>
      <c r="M8" s="24">
        <f t="shared" ref="M8:M20" si="12">+H8*$M$5</f>
        <v>2.223183186</v>
      </c>
      <c r="N8" s="30">
        <f t="shared" si="9"/>
        <v>20.446596255740001</v>
      </c>
      <c r="O8" s="26"/>
      <c r="P8" s="27"/>
      <c r="Q8" s="27"/>
      <c r="R8" s="27"/>
      <c r="S8" s="28"/>
      <c r="T8" s="5"/>
      <c r="U8" s="29"/>
      <c r="V8" s="5"/>
      <c r="W8" s="5"/>
      <c r="X8" s="27"/>
      <c r="Y8" s="5"/>
      <c r="Z8" s="5"/>
    </row>
    <row r="9" spans="1:26" ht="12" customHeight="1" x14ac:dyDescent="0.2">
      <c r="A9" s="18" t="s">
        <v>20</v>
      </c>
      <c r="B9" s="19">
        <v>250</v>
      </c>
      <c r="C9" s="19">
        <v>1600</v>
      </c>
      <c r="D9" s="20">
        <f t="shared" si="0"/>
        <v>0.1875</v>
      </c>
      <c r="E9" s="21">
        <f t="shared" si="1"/>
        <v>136.875</v>
      </c>
      <c r="F9" s="20">
        <f t="shared" si="2"/>
        <v>8.5680000000000006E-2</v>
      </c>
      <c r="G9" s="21">
        <f t="shared" si="3"/>
        <v>15.567798960000003</v>
      </c>
      <c r="H9" s="20">
        <f t="shared" ref="H9:I9" si="13">F9+D9</f>
        <v>0.27317999999999998</v>
      </c>
      <c r="I9" s="22">
        <f t="shared" si="13"/>
        <v>152.44279896</v>
      </c>
      <c r="J9" s="23">
        <f t="shared" si="5"/>
        <v>2.0684488437999997</v>
      </c>
      <c r="K9" s="23">
        <f t="shared" si="6"/>
        <v>20.884663457520002</v>
      </c>
      <c r="L9" s="23">
        <f t="shared" si="7"/>
        <v>22.953112301320001</v>
      </c>
      <c r="M9" s="24">
        <f t="shared" si="12"/>
        <v>2.8345429979999994</v>
      </c>
      <c r="N9" s="30">
        <f t="shared" si="9"/>
        <v>25.787655299320001</v>
      </c>
      <c r="O9" s="26"/>
      <c r="P9" s="27"/>
      <c r="Q9" s="27"/>
      <c r="R9" s="27"/>
      <c r="S9" s="28"/>
      <c r="T9" s="5"/>
      <c r="U9" s="29"/>
      <c r="V9" s="5"/>
      <c r="W9" s="5"/>
      <c r="X9" s="27"/>
      <c r="Y9" s="5"/>
      <c r="Z9" s="5"/>
    </row>
    <row r="10" spans="1:26" ht="12.75" customHeight="1" x14ac:dyDescent="0.2">
      <c r="A10" s="18" t="s">
        <v>21</v>
      </c>
      <c r="B10" s="19">
        <v>350</v>
      </c>
      <c r="C10" s="19">
        <v>1900</v>
      </c>
      <c r="D10" s="20">
        <f t="shared" si="0"/>
        <v>0.26249999999999996</v>
      </c>
      <c r="E10" s="21">
        <f t="shared" si="1"/>
        <v>191.62499999999997</v>
      </c>
      <c r="F10" s="20">
        <f t="shared" si="2"/>
        <v>0.101745</v>
      </c>
      <c r="G10" s="21">
        <f t="shared" si="3"/>
        <v>18.486761264999998</v>
      </c>
      <c r="H10" s="20">
        <f t="shared" ref="H10:I10" si="14">F10+D10</f>
        <v>0.36424499999999993</v>
      </c>
      <c r="I10" s="22">
        <f t="shared" si="14"/>
        <v>210.11176126499998</v>
      </c>
      <c r="J10" s="23">
        <f t="shared" si="5"/>
        <v>2.7579696504499993</v>
      </c>
      <c r="K10" s="23">
        <f t="shared" si="6"/>
        <v>28.785311293305</v>
      </c>
      <c r="L10" s="23">
        <f t="shared" si="7"/>
        <v>31.543280943755001</v>
      </c>
      <c r="M10" s="24">
        <f t="shared" si="12"/>
        <v>3.7794425444999988</v>
      </c>
      <c r="N10" s="30">
        <f t="shared" si="9"/>
        <v>35.322723488255001</v>
      </c>
      <c r="O10" s="26"/>
      <c r="P10" s="27"/>
      <c r="Q10" s="27"/>
      <c r="R10" s="27"/>
      <c r="S10" s="28"/>
      <c r="T10" s="5"/>
      <c r="U10" s="29"/>
      <c r="V10" s="5"/>
      <c r="W10" s="5"/>
      <c r="X10" s="27"/>
      <c r="Y10" s="5"/>
      <c r="Z10" s="5"/>
    </row>
    <row r="11" spans="1:26" ht="12.75" customHeight="1" x14ac:dyDescent="0.2">
      <c r="A11" s="18" t="s">
        <v>22</v>
      </c>
      <c r="B11" s="19">
        <v>400</v>
      </c>
      <c r="C11" s="19">
        <v>2600</v>
      </c>
      <c r="D11" s="20">
        <f t="shared" si="0"/>
        <v>0.30000000000000004</v>
      </c>
      <c r="E11" s="21">
        <f t="shared" si="1"/>
        <v>219.00000000000003</v>
      </c>
      <c r="F11" s="20">
        <f t="shared" si="2"/>
        <v>0.13923000000000002</v>
      </c>
      <c r="G11" s="21">
        <f t="shared" si="3"/>
        <v>25.297673310000004</v>
      </c>
      <c r="H11" s="20">
        <f t="shared" ref="H11:I11" si="15">F11+D11</f>
        <v>0.43923000000000006</v>
      </c>
      <c r="I11" s="22">
        <f t="shared" si="15"/>
        <v>244.29767331000002</v>
      </c>
      <c r="J11" s="23">
        <f t="shared" si="5"/>
        <v>3.3257368243000003</v>
      </c>
      <c r="K11" s="23">
        <f t="shared" si="6"/>
        <v>33.468781243470005</v>
      </c>
      <c r="L11" s="23">
        <f t="shared" si="7"/>
        <v>36.794518067770007</v>
      </c>
      <c r="M11" s="24">
        <f t="shared" si="12"/>
        <v>4.5574944030000006</v>
      </c>
      <c r="N11" s="30">
        <f t="shared" si="9"/>
        <v>41.352012470770006</v>
      </c>
      <c r="O11" s="26"/>
      <c r="P11" s="27"/>
      <c r="Q11" s="84" t="s">
        <v>90</v>
      </c>
      <c r="R11" s="85"/>
      <c r="S11" s="85"/>
      <c r="T11" s="85"/>
      <c r="U11" s="29"/>
      <c r="V11" s="5"/>
      <c r="W11" s="5"/>
      <c r="X11" s="27"/>
      <c r="Y11" s="5"/>
      <c r="Z11" s="5"/>
    </row>
    <row r="12" spans="1:26" ht="12" customHeight="1" x14ac:dyDescent="0.2">
      <c r="A12" s="18" t="s">
        <v>24</v>
      </c>
      <c r="B12" s="19">
        <v>447</v>
      </c>
      <c r="C12" s="19">
        <v>2936</v>
      </c>
      <c r="D12" s="20">
        <f t="shared" si="0"/>
        <v>0.33524999999999999</v>
      </c>
      <c r="E12" s="21">
        <f t="shared" si="1"/>
        <v>244.73249999999999</v>
      </c>
      <c r="F12" s="20">
        <f t="shared" si="2"/>
        <v>0.15722280000000002</v>
      </c>
      <c r="G12" s="21">
        <f t="shared" si="3"/>
        <v>28.566911091600005</v>
      </c>
      <c r="H12" s="20">
        <f t="shared" ref="H12:I12" si="16">F12+D12</f>
        <v>0.49247280000000004</v>
      </c>
      <c r="I12" s="22">
        <f t="shared" si="16"/>
        <v>273.29941109160001</v>
      </c>
      <c r="J12" s="23">
        <f t="shared" si="5"/>
        <v>3.7288776402480002</v>
      </c>
      <c r="K12" s="23">
        <f t="shared" si="6"/>
        <v>37.442019319549203</v>
      </c>
      <c r="L12" s="23">
        <f t="shared" si="7"/>
        <v>41.170896959797204</v>
      </c>
      <c r="M12" s="24">
        <f t="shared" si="12"/>
        <v>5.1099470200799999</v>
      </c>
      <c r="N12" s="30">
        <f t="shared" si="9"/>
        <v>46.280843979877204</v>
      </c>
      <c r="O12" s="26"/>
      <c r="P12" s="27"/>
      <c r="Q12" s="31" t="s">
        <v>25</v>
      </c>
      <c r="R12" s="31" t="s">
        <v>26</v>
      </c>
      <c r="S12" s="32" t="s">
        <v>27</v>
      </c>
      <c r="T12" s="31" t="s">
        <v>28</v>
      </c>
      <c r="U12" s="29"/>
      <c r="V12" s="5"/>
      <c r="W12" s="5"/>
      <c r="X12" s="27"/>
      <c r="Y12" s="5"/>
      <c r="Z12" s="5"/>
    </row>
    <row r="13" spans="1:26" ht="12" customHeight="1" x14ac:dyDescent="0.2">
      <c r="A13" s="18" t="s">
        <v>29</v>
      </c>
      <c r="B13" s="19">
        <v>525</v>
      </c>
      <c r="C13" s="19">
        <v>3500</v>
      </c>
      <c r="D13" s="20">
        <f t="shared" si="0"/>
        <v>0.39375000000000004</v>
      </c>
      <c r="E13" s="21">
        <f t="shared" si="1"/>
        <v>287.43750000000006</v>
      </c>
      <c r="F13" s="20">
        <f t="shared" si="2"/>
        <v>0.18742500000000001</v>
      </c>
      <c r="G13" s="21">
        <f t="shared" si="3"/>
        <v>34.054560225000003</v>
      </c>
      <c r="H13" s="20">
        <f t="shared" ref="H13:I13" si="17">F13+D13</f>
        <v>0.581175</v>
      </c>
      <c r="I13" s="22">
        <f t="shared" si="17"/>
        <v>321.49206022500005</v>
      </c>
      <c r="J13" s="23">
        <f t="shared" si="5"/>
        <v>4.40050793175</v>
      </c>
      <c r="K13" s="23">
        <f t="shared" si="6"/>
        <v>44.044412250825012</v>
      </c>
      <c r="L13" s="23">
        <f t="shared" si="7"/>
        <v>48.444920182575011</v>
      </c>
      <c r="M13" s="24">
        <f t="shared" si="12"/>
        <v>6.0303299174999996</v>
      </c>
      <c r="N13" s="30">
        <f t="shared" si="9"/>
        <v>54.475250100075009</v>
      </c>
      <c r="O13" s="26"/>
      <c r="P13" s="31" t="s">
        <v>30</v>
      </c>
      <c r="Q13" s="33">
        <v>2.4649999999999998E-2</v>
      </c>
      <c r="R13" s="34">
        <v>4.5787000000000004</v>
      </c>
      <c r="S13" s="35">
        <v>2.5918000000000001</v>
      </c>
      <c r="T13" s="34">
        <v>10.3217</v>
      </c>
      <c r="U13" s="29"/>
      <c r="V13" s="5"/>
      <c r="W13" s="5"/>
      <c r="X13" s="27"/>
      <c r="Y13" s="5"/>
      <c r="Z13" s="5"/>
    </row>
    <row r="14" spans="1:26" ht="12" customHeight="1" x14ac:dyDescent="0.2">
      <c r="A14" s="18" t="s">
        <v>31</v>
      </c>
      <c r="B14" s="19">
        <v>650</v>
      </c>
      <c r="C14" s="19">
        <v>4400</v>
      </c>
      <c r="D14" s="20">
        <f t="shared" si="0"/>
        <v>0.48750000000000004</v>
      </c>
      <c r="E14" s="21">
        <f t="shared" si="1"/>
        <v>355.875</v>
      </c>
      <c r="F14" s="20">
        <f t="shared" si="2"/>
        <v>0.23562000000000005</v>
      </c>
      <c r="G14" s="21">
        <f t="shared" si="3"/>
        <v>42.811447140000006</v>
      </c>
      <c r="H14" s="20">
        <f t="shared" ref="H14:I14" si="18">F14+D14</f>
        <v>0.7231200000000001</v>
      </c>
      <c r="I14" s="22">
        <f t="shared" si="18"/>
        <v>398.68644713999998</v>
      </c>
      <c r="J14" s="23">
        <f t="shared" si="5"/>
        <v>5.4752790392000001</v>
      </c>
      <c r="K14" s="23">
        <f t="shared" si="6"/>
        <v>54.620043258180004</v>
      </c>
      <c r="L14" s="23">
        <f t="shared" si="7"/>
        <v>60.095322297380008</v>
      </c>
      <c r="M14" s="24">
        <f t="shared" si="12"/>
        <v>7.5031654320000003</v>
      </c>
      <c r="N14" s="30">
        <f t="shared" si="9"/>
        <v>67.598487729380011</v>
      </c>
      <c r="O14" s="26"/>
      <c r="P14" s="31" t="s">
        <v>32</v>
      </c>
      <c r="Q14" s="33">
        <v>2.4459999999999999E-2</v>
      </c>
      <c r="R14" s="34">
        <v>4.5423999999999998</v>
      </c>
      <c r="S14" s="35">
        <v>2.5712000000000002</v>
      </c>
      <c r="T14" s="34">
        <v>10.138</v>
      </c>
      <c r="U14" s="29"/>
      <c r="V14" s="5"/>
      <c r="W14" s="5"/>
      <c r="X14" s="27"/>
      <c r="Y14" s="5"/>
      <c r="Z14" s="5"/>
    </row>
    <row r="15" spans="1:26" ht="12" customHeight="1" x14ac:dyDescent="0.2">
      <c r="A15" s="18" t="s">
        <v>33</v>
      </c>
      <c r="B15" s="19">
        <v>665</v>
      </c>
      <c r="C15" s="19">
        <v>4496</v>
      </c>
      <c r="D15" s="20">
        <f t="shared" si="0"/>
        <v>0.49875000000000003</v>
      </c>
      <c r="E15" s="21">
        <f t="shared" si="1"/>
        <v>364.08750000000003</v>
      </c>
      <c r="F15" s="20">
        <f t="shared" si="2"/>
        <v>0.24076080000000002</v>
      </c>
      <c r="G15" s="21">
        <f t="shared" si="3"/>
        <v>43.745515077600004</v>
      </c>
      <c r="H15" s="20">
        <f t="shared" ref="H15:I15" si="19">F15+D15</f>
        <v>0.73951080000000002</v>
      </c>
      <c r="I15" s="22">
        <f t="shared" si="19"/>
        <v>407.83301507760007</v>
      </c>
      <c r="J15" s="23">
        <f t="shared" si="5"/>
        <v>5.599385969828</v>
      </c>
      <c r="K15" s="23">
        <f t="shared" si="6"/>
        <v>55.873123065631212</v>
      </c>
      <c r="L15" s="23">
        <f t="shared" si="7"/>
        <v>61.472509035459211</v>
      </c>
      <c r="M15" s="24">
        <f t="shared" si="12"/>
        <v>7.6732380118799997</v>
      </c>
      <c r="N15" s="30">
        <f t="shared" si="9"/>
        <v>69.145747047339214</v>
      </c>
      <c r="O15" s="26"/>
      <c r="P15" s="31" t="s">
        <v>34</v>
      </c>
      <c r="Q15" s="33">
        <v>2.8719999999999999E-2</v>
      </c>
      <c r="R15" s="34">
        <v>5.3339999999999996</v>
      </c>
      <c r="S15" s="35">
        <v>3.0192999999999999</v>
      </c>
      <c r="T15" s="34">
        <v>10.6686</v>
      </c>
      <c r="U15" s="29"/>
      <c r="V15" s="5"/>
      <c r="W15" s="5"/>
      <c r="X15" s="27"/>
      <c r="Y15" s="5"/>
      <c r="Z15" s="5"/>
    </row>
    <row r="16" spans="1:26" ht="12" customHeight="1" x14ac:dyDescent="0.2">
      <c r="A16" s="18" t="s">
        <v>35</v>
      </c>
      <c r="B16" s="19">
        <v>696</v>
      </c>
      <c r="C16" s="19">
        <v>4700</v>
      </c>
      <c r="D16" s="20">
        <f t="shared" si="0"/>
        <v>0.52200000000000002</v>
      </c>
      <c r="E16" s="21">
        <f t="shared" si="1"/>
        <v>381.06</v>
      </c>
      <c r="F16" s="20">
        <f t="shared" si="2"/>
        <v>0.25168500000000005</v>
      </c>
      <c r="G16" s="21">
        <f t="shared" si="3"/>
        <v>45.730409445000014</v>
      </c>
      <c r="H16" s="20">
        <f t="shared" ref="H16:I16" si="20">F16+D16</f>
        <v>0.77368500000000007</v>
      </c>
      <c r="I16" s="22">
        <f t="shared" si="20"/>
        <v>426.79040944500002</v>
      </c>
      <c r="J16" s="23">
        <f t="shared" si="5"/>
        <v>5.8581442408500006</v>
      </c>
      <c r="K16" s="23">
        <f t="shared" si="6"/>
        <v>58.470286093965008</v>
      </c>
      <c r="L16" s="23">
        <f t="shared" si="7"/>
        <v>64.32843033481501</v>
      </c>
      <c r="M16" s="24">
        <f t="shared" si="12"/>
        <v>8.0278329285000005</v>
      </c>
      <c r="N16" s="30">
        <f t="shared" si="9"/>
        <v>72.356263263315014</v>
      </c>
      <c r="O16" s="26"/>
      <c r="P16" s="31"/>
      <c r="Q16" s="27"/>
      <c r="R16" s="27"/>
      <c r="S16" s="28"/>
      <c r="T16" s="5"/>
      <c r="U16" s="29"/>
      <c r="V16" s="5"/>
      <c r="W16" s="5"/>
      <c r="X16" s="27"/>
      <c r="Y16" s="5"/>
      <c r="Z16" s="5"/>
    </row>
    <row r="17" spans="1:26" ht="12" customHeight="1" x14ac:dyDescent="0.2">
      <c r="A17" s="18" t="s">
        <v>36</v>
      </c>
      <c r="B17" s="19">
        <v>748</v>
      </c>
      <c r="C17" s="19">
        <v>5050</v>
      </c>
      <c r="D17" s="20">
        <f t="shared" si="0"/>
        <v>0.56099999999999994</v>
      </c>
      <c r="E17" s="21">
        <f t="shared" si="1"/>
        <v>409.53</v>
      </c>
      <c r="F17" s="20">
        <f t="shared" si="2"/>
        <v>0.27042749999999999</v>
      </c>
      <c r="G17" s="21">
        <f t="shared" si="3"/>
        <v>49.135865467499997</v>
      </c>
      <c r="H17" s="20">
        <f t="shared" ref="H17:I17" si="21">F17+D17</f>
        <v>0.83142749999999999</v>
      </c>
      <c r="I17" s="22">
        <f t="shared" si="21"/>
        <v>458.6658654675</v>
      </c>
      <c r="J17" s="23">
        <f t="shared" si="5"/>
        <v>6.295355630275</v>
      </c>
      <c r="K17" s="23">
        <f t="shared" si="6"/>
        <v>62.837223569047502</v>
      </c>
      <c r="L17" s="23">
        <f t="shared" si="7"/>
        <v>69.132579199322507</v>
      </c>
      <c r="M17" s="24">
        <f t="shared" si="12"/>
        <v>8.6269748827499999</v>
      </c>
      <c r="N17" s="30">
        <f t="shared" si="9"/>
        <v>77.759554082072512</v>
      </c>
      <c r="O17" s="26"/>
      <c r="P17" s="31"/>
      <c r="Q17" s="27"/>
      <c r="R17" s="27"/>
      <c r="S17" s="28"/>
      <c r="T17" s="5"/>
      <c r="U17" s="29"/>
      <c r="V17" s="5"/>
      <c r="W17" s="5"/>
      <c r="X17" s="27"/>
      <c r="Y17" s="5"/>
      <c r="Z17" s="5"/>
    </row>
    <row r="18" spans="1:26" ht="12.75" customHeight="1" x14ac:dyDescent="0.2">
      <c r="A18" s="18" t="s">
        <v>37</v>
      </c>
      <c r="B18" s="19">
        <v>800</v>
      </c>
      <c r="C18" s="19">
        <v>5400</v>
      </c>
      <c r="D18" s="20">
        <f t="shared" si="0"/>
        <v>0.60000000000000009</v>
      </c>
      <c r="E18" s="21">
        <f t="shared" si="1"/>
        <v>438.00000000000006</v>
      </c>
      <c r="F18" s="20">
        <f t="shared" si="2"/>
        <v>0.28917000000000004</v>
      </c>
      <c r="G18" s="21">
        <f t="shared" si="3"/>
        <v>52.541321490000009</v>
      </c>
      <c r="H18" s="20">
        <f t="shared" ref="H18:I18" si="22">F18+D18</f>
        <v>0.88917000000000013</v>
      </c>
      <c r="I18" s="22">
        <f t="shared" si="22"/>
        <v>490.54132149000009</v>
      </c>
      <c r="J18" s="23">
        <f t="shared" si="5"/>
        <v>6.7325670197000003</v>
      </c>
      <c r="K18" s="23">
        <f t="shared" si="6"/>
        <v>67.204161044130018</v>
      </c>
      <c r="L18" s="23">
        <f t="shared" si="7"/>
        <v>73.936728063830017</v>
      </c>
      <c r="M18" s="24">
        <f t="shared" si="12"/>
        <v>9.2261168370000011</v>
      </c>
      <c r="N18" s="30">
        <f t="shared" si="9"/>
        <v>83.162844900830024</v>
      </c>
      <c r="O18" s="26"/>
      <c r="P18" s="31" t="s">
        <v>38</v>
      </c>
      <c r="Q18" s="36">
        <v>0.12</v>
      </c>
      <c r="R18" s="37" t="s">
        <v>39</v>
      </c>
      <c r="S18" s="28"/>
      <c r="T18" s="5"/>
      <c r="U18" s="29"/>
      <c r="V18" s="5"/>
      <c r="W18" s="5"/>
      <c r="X18" s="27"/>
      <c r="Y18" s="5"/>
      <c r="Z18" s="5"/>
    </row>
    <row r="19" spans="1:26" ht="12.75" customHeight="1" x14ac:dyDescent="0.2">
      <c r="A19" s="18" t="s">
        <v>40</v>
      </c>
      <c r="B19" s="19">
        <v>920</v>
      </c>
      <c r="C19" s="19">
        <v>6123</v>
      </c>
      <c r="D19" s="20">
        <f t="shared" si="0"/>
        <v>0.69000000000000006</v>
      </c>
      <c r="E19" s="21">
        <f t="shared" si="1"/>
        <v>503.70000000000005</v>
      </c>
      <c r="F19" s="20">
        <f t="shared" si="2"/>
        <v>0.32788665</v>
      </c>
      <c r="G19" s="21">
        <f t="shared" si="3"/>
        <v>59.576020645050001</v>
      </c>
      <c r="H19" s="20">
        <f t="shared" ref="H19:I19" si="23">F19+D19</f>
        <v>1.0178866500000001</v>
      </c>
      <c r="I19" s="22">
        <f t="shared" si="23"/>
        <v>563.27602064505004</v>
      </c>
      <c r="J19" s="23">
        <f t="shared" si="5"/>
        <v>7.7071764562265006</v>
      </c>
      <c r="K19" s="23">
        <f t="shared" si="6"/>
        <v>77.168814828371865</v>
      </c>
      <c r="L19" s="23">
        <f t="shared" si="7"/>
        <v>84.875991284598371</v>
      </c>
      <c r="M19" s="24">
        <f t="shared" si="12"/>
        <v>10.561693669065001</v>
      </c>
      <c r="N19" s="25">
        <f t="shared" si="9"/>
        <v>95.437684953663364</v>
      </c>
      <c r="O19" s="26"/>
      <c r="P19" s="31"/>
      <c r="Q19" s="38"/>
      <c r="R19" s="27"/>
      <c r="S19" s="28"/>
      <c r="T19" s="5"/>
      <c r="U19" s="29"/>
      <c r="V19" s="5"/>
      <c r="W19" s="5"/>
      <c r="X19" s="27"/>
      <c r="Y19" s="5"/>
      <c r="Z19" s="5"/>
    </row>
    <row r="20" spans="1:26" ht="12.75" customHeight="1" x14ac:dyDescent="0.2">
      <c r="A20" s="18" t="s">
        <v>41</v>
      </c>
      <c r="B20" s="19">
        <v>1000</v>
      </c>
      <c r="C20" s="19">
        <v>6600</v>
      </c>
      <c r="D20" s="20">
        <f t="shared" si="0"/>
        <v>0.75</v>
      </c>
      <c r="E20" s="21">
        <f t="shared" si="1"/>
        <v>547.5</v>
      </c>
      <c r="F20" s="20">
        <f t="shared" si="2"/>
        <v>0.35343000000000002</v>
      </c>
      <c r="G20" s="21">
        <f t="shared" si="3"/>
        <v>64.217170710000005</v>
      </c>
      <c r="H20" s="20">
        <f t="shared" ref="H20:I20" si="24">F20+D20</f>
        <v>1.1034299999999999</v>
      </c>
      <c r="I20" s="22">
        <f t="shared" si="24"/>
        <v>611.71717071</v>
      </c>
      <c r="J20" s="23">
        <f t="shared" si="5"/>
        <v>8.3548887462999986</v>
      </c>
      <c r="K20" s="23">
        <f t="shared" si="6"/>
        <v>83.805252387270002</v>
      </c>
      <c r="L20" s="23">
        <f t="shared" si="7"/>
        <v>92.160141133569994</v>
      </c>
      <c r="M20" s="24">
        <f t="shared" si="12"/>
        <v>11.449300022999997</v>
      </c>
      <c r="N20" s="30">
        <f t="shared" si="9"/>
        <v>103.60944115656999</v>
      </c>
      <c r="O20" s="26"/>
      <c r="P20" s="31"/>
      <c r="Q20" s="38"/>
      <c r="R20" s="27"/>
      <c r="S20" s="28"/>
      <c r="T20" s="5"/>
      <c r="U20" s="29"/>
      <c r="V20" s="5"/>
      <c r="W20" s="5"/>
      <c r="X20" s="27"/>
      <c r="Y20" s="5"/>
      <c r="Z20" s="5"/>
    </row>
    <row r="21" spans="1:26" ht="12" customHeight="1" x14ac:dyDescent="0.2">
      <c r="A21" s="18"/>
      <c r="B21" s="19"/>
      <c r="C21" s="19"/>
      <c r="D21" s="20"/>
      <c r="E21" s="21"/>
      <c r="F21" s="20"/>
      <c r="G21" s="21"/>
      <c r="H21" s="20"/>
      <c r="I21" s="22"/>
      <c r="J21" s="23"/>
      <c r="K21" s="23"/>
      <c r="L21" s="23"/>
      <c r="M21" s="24"/>
      <c r="N21" s="30"/>
      <c r="O21" s="27"/>
      <c r="P21" s="31" t="s">
        <v>42</v>
      </c>
      <c r="Q21" s="36">
        <v>0.14199999999999999</v>
      </c>
      <c r="R21" s="37" t="s">
        <v>39</v>
      </c>
      <c r="S21" s="28"/>
      <c r="T21" s="5"/>
      <c r="U21" s="29"/>
      <c r="V21" s="5"/>
      <c r="W21" s="5"/>
      <c r="X21" s="27"/>
      <c r="Y21" s="5"/>
      <c r="Z21" s="5"/>
    </row>
    <row r="22" spans="1:26" ht="12" customHeight="1" x14ac:dyDescent="0.2">
      <c r="A22" s="18" t="s">
        <v>43</v>
      </c>
      <c r="B22" s="19">
        <v>83</v>
      </c>
      <c r="C22" s="19">
        <v>400</v>
      </c>
      <c r="D22" s="20">
        <f t="shared" ref="D22:D46" si="25">B22/1000*0.75</f>
        <v>6.225E-2</v>
      </c>
      <c r="E22" s="21">
        <f t="shared" ref="E22:E46" si="26">D22*8760/12</f>
        <v>45.442499999999995</v>
      </c>
      <c r="F22" s="20">
        <f t="shared" ref="F22:F46" si="27">C22/1000*0.0714*0.75</f>
        <v>2.1420000000000002E-2</v>
      </c>
      <c r="G22" s="21">
        <f t="shared" ref="G22:G46" si="28">F22*8760/12*0.2489</f>
        <v>3.8919497400000007</v>
      </c>
      <c r="H22" s="20">
        <f t="shared" ref="H22:I22" si="29">F22+D22</f>
        <v>8.3669999999999994E-2</v>
      </c>
      <c r="I22" s="22">
        <f t="shared" si="29"/>
        <v>49.334449739999997</v>
      </c>
      <c r="J22" s="23">
        <f t="shared" ref="J22:J46" si="30">+$H22*$J$5</f>
        <v>0.63352776469999994</v>
      </c>
      <c r="K22" s="23">
        <f t="shared" ref="K22:K46" si="31">+I22*$K$5</f>
        <v>6.7588196143800001</v>
      </c>
      <c r="L22" s="23">
        <f t="shared" ref="L22:L46" si="32">+K22+J22</f>
        <v>7.3923473790800003</v>
      </c>
      <c r="M22" s="24">
        <f t="shared" ref="M22:M46" si="33">+H22*$M$5</f>
        <v>0.86816828699999993</v>
      </c>
      <c r="N22" s="30">
        <f t="shared" ref="N22:N46" si="34">M22+L22</f>
        <v>8.2605156660799999</v>
      </c>
      <c r="O22" s="26"/>
      <c r="P22" s="31"/>
      <c r="Q22" s="27"/>
      <c r="R22" s="27"/>
      <c r="S22" s="28"/>
      <c r="T22" s="5"/>
      <c r="U22" s="29"/>
      <c r="V22" s="5"/>
      <c r="W22" s="5"/>
      <c r="X22" s="27"/>
      <c r="Y22" s="5"/>
      <c r="Z22" s="5"/>
    </row>
    <row r="23" spans="1:26" ht="12" customHeight="1" x14ac:dyDescent="0.2">
      <c r="A23" s="18" t="s">
        <v>44</v>
      </c>
      <c r="B23" s="19">
        <v>125</v>
      </c>
      <c r="C23" s="19">
        <v>650</v>
      </c>
      <c r="D23" s="20">
        <f t="shared" si="25"/>
        <v>9.375E-2</v>
      </c>
      <c r="E23" s="21">
        <f t="shared" si="26"/>
        <v>68.4375</v>
      </c>
      <c r="F23" s="20">
        <f t="shared" si="27"/>
        <v>3.4807500000000005E-2</v>
      </c>
      <c r="G23" s="21">
        <f t="shared" si="28"/>
        <v>6.324418327500001</v>
      </c>
      <c r="H23" s="20">
        <f t="shared" ref="H23:I23" si="35">F23+D23</f>
        <v>0.12855749999999999</v>
      </c>
      <c r="I23" s="22">
        <f t="shared" si="35"/>
        <v>74.761918327499998</v>
      </c>
      <c r="J23" s="23">
        <f t="shared" si="30"/>
        <v>0.97340439357499986</v>
      </c>
      <c r="K23" s="23">
        <f t="shared" si="31"/>
        <v>10.2423828108675</v>
      </c>
      <c r="L23" s="23">
        <f t="shared" si="32"/>
        <v>11.215787204442501</v>
      </c>
      <c r="M23" s="24">
        <f t="shared" si="33"/>
        <v>1.3339254757499999</v>
      </c>
      <c r="N23" s="30">
        <f t="shared" si="34"/>
        <v>12.549712680192501</v>
      </c>
      <c r="O23" s="26"/>
      <c r="P23" s="31" t="s">
        <v>45</v>
      </c>
      <c r="Q23" s="39">
        <v>4.1000000000000003E-3</v>
      </c>
      <c r="R23" s="27"/>
      <c r="S23" s="28"/>
      <c r="T23" s="5"/>
      <c r="U23" s="29"/>
      <c r="V23" s="5"/>
      <c r="W23" s="5"/>
      <c r="X23" s="27"/>
      <c r="Y23" s="5"/>
      <c r="Z23" s="5"/>
    </row>
    <row r="24" spans="1:26" ht="12" customHeight="1" x14ac:dyDescent="0.2">
      <c r="A24" s="18" t="s">
        <v>46</v>
      </c>
      <c r="B24" s="19">
        <v>250</v>
      </c>
      <c r="C24" s="19">
        <v>1300</v>
      </c>
      <c r="D24" s="20">
        <f t="shared" si="25"/>
        <v>0.1875</v>
      </c>
      <c r="E24" s="21">
        <f t="shared" si="26"/>
        <v>136.875</v>
      </c>
      <c r="F24" s="20">
        <f t="shared" si="27"/>
        <v>6.961500000000001E-2</v>
      </c>
      <c r="G24" s="21">
        <f t="shared" si="28"/>
        <v>12.648836655000002</v>
      </c>
      <c r="H24" s="20">
        <f t="shared" ref="H24:I24" si="36">F24+D24</f>
        <v>0.25711499999999998</v>
      </c>
      <c r="I24" s="22">
        <f t="shared" si="36"/>
        <v>149.523836655</v>
      </c>
      <c r="J24" s="23">
        <f t="shared" si="30"/>
        <v>1.9468087871499997</v>
      </c>
      <c r="K24" s="23">
        <f t="shared" si="31"/>
        <v>20.484765621735001</v>
      </c>
      <c r="L24" s="23">
        <f t="shared" si="32"/>
        <v>22.431574408885002</v>
      </c>
      <c r="M24" s="24">
        <f t="shared" si="33"/>
        <v>2.6678509514999997</v>
      </c>
      <c r="N24" s="30">
        <f t="shared" si="34"/>
        <v>25.099425360385002</v>
      </c>
      <c r="O24" s="26"/>
      <c r="P24" s="31" t="s">
        <v>47</v>
      </c>
      <c r="Q24" s="39">
        <v>4.0000000000000002E-4</v>
      </c>
      <c r="R24" s="27"/>
      <c r="S24" s="28"/>
      <c r="T24" s="5"/>
      <c r="U24" s="29"/>
      <c r="V24" s="5"/>
      <c r="W24" s="5"/>
      <c r="X24" s="27"/>
      <c r="Y24" s="5"/>
      <c r="Z24" s="5"/>
    </row>
    <row r="25" spans="1:26" ht="12" customHeight="1" x14ac:dyDescent="0.2">
      <c r="A25" s="99" t="s">
        <v>48</v>
      </c>
      <c r="B25" s="92">
        <v>300</v>
      </c>
      <c r="C25" s="92">
        <v>1800</v>
      </c>
      <c r="D25" s="93">
        <f t="shared" si="25"/>
        <v>0.22499999999999998</v>
      </c>
      <c r="E25" s="94">
        <f t="shared" si="26"/>
        <v>164.24999999999997</v>
      </c>
      <c r="F25" s="93">
        <f t="shared" si="27"/>
        <v>9.6390000000000017E-2</v>
      </c>
      <c r="G25" s="94">
        <f t="shared" si="28"/>
        <v>17.513773830000005</v>
      </c>
      <c r="H25" s="93">
        <f t="shared" ref="H25:I25" si="37">F25+D25</f>
        <v>0.32139000000000001</v>
      </c>
      <c r="I25" s="95">
        <f t="shared" si="37"/>
        <v>181.76377382999999</v>
      </c>
      <c r="J25" s="96">
        <f t="shared" si="30"/>
        <v>2.4334825899000001</v>
      </c>
      <c r="K25" s="96">
        <f t="shared" si="31"/>
        <v>24.901637014710001</v>
      </c>
      <c r="L25" s="96">
        <f t="shared" si="32"/>
        <v>27.33511960461</v>
      </c>
      <c r="M25" s="97">
        <f t="shared" si="33"/>
        <v>3.334774779</v>
      </c>
      <c r="N25" s="98">
        <f t="shared" si="34"/>
        <v>30.66989438361</v>
      </c>
      <c r="O25" s="26"/>
      <c r="P25" s="31" t="s">
        <v>49</v>
      </c>
      <c r="Q25" s="39">
        <v>1.5E-3</v>
      </c>
      <c r="R25" s="27"/>
      <c r="S25" s="28"/>
      <c r="T25" s="5"/>
      <c r="U25" s="29"/>
      <c r="V25" s="5"/>
      <c r="W25" s="5"/>
      <c r="X25" s="27"/>
      <c r="Y25" s="5"/>
      <c r="Z25" s="5"/>
    </row>
    <row r="26" spans="1:26" ht="12" customHeight="1" x14ac:dyDescent="0.2">
      <c r="A26" s="99" t="s">
        <v>50</v>
      </c>
      <c r="B26" s="92">
        <v>400</v>
      </c>
      <c r="C26" s="92">
        <v>2400</v>
      </c>
      <c r="D26" s="93">
        <f t="shared" si="25"/>
        <v>0.30000000000000004</v>
      </c>
      <c r="E26" s="94">
        <f t="shared" si="26"/>
        <v>219.00000000000003</v>
      </c>
      <c r="F26" s="93">
        <f t="shared" si="27"/>
        <v>0.12852000000000002</v>
      </c>
      <c r="G26" s="94">
        <f t="shared" si="28"/>
        <v>23.351698440000007</v>
      </c>
      <c r="H26" s="93">
        <f t="shared" ref="H26:I26" si="38">F26+D26</f>
        <v>0.42852000000000007</v>
      </c>
      <c r="I26" s="95">
        <f t="shared" si="38"/>
        <v>242.35169844000004</v>
      </c>
      <c r="J26" s="96">
        <f t="shared" si="30"/>
        <v>3.2446434532000006</v>
      </c>
      <c r="K26" s="96">
        <f t="shared" si="31"/>
        <v>33.202182686280004</v>
      </c>
      <c r="L26" s="96">
        <f t="shared" si="32"/>
        <v>36.446826139480002</v>
      </c>
      <c r="M26" s="97">
        <f t="shared" si="33"/>
        <v>4.446366372</v>
      </c>
      <c r="N26" s="98">
        <f t="shared" si="34"/>
        <v>40.893192511480002</v>
      </c>
      <c r="O26" s="26"/>
      <c r="P26" s="27"/>
      <c r="Q26" s="27"/>
      <c r="R26" s="27"/>
      <c r="S26" s="28"/>
      <c r="T26" s="5"/>
      <c r="U26" s="29"/>
      <c r="V26" s="5"/>
      <c r="W26" s="5"/>
      <c r="X26" s="27"/>
      <c r="Y26" s="5"/>
      <c r="Z26" s="5"/>
    </row>
    <row r="27" spans="1:26" ht="12" customHeight="1" x14ac:dyDescent="0.2">
      <c r="A27" s="91" t="s">
        <v>51</v>
      </c>
      <c r="B27" s="92">
        <v>480</v>
      </c>
      <c r="C27" s="92">
        <v>2800</v>
      </c>
      <c r="D27" s="93">
        <f t="shared" si="25"/>
        <v>0.36</v>
      </c>
      <c r="E27" s="94">
        <f t="shared" si="26"/>
        <v>262.8</v>
      </c>
      <c r="F27" s="93">
        <f t="shared" si="27"/>
        <v>0.14994000000000002</v>
      </c>
      <c r="G27" s="94">
        <f t="shared" si="28"/>
        <v>27.243648180000005</v>
      </c>
      <c r="H27" s="93">
        <f t="shared" ref="H27:I27" si="39">F27+D27</f>
        <v>0.50994000000000006</v>
      </c>
      <c r="I27" s="95">
        <f t="shared" si="39"/>
        <v>290.04364817999999</v>
      </c>
      <c r="J27" s="96">
        <f t="shared" si="30"/>
        <v>3.8611347954000004</v>
      </c>
      <c r="K27" s="96">
        <f t="shared" si="31"/>
        <v>39.735979800660004</v>
      </c>
      <c r="L27" s="96">
        <f t="shared" si="32"/>
        <v>43.597114596060003</v>
      </c>
      <c r="M27" s="97">
        <f t="shared" si="33"/>
        <v>5.2911884340000004</v>
      </c>
      <c r="N27" s="98">
        <f t="shared" si="34"/>
        <v>48.888303030060001</v>
      </c>
      <c r="O27" s="26"/>
      <c r="P27" s="27"/>
      <c r="Q27" s="27"/>
      <c r="R27" s="27"/>
      <c r="S27" s="28"/>
      <c r="T27" s="5"/>
      <c r="U27" s="29"/>
      <c r="V27" s="5"/>
      <c r="W27" s="5"/>
      <c r="X27" s="27"/>
      <c r="Y27" s="5"/>
      <c r="Z27" s="5"/>
    </row>
    <row r="28" spans="1:26" ht="11.25" customHeight="1" x14ac:dyDescent="0.2">
      <c r="A28" s="99" t="s">
        <v>52</v>
      </c>
      <c r="B28" s="92">
        <v>600</v>
      </c>
      <c r="C28" s="92">
        <v>3400</v>
      </c>
      <c r="D28" s="93">
        <f t="shared" si="25"/>
        <v>0.44999999999999996</v>
      </c>
      <c r="E28" s="94">
        <f t="shared" si="26"/>
        <v>328.49999999999994</v>
      </c>
      <c r="F28" s="93">
        <f t="shared" si="27"/>
        <v>0.18207000000000001</v>
      </c>
      <c r="G28" s="94">
        <f t="shared" si="28"/>
        <v>33.081572790000003</v>
      </c>
      <c r="H28" s="93">
        <f t="shared" ref="H28:I28" si="40">F28+D28</f>
        <v>0.63206999999999991</v>
      </c>
      <c r="I28" s="95">
        <f t="shared" si="40"/>
        <v>361.58157278999994</v>
      </c>
      <c r="J28" s="96">
        <f t="shared" si="30"/>
        <v>4.7858718086999987</v>
      </c>
      <c r="K28" s="96">
        <f t="shared" si="31"/>
        <v>49.536675472229994</v>
      </c>
      <c r="L28" s="96">
        <f t="shared" si="32"/>
        <v>54.322547280929996</v>
      </c>
      <c r="M28" s="97">
        <f t="shared" si="33"/>
        <v>6.5584215269999984</v>
      </c>
      <c r="N28" s="98">
        <f t="shared" si="34"/>
        <v>60.880968807929996</v>
      </c>
      <c r="O28" s="26"/>
      <c r="P28" s="27"/>
      <c r="Q28" s="27"/>
      <c r="R28" s="27"/>
      <c r="S28" s="28"/>
      <c r="T28" s="5"/>
      <c r="U28" s="29"/>
      <c r="V28" s="5"/>
      <c r="W28" s="5"/>
      <c r="X28" s="27"/>
      <c r="Y28" s="5"/>
      <c r="Z28" s="5"/>
    </row>
    <row r="29" spans="1:26" ht="11.25" customHeight="1" x14ac:dyDescent="0.2">
      <c r="A29" s="99" t="s">
        <v>53</v>
      </c>
      <c r="B29" s="100">
        <f>ROUND(B28+((B30-B28)/(150-112.5))*(125-112.5),0)</f>
        <v>633</v>
      </c>
      <c r="C29" s="100">
        <f>ROUND(C28+((C30-C28)/(150-112.5))*(125-112.5),2)</f>
        <v>3766.67</v>
      </c>
      <c r="D29" s="93">
        <f t="shared" si="25"/>
        <v>0.47475000000000001</v>
      </c>
      <c r="E29" s="94">
        <f t="shared" si="26"/>
        <v>346.56750000000005</v>
      </c>
      <c r="F29" s="93">
        <f t="shared" si="27"/>
        <v>0.2017051785</v>
      </c>
      <c r="G29" s="94">
        <f t="shared" si="28"/>
        <v>36.649225817914505</v>
      </c>
      <c r="H29" s="93">
        <f t="shared" ref="H29:I29" si="41">F29+D29</f>
        <v>0.67645517850000003</v>
      </c>
      <c r="I29" s="95">
        <f t="shared" si="41"/>
        <v>383.21672581791455</v>
      </c>
      <c r="J29" s="96">
        <f t="shared" si="30"/>
        <v>5.1219449881061854</v>
      </c>
      <c r="K29" s="96">
        <f t="shared" si="31"/>
        <v>52.5006914370543</v>
      </c>
      <c r="L29" s="96">
        <f t="shared" si="32"/>
        <v>57.622636425160486</v>
      </c>
      <c r="M29" s="97">
        <f t="shared" si="33"/>
        <v>7.0189665776338499</v>
      </c>
      <c r="N29" s="98">
        <f t="shared" si="34"/>
        <v>64.641603002794341</v>
      </c>
      <c r="O29" s="26"/>
      <c r="P29" s="27"/>
      <c r="Q29" s="27"/>
      <c r="R29" s="27"/>
      <c r="S29" s="28"/>
      <c r="T29" s="5"/>
      <c r="U29" s="29"/>
      <c r="V29" s="5"/>
      <c r="W29" s="5"/>
      <c r="X29" s="27"/>
      <c r="Y29" s="5"/>
      <c r="Z29" s="5"/>
    </row>
    <row r="30" spans="1:26" ht="11.25" customHeight="1" x14ac:dyDescent="0.2">
      <c r="A30" s="99" t="s">
        <v>54</v>
      </c>
      <c r="B30" s="92">
        <v>700</v>
      </c>
      <c r="C30" s="92">
        <v>4500</v>
      </c>
      <c r="D30" s="93">
        <f t="shared" si="25"/>
        <v>0.52499999999999991</v>
      </c>
      <c r="E30" s="94">
        <f t="shared" si="26"/>
        <v>383.24999999999994</v>
      </c>
      <c r="F30" s="93">
        <f t="shared" si="27"/>
        <v>0.24097500000000002</v>
      </c>
      <c r="G30" s="94">
        <f t="shared" si="28"/>
        <v>43.784434575000006</v>
      </c>
      <c r="H30" s="93">
        <f t="shared" ref="H30:I30" si="42">F30+D30</f>
        <v>0.76597499999999996</v>
      </c>
      <c r="I30" s="95">
        <f t="shared" si="42"/>
        <v>427.03443457499998</v>
      </c>
      <c r="J30" s="96">
        <f t="shared" si="30"/>
        <v>5.7997660997499993</v>
      </c>
      <c r="K30" s="96">
        <f t="shared" si="31"/>
        <v>58.503717536775</v>
      </c>
      <c r="L30" s="96">
        <f t="shared" si="32"/>
        <v>64.303483636525002</v>
      </c>
      <c r="M30" s="97">
        <f t="shared" si="33"/>
        <v>7.9478331974999987</v>
      </c>
      <c r="N30" s="98">
        <f t="shared" si="34"/>
        <v>72.251316834025005</v>
      </c>
      <c r="O30" s="26"/>
      <c r="P30" s="27"/>
      <c r="Q30" s="27"/>
      <c r="R30" s="27"/>
      <c r="S30" s="28"/>
      <c r="T30" s="5"/>
      <c r="U30" s="29"/>
      <c r="V30" s="5"/>
      <c r="W30" s="5"/>
      <c r="X30" s="27"/>
      <c r="Y30" s="5"/>
      <c r="Z30" s="5"/>
    </row>
    <row r="31" spans="1:26" ht="11.25" customHeight="1" x14ac:dyDescent="0.2">
      <c r="A31" s="99" t="s">
        <v>55</v>
      </c>
      <c r="B31" s="92">
        <v>766</v>
      </c>
      <c r="C31" s="92">
        <v>4767</v>
      </c>
      <c r="D31" s="93">
        <f t="shared" si="25"/>
        <v>0.57450000000000001</v>
      </c>
      <c r="E31" s="94">
        <f t="shared" si="26"/>
        <v>419.38499999999999</v>
      </c>
      <c r="F31" s="93">
        <f t="shared" si="27"/>
        <v>0.25527285000000005</v>
      </c>
      <c r="G31" s="94">
        <f t="shared" si="28"/>
        <v>46.382311026450004</v>
      </c>
      <c r="H31" s="93">
        <f t="shared" ref="H31:I31" si="43">F31+D31</f>
        <v>0.82977285000000012</v>
      </c>
      <c r="I31" s="95">
        <f t="shared" si="43"/>
        <v>465.76731102644999</v>
      </c>
      <c r="J31" s="96">
        <f t="shared" si="30"/>
        <v>6.2828270451685002</v>
      </c>
      <c r="K31" s="96">
        <f t="shared" si="31"/>
        <v>63.810121610623654</v>
      </c>
      <c r="L31" s="96">
        <f t="shared" si="32"/>
        <v>70.092948655792156</v>
      </c>
      <c r="M31" s="97">
        <f t="shared" si="33"/>
        <v>8.6098060688849998</v>
      </c>
      <c r="N31" s="98">
        <f t="shared" si="34"/>
        <v>78.702754724677163</v>
      </c>
      <c r="O31" s="26"/>
      <c r="P31" s="27"/>
      <c r="Q31" s="27"/>
      <c r="R31" s="27"/>
      <c r="S31" s="28"/>
      <c r="T31" s="5"/>
      <c r="U31" s="29"/>
      <c r="V31" s="5"/>
      <c r="W31" s="5"/>
      <c r="X31" s="27"/>
      <c r="Y31" s="5"/>
      <c r="Z31" s="5"/>
    </row>
    <row r="32" spans="1:26" ht="12" customHeight="1" x14ac:dyDescent="0.2">
      <c r="A32" s="99" t="s">
        <v>56</v>
      </c>
      <c r="B32" s="92">
        <v>833</v>
      </c>
      <c r="C32" s="92">
        <v>5033</v>
      </c>
      <c r="D32" s="93">
        <f t="shared" si="25"/>
        <v>0.62474999999999992</v>
      </c>
      <c r="E32" s="94">
        <f t="shared" si="26"/>
        <v>456.06749999999994</v>
      </c>
      <c r="F32" s="93">
        <f t="shared" si="27"/>
        <v>0.26951715000000004</v>
      </c>
      <c r="G32" s="94">
        <f t="shared" si="28"/>
        <v>48.97045760355001</v>
      </c>
      <c r="H32" s="93">
        <f t="shared" ref="H32:I32" si="44">F32+D32</f>
        <v>0.8942671499999999</v>
      </c>
      <c r="I32" s="95">
        <f t="shared" si="44"/>
        <v>505.03795760354996</v>
      </c>
      <c r="J32" s="96">
        <f t="shared" si="30"/>
        <v>6.7711613312314993</v>
      </c>
      <c r="K32" s="96">
        <f t="shared" si="31"/>
        <v>69.190200191686344</v>
      </c>
      <c r="L32" s="96">
        <f t="shared" si="32"/>
        <v>75.961361522917841</v>
      </c>
      <c r="M32" s="97">
        <f t="shared" si="33"/>
        <v>9.2790053751149983</v>
      </c>
      <c r="N32" s="98">
        <f t="shared" si="34"/>
        <v>85.240366898032846</v>
      </c>
      <c r="O32" s="26"/>
      <c r="P32" s="27"/>
      <c r="Q32" s="27"/>
      <c r="R32" s="27"/>
      <c r="S32" s="28"/>
      <c r="T32" s="5"/>
      <c r="U32" s="29"/>
      <c r="V32" s="5"/>
      <c r="W32" s="5"/>
      <c r="X32" s="27"/>
      <c r="Y32" s="5"/>
      <c r="Z32" s="5"/>
    </row>
    <row r="33" spans="1:26" ht="12" customHeight="1" x14ac:dyDescent="0.2">
      <c r="A33" s="99" t="s">
        <v>57</v>
      </c>
      <c r="B33" s="92">
        <v>900</v>
      </c>
      <c r="C33" s="92">
        <v>5300</v>
      </c>
      <c r="D33" s="93">
        <f t="shared" si="25"/>
        <v>0.67500000000000004</v>
      </c>
      <c r="E33" s="94">
        <f t="shared" si="26"/>
        <v>492.75</v>
      </c>
      <c r="F33" s="93">
        <f t="shared" si="27"/>
        <v>0.28381500000000004</v>
      </c>
      <c r="G33" s="94">
        <f t="shared" si="28"/>
        <v>51.568334055000015</v>
      </c>
      <c r="H33" s="93">
        <f t="shared" ref="H33:I33" si="45">F33+D33</f>
        <v>0.95881500000000008</v>
      </c>
      <c r="I33" s="95">
        <f t="shared" si="45"/>
        <v>544.31833405500004</v>
      </c>
      <c r="J33" s="96">
        <f t="shared" si="30"/>
        <v>7.25990108415</v>
      </c>
      <c r="K33" s="96">
        <f t="shared" si="31"/>
        <v>74.57161176553501</v>
      </c>
      <c r="L33" s="96">
        <f t="shared" si="32"/>
        <v>81.831512849685012</v>
      </c>
      <c r="M33" s="97">
        <f t="shared" si="33"/>
        <v>9.9487603215</v>
      </c>
      <c r="N33" s="98">
        <f t="shared" si="34"/>
        <v>91.780273171185016</v>
      </c>
      <c r="O33" s="26"/>
      <c r="P33" s="27"/>
      <c r="Q33" s="27"/>
      <c r="R33" s="27"/>
      <c r="S33" s="28"/>
      <c r="T33" s="5"/>
      <c r="U33" s="29"/>
      <c r="V33" s="5"/>
      <c r="W33" s="5"/>
      <c r="X33" s="27"/>
      <c r="Y33" s="5"/>
      <c r="Z33" s="5"/>
    </row>
    <row r="34" spans="1:26" ht="12" customHeight="1" x14ac:dyDescent="0.2">
      <c r="A34" s="91" t="s">
        <v>58</v>
      </c>
      <c r="B34" s="92">
        <v>967</v>
      </c>
      <c r="C34" s="92">
        <v>5633</v>
      </c>
      <c r="D34" s="93">
        <f t="shared" si="25"/>
        <v>0.72524999999999995</v>
      </c>
      <c r="E34" s="94">
        <f t="shared" si="26"/>
        <v>529.4325</v>
      </c>
      <c r="F34" s="93">
        <f t="shared" si="27"/>
        <v>0.30164714999999998</v>
      </c>
      <c r="G34" s="94">
        <f t="shared" si="28"/>
        <v>54.808382213549997</v>
      </c>
      <c r="H34" s="93">
        <f t="shared" ref="H34:I34" si="46">F34+D34</f>
        <v>1.0268971499999999</v>
      </c>
      <c r="I34" s="95">
        <f t="shared" si="46"/>
        <v>584.24088221354998</v>
      </c>
      <c r="J34" s="96">
        <f t="shared" si="30"/>
        <v>7.7754016495314993</v>
      </c>
      <c r="K34" s="96">
        <f t="shared" si="31"/>
        <v>80.041000863256357</v>
      </c>
      <c r="L34" s="96">
        <f t="shared" si="32"/>
        <v>87.81640251278786</v>
      </c>
      <c r="M34" s="97">
        <f t="shared" si="33"/>
        <v>10.655187518114998</v>
      </c>
      <c r="N34" s="98">
        <f t="shared" si="34"/>
        <v>98.47159003090286</v>
      </c>
      <c r="O34" s="26"/>
      <c r="P34" s="27"/>
      <c r="Q34" s="27"/>
      <c r="R34" s="27"/>
      <c r="S34" s="28"/>
      <c r="T34" s="5"/>
      <c r="U34" s="29"/>
      <c r="V34" s="5"/>
      <c r="W34" s="5"/>
      <c r="X34" s="27"/>
      <c r="Y34" s="5"/>
      <c r="Z34" s="5"/>
    </row>
    <row r="35" spans="1:26" ht="12" customHeight="1" x14ac:dyDescent="0.2">
      <c r="A35" s="99" t="s">
        <v>59</v>
      </c>
      <c r="B35" s="92">
        <v>1100</v>
      </c>
      <c r="C35" s="92">
        <v>6300</v>
      </c>
      <c r="D35" s="93">
        <f t="shared" si="25"/>
        <v>0.82500000000000007</v>
      </c>
      <c r="E35" s="94">
        <f t="shared" si="26"/>
        <v>602.25000000000011</v>
      </c>
      <c r="F35" s="93">
        <f t="shared" si="27"/>
        <v>0.33736500000000003</v>
      </c>
      <c r="G35" s="94">
        <f t="shared" si="28"/>
        <v>61.298208405000011</v>
      </c>
      <c r="H35" s="93">
        <f t="shared" ref="H35:I35" si="47">F35+D35</f>
        <v>1.1623650000000001</v>
      </c>
      <c r="I35" s="95">
        <f t="shared" si="47"/>
        <v>663.54820840500008</v>
      </c>
      <c r="J35" s="96">
        <f t="shared" si="30"/>
        <v>8.8011294396499995</v>
      </c>
      <c r="K35" s="96">
        <f t="shared" si="31"/>
        <v>90.906104551485015</v>
      </c>
      <c r="L35" s="96">
        <f t="shared" si="32"/>
        <v>99.707233991135013</v>
      </c>
      <c r="M35" s="97">
        <f t="shared" si="33"/>
        <v>12.0608154765</v>
      </c>
      <c r="N35" s="98">
        <f t="shared" si="34"/>
        <v>111.76804946763501</v>
      </c>
      <c r="O35" s="26"/>
      <c r="P35" s="27"/>
      <c r="Q35" s="27"/>
      <c r="R35" s="27"/>
      <c r="S35" s="28"/>
      <c r="T35" s="5"/>
      <c r="U35" s="29"/>
      <c r="V35" s="5"/>
      <c r="W35" s="5"/>
      <c r="X35" s="27"/>
      <c r="Y35" s="5"/>
      <c r="Z35" s="5"/>
    </row>
    <row r="36" spans="1:26" ht="12" customHeight="1" x14ac:dyDescent="0.2">
      <c r="A36" s="18" t="s">
        <v>60</v>
      </c>
      <c r="B36" s="19">
        <v>1750</v>
      </c>
      <c r="C36" s="19">
        <v>6950</v>
      </c>
      <c r="D36" s="20">
        <f t="shared" si="25"/>
        <v>1.3125</v>
      </c>
      <c r="E36" s="21">
        <f t="shared" si="26"/>
        <v>958.125</v>
      </c>
      <c r="F36" s="20">
        <f t="shared" si="27"/>
        <v>0.37217250000000002</v>
      </c>
      <c r="G36" s="21">
        <f t="shared" si="28"/>
        <v>67.622626732499995</v>
      </c>
      <c r="H36" s="20">
        <f t="shared" ref="H36:I36" si="48">F36+D36</f>
        <v>1.6846725</v>
      </c>
      <c r="I36" s="22">
        <f t="shared" si="48"/>
        <v>1025.7476267325001</v>
      </c>
      <c r="J36" s="23">
        <f t="shared" si="30"/>
        <v>12.755907770724999</v>
      </c>
      <c r="K36" s="23">
        <f t="shared" si="31"/>
        <v>140.52742486235252</v>
      </c>
      <c r="L36" s="23">
        <f t="shared" si="32"/>
        <v>153.28333263307752</v>
      </c>
      <c r="M36" s="24">
        <f t="shared" si="33"/>
        <v>17.480330327249998</v>
      </c>
      <c r="N36" s="30">
        <f t="shared" si="34"/>
        <v>170.76366296032751</v>
      </c>
      <c r="O36" s="26"/>
      <c r="P36" s="27"/>
      <c r="Q36" s="27"/>
      <c r="R36" s="27"/>
      <c r="S36" s="28"/>
      <c r="T36" s="5"/>
      <c r="U36" s="29"/>
      <c r="V36" s="5"/>
      <c r="W36" s="5"/>
      <c r="X36" s="27"/>
      <c r="Y36" s="5"/>
      <c r="Z36" s="5"/>
    </row>
    <row r="37" spans="1:26" ht="12" customHeight="1" x14ac:dyDescent="0.2">
      <c r="A37" s="18" t="s">
        <v>61</v>
      </c>
      <c r="B37" s="19">
        <v>2075</v>
      </c>
      <c r="C37" s="19">
        <v>7275</v>
      </c>
      <c r="D37" s="20">
        <f t="shared" si="25"/>
        <v>1.5562500000000001</v>
      </c>
      <c r="E37" s="21">
        <f t="shared" si="26"/>
        <v>1136.0625000000002</v>
      </c>
      <c r="F37" s="20">
        <f t="shared" si="27"/>
        <v>0.38957625000000007</v>
      </c>
      <c r="G37" s="21">
        <f t="shared" si="28"/>
        <v>70.784835896250001</v>
      </c>
      <c r="H37" s="20">
        <f t="shared" ref="H37:I37" si="49">F37+D37</f>
        <v>1.9458262500000001</v>
      </c>
      <c r="I37" s="22">
        <f t="shared" si="49"/>
        <v>1206.8473358962501</v>
      </c>
      <c r="J37" s="23">
        <f t="shared" si="30"/>
        <v>14.7332969362625</v>
      </c>
      <c r="K37" s="23">
        <f t="shared" si="31"/>
        <v>165.33808501778628</v>
      </c>
      <c r="L37" s="23">
        <f t="shared" si="32"/>
        <v>180.07138195404877</v>
      </c>
      <c r="M37" s="24">
        <f t="shared" si="33"/>
        <v>20.190087752625001</v>
      </c>
      <c r="N37" s="30">
        <f t="shared" si="34"/>
        <v>200.26146970667378</v>
      </c>
      <c r="O37" s="26"/>
      <c r="P37" s="27"/>
      <c r="Q37" s="27"/>
      <c r="R37" s="27"/>
      <c r="S37" s="28"/>
      <c r="T37" s="5"/>
      <c r="U37" s="29"/>
      <c r="V37" s="5"/>
      <c r="W37" s="5"/>
      <c r="X37" s="27"/>
      <c r="Y37" s="5"/>
      <c r="Z37" s="5"/>
    </row>
    <row r="38" spans="1:26" ht="12" customHeight="1" x14ac:dyDescent="0.2">
      <c r="A38" s="18" t="s">
        <v>62</v>
      </c>
      <c r="B38" s="19">
        <v>2400</v>
      </c>
      <c r="C38" s="19">
        <v>7600</v>
      </c>
      <c r="D38" s="20">
        <f t="shared" si="25"/>
        <v>1.7999999999999998</v>
      </c>
      <c r="E38" s="21">
        <f t="shared" si="26"/>
        <v>1313.9999999999998</v>
      </c>
      <c r="F38" s="20">
        <f t="shared" si="27"/>
        <v>0.40698000000000001</v>
      </c>
      <c r="G38" s="21">
        <f t="shared" si="28"/>
        <v>73.947045059999994</v>
      </c>
      <c r="H38" s="20">
        <f t="shared" ref="H38:I38" si="50">F38+D38</f>
        <v>2.2069799999999997</v>
      </c>
      <c r="I38" s="22">
        <f t="shared" si="50"/>
        <v>1387.9470450599997</v>
      </c>
      <c r="J38" s="23">
        <f t="shared" si="30"/>
        <v>16.710686101799997</v>
      </c>
      <c r="K38" s="23">
        <f t="shared" si="31"/>
        <v>190.14874517321996</v>
      </c>
      <c r="L38" s="23">
        <f t="shared" si="32"/>
        <v>206.85943127501997</v>
      </c>
      <c r="M38" s="24">
        <f t="shared" si="33"/>
        <v>22.899845177999996</v>
      </c>
      <c r="N38" s="30">
        <f t="shared" si="34"/>
        <v>229.75927645301996</v>
      </c>
      <c r="O38" s="26"/>
      <c r="P38" s="27"/>
      <c r="Q38" s="27"/>
      <c r="R38" s="27"/>
      <c r="S38" s="28"/>
      <c r="T38" s="5"/>
      <c r="U38" s="29"/>
      <c r="V38" s="5"/>
      <c r="W38" s="5"/>
      <c r="X38" s="27"/>
      <c r="Y38" s="5"/>
      <c r="Z38" s="5"/>
    </row>
    <row r="39" spans="1:26" ht="12" customHeight="1" x14ac:dyDescent="0.2">
      <c r="A39" s="18" t="s">
        <v>63</v>
      </c>
      <c r="B39" s="19">
        <v>3000</v>
      </c>
      <c r="C39" s="19">
        <v>12000</v>
      </c>
      <c r="D39" s="20">
        <f t="shared" si="25"/>
        <v>2.25</v>
      </c>
      <c r="E39" s="21">
        <f t="shared" si="26"/>
        <v>1642.5</v>
      </c>
      <c r="F39" s="20">
        <f t="shared" si="27"/>
        <v>0.64260000000000006</v>
      </c>
      <c r="G39" s="21">
        <f t="shared" si="28"/>
        <v>116.75849220000001</v>
      </c>
      <c r="H39" s="20">
        <f t="shared" ref="H39:I39" si="51">F39+D39</f>
        <v>2.8925999999999998</v>
      </c>
      <c r="I39" s="22">
        <f t="shared" si="51"/>
        <v>1759.2584922000001</v>
      </c>
      <c r="J39" s="23">
        <f t="shared" si="30"/>
        <v>21.902024765999997</v>
      </c>
      <c r="K39" s="23">
        <f t="shared" si="31"/>
        <v>241.01841343140003</v>
      </c>
      <c r="L39" s="23">
        <f t="shared" si="32"/>
        <v>262.92043819740002</v>
      </c>
      <c r="M39" s="24">
        <f t="shared" si="33"/>
        <v>30.013906859999995</v>
      </c>
      <c r="N39" s="30">
        <f t="shared" si="34"/>
        <v>292.93434505740004</v>
      </c>
      <c r="O39" s="26"/>
      <c r="P39" s="27"/>
      <c r="Q39" s="27"/>
      <c r="R39" s="27"/>
      <c r="S39" s="28"/>
      <c r="T39" s="5"/>
      <c r="U39" s="29"/>
      <c r="V39" s="5"/>
      <c r="W39" s="5"/>
      <c r="X39" s="27"/>
      <c r="Y39" s="5"/>
      <c r="Z39" s="5"/>
    </row>
    <row r="40" spans="1:26" ht="12" customHeight="1" x14ac:dyDescent="0.2">
      <c r="A40" s="18" t="s">
        <v>64</v>
      </c>
      <c r="B40" s="19">
        <v>3400</v>
      </c>
      <c r="C40" s="19">
        <v>13000</v>
      </c>
      <c r="D40" s="20">
        <f t="shared" si="25"/>
        <v>2.5499999999999998</v>
      </c>
      <c r="E40" s="21">
        <f t="shared" si="26"/>
        <v>1861.5</v>
      </c>
      <c r="F40" s="20">
        <f t="shared" si="27"/>
        <v>0.69615000000000005</v>
      </c>
      <c r="G40" s="21">
        <f t="shared" si="28"/>
        <v>126.48836655000001</v>
      </c>
      <c r="H40" s="20">
        <f t="shared" ref="H40:I40" si="52">F40+D40</f>
        <v>3.2461500000000001</v>
      </c>
      <c r="I40" s="22">
        <f t="shared" si="52"/>
        <v>1987.9883665499999</v>
      </c>
      <c r="J40" s="23">
        <f t="shared" si="30"/>
        <v>24.579014621500001</v>
      </c>
      <c r="K40" s="23">
        <f t="shared" si="31"/>
        <v>272.35440621735</v>
      </c>
      <c r="L40" s="23">
        <f t="shared" si="32"/>
        <v>296.93342083885</v>
      </c>
      <c r="M40" s="24">
        <f t="shared" si="33"/>
        <v>33.682377015</v>
      </c>
      <c r="N40" s="30">
        <f t="shared" si="34"/>
        <v>330.61579785384998</v>
      </c>
      <c r="O40" s="26"/>
      <c r="P40" s="27"/>
      <c r="Q40" s="27"/>
      <c r="R40" s="27"/>
      <c r="S40" s="28"/>
      <c r="T40" s="5"/>
      <c r="U40" s="29"/>
      <c r="V40" s="5"/>
      <c r="W40" s="5"/>
      <c r="X40" s="27"/>
      <c r="Y40" s="5"/>
      <c r="Z40" s="5"/>
    </row>
    <row r="41" spans="1:26" ht="12" customHeight="1" x14ac:dyDescent="0.2">
      <c r="A41" s="18" t="s">
        <v>65</v>
      </c>
      <c r="B41" s="19">
        <v>4500</v>
      </c>
      <c r="C41" s="19">
        <v>18000</v>
      </c>
      <c r="D41" s="20">
        <f t="shared" si="25"/>
        <v>3.375</v>
      </c>
      <c r="E41" s="21">
        <f t="shared" si="26"/>
        <v>2463.75</v>
      </c>
      <c r="F41" s="20">
        <f t="shared" si="27"/>
        <v>0.96390000000000009</v>
      </c>
      <c r="G41" s="21">
        <f t="shared" si="28"/>
        <v>175.13773830000002</v>
      </c>
      <c r="H41" s="20">
        <f t="shared" ref="H41:I41" si="53">F41+D41</f>
        <v>4.3388999999999998</v>
      </c>
      <c r="I41" s="22">
        <f t="shared" si="53"/>
        <v>2638.8877382999999</v>
      </c>
      <c r="J41" s="23">
        <f t="shared" si="30"/>
        <v>32.853037148999995</v>
      </c>
      <c r="K41" s="23">
        <f t="shared" si="31"/>
        <v>361.52762014710004</v>
      </c>
      <c r="L41" s="23">
        <f t="shared" si="32"/>
        <v>394.38065729610003</v>
      </c>
      <c r="M41" s="24">
        <f t="shared" si="33"/>
        <v>45.020860289999995</v>
      </c>
      <c r="N41" s="30">
        <f t="shared" si="34"/>
        <v>439.4015175861</v>
      </c>
      <c r="O41" s="41"/>
      <c r="P41" s="42"/>
      <c r="Q41" s="42"/>
      <c r="R41" s="42"/>
      <c r="S41" s="28"/>
      <c r="T41" s="5"/>
      <c r="U41" s="29"/>
      <c r="V41" s="5"/>
      <c r="W41" s="5"/>
      <c r="X41" s="27"/>
      <c r="Y41" s="5"/>
      <c r="Z41" s="5"/>
    </row>
    <row r="42" spans="1:26" ht="12" customHeight="1" x14ac:dyDescent="0.2">
      <c r="A42" s="18" t="s">
        <v>66</v>
      </c>
      <c r="B42" s="19">
        <v>5400</v>
      </c>
      <c r="C42" s="19">
        <v>21000</v>
      </c>
      <c r="D42" s="20">
        <f t="shared" si="25"/>
        <v>4.0500000000000007</v>
      </c>
      <c r="E42" s="21">
        <f t="shared" si="26"/>
        <v>2956.5000000000005</v>
      </c>
      <c r="F42" s="20">
        <f t="shared" si="27"/>
        <v>1.1245500000000002</v>
      </c>
      <c r="G42" s="21">
        <f t="shared" si="28"/>
        <v>204.32736135000002</v>
      </c>
      <c r="H42" s="20">
        <f t="shared" ref="H42:I42" si="54">F42+D42</f>
        <v>5.1745500000000009</v>
      </c>
      <c r="I42" s="22">
        <f t="shared" si="54"/>
        <v>3160.8273613500005</v>
      </c>
      <c r="J42" s="23">
        <f t="shared" si="30"/>
        <v>39.180364465500006</v>
      </c>
      <c r="K42" s="23">
        <f t="shared" si="31"/>
        <v>433.03334850495008</v>
      </c>
      <c r="L42" s="23">
        <f t="shared" si="32"/>
        <v>472.2137129704501</v>
      </c>
      <c r="M42" s="24">
        <f t="shared" si="33"/>
        <v>53.691648255000004</v>
      </c>
      <c r="N42" s="30">
        <f t="shared" si="34"/>
        <v>525.90536122545006</v>
      </c>
      <c r="O42" s="41"/>
      <c r="P42" s="42"/>
      <c r="Q42" s="42"/>
      <c r="R42" s="42"/>
      <c r="S42" s="28"/>
      <c r="T42" s="5"/>
      <c r="U42" s="29"/>
      <c r="V42" s="5"/>
      <c r="W42" s="5"/>
      <c r="X42" s="27"/>
      <c r="Y42" s="5"/>
      <c r="Z42" s="5"/>
    </row>
    <row r="43" spans="1:26" ht="12" customHeight="1" x14ac:dyDescent="0.2">
      <c r="A43" s="18" t="s">
        <v>67</v>
      </c>
      <c r="B43" s="19">
        <v>6500</v>
      </c>
      <c r="C43" s="19">
        <v>25000</v>
      </c>
      <c r="D43" s="20">
        <f t="shared" si="25"/>
        <v>4.875</v>
      </c>
      <c r="E43" s="21">
        <f t="shared" si="26"/>
        <v>3558.75</v>
      </c>
      <c r="F43" s="20">
        <f t="shared" si="27"/>
        <v>1.3387500000000001</v>
      </c>
      <c r="G43" s="21">
        <f t="shared" si="28"/>
        <v>243.24685875000003</v>
      </c>
      <c r="H43" s="20">
        <f t="shared" ref="H43:I43" si="55">F43+D43</f>
        <v>6.2137500000000001</v>
      </c>
      <c r="I43" s="22">
        <f t="shared" si="55"/>
        <v>3801.9968587500002</v>
      </c>
      <c r="J43" s="23">
        <f t="shared" si="30"/>
        <v>47.048920137499998</v>
      </c>
      <c r="K43" s="23">
        <f t="shared" si="31"/>
        <v>520.87356964875005</v>
      </c>
      <c r="L43" s="23">
        <f t="shared" si="32"/>
        <v>567.92248978625003</v>
      </c>
      <c r="M43" s="24">
        <f t="shared" si="33"/>
        <v>64.474491374999999</v>
      </c>
      <c r="N43" s="30">
        <f t="shared" si="34"/>
        <v>632.39698116124998</v>
      </c>
      <c r="O43" s="41"/>
      <c r="P43" s="42"/>
      <c r="Q43" s="42"/>
      <c r="R43" s="42"/>
      <c r="S43" s="28"/>
      <c r="T43" s="5"/>
      <c r="U43" s="29"/>
      <c r="V43" s="5"/>
      <c r="W43" s="5"/>
      <c r="X43" s="27"/>
      <c r="Y43" s="5"/>
      <c r="Z43" s="5"/>
    </row>
    <row r="44" spans="1:26" ht="12" customHeight="1" x14ac:dyDescent="0.2">
      <c r="A44" s="18" t="s">
        <v>68</v>
      </c>
      <c r="B44" s="19">
        <v>7700</v>
      </c>
      <c r="C44" s="19">
        <v>29000</v>
      </c>
      <c r="D44" s="20">
        <f t="shared" si="25"/>
        <v>5.7750000000000004</v>
      </c>
      <c r="E44" s="21">
        <f t="shared" si="26"/>
        <v>4215.75</v>
      </c>
      <c r="F44" s="20">
        <f t="shared" si="27"/>
        <v>1.5529500000000001</v>
      </c>
      <c r="G44" s="21">
        <f t="shared" si="28"/>
        <v>282.16635615000007</v>
      </c>
      <c r="H44" s="20">
        <f t="shared" ref="H44:I44" si="56">F44+D44</f>
        <v>7.3279500000000004</v>
      </c>
      <c r="I44" s="22">
        <f t="shared" si="56"/>
        <v>4497.91635615</v>
      </c>
      <c r="J44" s="23">
        <f t="shared" si="30"/>
        <v>55.485356559499998</v>
      </c>
      <c r="K44" s="23">
        <f t="shared" si="31"/>
        <v>616.21454079255</v>
      </c>
      <c r="L44" s="23">
        <f t="shared" si="32"/>
        <v>671.69989735205002</v>
      </c>
      <c r="M44" s="24">
        <f t="shared" si="33"/>
        <v>76.035541995000003</v>
      </c>
      <c r="N44" s="30">
        <f t="shared" si="34"/>
        <v>747.73543934705003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18" t="s">
        <v>69</v>
      </c>
      <c r="B45" s="19">
        <v>9500</v>
      </c>
      <c r="C45" s="19">
        <v>35000</v>
      </c>
      <c r="D45" s="20">
        <f t="shared" si="25"/>
        <v>7.125</v>
      </c>
      <c r="E45" s="21">
        <f t="shared" si="26"/>
        <v>5201.25</v>
      </c>
      <c r="F45" s="20">
        <f t="shared" si="27"/>
        <v>1.87425</v>
      </c>
      <c r="G45" s="21">
        <f t="shared" si="28"/>
        <v>340.54560225000006</v>
      </c>
      <c r="H45" s="20">
        <f t="shared" ref="H45:I45" si="57">F45+D45</f>
        <v>8.99925</v>
      </c>
      <c r="I45" s="22">
        <f t="shared" si="57"/>
        <v>5541.7956022500002</v>
      </c>
      <c r="J45" s="23">
        <f t="shared" si="30"/>
        <v>68.140011192499998</v>
      </c>
      <c r="K45" s="23">
        <f t="shared" si="31"/>
        <v>759.22599750825009</v>
      </c>
      <c r="L45" s="23">
        <f t="shared" si="32"/>
        <v>827.36600870075006</v>
      </c>
      <c r="M45" s="24">
        <f t="shared" si="33"/>
        <v>93.377117924999993</v>
      </c>
      <c r="N45" s="30">
        <f t="shared" si="34"/>
        <v>920.74312662575005</v>
      </c>
      <c r="O45" s="27"/>
      <c r="P45" s="27"/>
      <c r="Q45" s="27"/>
      <c r="R45" s="27"/>
      <c r="S45" s="28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43" t="s">
        <v>70</v>
      </c>
      <c r="B46" s="44">
        <v>11000</v>
      </c>
      <c r="C46" s="45">
        <v>39000</v>
      </c>
      <c r="D46" s="46">
        <f t="shared" si="25"/>
        <v>8.25</v>
      </c>
      <c r="E46" s="47">
        <f t="shared" si="26"/>
        <v>6022.5</v>
      </c>
      <c r="F46" s="46">
        <f t="shared" si="27"/>
        <v>2.0884499999999999</v>
      </c>
      <c r="G46" s="47">
        <f t="shared" si="28"/>
        <v>379.46509965000001</v>
      </c>
      <c r="H46" s="46">
        <f t="shared" ref="H46:I46" si="58">F46+D46</f>
        <v>10.33845</v>
      </c>
      <c r="I46" s="48">
        <f t="shared" si="58"/>
        <v>6401.9650996500004</v>
      </c>
      <c r="J46" s="49">
        <f t="shared" si="30"/>
        <v>78.280089864499999</v>
      </c>
      <c r="K46" s="49">
        <f t="shared" si="31"/>
        <v>877.06921865205015</v>
      </c>
      <c r="L46" s="49">
        <f t="shared" si="32"/>
        <v>955.3493085165502</v>
      </c>
      <c r="M46" s="50">
        <f t="shared" si="33"/>
        <v>107.27279104499999</v>
      </c>
      <c r="N46" s="51">
        <f t="shared" si="34"/>
        <v>1062.6220995615502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5"/>
      <c r="B47" s="4"/>
      <c r="C47" s="4"/>
      <c r="D47" s="4"/>
      <c r="E47" s="4"/>
      <c r="F47" s="4"/>
      <c r="G47" s="4"/>
      <c r="H47" s="52"/>
      <c r="I47" s="4"/>
      <c r="J47" s="53"/>
      <c r="K47" s="53"/>
      <c r="L47" s="53"/>
      <c r="M47" s="53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5" t="s">
        <v>71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6"/>
      <c r="M48" s="4"/>
      <c r="N48" s="54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5" t="s">
        <v>72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6"/>
      <c r="M49" s="4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5" t="s">
        <v>73</v>
      </c>
      <c r="B50" s="4"/>
      <c r="C50" s="4"/>
      <c r="D50" s="4"/>
      <c r="E50" s="4" t="s">
        <v>16</v>
      </c>
      <c r="F50" s="4"/>
      <c r="G50" s="4"/>
      <c r="H50" s="4"/>
      <c r="I50" s="4"/>
      <c r="J50" s="4"/>
      <c r="K50" s="4"/>
      <c r="L50" s="6"/>
      <c r="M50" s="4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5" t="s">
        <v>74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6"/>
      <c r="M51" s="4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5" t="s">
        <v>75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6"/>
      <c r="M52" s="4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55" t="s">
        <v>91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6"/>
      <c r="M53" s="4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6"/>
      <c r="M54" s="4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 t="s">
        <v>77</v>
      </c>
      <c r="B55" s="4"/>
      <c r="C55" s="5"/>
      <c r="D55" s="52"/>
      <c r="E55" s="52"/>
      <c r="F55" s="52"/>
      <c r="G55" s="52"/>
      <c r="H55" s="5"/>
      <c r="I55" s="5"/>
      <c r="J55" s="5"/>
      <c r="K55" s="5"/>
      <c r="L55" s="5"/>
      <c r="M55" s="56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78</v>
      </c>
      <c r="B56" s="4"/>
      <c r="C56" s="5"/>
      <c r="D56" s="52"/>
      <c r="E56" s="52"/>
      <c r="F56" s="52"/>
      <c r="G56" s="52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5" t="s">
        <v>79</v>
      </c>
      <c r="B57" s="4"/>
      <c r="C57" s="4"/>
      <c r="D57" s="52"/>
      <c r="E57" s="52"/>
      <c r="F57" s="52"/>
      <c r="G57" s="52"/>
      <c r="H57" s="4"/>
      <c r="I57" s="4"/>
      <c r="J57" s="4"/>
      <c r="K57" s="4"/>
      <c r="L57" s="6"/>
      <c r="M57" s="4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5" t="s">
        <v>80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6"/>
      <c r="M58" s="57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6"/>
      <c r="M59" s="4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5" t="s">
        <v>81</v>
      </c>
      <c r="B60" s="4"/>
      <c r="C60" s="5"/>
      <c r="D60" s="52"/>
      <c r="E60" s="52"/>
      <c r="F60" s="52"/>
      <c r="G60" s="52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A61" s="5" t="s">
        <v>82</v>
      </c>
      <c r="B61" s="4"/>
      <c r="C61" s="5"/>
      <c r="D61" s="52"/>
      <c r="E61" s="52"/>
      <c r="F61" s="52"/>
      <c r="G61" s="52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A62" s="5"/>
      <c r="B62" s="4"/>
      <c r="C62" s="5"/>
      <c r="D62" s="52"/>
      <c r="E62" s="52"/>
      <c r="F62" s="52"/>
      <c r="G62" s="52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A63" s="5"/>
      <c r="B63" s="4"/>
      <c r="C63" s="5"/>
      <c r="D63" s="52"/>
      <c r="E63" s="52"/>
      <c r="F63" s="52"/>
      <c r="G63" s="52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A64" s="5"/>
      <c r="B64" s="4"/>
      <c r="C64" s="5"/>
      <c r="D64" s="52"/>
      <c r="E64" s="52"/>
      <c r="F64" s="52"/>
      <c r="G64" s="52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A65" s="5"/>
      <c r="B65" s="4"/>
      <c r="C65" s="5"/>
      <c r="D65" s="52"/>
      <c r="E65" s="52"/>
      <c r="F65" s="52"/>
      <c r="G65" s="52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A66" s="5"/>
      <c r="B66" s="5"/>
      <c r="C66" s="5"/>
      <c r="D66" s="52"/>
      <c r="E66" s="52"/>
      <c r="F66" s="52"/>
      <c r="G66" s="52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A67" s="5"/>
      <c r="B67" s="5"/>
      <c r="C67" s="5"/>
      <c r="D67" s="52"/>
      <c r="E67" s="52"/>
      <c r="F67" s="52"/>
      <c r="G67" s="52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52"/>
      <c r="E68" s="52"/>
      <c r="F68" s="52"/>
      <c r="G68" s="52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52"/>
      <c r="E69" s="52"/>
      <c r="F69" s="52"/>
      <c r="G69" s="52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52"/>
      <c r="E70" s="52"/>
      <c r="F70" s="52"/>
      <c r="G70" s="52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52"/>
      <c r="E71" s="52"/>
      <c r="F71" s="52"/>
      <c r="G71" s="52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2"/>
      <c r="E72" s="52"/>
      <c r="F72" s="52"/>
      <c r="G72" s="52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2"/>
      <c r="E73" s="52"/>
      <c r="F73" s="52"/>
      <c r="G73" s="52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2"/>
      <c r="E74" s="52"/>
      <c r="F74" s="52"/>
      <c r="G74" s="52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5"/>
      <c r="F75" s="52"/>
      <c r="G75" s="52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5"/>
      <c r="F76" s="5"/>
      <c r="G76" s="52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5"/>
      <c r="F77" s="5"/>
      <c r="G77" s="52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5"/>
      <c r="F78" s="5"/>
      <c r="G78" s="52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6"/>
      <c r="M83" s="4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6"/>
      <c r="M84" s="4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6"/>
      <c r="M85" s="4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6"/>
      <c r="M86" s="4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6"/>
      <c r="M87" s="4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6"/>
      <c r="M88" s="4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6"/>
      <c r="M89" s="4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6"/>
      <c r="M90" s="4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6"/>
      <c r="M91" s="4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6"/>
      <c r="M92" s="4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6"/>
      <c r="M93" s="4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6"/>
      <c r="M94" s="4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6"/>
      <c r="M95" s="4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6"/>
      <c r="M96" s="4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6"/>
      <c r="M97" s="4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6"/>
      <c r="M98" s="4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6"/>
      <c r="M99" s="4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6"/>
      <c r="M100" s="4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6"/>
      <c r="M101" s="4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6"/>
      <c r="M102" s="4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6"/>
      <c r="M103" s="4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6"/>
      <c r="M104" s="4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6"/>
      <c r="M105" s="4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6"/>
      <c r="M106" s="4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6"/>
      <c r="M107" s="4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6"/>
      <c r="M108" s="4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6"/>
      <c r="M109" s="4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6"/>
      <c r="M110" s="4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6"/>
      <c r="M111" s="4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6"/>
      <c r="M112" s="4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6"/>
      <c r="M113" s="4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6"/>
      <c r="M114" s="4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6"/>
      <c r="M115" s="4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6"/>
      <c r="M116" s="4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6"/>
      <c r="M117" s="4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6"/>
      <c r="M118" s="4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6"/>
      <c r="M119" s="4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6"/>
      <c r="M120" s="4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6"/>
      <c r="M121" s="4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6"/>
      <c r="M122" s="4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6"/>
      <c r="M123" s="4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6"/>
      <c r="M124" s="4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6"/>
      <c r="M125" s="4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6"/>
      <c r="M126" s="4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6"/>
      <c r="M127" s="4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6"/>
      <c r="M128" s="4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6"/>
      <c r="M129" s="4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6"/>
      <c r="M130" s="4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6"/>
      <c r="M131" s="4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6"/>
      <c r="M132" s="4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6"/>
      <c r="M133" s="4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6"/>
      <c r="M134" s="4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6"/>
      <c r="M135" s="4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6"/>
      <c r="M136" s="4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6"/>
      <c r="M137" s="4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6"/>
      <c r="M138" s="4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6"/>
      <c r="M139" s="4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6"/>
      <c r="M140" s="4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6"/>
      <c r="M141" s="4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6"/>
      <c r="M142" s="4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6"/>
      <c r="M143" s="4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6"/>
      <c r="M144" s="4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6"/>
      <c r="M145" s="4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6"/>
      <c r="M146" s="4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6"/>
      <c r="M147" s="4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6"/>
      <c r="M148" s="4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6"/>
      <c r="M149" s="4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6"/>
      <c r="M150" s="4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6"/>
      <c r="M151" s="4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6"/>
      <c r="M152" s="4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6"/>
      <c r="M153" s="4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6"/>
      <c r="M154" s="4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6"/>
      <c r="M155" s="4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6"/>
      <c r="M156" s="4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6"/>
      <c r="M157" s="4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6"/>
      <c r="M158" s="4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6"/>
      <c r="M159" s="4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6"/>
      <c r="M160" s="4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6"/>
      <c r="M161" s="4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6"/>
      <c r="M162" s="4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6"/>
      <c r="M163" s="4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6"/>
      <c r="M164" s="4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6"/>
      <c r="M165" s="4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6"/>
      <c r="M166" s="4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6"/>
      <c r="M167" s="4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6"/>
      <c r="M168" s="4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6"/>
      <c r="M169" s="4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6"/>
      <c r="M170" s="4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6"/>
      <c r="M171" s="4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6"/>
      <c r="M172" s="4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6"/>
      <c r="M173" s="4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6"/>
      <c r="M174" s="4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6"/>
      <c r="M175" s="4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6"/>
      <c r="M176" s="4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6"/>
      <c r="M177" s="4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6"/>
      <c r="M178" s="4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6"/>
      <c r="M179" s="4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6"/>
      <c r="M180" s="4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6"/>
      <c r="M181" s="4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6"/>
      <c r="M182" s="4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6"/>
      <c r="M183" s="4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6"/>
      <c r="M184" s="4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6"/>
      <c r="M185" s="4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6"/>
      <c r="M186" s="4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6"/>
      <c r="M187" s="4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6"/>
      <c r="M188" s="4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6"/>
      <c r="M189" s="4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6"/>
      <c r="M190" s="4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6"/>
      <c r="M191" s="4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6"/>
      <c r="M192" s="4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6"/>
      <c r="M193" s="4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6"/>
      <c r="M194" s="4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6"/>
      <c r="M195" s="4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6"/>
      <c r="M196" s="4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6"/>
      <c r="M197" s="4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6"/>
      <c r="M198" s="4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6"/>
      <c r="M199" s="4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6"/>
      <c r="M200" s="4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6"/>
      <c r="M201" s="4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6"/>
      <c r="M202" s="4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6"/>
      <c r="M203" s="4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6"/>
      <c r="M204" s="4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6"/>
      <c r="M205" s="4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6"/>
      <c r="M206" s="4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6"/>
      <c r="M207" s="4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6"/>
      <c r="M208" s="4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6"/>
      <c r="M209" s="4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6"/>
      <c r="M210" s="4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6"/>
      <c r="M211" s="4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6"/>
      <c r="M212" s="4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6"/>
      <c r="M213" s="4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6"/>
      <c r="M214" s="4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6"/>
      <c r="M215" s="4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6"/>
      <c r="M216" s="4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6"/>
      <c r="M217" s="4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6"/>
      <c r="M218" s="4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6"/>
      <c r="M219" s="4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6"/>
      <c r="M220" s="4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6"/>
      <c r="M221" s="4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6"/>
      <c r="M222" s="4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6"/>
      <c r="M223" s="4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6"/>
      <c r="M224" s="4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6"/>
      <c r="M225" s="4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6"/>
      <c r="M226" s="4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6"/>
      <c r="M227" s="4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6"/>
      <c r="M228" s="4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6"/>
      <c r="M229" s="4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6"/>
      <c r="M230" s="4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6"/>
      <c r="M231" s="4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6"/>
      <c r="M232" s="4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6"/>
      <c r="M233" s="4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6"/>
      <c r="M234" s="4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6"/>
      <c r="M235" s="4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6"/>
      <c r="M236" s="4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6"/>
      <c r="M237" s="4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6"/>
      <c r="M238" s="4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6"/>
      <c r="M239" s="4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6"/>
      <c r="M240" s="4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6"/>
      <c r="M241" s="4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6"/>
      <c r="M242" s="4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6"/>
      <c r="M243" s="4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6"/>
      <c r="M244" s="4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6"/>
      <c r="M245" s="4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6"/>
      <c r="M246" s="4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6"/>
      <c r="M247" s="4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6"/>
      <c r="M248" s="4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6"/>
      <c r="M249" s="4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6"/>
      <c r="M250" s="4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6"/>
      <c r="M251" s="4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6"/>
      <c r="M252" s="4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6"/>
      <c r="M253" s="4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6"/>
      <c r="M254" s="4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6"/>
      <c r="M255" s="4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6"/>
      <c r="M256" s="4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" customHeight="1" x14ac:dyDescent="0.2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6"/>
      <c r="M257" s="4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" customHeight="1" x14ac:dyDescent="0.2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6"/>
      <c r="M258" s="4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" customHeight="1" x14ac:dyDescent="0.2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6"/>
      <c r="M259" s="4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6"/>
      <c r="M260" s="4"/>
      <c r="N260" s="5"/>
    </row>
    <row r="261" spans="1:26" ht="15.75" customHeight="1" x14ac:dyDescent="0.2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6"/>
      <c r="M261" s="4"/>
      <c r="N261" s="5"/>
    </row>
    <row r="262" spans="1:26" ht="15.75" customHeight="1" x14ac:dyDescent="0.2"/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11:T1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Z1000"/>
  <sheetViews>
    <sheetView topLeftCell="A10" workbookViewId="0">
      <selection activeCell="H30" sqref="H30"/>
    </sheetView>
  </sheetViews>
  <sheetFormatPr defaultColWidth="12.5703125" defaultRowHeight="15" customHeight="1" x14ac:dyDescent="0.2"/>
  <cols>
    <col min="1" max="1" width="26.85546875" customWidth="1"/>
    <col min="2" max="3" width="8" customWidth="1"/>
    <col min="4" max="4" width="10.42578125" customWidth="1"/>
    <col min="5" max="5" width="9.85546875" customWidth="1"/>
    <col min="6" max="6" width="8.85546875" customWidth="1"/>
    <col min="7" max="7" width="9.140625" customWidth="1"/>
    <col min="8" max="8" width="9" customWidth="1"/>
    <col min="9" max="9" width="9.42578125" customWidth="1"/>
    <col min="10" max="10" width="14.42578125" customWidth="1"/>
    <col min="11" max="11" width="12.85546875" customWidth="1"/>
    <col min="12" max="12" width="11.42578125" customWidth="1"/>
    <col min="13" max="13" width="13" customWidth="1"/>
    <col min="14" max="14" width="9.140625" customWidth="1"/>
    <col min="15" max="15" width="8.140625" customWidth="1"/>
    <col min="16" max="16" width="28" customWidth="1"/>
    <col min="17" max="17" width="9.140625" customWidth="1"/>
    <col min="18" max="18" width="11.42578125" customWidth="1"/>
    <col min="19" max="19" width="17.28515625" customWidth="1"/>
    <col min="20" max="20" width="11.85546875" customWidth="1"/>
    <col min="21" max="22" width="9.140625" customWidth="1"/>
    <col min="23" max="23" width="10.140625" customWidth="1"/>
    <col min="24" max="24" width="11.42578125" customWidth="1"/>
    <col min="25" max="26" width="9.140625" customWidth="1"/>
  </cols>
  <sheetData>
    <row r="1" spans="1:26" ht="19.5" customHeight="1" x14ac:dyDescent="0.3">
      <c r="A1" s="1" t="s">
        <v>92</v>
      </c>
      <c r="B1" s="2"/>
      <c r="C1" s="2"/>
      <c r="D1" s="3"/>
      <c r="E1" s="4"/>
      <c r="F1" s="3"/>
      <c r="G1" s="2"/>
      <c r="H1" s="2"/>
      <c r="I1" s="2"/>
      <c r="J1" s="2"/>
      <c r="K1" s="2"/>
      <c r="L1" s="2"/>
      <c r="M1" s="2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6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"/>
      <c r="B3" s="4"/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90.75" customHeight="1" x14ac:dyDescent="0.2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9" t="s">
        <v>13</v>
      </c>
      <c r="N4" s="10" t="s">
        <v>14</v>
      </c>
      <c r="O4" s="11"/>
      <c r="P4" s="11"/>
      <c r="Q4" s="11"/>
      <c r="R4" s="11"/>
      <c r="S4" s="5"/>
      <c r="T4" s="5"/>
      <c r="U4" s="5"/>
      <c r="V4" s="5"/>
      <c r="W4" s="11"/>
      <c r="X4" s="11"/>
      <c r="Y4" s="5"/>
      <c r="Z4" s="5"/>
    </row>
    <row r="5" spans="1:26" ht="12" customHeight="1" x14ac:dyDescent="0.2">
      <c r="A5" s="12" t="s">
        <v>15</v>
      </c>
      <c r="B5" s="13"/>
      <c r="C5" s="13"/>
      <c r="D5" s="13"/>
      <c r="E5" s="13"/>
      <c r="F5" s="13"/>
      <c r="G5" s="13"/>
      <c r="H5" s="13"/>
      <c r="I5" s="13"/>
      <c r="J5" s="14">
        <f>((Q13+R13+S13)+(Q14+R14+S14)+(Q15+R15+S15))/3</f>
        <v>7.5721933333333338</v>
      </c>
      <c r="K5" s="14">
        <f>((Q18+Q21)/2)+(Q23+Q24+Q25)</f>
        <v>0.13700000000000001</v>
      </c>
      <c r="L5" s="15" t="s">
        <v>16</v>
      </c>
      <c r="M5" s="16">
        <f>((T13)+(T14)+(T15))/3</f>
        <v>11.069000000000001</v>
      </c>
      <c r="N5" s="17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18" t="s">
        <v>17</v>
      </c>
      <c r="B6" s="19">
        <v>58</v>
      </c>
      <c r="C6" s="19">
        <v>243</v>
      </c>
      <c r="D6" s="20">
        <f t="shared" ref="D6:D20" si="0">B6/1000*0.75</f>
        <v>4.3500000000000004E-2</v>
      </c>
      <c r="E6" s="21">
        <f t="shared" ref="E6:E20" si="1">D6*8760/12</f>
        <v>31.755000000000006</v>
      </c>
      <c r="F6" s="20">
        <f t="shared" ref="F6:F20" si="2">C6/1000*0.0714*0.75</f>
        <v>1.3012650000000001E-2</v>
      </c>
      <c r="G6" s="21">
        <f t="shared" ref="G6:G20" si="3">F6*8760/12*0.2489</f>
        <v>2.3643594670499999</v>
      </c>
      <c r="H6" s="20">
        <f t="shared" ref="H6:I6" si="4">F6+D6</f>
        <v>5.6512650000000005E-2</v>
      </c>
      <c r="I6" s="22">
        <f t="shared" si="4"/>
        <v>34.119359467050003</v>
      </c>
      <c r="J6" s="23">
        <f t="shared" ref="J6:J20" si="5">+$H6*$J$5</f>
        <v>0.42792471157900008</v>
      </c>
      <c r="K6" s="23">
        <f t="shared" ref="K6:K20" si="6">+I6*$K$5</f>
        <v>4.6743522469858512</v>
      </c>
      <c r="L6" s="23">
        <f t="shared" ref="L6:L20" si="7">+K6+J6</f>
        <v>5.1022769585648513</v>
      </c>
      <c r="M6" s="24">
        <f t="shared" ref="M6:M7" si="8">+$H6*$M$5</f>
        <v>0.62553852285000011</v>
      </c>
      <c r="N6" s="25">
        <f t="shared" ref="N6:N20" si="9">M6+L6</f>
        <v>5.7278154814148516</v>
      </c>
      <c r="O6" s="26"/>
      <c r="P6" s="27"/>
      <c r="Q6" s="27"/>
      <c r="R6" s="27"/>
      <c r="S6" s="28"/>
      <c r="T6" s="5"/>
      <c r="U6" s="29"/>
      <c r="V6" s="5"/>
      <c r="W6" s="5"/>
      <c r="X6" s="27"/>
      <c r="Y6" s="5"/>
      <c r="Z6" s="5"/>
    </row>
    <row r="7" spans="1:26" ht="12" customHeight="1" x14ac:dyDescent="0.2">
      <c r="A7" s="18" t="s">
        <v>18</v>
      </c>
      <c r="B7" s="19">
        <v>150</v>
      </c>
      <c r="C7" s="19">
        <v>900</v>
      </c>
      <c r="D7" s="20">
        <f t="shared" si="0"/>
        <v>0.11249999999999999</v>
      </c>
      <c r="E7" s="21">
        <f t="shared" si="1"/>
        <v>82.124999999999986</v>
      </c>
      <c r="F7" s="20">
        <f t="shared" si="2"/>
        <v>4.8195000000000009E-2</v>
      </c>
      <c r="G7" s="21">
        <f t="shared" si="3"/>
        <v>8.7568869150000026</v>
      </c>
      <c r="H7" s="20">
        <f t="shared" ref="H7:I7" si="10">F7+D7</f>
        <v>0.160695</v>
      </c>
      <c r="I7" s="22">
        <f t="shared" si="10"/>
        <v>90.881886914999995</v>
      </c>
      <c r="J7" s="23">
        <f t="shared" si="5"/>
        <v>1.2168136077</v>
      </c>
      <c r="K7" s="23">
        <f t="shared" si="6"/>
        <v>12.450818507355001</v>
      </c>
      <c r="L7" s="23">
        <f t="shared" si="7"/>
        <v>13.667632115055001</v>
      </c>
      <c r="M7" s="24">
        <f t="shared" si="8"/>
        <v>1.7787329550000002</v>
      </c>
      <c r="N7" s="30">
        <f t="shared" si="9"/>
        <v>15.446365070055002</v>
      </c>
      <c r="O7" s="26"/>
      <c r="P7" s="27"/>
      <c r="Q7" s="27"/>
      <c r="R7" s="27"/>
      <c r="S7" s="28"/>
      <c r="T7" s="5"/>
      <c r="U7" s="29"/>
      <c r="V7" s="5"/>
      <c r="W7" s="5"/>
      <c r="X7" s="27"/>
      <c r="Y7" s="5"/>
      <c r="Z7" s="5"/>
    </row>
    <row r="8" spans="1:26" ht="12" customHeight="1" x14ac:dyDescent="0.2">
      <c r="A8" s="18" t="s">
        <v>19</v>
      </c>
      <c r="B8" s="19">
        <v>200</v>
      </c>
      <c r="C8" s="19">
        <v>1200</v>
      </c>
      <c r="D8" s="20">
        <f t="shared" si="0"/>
        <v>0.15000000000000002</v>
      </c>
      <c r="E8" s="21">
        <f t="shared" si="1"/>
        <v>109.50000000000001</v>
      </c>
      <c r="F8" s="20">
        <f t="shared" si="2"/>
        <v>6.4260000000000012E-2</v>
      </c>
      <c r="G8" s="21">
        <f t="shared" si="3"/>
        <v>11.675849220000003</v>
      </c>
      <c r="H8" s="20">
        <f t="shared" ref="H8:I8" si="11">F8+D8</f>
        <v>0.21426000000000003</v>
      </c>
      <c r="I8" s="22">
        <f t="shared" si="11"/>
        <v>121.17584922000002</v>
      </c>
      <c r="J8" s="23">
        <f t="shared" si="5"/>
        <v>1.6224181436000003</v>
      </c>
      <c r="K8" s="23">
        <f t="shared" si="6"/>
        <v>16.601091343140002</v>
      </c>
      <c r="L8" s="23">
        <f t="shared" si="7"/>
        <v>18.223509486740003</v>
      </c>
      <c r="M8" s="24">
        <f t="shared" ref="M8:M20" si="12">+H8*$M$5</f>
        <v>2.3716439400000007</v>
      </c>
      <c r="N8" s="30">
        <f t="shared" si="9"/>
        <v>20.595153426740005</v>
      </c>
      <c r="O8" s="26"/>
      <c r="P8" s="27"/>
      <c r="Q8" s="27"/>
      <c r="R8" s="27"/>
      <c r="S8" s="28"/>
      <c r="T8" s="5"/>
      <c r="U8" s="29"/>
      <c r="V8" s="5"/>
      <c r="W8" s="5"/>
      <c r="X8" s="27"/>
      <c r="Y8" s="5"/>
      <c r="Z8" s="5"/>
    </row>
    <row r="9" spans="1:26" ht="12" customHeight="1" x14ac:dyDescent="0.2">
      <c r="A9" s="18" t="s">
        <v>20</v>
      </c>
      <c r="B9" s="19">
        <v>250</v>
      </c>
      <c r="C9" s="19">
        <v>1600</v>
      </c>
      <c r="D9" s="20">
        <f t="shared" si="0"/>
        <v>0.1875</v>
      </c>
      <c r="E9" s="21">
        <f t="shared" si="1"/>
        <v>136.875</v>
      </c>
      <c r="F9" s="20">
        <f t="shared" si="2"/>
        <v>8.5680000000000006E-2</v>
      </c>
      <c r="G9" s="21">
        <f t="shared" si="3"/>
        <v>15.567798960000003</v>
      </c>
      <c r="H9" s="20">
        <f t="shared" ref="H9:I9" si="13">F9+D9</f>
        <v>0.27317999999999998</v>
      </c>
      <c r="I9" s="22">
        <f t="shared" si="13"/>
        <v>152.44279896</v>
      </c>
      <c r="J9" s="23">
        <f t="shared" si="5"/>
        <v>2.0685717748000001</v>
      </c>
      <c r="K9" s="23">
        <f t="shared" si="6"/>
        <v>20.884663457520002</v>
      </c>
      <c r="L9" s="23">
        <f t="shared" si="7"/>
        <v>22.953235232320001</v>
      </c>
      <c r="M9" s="24">
        <f t="shared" si="12"/>
        <v>3.0238294200000002</v>
      </c>
      <c r="N9" s="30">
        <f t="shared" si="9"/>
        <v>25.977064652320003</v>
      </c>
      <c r="O9" s="26"/>
      <c r="P9" s="27"/>
      <c r="Q9" s="27"/>
      <c r="R9" s="27"/>
      <c r="S9" s="28"/>
      <c r="T9" s="5"/>
      <c r="U9" s="29"/>
      <c r="V9" s="5"/>
      <c r="W9" s="5"/>
      <c r="X9" s="27"/>
      <c r="Y9" s="5"/>
      <c r="Z9" s="5"/>
    </row>
    <row r="10" spans="1:26" ht="12.75" customHeight="1" x14ac:dyDescent="0.2">
      <c r="A10" s="18" t="s">
        <v>21</v>
      </c>
      <c r="B10" s="19">
        <v>350</v>
      </c>
      <c r="C10" s="19">
        <v>1900</v>
      </c>
      <c r="D10" s="20">
        <f t="shared" si="0"/>
        <v>0.26249999999999996</v>
      </c>
      <c r="E10" s="21">
        <f t="shared" si="1"/>
        <v>191.62499999999997</v>
      </c>
      <c r="F10" s="20">
        <f t="shared" si="2"/>
        <v>0.101745</v>
      </c>
      <c r="G10" s="21">
        <f t="shared" si="3"/>
        <v>18.486761264999998</v>
      </c>
      <c r="H10" s="20">
        <f t="shared" ref="H10:I10" si="14">F10+D10</f>
        <v>0.36424499999999993</v>
      </c>
      <c r="I10" s="22">
        <f t="shared" si="14"/>
        <v>210.11176126499998</v>
      </c>
      <c r="J10" s="23">
        <f t="shared" si="5"/>
        <v>2.7581335606999997</v>
      </c>
      <c r="K10" s="23">
        <f t="shared" si="6"/>
        <v>28.785311293305</v>
      </c>
      <c r="L10" s="23">
        <f t="shared" si="7"/>
        <v>31.543444854004999</v>
      </c>
      <c r="M10" s="24">
        <f t="shared" si="12"/>
        <v>4.0318279049999992</v>
      </c>
      <c r="N10" s="30">
        <f t="shared" si="9"/>
        <v>35.575272759004996</v>
      </c>
      <c r="O10" s="26"/>
      <c r="P10" s="27"/>
      <c r="Q10" s="27"/>
      <c r="R10" s="27"/>
      <c r="S10" s="28"/>
      <c r="T10" s="5"/>
      <c r="U10" s="29"/>
      <c r="V10" s="5"/>
      <c r="W10" s="5"/>
      <c r="X10" s="27"/>
      <c r="Y10" s="5"/>
      <c r="Z10" s="5"/>
    </row>
    <row r="11" spans="1:26" ht="12.75" customHeight="1" x14ac:dyDescent="0.2">
      <c r="A11" s="18" t="s">
        <v>22</v>
      </c>
      <c r="B11" s="19">
        <v>400</v>
      </c>
      <c r="C11" s="19">
        <v>2600</v>
      </c>
      <c r="D11" s="20">
        <f t="shared" si="0"/>
        <v>0.30000000000000004</v>
      </c>
      <c r="E11" s="21">
        <f t="shared" si="1"/>
        <v>219.00000000000003</v>
      </c>
      <c r="F11" s="20">
        <f t="shared" si="2"/>
        <v>0.13923000000000002</v>
      </c>
      <c r="G11" s="21">
        <f t="shared" si="3"/>
        <v>25.297673310000004</v>
      </c>
      <c r="H11" s="20">
        <f t="shared" ref="H11:I11" si="15">F11+D11</f>
        <v>0.43923000000000006</v>
      </c>
      <c r="I11" s="22">
        <f t="shared" si="15"/>
        <v>244.29767331000002</v>
      </c>
      <c r="J11" s="23">
        <f t="shared" si="5"/>
        <v>3.3259344778000006</v>
      </c>
      <c r="K11" s="23">
        <f t="shared" si="6"/>
        <v>33.468781243470005</v>
      </c>
      <c r="L11" s="23">
        <f t="shared" si="7"/>
        <v>36.794715721270009</v>
      </c>
      <c r="M11" s="24">
        <f t="shared" si="12"/>
        <v>4.8618368700000012</v>
      </c>
      <c r="N11" s="30">
        <f t="shared" si="9"/>
        <v>41.656552591270014</v>
      </c>
      <c r="O11" s="26"/>
      <c r="P11" s="27"/>
      <c r="Q11" s="84" t="s">
        <v>93</v>
      </c>
      <c r="R11" s="85"/>
      <c r="S11" s="85"/>
      <c r="T11" s="85"/>
      <c r="U11" s="29"/>
      <c r="V11" s="5"/>
      <c r="W11" s="5"/>
      <c r="X11" s="27"/>
      <c r="Y11" s="5"/>
      <c r="Z11" s="5"/>
    </row>
    <row r="12" spans="1:26" ht="12" customHeight="1" x14ac:dyDescent="0.2">
      <c r="A12" s="18" t="s">
        <v>24</v>
      </c>
      <c r="B12" s="19">
        <v>447</v>
      </c>
      <c r="C12" s="19">
        <v>2936</v>
      </c>
      <c r="D12" s="20">
        <f t="shared" si="0"/>
        <v>0.33524999999999999</v>
      </c>
      <c r="E12" s="21">
        <f t="shared" si="1"/>
        <v>244.73249999999999</v>
      </c>
      <c r="F12" s="20">
        <f t="shared" si="2"/>
        <v>0.15722280000000002</v>
      </c>
      <c r="G12" s="21">
        <f t="shared" si="3"/>
        <v>28.566911091600005</v>
      </c>
      <c r="H12" s="20">
        <f t="shared" ref="H12:I12" si="16">F12+D12</f>
        <v>0.49247280000000004</v>
      </c>
      <c r="I12" s="22">
        <f t="shared" si="16"/>
        <v>273.29941109160001</v>
      </c>
      <c r="J12" s="23">
        <f t="shared" si="5"/>
        <v>3.7290992530080005</v>
      </c>
      <c r="K12" s="23">
        <f t="shared" si="6"/>
        <v>37.442019319549203</v>
      </c>
      <c r="L12" s="23">
        <f t="shared" si="7"/>
        <v>41.171118572557205</v>
      </c>
      <c r="M12" s="24">
        <f t="shared" si="12"/>
        <v>5.4511814232000013</v>
      </c>
      <c r="N12" s="30">
        <f t="shared" si="9"/>
        <v>46.622299995757203</v>
      </c>
      <c r="O12" s="26"/>
      <c r="P12" s="27"/>
      <c r="Q12" s="31" t="s">
        <v>25</v>
      </c>
      <c r="R12" s="31" t="s">
        <v>26</v>
      </c>
      <c r="S12" s="32" t="s">
        <v>27</v>
      </c>
      <c r="T12" s="31" t="s">
        <v>28</v>
      </c>
      <c r="U12" s="29"/>
      <c r="V12" s="5"/>
      <c r="W12" s="5"/>
      <c r="X12" s="27"/>
      <c r="Y12" s="5"/>
      <c r="Z12" s="5"/>
    </row>
    <row r="13" spans="1:26" ht="12" customHeight="1" x14ac:dyDescent="0.2">
      <c r="A13" s="18" t="s">
        <v>29</v>
      </c>
      <c r="B13" s="19">
        <v>525</v>
      </c>
      <c r="C13" s="19">
        <v>3500</v>
      </c>
      <c r="D13" s="20">
        <f t="shared" si="0"/>
        <v>0.39375000000000004</v>
      </c>
      <c r="E13" s="21">
        <f t="shared" si="1"/>
        <v>287.43750000000006</v>
      </c>
      <c r="F13" s="20">
        <f t="shared" si="2"/>
        <v>0.18742500000000001</v>
      </c>
      <c r="G13" s="21">
        <f t="shared" si="3"/>
        <v>34.054560225000003</v>
      </c>
      <c r="H13" s="20">
        <f t="shared" ref="H13:I13" si="17">F13+D13</f>
        <v>0.581175</v>
      </c>
      <c r="I13" s="22">
        <f t="shared" si="17"/>
        <v>321.49206022500005</v>
      </c>
      <c r="J13" s="23">
        <f t="shared" si="5"/>
        <v>4.4007694605000003</v>
      </c>
      <c r="K13" s="23">
        <f t="shared" si="6"/>
        <v>44.044412250825012</v>
      </c>
      <c r="L13" s="23">
        <f t="shared" si="7"/>
        <v>48.445181711325013</v>
      </c>
      <c r="M13" s="24">
        <f t="shared" si="12"/>
        <v>6.4330260750000008</v>
      </c>
      <c r="N13" s="30">
        <f t="shared" si="9"/>
        <v>54.878207786325014</v>
      </c>
      <c r="O13" s="26"/>
      <c r="P13" s="31" t="s">
        <v>30</v>
      </c>
      <c r="Q13" s="33">
        <v>2.5080000000000002E-2</v>
      </c>
      <c r="R13" s="34">
        <v>4.5787000000000004</v>
      </c>
      <c r="S13" s="35">
        <v>2.5918000000000001</v>
      </c>
      <c r="T13" s="34">
        <v>10.9739</v>
      </c>
      <c r="U13" s="29"/>
      <c r="V13" s="5"/>
      <c r="W13" s="5"/>
      <c r="X13" s="27"/>
      <c r="Y13" s="5"/>
      <c r="Z13" s="5"/>
    </row>
    <row r="14" spans="1:26" ht="12" customHeight="1" x14ac:dyDescent="0.2">
      <c r="A14" s="18" t="s">
        <v>31</v>
      </c>
      <c r="B14" s="19">
        <v>650</v>
      </c>
      <c r="C14" s="19">
        <v>4400</v>
      </c>
      <c r="D14" s="20">
        <f t="shared" si="0"/>
        <v>0.48750000000000004</v>
      </c>
      <c r="E14" s="21">
        <f t="shared" si="1"/>
        <v>355.875</v>
      </c>
      <c r="F14" s="20">
        <f t="shared" si="2"/>
        <v>0.23562000000000005</v>
      </c>
      <c r="G14" s="21">
        <f t="shared" si="3"/>
        <v>42.811447140000006</v>
      </c>
      <c r="H14" s="20">
        <f t="shared" ref="H14:I14" si="18">F14+D14</f>
        <v>0.7231200000000001</v>
      </c>
      <c r="I14" s="22">
        <f t="shared" si="18"/>
        <v>398.68644713999998</v>
      </c>
      <c r="J14" s="23">
        <f t="shared" si="5"/>
        <v>5.4756044432000008</v>
      </c>
      <c r="K14" s="23">
        <f t="shared" si="6"/>
        <v>54.620043258180004</v>
      </c>
      <c r="L14" s="23">
        <f t="shared" si="7"/>
        <v>60.095647701380003</v>
      </c>
      <c r="M14" s="24">
        <f t="shared" si="12"/>
        <v>8.0042152800000022</v>
      </c>
      <c r="N14" s="30">
        <f t="shared" si="9"/>
        <v>68.099862981379999</v>
      </c>
      <c r="O14" s="26"/>
      <c r="P14" s="31" t="s">
        <v>32</v>
      </c>
      <c r="Q14" s="33">
        <v>2.4879999999999999E-2</v>
      </c>
      <c r="R14" s="34">
        <v>4.5423999999999998</v>
      </c>
      <c r="S14" s="35">
        <v>2.5712000000000002</v>
      </c>
      <c r="T14" s="34">
        <v>10.843</v>
      </c>
      <c r="U14" s="29"/>
      <c r="V14" s="5"/>
      <c r="W14" s="5"/>
      <c r="X14" s="27"/>
      <c r="Y14" s="5"/>
      <c r="Z14" s="5"/>
    </row>
    <row r="15" spans="1:26" ht="12" customHeight="1" x14ac:dyDescent="0.2">
      <c r="A15" s="18" t="s">
        <v>33</v>
      </c>
      <c r="B15" s="19">
        <v>665</v>
      </c>
      <c r="C15" s="19">
        <v>4496</v>
      </c>
      <c r="D15" s="20">
        <f t="shared" si="0"/>
        <v>0.49875000000000003</v>
      </c>
      <c r="E15" s="21">
        <f t="shared" si="1"/>
        <v>364.08750000000003</v>
      </c>
      <c r="F15" s="20">
        <f t="shared" si="2"/>
        <v>0.24076080000000002</v>
      </c>
      <c r="G15" s="21">
        <f t="shared" si="3"/>
        <v>43.745515077600004</v>
      </c>
      <c r="H15" s="20">
        <f t="shared" ref="H15:I15" si="19">F15+D15</f>
        <v>0.73951080000000002</v>
      </c>
      <c r="I15" s="22">
        <f t="shared" si="19"/>
        <v>407.83301507760007</v>
      </c>
      <c r="J15" s="23">
        <f t="shared" si="5"/>
        <v>5.5997187496880008</v>
      </c>
      <c r="K15" s="23">
        <f t="shared" si="6"/>
        <v>55.873123065631212</v>
      </c>
      <c r="L15" s="23">
        <f t="shared" si="7"/>
        <v>61.472841815319214</v>
      </c>
      <c r="M15" s="24">
        <f t="shared" si="12"/>
        <v>8.1856450452000011</v>
      </c>
      <c r="N15" s="30">
        <f t="shared" si="9"/>
        <v>69.658486860519218</v>
      </c>
      <c r="O15" s="26"/>
      <c r="P15" s="31" t="s">
        <v>34</v>
      </c>
      <c r="Q15" s="33">
        <v>2.9219999999999999E-2</v>
      </c>
      <c r="R15" s="34">
        <v>5.3339999999999996</v>
      </c>
      <c r="S15" s="35">
        <v>3.0192999999999999</v>
      </c>
      <c r="T15" s="34">
        <v>11.3901</v>
      </c>
      <c r="U15" s="29"/>
      <c r="V15" s="5"/>
      <c r="W15" s="5"/>
      <c r="X15" s="27"/>
      <c r="Y15" s="5"/>
      <c r="Z15" s="5"/>
    </row>
    <row r="16" spans="1:26" ht="12" customHeight="1" x14ac:dyDescent="0.2">
      <c r="A16" s="18" t="s">
        <v>35</v>
      </c>
      <c r="B16" s="19">
        <v>696</v>
      </c>
      <c r="C16" s="19">
        <v>4700</v>
      </c>
      <c r="D16" s="20">
        <f t="shared" si="0"/>
        <v>0.52200000000000002</v>
      </c>
      <c r="E16" s="21">
        <f t="shared" si="1"/>
        <v>381.06</v>
      </c>
      <c r="F16" s="20">
        <f t="shared" si="2"/>
        <v>0.25168500000000005</v>
      </c>
      <c r="G16" s="21">
        <f t="shared" si="3"/>
        <v>45.730409445000014</v>
      </c>
      <c r="H16" s="20">
        <f t="shared" ref="H16:I16" si="20">F16+D16</f>
        <v>0.77368500000000007</v>
      </c>
      <c r="I16" s="22">
        <f t="shared" si="20"/>
        <v>426.79040944500002</v>
      </c>
      <c r="J16" s="23">
        <f t="shared" si="5"/>
        <v>5.8584923991000011</v>
      </c>
      <c r="K16" s="23">
        <f t="shared" si="6"/>
        <v>58.470286093965008</v>
      </c>
      <c r="L16" s="23">
        <f t="shared" si="7"/>
        <v>64.328778493065016</v>
      </c>
      <c r="M16" s="24">
        <f t="shared" si="12"/>
        <v>8.5639192650000009</v>
      </c>
      <c r="N16" s="30">
        <f t="shared" si="9"/>
        <v>72.892697758065012</v>
      </c>
      <c r="O16" s="26"/>
      <c r="P16" s="31"/>
      <c r="Q16" s="27"/>
      <c r="R16" s="27"/>
      <c r="S16" s="28"/>
      <c r="T16" s="5"/>
      <c r="U16" s="29"/>
      <c r="V16" s="5"/>
      <c r="W16" s="5"/>
      <c r="X16" s="27"/>
      <c r="Y16" s="5"/>
      <c r="Z16" s="5"/>
    </row>
    <row r="17" spans="1:26" ht="12" customHeight="1" x14ac:dyDescent="0.2">
      <c r="A17" s="18" t="s">
        <v>36</v>
      </c>
      <c r="B17" s="19">
        <v>748</v>
      </c>
      <c r="C17" s="19">
        <v>5050</v>
      </c>
      <c r="D17" s="20">
        <f t="shared" si="0"/>
        <v>0.56099999999999994</v>
      </c>
      <c r="E17" s="21">
        <f t="shared" si="1"/>
        <v>409.53</v>
      </c>
      <c r="F17" s="20">
        <f t="shared" si="2"/>
        <v>0.27042749999999999</v>
      </c>
      <c r="G17" s="21">
        <f t="shared" si="3"/>
        <v>49.135865467499997</v>
      </c>
      <c r="H17" s="20">
        <f t="shared" ref="H17:I17" si="21">F17+D17</f>
        <v>0.83142749999999999</v>
      </c>
      <c r="I17" s="22">
        <f t="shared" si="21"/>
        <v>458.6658654675</v>
      </c>
      <c r="J17" s="23">
        <f t="shared" si="5"/>
        <v>6.2957297726500006</v>
      </c>
      <c r="K17" s="23">
        <f t="shared" si="6"/>
        <v>62.837223569047502</v>
      </c>
      <c r="L17" s="23">
        <f t="shared" si="7"/>
        <v>69.132953341697501</v>
      </c>
      <c r="M17" s="24">
        <f t="shared" si="12"/>
        <v>9.2030709975000011</v>
      </c>
      <c r="N17" s="30">
        <f t="shared" si="9"/>
        <v>78.336024339197508</v>
      </c>
      <c r="O17" s="26"/>
      <c r="P17" s="31"/>
      <c r="Q17" s="27"/>
      <c r="R17" s="27"/>
      <c r="S17" s="28"/>
      <c r="T17" s="5"/>
      <c r="U17" s="29"/>
      <c r="V17" s="5"/>
      <c r="W17" s="5"/>
      <c r="X17" s="27"/>
      <c r="Y17" s="5"/>
      <c r="Z17" s="5"/>
    </row>
    <row r="18" spans="1:26" ht="12.75" customHeight="1" x14ac:dyDescent="0.2">
      <c r="A18" s="18" t="s">
        <v>37</v>
      </c>
      <c r="B18" s="19">
        <v>800</v>
      </c>
      <c r="C18" s="19">
        <v>5400</v>
      </c>
      <c r="D18" s="20">
        <f t="shared" si="0"/>
        <v>0.60000000000000009</v>
      </c>
      <c r="E18" s="21">
        <f t="shared" si="1"/>
        <v>438.00000000000006</v>
      </c>
      <c r="F18" s="20">
        <f t="shared" si="2"/>
        <v>0.28917000000000004</v>
      </c>
      <c r="G18" s="21">
        <f t="shared" si="3"/>
        <v>52.541321490000009</v>
      </c>
      <c r="H18" s="20">
        <f t="shared" ref="H18:I18" si="22">F18+D18</f>
        <v>0.88917000000000013</v>
      </c>
      <c r="I18" s="22">
        <f t="shared" si="22"/>
        <v>490.54132149000009</v>
      </c>
      <c r="J18" s="23">
        <f t="shared" si="5"/>
        <v>6.7329671462000009</v>
      </c>
      <c r="K18" s="23">
        <f t="shared" si="6"/>
        <v>67.204161044130018</v>
      </c>
      <c r="L18" s="23">
        <f t="shared" si="7"/>
        <v>73.937128190330014</v>
      </c>
      <c r="M18" s="24">
        <f t="shared" si="12"/>
        <v>9.8422227300000014</v>
      </c>
      <c r="N18" s="30">
        <f t="shared" si="9"/>
        <v>83.779350920330018</v>
      </c>
      <c r="O18" s="26"/>
      <c r="P18" s="31" t="s">
        <v>38</v>
      </c>
      <c r="Q18" s="36">
        <v>0.12</v>
      </c>
      <c r="R18" s="37" t="s">
        <v>39</v>
      </c>
      <c r="S18" s="28"/>
      <c r="T18" s="5"/>
      <c r="U18" s="29"/>
      <c r="V18" s="5"/>
      <c r="W18" s="5"/>
      <c r="X18" s="27"/>
      <c r="Y18" s="5"/>
      <c r="Z18" s="5"/>
    </row>
    <row r="19" spans="1:26" ht="12.75" customHeight="1" x14ac:dyDescent="0.2">
      <c r="A19" s="18" t="s">
        <v>40</v>
      </c>
      <c r="B19" s="19">
        <v>920</v>
      </c>
      <c r="C19" s="19">
        <v>6123</v>
      </c>
      <c r="D19" s="20">
        <f t="shared" si="0"/>
        <v>0.69000000000000006</v>
      </c>
      <c r="E19" s="21">
        <f t="shared" si="1"/>
        <v>503.70000000000005</v>
      </c>
      <c r="F19" s="20">
        <f t="shared" si="2"/>
        <v>0.32788665</v>
      </c>
      <c r="G19" s="21">
        <f t="shared" si="3"/>
        <v>59.576020645050001</v>
      </c>
      <c r="H19" s="20">
        <f t="shared" ref="H19:I19" si="23">F19+D19</f>
        <v>1.0178866500000001</v>
      </c>
      <c r="I19" s="22">
        <f t="shared" si="23"/>
        <v>563.27602064505004</v>
      </c>
      <c r="J19" s="23">
        <f t="shared" si="5"/>
        <v>7.7076345052190014</v>
      </c>
      <c r="K19" s="23">
        <f t="shared" si="6"/>
        <v>77.168814828371865</v>
      </c>
      <c r="L19" s="23">
        <f t="shared" si="7"/>
        <v>84.87644933359087</v>
      </c>
      <c r="M19" s="24">
        <f t="shared" si="12"/>
        <v>11.266987328850002</v>
      </c>
      <c r="N19" s="25">
        <f t="shared" si="9"/>
        <v>96.143436662440877</v>
      </c>
      <c r="O19" s="26"/>
      <c r="P19" s="31"/>
      <c r="Q19" s="38"/>
      <c r="R19" s="27"/>
      <c r="S19" s="28"/>
      <c r="T19" s="5"/>
      <c r="U19" s="29"/>
      <c r="V19" s="5"/>
      <c r="W19" s="5"/>
      <c r="X19" s="27"/>
      <c r="Y19" s="5"/>
      <c r="Z19" s="5"/>
    </row>
    <row r="20" spans="1:26" ht="12.75" customHeight="1" x14ac:dyDescent="0.2">
      <c r="A20" s="18" t="s">
        <v>41</v>
      </c>
      <c r="B20" s="19">
        <v>1000</v>
      </c>
      <c r="C20" s="19">
        <v>6600</v>
      </c>
      <c r="D20" s="20">
        <f t="shared" si="0"/>
        <v>0.75</v>
      </c>
      <c r="E20" s="21">
        <f t="shared" si="1"/>
        <v>547.5</v>
      </c>
      <c r="F20" s="20">
        <f t="shared" si="2"/>
        <v>0.35343000000000002</v>
      </c>
      <c r="G20" s="21">
        <f t="shared" si="3"/>
        <v>64.217170710000005</v>
      </c>
      <c r="H20" s="20">
        <f t="shared" ref="H20:I20" si="24">F20+D20</f>
        <v>1.1034299999999999</v>
      </c>
      <c r="I20" s="22">
        <f t="shared" si="24"/>
        <v>611.71717071</v>
      </c>
      <c r="J20" s="23">
        <f t="shared" si="5"/>
        <v>8.3553852897999992</v>
      </c>
      <c r="K20" s="23">
        <f t="shared" si="6"/>
        <v>83.805252387270002</v>
      </c>
      <c r="L20" s="23">
        <f t="shared" si="7"/>
        <v>92.16063767707</v>
      </c>
      <c r="M20" s="24">
        <f t="shared" si="12"/>
        <v>12.21386667</v>
      </c>
      <c r="N20" s="30">
        <f t="shared" si="9"/>
        <v>104.37450434707</v>
      </c>
      <c r="O20" s="26"/>
      <c r="P20" s="31"/>
      <c r="Q20" s="38"/>
      <c r="R20" s="27"/>
      <c r="S20" s="28"/>
      <c r="T20" s="5"/>
      <c r="U20" s="29"/>
      <c r="V20" s="5"/>
      <c r="W20" s="5"/>
      <c r="X20" s="27"/>
      <c r="Y20" s="5"/>
      <c r="Z20" s="5"/>
    </row>
    <row r="21" spans="1:26" ht="12" customHeight="1" x14ac:dyDescent="0.2">
      <c r="A21" s="18"/>
      <c r="B21" s="19"/>
      <c r="C21" s="19"/>
      <c r="D21" s="20"/>
      <c r="E21" s="21"/>
      <c r="F21" s="20"/>
      <c r="G21" s="21"/>
      <c r="H21" s="20"/>
      <c r="I21" s="22"/>
      <c r="J21" s="23"/>
      <c r="K21" s="23"/>
      <c r="L21" s="23"/>
      <c r="M21" s="24"/>
      <c r="N21" s="30"/>
      <c r="O21" s="27"/>
      <c r="P21" s="31" t="s">
        <v>42</v>
      </c>
      <c r="Q21" s="36">
        <v>0.14199999999999999</v>
      </c>
      <c r="R21" s="37" t="s">
        <v>39</v>
      </c>
      <c r="S21" s="28"/>
      <c r="T21" s="5"/>
      <c r="U21" s="29"/>
      <c r="V21" s="5"/>
      <c r="W21" s="5"/>
      <c r="X21" s="27"/>
      <c r="Y21" s="5"/>
      <c r="Z21" s="5"/>
    </row>
    <row r="22" spans="1:26" ht="12" customHeight="1" x14ac:dyDescent="0.2">
      <c r="A22" s="18" t="s">
        <v>43</v>
      </c>
      <c r="B22" s="19">
        <v>83</v>
      </c>
      <c r="C22" s="19">
        <v>400</v>
      </c>
      <c r="D22" s="20">
        <f t="shared" ref="D22:D46" si="25">B22/1000*0.75</f>
        <v>6.225E-2</v>
      </c>
      <c r="E22" s="21">
        <f t="shared" ref="E22:E46" si="26">D22*8760/12</f>
        <v>45.442499999999995</v>
      </c>
      <c r="F22" s="20">
        <f t="shared" ref="F22:F46" si="27">C22/1000*0.0714*0.75</f>
        <v>2.1420000000000002E-2</v>
      </c>
      <c r="G22" s="21">
        <f t="shared" ref="G22:G46" si="28">F22*8760/12*0.2489</f>
        <v>3.8919497400000007</v>
      </c>
      <c r="H22" s="20">
        <f t="shared" ref="H22:I22" si="29">F22+D22</f>
        <v>8.3669999999999994E-2</v>
      </c>
      <c r="I22" s="22">
        <f t="shared" si="29"/>
        <v>49.334449739999997</v>
      </c>
      <c r="J22" s="23">
        <f t="shared" ref="J22:J46" si="30">+$H22*$J$5</f>
        <v>0.63356541619999995</v>
      </c>
      <c r="K22" s="23">
        <f t="shared" ref="K22:K46" si="31">+I22*$K$5</f>
        <v>6.7588196143800001</v>
      </c>
      <c r="L22" s="23">
        <f t="shared" ref="L22:L46" si="32">+K22+J22</f>
        <v>7.3923850305799998</v>
      </c>
      <c r="M22" s="24">
        <f t="shared" ref="M22:M46" si="33">+H22*$M$5</f>
        <v>0.92614322999999998</v>
      </c>
      <c r="N22" s="30">
        <f t="shared" ref="N22:N46" si="34">M22+L22</f>
        <v>8.3185282605799991</v>
      </c>
      <c r="O22" s="26"/>
      <c r="P22" s="31"/>
      <c r="Q22" s="27"/>
      <c r="R22" s="27"/>
      <c r="S22" s="28"/>
      <c r="T22" s="5"/>
      <c r="U22" s="29"/>
      <c r="V22" s="5"/>
      <c r="W22" s="5"/>
      <c r="X22" s="27"/>
      <c r="Y22" s="5"/>
      <c r="Z22" s="5"/>
    </row>
    <row r="23" spans="1:26" ht="12" customHeight="1" x14ac:dyDescent="0.2">
      <c r="A23" s="18" t="s">
        <v>44</v>
      </c>
      <c r="B23" s="19">
        <v>125</v>
      </c>
      <c r="C23" s="19">
        <v>650</v>
      </c>
      <c r="D23" s="20">
        <f t="shared" si="25"/>
        <v>9.375E-2</v>
      </c>
      <c r="E23" s="21">
        <f t="shared" si="26"/>
        <v>68.4375</v>
      </c>
      <c r="F23" s="20">
        <f t="shared" si="27"/>
        <v>3.4807500000000005E-2</v>
      </c>
      <c r="G23" s="21">
        <f t="shared" si="28"/>
        <v>6.324418327500001</v>
      </c>
      <c r="H23" s="20">
        <f t="shared" ref="H23:I23" si="35">F23+D23</f>
        <v>0.12855749999999999</v>
      </c>
      <c r="I23" s="22">
        <f t="shared" si="35"/>
        <v>74.761918327499998</v>
      </c>
      <c r="J23" s="23">
        <f t="shared" si="30"/>
        <v>0.97346224444999996</v>
      </c>
      <c r="K23" s="23">
        <f t="shared" si="31"/>
        <v>10.2423828108675</v>
      </c>
      <c r="L23" s="23">
        <f t="shared" si="32"/>
        <v>11.2158450553175</v>
      </c>
      <c r="M23" s="24">
        <f t="shared" si="33"/>
        <v>1.4230029675</v>
      </c>
      <c r="N23" s="30">
        <f t="shared" si="34"/>
        <v>12.6388480228175</v>
      </c>
      <c r="O23" s="26"/>
      <c r="P23" s="31" t="s">
        <v>45</v>
      </c>
      <c r="Q23" s="39">
        <v>4.1000000000000003E-3</v>
      </c>
      <c r="R23" s="27"/>
      <c r="S23" s="28"/>
      <c r="T23" s="5"/>
      <c r="U23" s="29"/>
      <c r="V23" s="5"/>
      <c r="W23" s="5"/>
      <c r="X23" s="27"/>
      <c r="Y23" s="5"/>
      <c r="Z23" s="5"/>
    </row>
    <row r="24" spans="1:26" ht="12" customHeight="1" x14ac:dyDescent="0.2">
      <c r="A24" s="18" t="s">
        <v>46</v>
      </c>
      <c r="B24" s="19">
        <v>250</v>
      </c>
      <c r="C24" s="19">
        <v>1300</v>
      </c>
      <c r="D24" s="20">
        <f t="shared" si="25"/>
        <v>0.1875</v>
      </c>
      <c r="E24" s="21">
        <f t="shared" si="26"/>
        <v>136.875</v>
      </c>
      <c r="F24" s="20">
        <f t="shared" si="27"/>
        <v>6.961500000000001E-2</v>
      </c>
      <c r="G24" s="21">
        <f t="shared" si="28"/>
        <v>12.648836655000002</v>
      </c>
      <c r="H24" s="20">
        <f t="shared" ref="H24:I24" si="36">F24+D24</f>
        <v>0.25711499999999998</v>
      </c>
      <c r="I24" s="22">
        <f t="shared" si="36"/>
        <v>149.523836655</v>
      </c>
      <c r="J24" s="23">
        <f t="shared" si="30"/>
        <v>1.9469244888999999</v>
      </c>
      <c r="K24" s="23">
        <f t="shared" si="31"/>
        <v>20.484765621735001</v>
      </c>
      <c r="L24" s="23">
        <f t="shared" si="32"/>
        <v>22.431690110635</v>
      </c>
      <c r="M24" s="24">
        <f t="shared" si="33"/>
        <v>2.846005935</v>
      </c>
      <c r="N24" s="30">
        <f t="shared" si="34"/>
        <v>25.277696045635</v>
      </c>
      <c r="O24" s="26"/>
      <c r="P24" s="31" t="s">
        <v>47</v>
      </c>
      <c r="Q24" s="39">
        <v>4.0000000000000002E-4</v>
      </c>
      <c r="R24" s="27"/>
      <c r="S24" s="28"/>
      <c r="T24" s="5"/>
      <c r="U24" s="29"/>
      <c r="V24" s="5"/>
      <c r="W24" s="5"/>
      <c r="X24" s="27"/>
      <c r="Y24" s="5"/>
      <c r="Z24" s="5"/>
    </row>
    <row r="25" spans="1:26" ht="12" customHeight="1" x14ac:dyDescent="0.2">
      <c r="A25" s="99" t="s">
        <v>48</v>
      </c>
      <c r="B25" s="92">
        <v>300</v>
      </c>
      <c r="C25" s="92">
        <v>1800</v>
      </c>
      <c r="D25" s="93">
        <f t="shared" si="25"/>
        <v>0.22499999999999998</v>
      </c>
      <c r="E25" s="94">
        <f t="shared" si="26"/>
        <v>164.24999999999997</v>
      </c>
      <c r="F25" s="93">
        <f t="shared" si="27"/>
        <v>9.6390000000000017E-2</v>
      </c>
      <c r="G25" s="94">
        <f t="shared" si="28"/>
        <v>17.513773830000005</v>
      </c>
      <c r="H25" s="93">
        <f t="shared" ref="H25:I25" si="37">F25+D25</f>
        <v>0.32139000000000001</v>
      </c>
      <c r="I25" s="95">
        <f t="shared" si="37"/>
        <v>181.76377382999999</v>
      </c>
      <c r="J25" s="96">
        <f t="shared" si="30"/>
        <v>2.4336272154</v>
      </c>
      <c r="K25" s="96">
        <f t="shared" si="31"/>
        <v>24.901637014710001</v>
      </c>
      <c r="L25" s="96">
        <f t="shared" si="32"/>
        <v>27.335264230110003</v>
      </c>
      <c r="M25" s="97">
        <f t="shared" si="33"/>
        <v>3.5574659100000003</v>
      </c>
      <c r="N25" s="98">
        <f t="shared" si="34"/>
        <v>30.892730140110004</v>
      </c>
      <c r="O25" s="26"/>
      <c r="P25" s="31" t="s">
        <v>49</v>
      </c>
      <c r="Q25" s="39">
        <v>1.5E-3</v>
      </c>
      <c r="R25" s="27"/>
      <c r="S25" s="28"/>
      <c r="T25" s="5"/>
      <c r="U25" s="29"/>
      <c r="V25" s="5"/>
      <c r="W25" s="5"/>
      <c r="X25" s="27"/>
      <c r="Y25" s="5"/>
      <c r="Z25" s="5"/>
    </row>
    <row r="26" spans="1:26" ht="12" customHeight="1" x14ac:dyDescent="0.2">
      <c r="A26" s="99" t="s">
        <v>50</v>
      </c>
      <c r="B26" s="92">
        <v>400</v>
      </c>
      <c r="C26" s="92">
        <v>2400</v>
      </c>
      <c r="D26" s="93">
        <f t="shared" si="25"/>
        <v>0.30000000000000004</v>
      </c>
      <c r="E26" s="94">
        <f t="shared" si="26"/>
        <v>219.00000000000003</v>
      </c>
      <c r="F26" s="93">
        <f t="shared" si="27"/>
        <v>0.12852000000000002</v>
      </c>
      <c r="G26" s="94">
        <f t="shared" si="28"/>
        <v>23.351698440000007</v>
      </c>
      <c r="H26" s="93">
        <f t="shared" ref="H26:I26" si="38">F26+D26</f>
        <v>0.42852000000000007</v>
      </c>
      <c r="I26" s="95">
        <f t="shared" si="38"/>
        <v>242.35169844000004</v>
      </c>
      <c r="J26" s="96">
        <f t="shared" si="30"/>
        <v>3.2448362872000005</v>
      </c>
      <c r="K26" s="96">
        <f t="shared" si="31"/>
        <v>33.202182686280004</v>
      </c>
      <c r="L26" s="96">
        <f t="shared" si="32"/>
        <v>36.447018973480006</v>
      </c>
      <c r="M26" s="97">
        <f t="shared" si="33"/>
        <v>4.7432878800000013</v>
      </c>
      <c r="N26" s="98">
        <f t="shared" si="34"/>
        <v>41.19030685348001</v>
      </c>
      <c r="O26" s="26"/>
      <c r="P26" s="27"/>
      <c r="Q26" s="27"/>
      <c r="R26" s="27"/>
      <c r="S26" s="28"/>
      <c r="T26" s="5"/>
      <c r="U26" s="29"/>
      <c r="V26" s="5"/>
      <c r="W26" s="5"/>
      <c r="X26" s="27"/>
      <c r="Y26" s="5"/>
      <c r="Z26" s="5"/>
    </row>
    <row r="27" spans="1:26" ht="12" customHeight="1" x14ac:dyDescent="0.2">
      <c r="A27" s="91" t="s">
        <v>51</v>
      </c>
      <c r="B27" s="92">
        <v>480</v>
      </c>
      <c r="C27" s="92">
        <v>2800</v>
      </c>
      <c r="D27" s="93">
        <f t="shared" si="25"/>
        <v>0.36</v>
      </c>
      <c r="E27" s="94">
        <f t="shared" si="26"/>
        <v>262.8</v>
      </c>
      <c r="F27" s="93">
        <f t="shared" si="27"/>
        <v>0.14994000000000002</v>
      </c>
      <c r="G27" s="94">
        <f t="shared" si="28"/>
        <v>27.243648180000005</v>
      </c>
      <c r="H27" s="93">
        <f t="shared" ref="H27:I27" si="39">F27+D27</f>
        <v>0.50994000000000006</v>
      </c>
      <c r="I27" s="95">
        <f t="shared" si="39"/>
        <v>290.04364817999999</v>
      </c>
      <c r="J27" s="96">
        <f t="shared" si="30"/>
        <v>3.8613642684000005</v>
      </c>
      <c r="K27" s="96">
        <f t="shared" si="31"/>
        <v>39.735979800660004</v>
      </c>
      <c r="L27" s="96">
        <f t="shared" si="32"/>
        <v>43.597344069060007</v>
      </c>
      <c r="M27" s="97">
        <f t="shared" si="33"/>
        <v>5.6445258600000008</v>
      </c>
      <c r="N27" s="98">
        <f t="shared" si="34"/>
        <v>49.241869929060009</v>
      </c>
      <c r="O27" s="26"/>
      <c r="P27" s="27"/>
      <c r="Q27" s="27"/>
      <c r="R27" s="27"/>
      <c r="S27" s="28"/>
      <c r="T27" s="5"/>
      <c r="U27" s="29"/>
      <c r="V27" s="5"/>
      <c r="W27" s="5"/>
      <c r="X27" s="27"/>
      <c r="Y27" s="5"/>
      <c r="Z27" s="5"/>
    </row>
    <row r="28" spans="1:26" ht="11.25" customHeight="1" x14ac:dyDescent="0.2">
      <c r="A28" s="99" t="s">
        <v>52</v>
      </c>
      <c r="B28" s="92">
        <v>600</v>
      </c>
      <c r="C28" s="92">
        <v>3400</v>
      </c>
      <c r="D28" s="93">
        <f t="shared" si="25"/>
        <v>0.44999999999999996</v>
      </c>
      <c r="E28" s="94">
        <f t="shared" si="26"/>
        <v>328.49999999999994</v>
      </c>
      <c r="F28" s="93">
        <f t="shared" si="27"/>
        <v>0.18207000000000001</v>
      </c>
      <c r="G28" s="94">
        <f t="shared" si="28"/>
        <v>33.081572790000003</v>
      </c>
      <c r="H28" s="93">
        <f t="shared" ref="H28:I28" si="40">F28+D28</f>
        <v>0.63206999999999991</v>
      </c>
      <c r="I28" s="95">
        <f t="shared" si="40"/>
        <v>361.58157278999994</v>
      </c>
      <c r="J28" s="96">
        <f t="shared" si="30"/>
        <v>4.7861562401999995</v>
      </c>
      <c r="K28" s="96">
        <f t="shared" si="31"/>
        <v>49.536675472229994</v>
      </c>
      <c r="L28" s="96">
        <f t="shared" si="32"/>
        <v>54.322831712429995</v>
      </c>
      <c r="M28" s="97">
        <f t="shared" si="33"/>
        <v>6.9963828299999999</v>
      </c>
      <c r="N28" s="98">
        <f t="shared" si="34"/>
        <v>61.319214542429997</v>
      </c>
      <c r="O28" s="26"/>
      <c r="P28" s="27"/>
      <c r="Q28" s="27"/>
      <c r="R28" s="27"/>
      <c r="S28" s="28"/>
      <c r="T28" s="5"/>
      <c r="U28" s="29"/>
      <c r="V28" s="5"/>
      <c r="W28" s="5"/>
      <c r="X28" s="27"/>
      <c r="Y28" s="5"/>
      <c r="Z28" s="5"/>
    </row>
    <row r="29" spans="1:26" ht="11.25" customHeight="1" x14ac:dyDescent="0.2">
      <c r="A29" s="99" t="s">
        <v>53</v>
      </c>
      <c r="B29" s="100">
        <f>ROUND(B28+((B30-B28)/(150-112.5))*(125-112.5),0)</f>
        <v>633</v>
      </c>
      <c r="C29" s="100">
        <f>ROUND(C28+((C30-C28)/(150-112.5))*(125-112.5),2)</f>
        <v>3766.67</v>
      </c>
      <c r="D29" s="93">
        <f t="shared" si="25"/>
        <v>0.47475000000000001</v>
      </c>
      <c r="E29" s="94">
        <f t="shared" si="26"/>
        <v>346.56750000000005</v>
      </c>
      <c r="F29" s="93">
        <f t="shared" si="27"/>
        <v>0.2017051785</v>
      </c>
      <c r="G29" s="94">
        <f t="shared" si="28"/>
        <v>36.649225817914505</v>
      </c>
      <c r="H29" s="93">
        <f t="shared" ref="H29:I29" si="41">F29+D29</f>
        <v>0.67645517850000003</v>
      </c>
      <c r="I29" s="95">
        <f t="shared" si="41"/>
        <v>383.21672581791455</v>
      </c>
      <c r="J29" s="96">
        <f t="shared" si="30"/>
        <v>5.1222493929365109</v>
      </c>
      <c r="K29" s="96">
        <f t="shared" si="31"/>
        <v>52.5006914370543</v>
      </c>
      <c r="L29" s="96">
        <f t="shared" si="32"/>
        <v>57.62294082999081</v>
      </c>
      <c r="M29" s="97">
        <f t="shared" si="33"/>
        <v>7.4876823708165006</v>
      </c>
      <c r="N29" s="98">
        <f t="shared" si="34"/>
        <v>65.110623200807311</v>
      </c>
      <c r="O29" s="26"/>
      <c r="P29" s="27"/>
      <c r="Q29" s="27"/>
      <c r="R29" s="27"/>
      <c r="S29" s="28"/>
      <c r="T29" s="5"/>
      <c r="U29" s="29"/>
      <c r="V29" s="5"/>
      <c r="W29" s="5"/>
      <c r="X29" s="27"/>
      <c r="Y29" s="5"/>
      <c r="Z29" s="5"/>
    </row>
    <row r="30" spans="1:26" ht="11.25" customHeight="1" x14ac:dyDescent="0.2">
      <c r="A30" s="99" t="s">
        <v>54</v>
      </c>
      <c r="B30" s="92">
        <v>700</v>
      </c>
      <c r="C30" s="92">
        <v>4500</v>
      </c>
      <c r="D30" s="93">
        <f t="shared" si="25"/>
        <v>0.52499999999999991</v>
      </c>
      <c r="E30" s="94">
        <f t="shared" si="26"/>
        <v>383.24999999999994</v>
      </c>
      <c r="F30" s="93">
        <f t="shared" si="27"/>
        <v>0.24097500000000002</v>
      </c>
      <c r="G30" s="94">
        <f t="shared" si="28"/>
        <v>43.784434575000006</v>
      </c>
      <c r="H30" s="93">
        <f t="shared" ref="H30:I30" si="42">F30+D30</f>
        <v>0.76597499999999996</v>
      </c>
      <c r="I30" s="95">
        <f t="shared" si="42"/>
        <v>427.03443457499998</v>
      </c>
      <c r="J30" s="96">
        <f t="shared" si="30"/>
        <v>5.8001107884999996</v>
      </c>
      <c r="K30" s="96">
        <f t="shared" si="31"/>
        <v>58.503717536775</v>
      </c>
      <c r="L30" s="96">
        <f t="shared" si="32"/>
        <v>64.303828325274992</v>
      </c>
      <c r="M30" s="97">
        <f t="shared" si="33"/>
        <v>8.478577275000001</v>
      </c>
      <c r="N30" s="98">
        <f t="shared" si="34"/>
        <v>72.782405600274998</v>
      </c>
      <c r="O30" s="26"/>
      <c r="P30" s="27"/>
      <c r="Q30" s="27"/>
      <c r="R30" s="27"/>
      <c r="S30" s="28"/>
      <c r="T30" s="5"/>
      <c r="U30" s="29"/>
      <c r="V30" s="5"/>
      <c r="W30" s="5"/>
      <c r="X30" s="27"/>
      <c r="Y30" s="5"/>
      <c r="Z30" s="5"/>
    </row>
    <row r="31" spans="1:26" ht="11.25" customHeight="1" x14ac:dyDescent="0.2">
      <c r="A31" s="99" t="s">
        <v>55</v>
      </c>
      <c r="B31" s="92">
        <v>766</v>
      </c>
      <c r="C31" s="92">
        <v>4767</v>
      </c>
      <c r="D31" s="93">
        <f t="shared" si="25"/>
        <v>0.57450000000000001</v>
      </c>
      <c r="E31" s="94">
        <f t="shared" si="26"/>
        <v>419.38499999999999</v>
      </c>
      <c r="F31" s="93">
        <f t="shared" si="27"/>
        <v>0.25527285000000005</v>
      </c>
      <c r="G31" s="94">
        <f t="shared" si="28"/>
        <v>46.382311026450004</v>
      </c>
      <c r="H31" s="93">
        <f t="shared" ref="H31:I31" si="43">F31+D31</f>
        <v>0.82977285000000012</v>
      </c>
      <c r="I31" s="95">
        <f t="shared" si="43"/>
        <v>465.76731102644999</v>
      </c>
      <c r="J31" s="96">
        <f t="shared" si="30"/>
        <v>6.2832004429510011</v>
      </c>
      <c r="K31" s="96">
        <f t="shared" si="31"/>
        <v>63.810121610623654</v>
      </c>
      <c r="L31" s="96">
        <f t="shared" si="32"/>
        <v>70.093322053574653</v>
      </c>
      <c r="M31" s="97">
        <f t="shared" si="33"/>
        <v>9.1847556766500027</v>
      </c>
      <c r="N31" s="98">
        <f t="shared" si="34"/>
        <v>79.278077730224652</v>
      </c>
      <c r="O31" s="26"/>
      <c r="P31" s="27"/>
      <c r="Q31" s="27"/>
      <c r="R31" s="27"/>
      <c r="S31" s="28"/>
      <c r="T31" s="5"/>
      <c r="U31" s="29"/>
      <c r="V31" s="5"/>
      <c r="W31" s="5"/>
      <c r="X31" s="27"/>
      <c r="Y31" s="5"/>
      <c r="Z31" s="5"/>
    </row>
    <row r="32" spans="1:26" ht="12" customHeight="1" x14ac:dyDescent="0.2">
      <c r="A32" s="99" t="s">
        <v>56</v>
      </c>
      <c r="B32" s="92">
        <v>833</v>
      </c>
      <c r="C32" s="92">
        <v>5033</v>
      </c>
      <c r="D32" s="93">
        <f t="shared" si="25"/>
        <v>0.62474999999999992</v>
      </c>
      <c r="E32" s="94">
        <f t="shared" si="26"/>
        <v>456.06749999999994</v>
      </c>
      <c r="F32" s="93">
        <f t="shared" si="27"/>
        <v>0.26951715000000004</v>
      </c>
      <c r="G32" s="94">
        <f t="shared" si="28"/>
        <v>48.97045760355001</v>
      </c>
      <c r="H32" s="93">
        <f t="shared" ref="H32:I32" si="44">F32+D32</f>
        <v>0.8942671499999999</v>
      </c>
      <c r="I32" s="95">
        <f t="shared" si="44"/>
        <v>505.03795760354996</v>
      </c>
      <c r="J32" s="96">
        <f t="shared" si="30"/>
        <v>6.7715637514489995</v>
      </c>
      <c r="K32" s="96">
        <f t="shared" si="31"/>
        <v>69.190200191686344</v>
      </c>
      <c r="L32" s="96">
        <f t="shared" si="32"/>
        <v>75.961763943135338</v>
      </c>
      <c r="M32" s="97">
        <f t="shared" si="33"/>
        <v>9.8986430833499988</v>
      </c>
      <c r="N32" s="98">
        <f t="shared" si="34"/>
        <v>85.860407026485333</v>
      </c>
      <c r="O32" s="26"/>
      <c r="P32" s="27"/>
      <c r="Q32" s="27"/>
      <c r="R32" s="27"/>
      <c r="S32" s="28"/>
      <c r="T32" s="5"/>
      <c r="U32" s="29"/>
      <c r="V32" s="5"/>
      <c r="W32" s="5"/>
      <c r="X32" s="27"/>
      <c r="Y32" s="5"/>
      <c r="Z32" s="5"/>
    </row>
    <row r="33" spans="1:26" ht="12" customHeight="1" x14ac:dyDescent="0.2">
      <c r="A33" s="99" t="s">
        <v>57</v>
      </c>
      <c r="B33" s="92">
        <v>900</v>
      </c>
      <c r="C33" s="92">
        <v>5300</v>
      </c>
      <c r="D33" s="93">
        <f t="shared" si="25"/>
        <v>0.67500000000000004</v>
      </c>
      <c r="E33" s="94">
        <f t="shared" si="26"/>
        <v>492.75</v>
      </c>
      <c r="F33" s="93">
        <f t="shared" si="27"/>
        <v>0.28381500000000004</v>
      </c>
      <c r="G33" s="94">
        <f t="shared" si="28"/>
        <v>51.568334055000015</v>
      </c>
      <c r="H33" s="93">
        <f t="shared" ref="H33:I33" si="45">F33+D33</f>
        <v>0.95881500000000008</v>
      </c>
      <c r="I33" s="95">
        <f t="shared" si="45"/>
        <v>544.31833405500004</v>
      </c>
      <c r="J33" s="96">
        <f t="shared" si="30"/>
        <v>7.2603325509000012</v>
      </c>
      <c r="K33" s="96">
        <f t="shared" si="31"/>
        <v>74.57161176553501</v>
      </c>
      <c r="L33" s="96">
        <f t="shared" si="32"/>
        <v>81.831944316435013</v>
      </c>
      <c r="M33" s="97">
        <f t="shared" si="33"/>
        <v>10.613123235000002</v>
      </c>
      <c r="N33" s="98">
        <f t="shared" si="34"/>
        <v>92.445067551435017</v>
      </c>
      <c r="O33" s="26"/>
      <c r="P33" s="27"/>
      <c r="Q33" s="27"/>
      <c r="R33" s="27"/>
      <c r="S33" s="28"/>
      <c r="T33" s="5"/>
      <c r="U33" s="29"/>
      <c r="V33" s="5"/>
      <c r="W33" s="5"/>
      <c r="X33" s="27"/>
      <c r="Y33" s="5"/>
      <c r="Z33" s="5"/>
    </row>
    <row r="34" spans="1:26" ht="12" customHeight="1" x14ac:dyDescent="0.2">
      <c r="A34" s="91" t="s">
        <v>58</v>
      </c>
      <c r="B34" s="92">
        <v>967</v>
      </c>
      <c r="C34" s="92">
        <v>5633</v>
      </c>
      <c r="D34" s="93">
        <f t="shared" si="25"/>
        <v>0.72524999999999995</v>
      </c>
      <c r="E34" s="94">
        <f t="shared" si="26"/>
        <v>529.4325</v>
      </c>
      <c r="F34" s="93">
        <f t="shared" si="27"/>
        <v>0.30164714999999998</v>
      </c>
      <c r="G34" s="94">
        <f t="shared" si="28"/>
        <v>54.808382213549997</v>
      </c>
      <c r="H34" s="93">
        <f t="shared" ref="H34:I34" si="46">F34+D34</f>
        <v>1.0268971499999999</v>
      </c>
      <c r="I34" s="95">
        <f t="shared" si="46"/>
        <v>584.24088221354998</v>
      </c>
      <c r="J34" s="96">
        <f t="shared" si="30"/>
        <v>7.7758637532490003</v>
      </c>
      <c r="K34" s="96">
        <f t="shared" si="31"/>
        <v>80.041000863256357</v>
      </c>
      <c r="L34" s="96">
        <f t="shared" si="32"/>
        <v>87.816864616505356</v>
      </c>
      <c r="M34" s="97">
        <f t="shared" si="33"/>
        <v>11.36672455335</v>
      </c>
      <c r="N34" s="98">
        <f t="shared" si="34"/>
        <v>99.183589169855352</v>
      </c>
      <c r="O34" s="26"/>
      <c r="P34" s="27"/>
      <c r="Q34" s="27"/>
      <c r="R34" s="27"/>
      <c r="S34" s="28"/>
      <c r="T34" s="5"/>
      <c r="U34" s="29"/>
      <c r="V34" s="5"/>
      <c r="W34" s="5"/>
      <c r="X34" s="27"/>
      <c r="Y34" s="5"/>
      <c r="Z34" s="5"/>
    </row>
    <row r="35" spans="1:26" ht="12" customHeight="1" x14ac:dyDescent="0.2">
      <c r="A35" s="99" t="s">
        <v>59</v>
      </c>
      <c r="B35" s="92">
        <v>1100</v>
      </c>
      <c r="C35" s="92">
        <v>6300</v>
      </c>
      <c r="D35" s="93">
        <f t="shared" si="25"/>
        <v>0.82500000000000007</v>
      </c>
      <c r="E35" s="94">
        <f t="shared" si="26"/>
        <v>602.25000000000011</v>
      </c>
      <c r="F35" s="93">
        <f t="shared" si="27"/>
        <v>0.33736500000000003</v>
      </c>
      <c r="G35" s="94">
        <f t="shared" si="28"/>
        <v>61.298208405000011</v>
      </c>
      <c r="H35" s="93">
        <f t="shared" ref="H35:I35" si="47">F35+D35</f>
        <v>1.1623650000000001</v>
      </c>
      <c r="I35" s="95">
        <f t="shared" si="47"/>
        <v>663.54820840500008</v>
      </c>
      <c r="J35" s="96">
        <f t="shared" si="30"/>
        <v>8.8016525039000015</v>
      </c>
      <c r="K35" s="96">
        <f t="shared" si="31"/>
        <v>90.906104551485015</v>
      </c>
      <c r="L35" s="96">
        <f t="shared" si="32"/>
        <v>99.707757055385017</v>
      </c>
      <c r="M35" s="97">
        <f t="shared" si="33"/>
        <v>12.866218185000003</v>
      </c>
      <c r="N35" s="98">
        <f t="shared" si="34"/>
        <v>112.57397524038502</v>
      </c>
      <c r="O35" s="26"/>
      <c r="P35" s="27"/>
      <c r="Q35" s="27"/>
      <c r="R35" s="27"/>
      <c r="S35" s="28"/>
      <c r="T35" s="5"/>
      <c r="U35" s="29"/>
      <c r="V35" s="5"/>
      <c r="W35" s="5"/>
      <c r="X35" s="27"/>
      <c r="Y35" s="5"/>
      <c r="Z35" s="5"/>
    </row>
    <row r="36" spans="1:26" ht="12" customHeight="1" x14ac:dyDescent="0.2">
      <c r="A36" s="99" t="s">
        <v>60</v>
      </c>
      <c r="B36" s="92">
        <v>1750</v>
      </c>
      <c r="C36" s="92">
        <v>6950</v>
      </c>
      <c r="D36" s="93">
        <f t="shared" si="25"/>
        <v>1.3125</v>
      </c>
      <c r="E36" s="94">
        <f t="shared" si="26"/>
        <v>958.125</v>
      </c>
      <c r="F36" s="93">
        <f t="shared" si="27"/>
        <v>0.37217250000000002</v>
      </c>
      <c r="G36" s="94">
        <f t="shared" si="28"/>
        <v>67.622626732499995</v>
      </c>
      <c r="H36" s="93">
        <f t="shared" ref="H36:I36" si="48">F36+D36</f>
        <v>1.6846725</v>
      </c>
      <c r="I36" s="95">
        <f t="shared" si="48"/>
        <v>1025.7476267325001</v>
      </c>
      <c r="J36" s="96">
        <f t="shared" si="30"/>
        <v>12.75666587335</v>
      </c>
      <c r="K36" s="96">
        <f t="shared" si="31"/>
        <v>140.52742486235252</v>
      </c>
      <c r="L36" s="96">
        <f t="shared" si="32"/>
        <v>153.28409073570251</v>
      </c>
      <c r="M36" s="97">
        <f t="shared" si="33"/>
        <v>18.6476399025</v>
      </c>
      <c r="N36" s="98">
        <f t="shared" si="34"/>
        <v>171.93173063820251</v>
      </c>
      <c r="O36" s="26"/>
      <c r="P36" s="27"/>
      <c r="Q36" s="27"/>
      <c r="R36" s="27"/>
      <c r="S36" s="28"/>
      <c r="T36" s="5"/>
      <c r="U36" s="29"/>
      <c r="V36" s="5"/>
      <c r="W36" s="5"/>
      <c r="X36" s="27"/>
      <c r="Y36" s="5"/>
      <c r="Z36" s="5"/>
    </row>
    <row r="37" spans="1:26" ht="12" customHeight="1" x14ac:dyDescent="0.2">
      <c r="A37" s="99" t="s">
        <v>61</v>
      </c>
      <c r="B37" s="92">
        <v>2075</v>
      </c>
      <c r="C37" s="92">
        <v>7275</v>
      </c>
      <c r="D37" s="93">
        <f t="shared" si="25"/>
        <v>1.5562500000000001</v>
      </c>
      <c r="E37" s="94">
        <f t="shared" si="26"/>
        <v>1136.0625000000002</v>
      </c>
      <c r="F37" s="93">
        <f t="shared" si="27"/>
        <v>0.38957625000000007</v>
      </c>
      <c r="G37" s="94">
        <f t="shared" si="28"/>
        <v>70.784835896250001</v>
      </c>
      <c r="H37" s="93">
        <f t="shared" ref="H37:I37" si="49">F37+D37</f>
        <v>1.9458262500000001</v>
      </c>
      <c r="I37" s="95">
        <f t="shared" si="49"/>
        <v>1206.8473358962501</v>
      </c>
      <c r="J37" s="96">
        <f t="shared" si="30"/>
        <v>14.734172558075002</v>
      </c>
      <c r="K37" s="96">
        <f t="shared" si="31"/>
        <v>165.33808501778628</v>
      </c>
      <c r="L37" s="96">
        <f t="shared" si="32"/>
        <v>180.07225757586127</v>
      </c>
      <c r="M37" s="97">
        <f t="shared" si="33"/>
        <v>21.538350761250001</v>
      </c>
      <c r="N37" s="98">
        <f t="shared" si="34"/>
        <v>201.61060833711127</v>
      </c>
      <c r="O37" s="26"/>
      <c r="P37" s="27"/>
      <c r="Q37" s="27"/>
      <c r="R37" s="27"/>
      <c r="S37" s="28"/>
      <c r="T37" s="5"/>
      <c r="U37" s="29"/>
      <c r="V37" s="5"/>
      <c r="W37" s="5"/>
      <c r="X37" s="27"/>
      <c r="Y37" s="5"/>
      <c r="Z37" s="5"/>
    </row>
    <row r="38" spans="1:26" ht="12" customHeight="1" x14ac:dyDescent="0.2">
      <c r="A38" s="18" t="s">
        <v>62</v>
      </c>
      <c r="B38" s="19">
        <v>2400</v>
      </c>
      <c r="C38" s="19">
        <v>7600</v>
      </c>
      <c r="D38" s="20">
        <f t="shared" si="25"/>
        <v>1.7999999999999998</v>
      </c>
      <c r="E38" s="21">
        <f t="shared" si="26"/>
        <v>1313.9999999999998</v>
      </c>
      <c r="F38" s="20">
        <f t="shared" si="27"/>
        <v>0.40698000000000001</v>
      </c>
      <c r="G38" s="21">
        <f t="shared" si="28"/>
        <v>73.947045059999994</v>
      </c>
      <c r="H38" s="20">
        <f t="shared" ref="H38:I38" si="50">F38+D38</f>
        <v>2.2069799999999997</v>
      </c>
      <c r="I38" s="22">
        <f t="shared" si="50"/>
        <v>1387.9470450599997</v>
      </c>
      <c r="J38" s="23">
        <f t="shared" si="30"/>
        <v>16.711679242799999</v>
      </c>
      <c r="K38" s="23">
        <f t="shared" si="31"/>
        <v>190.14874517321996</v>
      </c>
      <c r="L38" s="23">
        <f t="shared" si="32"/>
        <v>206.86042441601995</v>
      </c>
      <c r="M38" s="24">
        <f t="shared" si="33"/>
        <v>24.429061619999999</v>
      </c>
      <c r="N38" s="30">
        <f t="shared" si="34"/>
        <v>231.28948603601995</v>
      </c>
      <c r="O38" s="26"/>
      <c r="P38" s="27"/>
      <c r="Q38" s="27"/>
      <c r="R38" s="27"/>
      <c r="S38" s="28"/>
      <c r="T38" s="5"/>
      <c r="U38" s="29"/>
      <c r="V38" s="5"/>
      <c r="W38" s="5"/>
      <c r="X38" s="27"/>
      <c r="Y38" s="5"/>
      <c r="Z38" s="5"/>
    </row>
    <row r="39" spans="1:26" ht="12" customHeight="1" x14ac:dyDescent="0.2">
      <c r="A39" s="18" t="s">
        <v>63</v>
      </c>
      <c r="B39" s="19">
        <v>3000</v>
      </c>
      <c r="C39" s="19">
        <v>12000</v>
      </c>
      <c r="D39" s="20">
        <f t="shared" si="25"/>
        <v>2.25</v>
      </c>
      <c r="E39" s="21">
        <f t="shared" si="26"/>
        <v>1642.5</v>
      </c>
      <c r="F39" s="20">
        <f t="shared" si="27"/>
        <v>0.64260000000000006</v>
      </c>
      <c r="G39" s="21">
        <f t="shared" si="28"/>
        <v>116.75849220000001</v>
      </c>
      <c r="H39" s="20">
        <f t="shared" ref="H39:I39" si="51">F39+D39</f>
        <v>2.8925999999999998</v>
      </c>
      <c r="I39" s="22">
        <f t="shared" si="51"/>
        <v>1759.2584922000001</v>
      </c>
      <c r="J39" s="23">
        <f t="shared" si="30"/>
        <v>21.903326436</v>
      </c>
      <c r="K39" s="23">
        <f t="shared" si="31"/>
        <v>241.01841343140003</v>
      </c>
      <c r="L39" s="23">
        <f t="shared" si="32"/>
        <v>262.92173986740005</v>
      </c>
      <c r="M39" s="24">
        <f t="shared" si="33"/>
        <v>32.018189399999997</v>
      </c>
      <c r="N39" s="30">
        <f t="shared" si="34"/>
        <v>294.93992926740003</v>
      </c>
      <c r="O39" s="26"/>
      <c r="P39" s="27"/>
      <c r="Q39" s="27"/>
      <c r="R39" s="27"/>
      <c r="S39" s="28"/>
      <c r="T39" s="5"/>
      <c r="U39" s="29"/>
      <c r="V39" s="5"/>
      <c r="W39" s="5"/>
      <c r="X39" s="27"/>
      <c r="Y39" s="5"/>
      <c r="Z39" s="5"/>
    </row>
    <row r="40" spans="1:26" ht="12" customHeight="1" x14ac:dyDescent="0.2">
      <c r="A40" s="18" t="s">
        <v>64</v>
      </c>
      <c r="B40" s="19">
        <v>3400</v>
      </c>
      <c r="C40" s="19">
        <v>13000</v>
      </c>
      <c r="D40" s="20">
        <f t="shared" si="25"/>
        <v>2.5499999999999998</v>
      </c>
      <c r="E40" s="21">
        <f t="shared" si="26"/>
        <v>1861.5</v>
      </c>
      <c r="F40" s="20">
        <f t="shared" si="27"/>
        <v>0.69615000000000005</v>
      </c>
      <c r="G40" s="21">
        <f t="shared" si="28"/>
        <v>126.48836655000001</v>
      </c>
      <c r="H40" s="20">
        <f t="shared" ref="H40:I40" si="52">F40+D40</f>
        <v>3.2461500000000001</v>
      </c>
      <c r="I40" s="22">
        <f t="shared" si="52"/>
        <v>1987.9883665499999</v>
      </c>
      <c r="J40" s="23">
        <f t="shared" si="30"/>
        <v>24.580475389000004</v>
      </c>
      <c r="K40" s="23">
        <f t="shared" si="31"/>
        <v>272.35440621735</v>
      </c>
      <c r="L40" s="23">
        <f t="shared" si="32"/>
        <v>296.93488160635002</v>
      </c>
      <c r="M40" s="24">
        <f t="shared" si="33"/>
        <v>35.931634350000003</v>
      </c>
      <c r="N40" s="30">
        <f t="shared" si="34"/>
        <v>332.86651595635004</v>
      </c>
      <c r="O40" s="26"/>
      <c r="P40" s="27"/>
      <c r="Q40" s="27"/>
      <c r="R40" s="27"/>
      <c r="S40" s="28"/>
      <c r="T40" s="5"/>
      <c r="U40" s="29"/>
      <c r="V40" s="5"/>
      <c r="W40" s="5"/>
      <c r="X40" s="27"/>
      <c r="Y40" s="5"/>
      <c r="Z40" s="5"/>
    </row>
    <row r="41" spans="1:26" ht="12" customHeight="1" x14ac:dyDescent="0.2">
      <c r="A41" s="18" t="s">
        <v>65</v>
      </c>
      <c r="B41" s="19">
        <v>4500</v>
      </c>
      <c r="C41" s="19">
        <v>18000</v>
      </c>
      <c r="D41" s="20">
        <f t="shared" si="25"/>
        <v>3.375</v>
      </c>
      <c r="E41" s="21">
        <f t="shared" si="26"/>
        <v>2463.75</v>
      </c>
      <c r="F41" s="20">
        <f t="shared" si="27"/>
        <v>0.96390000000000009</v>
      </c>
      <c r="G41" s="21">
        <f t="shared" si="28"/>
        <v>175.13773830000002</v>
      </c>
      <c r="H41" s="20">
        <f t="shared" ref="H41:I41" si="53">F41+D41</f>
        <v>4.3388999999999998</v>
      </c>
      <c r="I41" s="22">
        <f t="shared" si="53"/>
        <v>2638.8877382999999</v>
      </c>
      <c r="J41" s="23">
        <f t="shared" si="30"/>
        <v>32.854989654000001</v>
      </c>
      <c r="K41" s="23">
        <f t="shared" si="31"/>
        <v>361.52762014710004</v>
      </c>
      <c r="L41" s="23">
        <f t="shared" si="32"/>
        <v>394.38260980110005</v>
      </c>
      <c r="M41" s="24">
        <f t="shared" si="33"/>
        <v>48.027284100000003</v>
      </c>
      <c r="N41" s="30">
        <f t="shared" si="34"/>
        <v>442.40989390110008</v>
      </c>
      <c r="O41" s="41"/>
      <c r="P41" s="42"/>
      <c r="Q41" s="42"/>
      <c r="R41" s="42"/>
      <c r="S41" s="28"/>
      <c r="T41" s="5"/>
      <c r="U41" s="29"/>
      <c r="V41" s="5"/>
      <c r="W41" s="5"/>
      <c r="X41" s="27"/>
      <c r="Y41" s="5"/>
      <c r="Z41" s="5"/>
    </row>
    <row r="42" spans="1:26" ht="12" customHeight="1" x14ac:dyDescent="0.2">
      <c r="A42" s="18" t="s">
        <v>66</v>
      </c>
      <c r="B42" s="19">
        <v>5400</v>
      </c>
      <c r="C42" s="19">
        <v>21000</v>
      </c>
      <c r="D42" s="20">
        <f t="shared" si="25"/>
        <v>4.0500000000000007</v>
      </c>
      <c r="E42" s="21">
        <f t="shared" si="26"/>
        <v>2956.5000000000005</v>
      </c>
      <c r="F42" s="20">
        <f t="shared" si="27"/>
        <v>1.1245500000000002</v>
      </c>
      <c r="G42" s="21">
        <f t="shared" si="28"/>
        <v>204.32736135000002</v>
      </c>
      <c r="H42" s="20">
        <f t="shared" ref="H42:I42" si="54">F42+D42</f>
        <v>5.1745500000000009</v>
      </c>
      <c r="I42" s="22">
        <f t="shared" si="54"/>
        <v>3160.8273613500005</v>
      </c>
      <c r="J42" s="23">
        <f t="shared" si="30"/>
        <v>39.182693013000012</v>
      </c>
      <c r="K42" s="23">
        <f t="shared" si="31"/>
        <v>433.03334850495008</v>
      </c>
      <c r="L42" s="23">
        <f t="shared" si="32"/>
        <v>472.21604151795009</v>
      </c>
      <c r="M42" s="24">
        <f t="shared" si="33"/>
        <v>57.277093950000015</v>
      </c>
      <c r="N42" s="30">
        <f t="shared" si="34"/>
        <v>529.49313546795008</v>
      </c>
      <c r="O42" s="41"/>
      <c r="P42" s="42"/>
      <c r="Q42" s="42"/>
      <c r="R42" s="42"/>
      <c r="S42" s="28"/>
      <c r="T42" s="5"/>
      <c r="U42" s="29"/>
      <c r="V42" s="5"/>
      <c r="W42" s="5"/>
      <c r="X42" s="27"/>
      <c r="Y42" s="5"/>
      <c r="Z42" s="5"/>
    </row>
    <row r="43" spans="1:26" ht="12" customHeight="1" x14ac:dyDescent="0.2">
      <c r="A43" s="18" t="s">
        <v>67</v>
      </c>
      <c r="B43" s="19">
        <v>6500</v>
      </c>
      <c r="C43" s="19">
        <v>25000</v>
      </c>
      <c r="D43" s="20">
        <f t="shared" si="25"/>
        <v>4.875</v>
      </c>
      <c r="E43" s="21">
        <f t="shared" si="26"/>
        <v>3558.75</v>
      </c>
      <c r="F43" s="20">
        <f t="shared" si="27"/>
        <v>1.3387500000000001</v>
      </c>
      <c r="G43" s="21">
        <f t="shared" si="28"/>
        <v>243.24685875000003</v>
      </c>
      <c r="H43" s="20">
        <f t="shared" ref="H43:I43" si="55">F43+D43</f>
        <v>6.2137500000000001</v>
      </c>
      <c r="I43" s="22">
        <f t="shared" si="55"/>
        <v>3801.9968587500002</v>
      </c>
      <c r="J43" s="23">
        <f t="shared" si="30"/>
        <v>47.051716325000001</v>
      </c>
      <c r="K43" s="23">
        <f t="shared" si="31"/>
        <v>520.87356964875005</v>
      </c>
      <c r="L43" s="23">
        <f t="shared" si="32"/>
        <v>567.92528597375008</v>
      </c>
      <c r="M43" s="24">
        <f t="shared" si="33"/>
        <v>68.779998750000004</v>
      </c>
      <c r="N43" s="30">
        <f t="shared" si="34"/>
        <v>636.70528472375008</v>
      </c>
      <c r="O43" s="41"/>
      <c r="P43" s="42"/>
      <c r="Q43" s="42"/>
      <c r="R43" s="42"/>
      <c r="S43" s="28"/>
      <c r="T43" s="5"/>
      <c r="U43" s="29"/>
      <c r="V43" s="5"/>
      <c r="W43" s="5"/>
      <c r="X43" s="27"/>
      <c r="Y43" s="5"/>
      <c r="Z43" s="5"/>
    </row>
    <row r="44" spans="1:26" ht="12" customHeight="1" x14ac:dyDescent="0.2">
      <c r="A44" s="18" t="s">
        <v>68</v>
      </c>
      <c r="B44" s="19">
        <v>7700</v>
      </c>
      <c r="C44" s="19">
        <v>29000</v>
      </c>
      <c r="D44" s="20">
        <f t="shared" si="25"/>
        <v>5.7750000000000004</v>
      </c>
      <c r="E44" s="21">
        <f t="shared" si="26"/>
        <v>4215.75</v>
      </c>
      <c r="F44" s="20">
        <f t="shared" si="27"/>
        <v>1.5529500000000001</v>
      </c>
      <c r="G44" s="21">
        <f t="shared" si="28"/>
        <v>282.16635615000007</v>
      </c>
      <c r="H44" s="20">
        <f t="shared" ref="H44:I44" si="56">F44+D44</f>
        <v>7.3279500000000004</v>
      </c>
      <c r="I44" s="22">
        <f t="shared" si="56"/>
        <v>4497.91635615</v>
      </c>
      <c r="J44" s="23">
        <f t="shared" si="30"/>
        <v>55.488654137000005</v>
      </c>
      <c r="K44" s="23">
        <f t="shared" si="31"/>
        <v>616.21454079255</v>
      </c>
      <c r="L44" s="23">
        <f t="shared" si="32"/>
        <v>671.70319492955002</v>
      </c>
      <c r="M44" s="24">
        <f t="shared" si="33"/>
        <v>81.113078550000012</v>
      </c>
      <c r="N44" s="30">
        <f t="shared" si="34"/>
        <v>752.81627347955009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18" t="s">
        <v>69</v>
      </c>
      <c r="B45" s="19">
        <v>9500</v>
      </c>
      <c r="C45" s="19">
        <v>35000</v>
      </c>
      <c r="D45" s="20">
        <f t="shared" si="25"/>
        <v>7.125</v>
      </c>
      <c r="E45" s="21">
        <f t="shared" si="26"/>
        <v>5201.25</v>
      </c>
      <c r="F45" s="20">
        <f t="shared" si="27"/>
        <v>1.87425</v>
      </c>
      <c r="G45" s="21">
        <f t="shared" si="28"/>
        <v>340.54560225000006</v>
      </c>
      <c r="H45" s="20">
        <f t="shared" ref="H45:I45" si="57">F45+D45</f>
        <v>8.99925</v>
      </c>
      <c r="I45" s="22">
        <f t="shared" si="57"/>
        <v>5541.7956022500002</v>
      </c>
      <c r="J45" s="23">
        <f t="shared" si="30"/>
        <v>68.144060855000006</v>
      </c>
      <c r="K45" s="23">
        <f t="shared" si="31"/>
        <v>759.22599750825009</v>
      </c>
      <c r="L45" s="23">
        <f t="shared" si="32"/>
        <v>827.37005836325011</v>
      </c>
      <c r="M45" s="24">
        <f t="shared" si="33"/>
        <v>99.612698250000008</v>
      </c>
      <c r="N45" s="30">
        <f t="shared" si="34"/>
        <v>926.9827566132501</v>
      </c>
      <c r="O45" s="27"/>
      <c r="P45" s="27"/>
      <c r="Q45" s="27"/>
      <c r="R45" s="27"/>
      <c r="S45" s="28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43" t="s">
        <v>70</v>
      </c>
      <c r="B46" s="44">
        <v>11000</v>
      </c>
      <c r="C46" s="45">
        <v>39000</v>
      </c>
      <c r="D46" s="46">
        <f t="shared" si="25"/>
        <v>8.25</v>
      </c>
      <c r="E46" s="47">
        <f t="shared" si="26"/>
        <v>6022.5</v>
      </c>
      <c r="F46" s="46">
        <f t="shared" si="27"/>
        <v>2.0884499999999999</v>
      </c>
      <c r="G46" s="47">
        <f t="shared" si="28"/>
        <v>379.46509965000001</v>
      </c>
      <c r="H46" s="46">
        <f t="shared" ref="H46:I46" si="58">F46+D46</f>
        <v>10.33845</v>
      </c>
      <c r="I46" s="48">
        <f t="shared" si="58"/>
        <v>6401.9650996500004</v>
      </c>
      <c r="J46" s="49">
        <f t="shared" si="30"/>
        <v>78.284742167000005</v>
      </c>
      <c r="K46" s="49">
        <f t="shared" si="31"/>
        <v>877.06921865205015</v>
      </c>
      <c r="L46" s="49">
        <f t="shared" si="32"/>
        <v>955.35396081905014</v>
      </c>
      <c r="M46" s="50">
        <f t="shared" si="33"/>
        <v>114.43630305000001</v>
      </c>
      <c r="N46" s="51">
        <f t="shared" si="34"/>
        <v>1069.7902638690502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5"/>
      <c r="B47" s="4"/>
      <c r="C47" s="4"/>
      <c r="D47" s="4"/>
      <c r="E47" s="4"/>
      <c r="F47" s="4"/>
      <c r="G47" s="4"/>
      <c r="H47" s="52"/>
      <c r="I47" s="4"/>
      <c r="J47" s="53"/>
      <c r="K47" s="53"/>
      <c r="L47" s="53"/>
      <c r="M47" s="53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5" t="s">
        <v>71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6"/>
      <c r="M48" s="4"/>
      <c r="N48" s="54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5" t="s">
        <v>72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6"/>
      <c r="M49" s="4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5" t="s">
        <v>73</v>
      </c>
      <c r="B50" s="4"/>
      <c r="C50" s="4"/>
      <c r="D50" s="4"/>
      <c r="E50" s="4" t="s">
        <v>16</v>
      </c>
      <c r="F50" s="4"/>
      <c r="G50" s="4"/>
      <c r="H50" s="4"/>
      <c r="I50" s="4"/>
      <c r="J50" s="4"/>
      <c r="K50" s="4"/>
      <c r="L50" s="6"/>
      <c r="M50" s="4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5" t="s">
        <v>74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6"/>
      <c r="M51" s="4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5" t="s">
        <v>75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6"/>
      <c r="M52" s="4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55" t="s">
        <v>94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6"/>
      <c r="M53" s="4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6"/>
      <c r="M54" s="4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 t="s">
        <v>77</v>
      </c>
      <c r="B55" s="4"/>
      <c r="C55" s="5"/>
      <c r="D55" s="52"/>
      <c r="E55" s="52"/>
      <c r="F55" s="52"/>
      <c r="G55" s="52"/>
      <c r="H55" s="5"/>
      <c r="I55" s="5"/>
      <c r="J55" s="5"/>
      <c r="K55" s="5"/>
      <c r="L55" s="5"/>
      <c r="M55" s="56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78</v>
      </c>
      <c r="B56" s="4"/>
      <c r="C56" s="5"/>
      <c r="D56" s="52"/>
      <c r="E56" s="52"/>
      <c r="F56" s="52"/>
      <c r="G56" s="52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5" t="s">
        <v>79</v>
      </c>
      <c r="B57" s="4"/>
      <c r="C57" s="4"/>
      <c r="D57" s="52"/>
      <c r="E57" s="52"/>
      <c r="F57" s="52"/>
      <c r="G57" s="52"/>
      <c r="H57" s="4"/>
      <c r="I57" s="4"/>
      <c r="J57" s="4"/>
      <c r="K57" s="4"/>
      <c r="L57" s="6"/>
      <c r="M57" s="4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5" t="s">
        <v>80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6"/>
      <c r="M58" s="57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6"/>
      <c r="M59" s="4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5" t="s">
        <v>81</v>
      </c>
      <c r="B60" s="4"/>
      <c r="C60" s="5"/>
      <c r="D60" s="52"/>
      <c r="E60" s="52"/>
      <c r="F60" s="52"/>
      <c r="G60" s="52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A61" s="5" t="s">
        <v>82</v>
      </c>
      <c r="B61" s="4"/>
      <c r="C61" s="5"/>
      <c r="D61" s="52"/>
      <c r="E61" s="52"/>
      <c r="F61" s="52"/>
      <c r="G61" s="52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A62" s="5"/>
      <c r="B62" s="4"/>
      <c r="C62" s="5"/>
      <c r="D62" s="52"/>
      <c r="E62" s="52"/>
      <c r="F62" s="52"/>
      <c r="G62" s="52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A63" s="5"/>
      <c r="B63" s="4"/>
      <c r="C63" s="5"/>
      <c r="D63" s="52"/>
      <c r="E63" s="52"/>
      <c r="F63" s="52"/>
      <c r="G63" s="52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A64" s="5"/>
      <c r="B64" s="4"/>
      <c r="C64" s="5"/>
      <c r="D64" s="52"/>
      <c r="E64" s="52"/>
      <c r="F64" s="52"/>
      <c r="G64" s="52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A65" s="5"/>
      <c r="B65" s="4"/>
      <c r="C65" s="5"/>
      <c r="D65" s="52"/>
      <c r="E65" s="52"/>
      <c r="F65" s="52"/>
      <c r="G65" s="52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A66" s="5"/>
      <c r="B66" s="5"/>
      <c r="C66" s="5"/>
      <c r="D66" s="52"/>
      <c r="E66" s="52"/>
      <c r="F66" s="52"/>
      <c r="G66" s="52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A67" s="5"/>
      <c r="B67" s="5"/>
      <c r="C67" s="5"/>
      <c r="D67" s="52"/>
      <c r="E67" s="52"/>
      <c r="F67" s="52"/>
      <c r="G67" s="52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52"/>
      <c r="E68" s="52"/>
      <c r="F68" s="52"/>
      <c r="G68" s="52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52"/>
      <c r="E69" s="52"/>
      <c r="F69" s="52"/>
      <c r="G69" s="52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52"/>
      <c r="E70" s="52"/>
      <c r="F70" s="52"/>
      <c r="G70" s="52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52"/>
      <c r="E71" s="52"/>
      <c r="F71" s="52"/>
      <c r="G71" s="52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2"/>
      <c r="E72" s="52"/>
      <c r="F72" s="52"/>
      <c r="G72" s="52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2"/>
      <c r="E73" s="52"/>
      <c r="F73" s="52"/>
      <c r="G73" s="52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2"/>
      <c r="E74" s="52"/>
      <c r="F74" s="52"/>
      <c r="G74" s="52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5"/>
      <c r="F75" s="52"/>
      <c r="G75" s="52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5"/>
      <c r="F76" s="5"/>
      <c r="G76" s="52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5"/>
      <c r="F77" s="5"/>
      <c r="G77" s="52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5"/>
      <c r="F78" s="5"/>
      <c r="G78" s="52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6"/>
      <c r="M83" s="4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6"/>
      <c r="M84" s="4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6"/>
      <c r="M85" s="4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6"/>
      <c r="M86" s="4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6"/>
      <c r="M87" s="4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6"/>
      <c r="M88" s="4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6"/>
      <c r="M89" s="4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6"/>
      <c r="M90" s="4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6"/>
      <c r="M91" s="4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6"/>
      <c r="M92" s="4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6"/>
      <c r="M93" s="4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6"/>
      <c r="M94" s="4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6"/>
      <c r="M95" s="4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6"/>
      <c r="M96" s="4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6"/>
      <c r="M97" s="4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6"/>
      <c r="M98" s="4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6"/>
      <c r="M99" s="4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6"/>
      <c r="M100" s="4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6"/>
      <c r="M101" s="4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6"/>
      <c r="M102" s="4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6"/>
      <c r="M103" s="4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6"/>
      <c r="M104" s="4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6"/>
      <c r="M105" s="4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6"/>
      <c r="M106" s="4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6"/>
      <c r="M107" s="4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6"/>
      <c r="M108" s="4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6"/>
      <c r="M109" s="4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6"/>
      <c r="M110" s="4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6"/>
      <c r="M111" s="4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6"/>
      <c r="M112" s="4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6"/>
      <c r="M113" s="4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6"/>
      <c r="M114" s="4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6"/>
      <c r="M115" s="4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6"/>
      <c r="M116" s="4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6"/>
      <c r="M117" s="4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6"/>
      <c r="M118" s="4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6"/>
      <c r="M119" s="4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6"/>
      <c r="M120" s="4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6"/>
      <c r="M121" s="4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6"/>
      <c r="M122" s="4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6"/>
      <c r="M123" s="4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6"/>
      <c r="M124" s="4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6"/>
      <c r="M125" s="4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6"/>
      <c r="M126" s="4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6"/>
      <c r="M127" s="4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6"/>
      <c r="M128" s="4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6"/>
      <c r="M129" s="4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6"/>
      <c r="M130" s="4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6"/>
      <c r="M131" s="4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6"/>
      <c r="M132" s="4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6"/>
      <c r="M133" s="4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6"/>
      <c r="M134" s="4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6"/>
      <c r="M135" s="4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6"/>
      <c r="M136" s="4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6"/>
      <c r="M137" s="4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6"/>
      <c r="M138" s="4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6"/>
      <c r="M139" s="4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6"/>
      <c r="M140" s="4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6"/>
      <c r="M141" s="4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6"/>
      <c r="M142" s="4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6"/>
      <c r="M143" s="4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6"/>
      <c r="M144" s="4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6"/>
      <c r="M145" s="4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6"/>
      <c r="M146" s="4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6"/>
      <c r="M147" s="4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6"/>
      <c r="M148" s="4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6"/>
      <c r="M149" s="4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6"/>
      <c r="M150" s="4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6"/>
      <c r="M151" s="4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6"/>
      <c r="M152" s="4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6"/>
      <c r="M153" s="4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6"/>
      <c r="M154" s="4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6"/>
      <c r="M155" s="4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6"/>
      <c r="M156" s="4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6"/>
      <c r="M157" s="4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6"/>
      <c r="M158" s="4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6"/>
      <c r="M159" s="4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6"/>
      <c r="M160" s="4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6"/>
      <c r="M161" s="4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6"/>
      <c r="M162" s="4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6"/>
      <c r="M163" s="4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6"/>
      <c r="M164" s="4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6"/>
      <c r="M165" s="4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6"/>
      <c r="M166" s="4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6"/>
      <c r="M167" s="4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6"/>
      <c r="M168" s="4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6"/>
      <c r="M169" s="4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6"/>
      <c r="M170" s="4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6"/>
      <c r="M171" s="4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6"/>
      <c r="M172" s="4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6"/>
      <c r="M173" s="4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6"/>
      <c r="M174" s="4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6"/>
      <c r="M175" s="4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6"/>
      <c r="M176" s="4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6"/>
      <c r="M177" s="4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6"/>
      <c r="M178" s="4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6"/>
      <c r="M179" s="4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6"/>
      <c r="M180" s="4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6"/>
      <c r="M181" s="4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6"/>
      <c r="M182" s="4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6"/>
      <c r="M183" s="4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6"/>
      <c r="M184" s="4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6"/>
      <c r="M185" s="4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6"/>
      <c r="M186" s="4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6"/>
      <c r="M187" s="4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6"/>
      <c r="M188" s="4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6"/>
      <c r="M189" s="4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6"/>
      <c r="M190" s="4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6"/>
      <c r="M191" s="4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6"/>
      <c r="M192" s="4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6"/>
      <c r="M193" s="4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6"/>
      <c r="M194" s="4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6"/>
      <c r="M195" s="4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6"/>
      <c r="M196" s="4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6"/>
      <c r="M197" s="4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6"/>
      <c r="M198" s="4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6"/>
      <c r="M199" s="4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6"/>
      <c r="M200" s="4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6"/>
      <c r="M201" s="4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6"/>
      <c r="M202" s="4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6"/>
      <c r="M203" s="4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6"/>
      <c r="M204" s="4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6"/>
      <c r="M205" s="4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6"/>
      <c r="M206" s="4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6"/>
      <c r="M207" s="4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6"/>
      <c r="M208" s="4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6"/>
      <c r="M209" s="4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6"/>
      <c r="M210" s="4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6"/>
      <c r="M211" s="4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6"/>
      <c r="M212" s="4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6"/>
      <c r="M213" s="4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6"/>
      <c r="M214" s="4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6"/>
      <c r="M215" s="4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6"/>
      <c r="M216" s="4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6"/>
      <c r="M217" s="4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6"/>
      <c r="M218" s="4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6"/>
      <c r="M219" s="4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6"/>
      <c r="M220" s="4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6"/>
      <c r="M221" s="4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6"/>
      <c r="M222" s="4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6"/>
      <c r="M223" s="4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6"/>
      <c r="M224" s="4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6"/>
      <c r="M225" s="4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6"/>
      <c r="M226" s="4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6"/>
      <c r="M227" s="4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6"/>
      <c r="M228" s="4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6"/>
      <c r="M229" s="4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6"/>
      <c r="M230" s="4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6"/>
      <c r="M231" s="4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6"/>
      <c r="M232" s="4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6"/>
      <c r="M233" s="4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6"/>
      <c r="M234" s="4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6"/>
      <c r="M235" s="4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6"/>
      <c r="M236" s="4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6"/>
      <c r="M237" s="4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6"/>
      <c r="M238" s="4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6"/>
      <c r="M239" s="4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6"/>
      <c r="M240" s="4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6"/>
      <c r="M241" s="4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6"/>
      <c r="M242" s="4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6"/>
      <c r="M243" s="4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6"/>
      <c r="M244" s="4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6"/>
      <c r="M245" s="4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6"/>
      <c r="M246" s="4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6"/>
      <c r="M247" s="4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6"/>
      <c r="M248" s="4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6"/>
      <c r="M249" s="4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6"/>
      <c r="M250" s="4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6"/>
      <c r="M251" s="4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6"/>
      <c r="M252" s="4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6"/>
      <c r="M253" s="4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6"/>
      <c r="M254" s="4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6"/>
      <c r="M255" s="4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6"/>
      <c r="M256" s="4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" customHeight="1" x14ac:dyDescent="0.2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6"/>
      <c r="M257" s="4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" customHeight="1" x14ac:dyDescent="0.2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6"/>
      <c r="M258" s="4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" customHeight="1" x14ac:dyDescent="0.2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6"/>
      <c r="M259" s="4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6"/>
      <c r="M260" s="4"/>
      <c r="N260" s="5"/>
    </row>
    <row r="261" spans="1:26" ht="15.75" customHeight="1" x14ac:dyDescent="0.2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6"/>
      <c r="M261" s="4"/>
      <c r="N261" s="5"/>
    </row>
    <row r="262" spans="1:26" ht="15.75" customHeight="1" x14ac:dyDescent="0.2"/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11:T1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Z1000"/>
  <sheetViews>
    <sheetView topLeftCell="A19" workbookViewId="0">
      <selection activeCell="A34" sqref="A34"/>
    </sheetView>
  </sheetViews>
  <sheetFormatPr defaultColWidth="12.5703125" defaultRowHeight="15" customHeight="1" x14ac:dyDescent="0.2"/>
  <cols>
    <col min="1" max="1" width="29" customWidth="1"/>
    <col min="2" max="3" width="9.140625" customWidth="1"/>
    <col min="4" max="4" width="13.42578125" customWidth="1"/>
    <col min="5" max="6" width="10.42578125" customWidth="1"/>
    <col min="7" max="7" width="11.42578125" customWidth="1"/>
    <col min="8" max="8" width="10.42578125" customWidth="1"/>
    <col min="9" max="26" width="9.140625" customWidth="1"/>
  </cols>
  <sheetData>
    <row r="1" spans="1:26" ht="12" customHeight="1" x14ac:dyDescent="0.2">
      <c r="A1" s="86" t="s">
        <v>95</v>
      </c>
      <c r="B1" s="85"/>
      <c r="C1" s="85"/>
      <c r="D1" s="85"/>
      <c r="E1" s="85"/>
      <c r="F1" s="85"/>
      <c r="G1" s="85"/>
      <c r="H1" s="8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87" t="s">
        <v>96</v>
      </c>
      <c r="B2" s="85"/>
      <c r="C2" s="85"/>
      <c r="D2" s="85"/>
      <c r="E2" s="85"/>
      <c r="F2" s="85"/>
      <c r="G2" s="85"/>
      <c r="H2" s="8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8"/>
      <c r="B3" s="58"/>
      <c r="C3" s="59"/>
      <c r="D3" s="58"/>
      <c r="E3" s="60"/>
      <c r="F3" s="60"/>
      <c r="G3" s="61"/>
      <c r="H3" s="62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" customHeight="1" x14ac:dyDescent="0.2">
      <c r="A4" s="88" t="s">
        <v>97</v>
      </c>
      <c r="B4" s="85"/>
      <c r="C4" s="85"/>
      <c r="D4" s="85"/>
      <c r="E4" s="85"/>
      <c r="F4" s="85"/>
      <c r="G4" s="85"/>
      <c r="H4" s="8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" customHeight="1" x14ac:dyDescent="0.2">
      <c r="A5" s="88" t="s">
        <v>98</v>
      </c>
      <c r="B5" s="85"/>
      <c r="C5" s="85"/>
      <c r="D5" s="85"/>
      <c r="E5" s="85"/>
      <c r="F5" s="85"/>
      <c r="G5" s="85"/>
      <c r="H5" s="8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89" t="s">
        <v>99</v>
      </c>
      <c r="B6" s="85"/>
      <c r="C6" s="85"/>
      <c r="D6" s="85"/>
      <c r="E6" s="85"/>
      <c r="F6" s="85"/>
      <c r="G6" s="85"/>
      <c r="H6" s="8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" customHeight="1" x14ac:dyDescent="0.2">
      <c r="A7" s="5"/>
      <c r="B7" s="5"/>
      <c r="C7" s="5"/>
      <c r="D7" s="5"/>
      <c r="E7" s="62"/>
      <c r="F7" s="62"/>
      <c r="G7" s="62"/>
      <c r="H7" s="6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" customHeight="1" x14ac:dyDescent="0.2">
      <c r="A8" s="63" t="s">
        <v>100</v>
      </c>
      <c r="B8" s="4"/>
      <c r="C8" s="4"/>
      <c r="D8" s="4"/>
      <c r="E8" s="64"/>
      <c r="F8" s="65"/>
      <c r="G8" s="62"/>
      <c r="H8" s="6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" customHeight="1" x14ac:dyDescent="0.2">
      <c r="A9" s="5"/>
      <c r="B9" s="5"/>
      <c r="C9" s="5"/>
      <c r="D9" s="5"/>
      <c r="E9" s="62"/>
      <c r="F9" s="62"/>
      <c r="G9" s="62"/>
      <c r="H9" s="6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87.75" customHeight="1" x14ac:dyDescent="0.2">
      <c r="A10" s="66" t="s">
        <v>1</v>
      </c>
      <c r="B10" s="67" t="s">
        <v>2</v>
      </c>
      <c r="C10" s="67" t="s">
        <v>3</v>
      </c>
      <c r="D10" s="67" t="s">
        <v>10</v>
      </c>
      <c r="E10" s="68" t="s">
        <v>101</v>
      </c>
      <c r="F10" s="68" t="s">
        <v>12</v>
      </c>
      <c r="G10" s="68" t="s">
        <v>13</v>
      </c>
      <c r="H10" s="69" t="s">
        <v>14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" customHeight="1" x14ac:dyDescent="0.2">
      <c r="A11" s="70" t="s">
        <v>15</v>
      </c>
      <c r="B11" s="71"/>
      <c r="C11" s="71"/>
      <c r="D11" s="72">
        <f>'2026-FULL'!J5</f>
        <v>7.5703566666666662</v>
      </c>
      <c r="E11" s="73">
        <f>'2026-FULL'!K5</f>
        <v>0.13700000000000001</v>
      </c>
      <c r="F11" s="74" t="str">
        <f>'2026-FULL'!L5</f>
        <v xml:space="preserve"> </v>
      </c>
      <c r="G11" s="73">
        <f>'2026-FULL'!M5</f>
        <v>7.8889333333333331</v>
      </c>
      <c r="H11" s="7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" customHeight="1" x14ac:dyDescent="0.2">
      <c r="A12" s="18" t="str">
        <f>'2026-FULL'!A6</f>
        <v>1.5 KVA 1PH, 1.2kV BIL</v>
      </c>
      <c r="B12" s="19">
        <f>'2026-FULL'!B6</f>
        <v>58</v>
      </c>
      <c r="C12" s="19">
        <f>'2026-FULL'!C6</f>
        <v>243</v>
      </c>
      <c r="D12" s="76">
        <f>'2026-FULL'!J6</f>
        <v>0.42782091667850003</v>
      </c>
      <c r="E12" s="77">
        <f>'2026-FULL'!K6</f>
        <v>4.6743522469858512</v>
      </c>
      <c r="F12" s="77">
        <f>'2026-FULL'!L6</f>
        <v>5.102173163664351</v>
      </c>
      <c r="G12" s="77">
        <f>'2026-FULL'!M6</f>
        <v>0.44582452834000003</v>
      </c>
      <c r="H12" s="78">
        <f>'2026-FULL'!N6</f>
        <v>5.5479976920043512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" customHeight="1" x14ac:dyDescent="0.2">
      <c r="A13" s="18" t="str">
        <f>'2026-FULL'!A7</f>
        <v>25 KVA 1 PH, 1.2kV BIL</v>
      </c>
      <c r="B13" s="19">
        <f>'2026-FULL'!B7</f>
        <v>150</v>
      </c>
      <c r="C13" s="19">
        <f>'2026-FULL'!C7</f>
        <v>900</v>
      </c>
      <c r="D13" s="76">
        <f>'2026-FULL'!J7</f>
        <v>1.21651846455</v>
      </c>
      <c r="E13" s="77">
        <f>'2026-FULL'!K7</f>
        <v>12.450818507355001</v>
      </c>
      <c r="F13" s="77">
        <f>'2026-FULL'!L7</f>
        <v>13.667336971905002</v>
      </c>
      <c r="G13" s="77">
        <f>'2026-FULL'!M7</f>
        <v>1.2677121419999999</v>
      </c>
      <c r="H13" s="78">
        <f>'2026-FULL'!N7</f>
        <v>14.935049113905002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" customHeight="1" x14ac:dyDescent="0.2">
      <c r="A14" s="18" t="str">
        <f>'2026-FULL'!A8</f>
        <v>37.5 KVA 1 PH, 1.2kV BIL</v>
      </c>
      <c r="B14" s="19">
        <f>'2026-FULL'!B8</f>
        <v>200</v>
      </c>
      <c r="C14" s="19">
        <f>'2026-FULL'!C8</f>
        <v>1200</v>
      </c>
      <c r="D14" s="76">
        <f>'2026-FULL'!J8</f>
        <v>1.6220246194000001</v>
      </c>
      <c r="E14" s="77">
        <f>'2026-FULL'!K8</f>
        <v>16.601091343140002</v>
      </c>
      <c r="F14" s="77">
        <f>'2026-FULL'!L8</f>
        <v>18.223115962540003</v>
      </c>
      <c r="G14" s="77">
        <f>'2026-FULL'!M8</f>
        <v>1.6902828560000003</v>
      </c>
      <c r="H14" s="78">
        <f>'2026-FULL'!N8</f>
        <v>19.913398818540003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" customHeight="1" x14ac:dyDescent="0.2">
      <c r="A15" s="18" t="str">
        <f>'2026-FULL'!A9</f>
        <v>50 KVA 1 PH, 1.2kV BIL</v>
      </c>
      <c r="B15" s="19">
        <f>'2026-FULL'!B9</f>
        <v>250</v>
      </c>
      <c r="C15" s="19">
        <f>'2026-FULL'!C9</f>
        <v>1600</v>
      </c>
      <c r="D15" s="76">
        <f>'2026-FULL'!J9</f>
        <v>2.0680700341999998</v>
      </c>
      <c r="E15" s="77">
        <f>'2026-FULL'!K9</f>
        <v>20.884663457520002</v>
      </c>
      <c r="F15" s="77">
        <f>'2026-FULL'!L9</f>
        <v>22.952733491720004</v>
      </c>
      <c r="G15" s="77">
        <f>'2026-FULL'!M9</f>
        <v>2.155098808</v>
      </c>
      <c r="H15" s="78">
        <f>'2026-FULL'!N9</f>
        <v>25.107832299720002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" customHeight="1" x14ac:dyDescent="0.2">
      <c r="A16" s="18" t="str">
        <f>'2026-FULL'!A10</f>
        <v>75 KVA 1 PH, 1.2kV BIL</v>
      </c>
      <c r="B16" s="19">
        <f>'2026-FULL'!B10</f>
        <v>350</v>
      </c>
      <c r="C16" s="19">
        <f>'2026-FULL'!C10</f>
        <v>1900</v>
      </c>
      <c r="D16" s="76">
        <f>'2026-FULL'!J10</f>
        <v>2.7574645640499993</v>
      </c>
      <c r="E16" s="77">
        <f>'2026-FULL'!K10</f>
        <v>28.785311293305</v>
      </c>
      <c r="F16" s="77">
        <f>'2026-FULL'!L10</f>
        <v>31.542775857355</v>
      </c>
      <c r="G16" s="77">
        <f>'2026-FULL'!M10</f>
        <v>2.8735045219999993</v>
      </c>
      <c r="H16" s="78">
        <f>'2026-FULL'!N10</f>
        <v>34.416280379355001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" customHeight="1" x14ac:dyDescent="0.2">
      <c r="A17" s="18" t="str">
        <f>'2026-FULL'!A11</f>
        <v>100 KVA 1 PH, 1.2kV BIL</v>
      </c>
      <c r="B17" s="19">
        <f>'2026-FULL'!B11</f>
        <v>400</v>
      </c>
      <c r="C17" s="19">
        <f>'2026-FULL'!C11</f>
        <v>2600</v>
      </c>
      <c r="D17" s="76">
        <f>'2026-FULL'!J11</f>
        <v>3.3251277587000003</v>
      </c>
      <c r="E17" s="77">
        <f>'2026-FULL'!K11</f>
        <v>33.468781243470005</v>
      </c>
      <c r="F17" s="77">
        <f>'2026-FULL'!L11</f>
        <v>36.793909002170004</v>
      </c>
      <c r="G17" s="77">
        <f>'2026-FULL'!M11</f>
        <v>3.4650561880000006</v>
      </c>
      <c r="H17" s="78">
        <f>'2026-FULL'!N11</f>
        <v>40.258965190170002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" customHeight="1" x14ac:dyDescent="0.2">
      <c r="A18" s="18" t="str">
        <f>'2026-FULL'!A12</f>
        <v>112.5 kVA 1 PH, 1.2kV BIL</v>
      </c>
      <c r="B18" s="19">
        <f>'2026-FULL'!B12</f>
        <v>447</v>
      </c>
      <c r="C18" s="19">
        <f>'2026-FULL'!C12</f>
        <v>2936</v>
      </c>
      <c r="D18" s="76">
        <f>'2026-FULL'!J12</f>
        <v>3.7281947446320003</v>
      </c>
      <c r="E18" s="77">
        <f>'2026-FULL'!K12</f>
        <v>37.442019319549203</v>
      </c>
      <c r="F18" s="77">
        <f>'2026-FULL'!L12</f>
        <v>41.170214064181202</v>
      </c>
      <c r="G18" s="77">
        <f>'2026-FULL'!M12</f>
        <v>3.8850850876800003</v>
      </c>
      <c r="H18" s="78">
        <f>'2026-FULL'!N12</f>
        <v>45.055299151861206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" customHeight="1" x14ac:dyDescent="0.2">
      <c r="A19" s="18" t="str">
        <f>'2026-FULL'!A13</f>
        <v>*150 KVA 1 PH, 1.2kV BIL</v>
      </c>
      <c r="B19" s="19">
        <f>'2026-FULL'!B13</f>
        <v>525</v>
      </c>
      <c r="C19" s="19">
        <f>'2026-FULL'!C13</f>
        <v>3500</v>
      </c>
      <c r="D19" s="76">
        <f>'2026-FULL'!J13</f>
        <v>4.3997020357499999</v>
      </c>
      <c r="E19" s="77">
        <f>'2026-FULL'!K13</f>
        <v>44.044412250825012</v>
      </c>
      <c r="F19" s="77">
        <f>'2026-FULL'!L13</f>
        <v>48.444114286575015</v>
      </c>
      <c r="G19" s="77">
        <f>'2026-FULL'!M13</f>
        <v>4.5848508299999997</v>
      </c>
      <c r="H19" s="78">
        <f>'2026-FULL'!N13</f>
        <v>53.028965116575016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" customHeight="1" x14ac:dyDescent="0.2">
      <c r="A20" s="18" t="str">
        <f>'2026-FULL'!A14</f>
        <v>167 KVA 1 PH, 1.2kV BIL</v>
      </c>
      <c r="B20" s="19">
        <f>'2026-FULL'!B14</f>
        <v>650</v>
      </c>
      <c r="C20" s="19">
        <f>'2026-FULL'!C14</f>
        <v>4400</v>
      </c>
      <c r="D20" s="76">
        <f>'2026-FULL'!J14</f>
        <v>5.4742763128000007</v>
      </c>
      <c r="E20" s="77">
        <f>'2026-FULL'!K14</f>
        <v>54.620043258180004</v>
      </c>
      <c r="F20" s="77">
        <f>'2026-FULL'!L14</f>
        <v>60.094319570980005</v>
      </c>
      <c r="G20" s="77">
        <f>'2026-FULL'!M14</f>
        <v>5.704645472000001</v>
      </c>
      <c r="H20" s="78">
        <f>'2026-FULL'!N14</f>
        <v>65.798965042980001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" customHeight="1" x14ac:dyDescent="0.2">
      <c r="A21" s="18" t="str">
        <f>'2026-FULL'!A15</f>
        <v>175 KVA 1PH, 1.2kV BIL</v>
      </c>
      <c r="B21" s="19">
        <f>'2026-FULL'!B15</f>
        <v>665</v>
      </c>
      <c r="C21" s="19">
        <f>'2026-FULL'!C15</f>
        <v>4496</v>
      </c>
      <c r="D21" s="76">
        <f>'2026-FULL'!J15</f>
        <v>5.5983605148519997</v>
      </c>
      <c r="E21" s="77">
        <f>'2026-FULL'!K15</f>
        <v>55.873123065631212</v>
      </c>
      <c r="F21" s="77">
        <f>'2026-FULL'!L15</f>
        <v>61.471483580483209</v>
      </c>
      <c r="G21" s="77">
        <f>'2026-FULL'!M15</f>
        <v>5.8339514004800002</v>
      </c>
      <c r="H21" s="78">
        <f>'2026-FULL'!N15</f>
        <v>67.305434980963213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" customHeight="1" x14ac:dyDescent="0.2">
      <c r="A22" s="18" t="str">
        <f>'2026-FULL'!A16</f>
        <v>*200 KVA 1 PH, 1.2kV BIL</v>
      </c>
      <c r="B22" s="19">
        <f>'2026-FULL'!B16</f>
        <v>696</v>
      </c>
      <c r="C22" s="19">
        <f>'2026-FULL'!C16</f>
        <v>4700</v>
      </c>
      <c r="D22" s="76">
        <f>'2026-FULL'!J16</f>
        <v>5.8570713976500004</v>
      </c>
      <c r="E22" s="77">
        <f>'2026-FULL'!K16</f>
        <v>58.470286093965008</v>
      </c>
      <c r="F22" s="77">
        <f>'2026-FULL'!L16</f>
        <v>64.327357491615004</v>
      </c>
      <c r="G22" s="77">
        <f>'2026-FULL'!M16</f>
        <v>6.1035493860000001</v>
      </c>
      <c r="H22" s="78">
        <f>'2026-FULL'!N16</f>
        <v>70.430906877615001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" customHeight="1" x14ac:dyDescent="0.2">
      <c r="A23" s="18" t="str">
        <f>'2026-FULL'!A17</f>
        <v>*225 KVA 1 PH, 1.2kV BIL</v>
      </c>
      <c r="B23" s="19">
        <f>'2026-FULL'!B17</f>
        <v>748</v>
      </c>
      <c r="C23" s="19">
        <f>'2026-FULL'!C17</f>
        <v>5050</v>
      </c>
      <c r="D23" s="76">
        <f>'2026-FULL'!J17</f>
        <v>6.2942027174749997</v>
      </c>
      <c r="E23" s="77">
        <f>'2026-FULL'!K17</f>
        <v>62.837223569047502</v>
      </c>
      <c r="F23" s="77">
        <f>'2026-FULL'!L17</f>
        <v>69.131426286522498</v>
      </c>
      <c r="G23" s="77">
        <f>'2026-FULL'!M17</f>
        <v>6.5590761189999993</v>
      </c>
      <c r="H23" s="78">
        <f>'2026-FULL'!N17</f>
        <v>75.690502405522494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" customHeight="1" x14ac:dyDescent="0.2">
      <c r="A24" s="18" t="str">
        <f>'2026-FULL'!A18</f>
        <v>250 KVA 1 PH, 1.2kV BIL</v>
      </c>
      <c r="B24" s="19">
        <f>'2026-FULL'!B18</f>
        <v>800</v>
      </c>
      <c r="C24" s="19">
        <f>'2026-FULL'!C18</f>
        <v>5400</v>
      </c>
      <c r="D24" s="76">
        <f>'2026-FULL'!J18</f>
        <v>6.7313340373000008</v>
      </c>
      <c r="E24" s="77">
        <f>'2026-FULL'!K18</f>
        <v>67.204161044130018</v>
      </c>
      <c r="F24" s="77">
        <f>'2026-FULL'!L18</f>
        <v>73.93549508143002</v>
      </c>
      <c r="G24" s="77">
        <f>'2026-FULL'!M18</f>
        <v>7.0146028520000012</v>
      </c>
      <c r="H24" s="78">
        <f>'2026-FULL'!N18</f>
        <v>80.950097933430015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" customHeight="1" x14ac:dyDescent="0.2">
      <c r="A25" s="18" t="str">
        <f>'2026-FULL'!A19</f>
        <v>300 KVA 1 PH, 1.2kV BIL</v>
      </c>
      <c r="B25" s="19">
        <f>'2026-FULL'!B19</f>
        <v>920</v>
      </c>
      <c r="C25" s="19">
        <f>'2026-FULL'!C19</f>
        <v>6123</v>
      </c>
      <c r="D25" s="76">
        <f>'2026-FULL'!J19</f>
        <v>7.7057649867385001</v>
      </c>
      <c r="E25" s="77">
        <f>'2026-FULL'!K19</f>
        <v>77.168814828371865</v>
      </c>
      <c r="F25" s="77">
        <f>'2026-FULL'!L19</f>
        <v>84.874579815110366</v>
      </c>
      <c r="G25" s="77">
        <f>'2026-FULL'!M19</f>
        <v>8.0300399227400003</v>
      </c>
      <c r="H25" s="78">
        <f>'2026-FULL'!N19</f>
        <v>92.904619737850368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" customHeight="1" x14ac:dyDescent="0.2">
      <c r="A26" s="18" t="str">
        <f>'2026-FULL'!A20</f>
        <v>333 KVA 1PH 1.2kV BIL</v>
      </c>
      <c r="B26" s="19">
        <f>'2026-FULL'!B20</f>
        <v>1000</v>
      </c>
      <c r="C26" s="19">
        <f>'2026-FULL'!C20</f>
        <v>6600</v>
      </c>
      <c r="D26" s="76">
        <f>'2026-FULL'!J20</f>
        <v>8.3533586566999993</v>
      </c>
      <c r="E26" s="77">
        <f>'2026-FULL'!K20</f>
        <v>83.805252387270002</v>
      </c>
      <c r="F26" s="77">
        <f>'2026-FULL'!L20</f>
        <v>92.158611043969998</v>
      </c>
      <c r="G26" s="77">
        <f>'2026-FULL'!M20</f>
        <v>8.7048857079999991</v>
      </c>
      <c r="H26" s="78">
        <f>'2026-FULL'!N20</f>
        <v>100.86349675196999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" customHeight="1" x14ac:dyDescent="0.2">
      <c r="A27" s="18">
        <f>'2026-FULL'!A21</f>
        <v>0</v>
      </c>
      <c r="B27" s="19">
        <f>'2026-FULL'!B21</f>
        <v>0</v>
      </c>
      <c r="C27" s="19">
        <f>'2026-FULL'!C21</f>
        <v>0</v>
      </c>
      <c r="D27" s="76">
        <f>'2026-FULL'!J21</f>
        <v>0</v>
      </c>
      <c r="E27" s="77">
        <f>'2026-FULL'!K21</f>
        <v>0</v>
      </c>
      <c r="F27" s="77">
        <f>'2026-FULL'!L21</f>
        <v>0</v>
      </c>
      <c r="G27" s="77">
        <f>'2026-FULL'!M21</f>
        <v>0</v>
      </c>
      <c r="H27" s="78">
        <f>'2026-FULL'!N21</f>
        <v>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" customHeight="1" x14ac:dyDescent="0.2">
      <c r="A28" s="18" t="str">
        <f>'2026-FULL'!A22</f>
        <v>*10 kVA 3 PH, 1.2kV BIL</v>
      </c>
      <c r="B28" s="19">
        <f>'2026-FULL'!B22</f>
        <v>83</v>
      </c>
      <c r="C28" s="19">
        <f>'2026-FULL'!C22</f>
        <v>400</v>
      </c>
      <c r="D28" s="76">
        <f>'2026-FULL'!J22</f>
        <v>0.63341174229999997</v>
      </c>
      <c r="E28" s="77">
        <f>'2026-FULL'!K22</f>
        <v>6.7588196143800001</v>
      </c>
      <c r="F28" s="77">
        <f>'2026-FULL'!L22</f>
        <v>7.39223135668</v>
      </c>
      <c r="G28" s="77">
        <f>'2026-FULL'!M22</f>
        <v>0.66006705199999993</v>
      </c>
      <c r="H28" s="78">
        <f>'2026-FULL'!N22</f>
        <v>8.0522984086800005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" customHeight="1" x14ac:dyDescent="0.2">
      <c r="A29" s="18" t="str">
        <f>'2026-FULL'!A23</f>
        <v>*15 KVA 3 PH, 1.2kV BIL</v>
      </c>
      <c r="B29" s="19">
        <f>'2026-FULL'!B23</f>
        <v>125</v>
      </c>
      <c r="C29" s="19">
        <f>'2026-FULL'!C23</f>
        <v>650</v>
      </c>
      <c r="D29" s="76">
        <f>'2026-FULL'!J23</f>
        <v>0.9732261271749999</v>
      </c>
      <c r="E29" s="77">
        <f>'2026-FULL'!K23</f>
        <v>10.2423828108675</v>
      </c>
      <c r="F29" s="77">
        <f>'2026-FULL'!L23</f>
        <v>11.2156089380425</v>
      </c>
      <c r="G29" s="77">
        <f>'2026-FULL'!M23</f>
        <v>1.014181547</v>
      </c>
      <c r="H29" s="78">
        <f>'2026-FULL'!N23</f>
        <v>12.2297904850425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" customHeight="1" x14ac:dyDescent="0.2">
      <c r="A30" s="18" t="str">
        <f>'2026-FULL'!A24</f>
        <v>30 kVA 3PH, 1.2kV BIL</v>
      </c>
      <c r="B30" s="19">
        <f>'2026-FULL'!B24</f>
        <v>250</v>
      </c>
      <c r="C30" s="19">
        <f>'2026-FULL'!C24</f>
        <v>1300</v>
      </c>
      <c r="D30" s="76">
        <f>'2026-FULL'!J24</f>
        <v>1.9464522543499998</v>
      </c>
      <c r="E30" s="77">
        <f>'2026-FULL'!K24</f>
        <v>20.484765621735001</v>
      </c>
      <c r="F30" s="77">
        <f>'2026-FULL'!L24</f>
        <v>22.431217876085</v>
      </c>
      <c r="G30" s="77">
        <f>'2026-FULL'!M24</f>
        <v>2.0283630939999999</v>
      </c>
      <c r="H30" s="78">
        <f>'2026-FULL'!N24</f>
        <v>24.459580970085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" customHeight="1" x14ac:dyDescent="0.2">
      <c r="A31" s="18" t="str">
        <f>'2026-FULL'!A25</f>
        <v>45 KVA 3 PH, 1.2kV BIL</v>
      </c>
      <c r="B31" s="19">
        <f>'2026-FULL'!B25</f>
        <v>300</v>
      </c>
      <c r="C31" s="19">
        <f>'2026-FULL'!C25</f>
        <v>1800</v>
      </c>
      <c r="D31" s="76">
        <f>'2026-FULL'!J25</f>
        <v>2.4330369291</v>
      </c>
      <c r="E31" s="77">
        <f>'2026-FULL'!K25</f>
        <v>24.901637014710001</v>
      </c>
      <c r="F31" s="77">
        <f>'2026-FULL'!L25</f>
        <v>27.334673943810003</v>
      </c>
      <c r="G31" s="77">
        <f>'2026-FULL'!M25</f>
        <v>2.5354242839999999</v>
      </c>
      <c r="H31" s="78">
        <f>'2026-FULL'!N25</f>
        <v>29.870098227810004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" customHeight="1" x14ac:dyDescent="0.2">
      <c r="A32" s="18" t="str">
        <f>'2026-FULL'!A26</f>
        <v>75 KVA 3 PH, 1.2kV BIL</v>
      </c>
      <c r="B32" s="19">
        <f>'2026-FULL'!B26</f>
        <v>400</v>
      </c>
      <c r="C32" s="19">
        <f>'2026-FULL'!C26</f>
        <v>2400</v>
      </c>
      <c r="D32" s="76">
        <f>'2026-FULL'!J26</f>
        <v>3.2440492388000002</v>
      </c>
      <c r="E32" s="77">
        <f>'2026-FULL'!K26</f>
        <v>33.202182686280004</v>
      </c>
      <c r="F32" s="77">
        <f>'2026-FULL'!L26</f>
        <v>36.446231925080006</v>
      </c>
      <c r="G32" s="77">
        <f>'2026-FULL'!M26</f>
        <v>3.3805657120000006</v>
      </c>
      <c r="H32" s="78">
        <f>'2026-FULL'!N26</f>
        <v>39.826797637080006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" customHeight="1" x14ac:dyDescent="0.2">
      <c r="A33" s="18" t="str">
        <f>'2026-FULL'!A27</f>
        <v>*90 KVA 3 PH, 1.2kV BIL</v>
      </c>
      <c r="B33" s="19">
        <f>'2026-FULL'!B27</f>
        <v>480</v>
      </c>
      <c r="C33" s="19">
        <f>'2026-FULL'!C27</f>
        <v>2800</v>
      </c>
      <c r="D33" s="76">
        <f>'2026-FULL'!J27</f>
        <v>3.8604276786000002</v>
      </c>
      <c r="E33" s="77">
        <f>'2026-FULL'!K27</f>
        <v>39.735979800660004</v>
      </c>
      <c r="F33" s="77">
        <f>'2026-FULL'!L27</f>
        <v>43.596407479260002</v>
      </c>
      <c r="G33" s="77">
        <f>'2026-FULL'!M27</f>
        <v>4.0228826639999999</v>
      </c>
      <c r="H33" s="78">
        <f>'2026-FULL'!N27</f>
        <v>47.619290143260002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" customHeight="1" x14ac:dyDescent="0.2">
      <c r="A34" s="18" t="str">
        <f>'2026-FULL'!A28</f>
        <v>112.5 KVA 3 PH, 1.2kV BIL</v>
      </c>
      <c r="B34" s="19">
        <f>'2026-FULL'!B28</f>
        <v>600</v>
      </c>
      <c r="C34" s="19">
        <f>'2026-FULL'!C28</f>
        <v>3400</v>
      </c>
      <c r="D34" s="76">
        <f>'2026-FULL'!J28</f>
        <v>4.784995338299999</v>
      </c>
      <c r="E34" s="77">
        <f>'2026-FULL'!K28</f>
        <v>49.536675472229994</v>
      </c>
      <c r="F34" s="77">
        <f>'2026-FULL'!L28</f>
        <v>54.321670810529994</v>
      </c>
      <c r="G34" s="77">
        <f>'2026-FULL'!M28</f>
        <v>4.9863580919999988</v>
      </c>
      <c r="H34" s="78">
        <f>'2026-FULL'!N28</f>
        <v>59.30802890252999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" customHeight="1" x14ac:dyDescent="0.2">
      <c r="A35" s="18" t="str">
        <f>'2026-FULL'!A29</f>
        <v>125 KVA 3PH, 1.2kV BIL</v>
      </c>
      <c r="B35" s="21">
        <f>'2026-FULL'!B29</f>
        <v>633</v>
      </c>
      <c r="C35" s="21">
        <f>'2026-FULL'!C29</f>
        <v>3766.67</v>
      </c>
      <c r="D35" s="76">
        <f>'2026-FULL'!J29</f>
        <v>5.1210069702586649</v>
      </c>
      <c r="E35" s="77">
        <f>'2026-FULL'!K29</f>
        <v>52.5006914370543</v>
      </c>
      <c r="F35" s="77">
        <f>'2026-FULL'!L29</f>
        <v>57.621698407312962</v>
      </c>
      <c r="G35" s="77">
        <f>'2026-FULL'!M29</f>
        <v>5.3365098061746004</v>
      </c>
      <c r="H35" s="78">
        <f>'2026-FULL'!N29</f>
        <v>62.958208213487566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" customHeight="1" x14ac:dyDescent="0.2">
      <c r="A36" s="18" t="str">
        <f>'2026-FULL'!A30</f>
        <v>150 KVA 3 PH, 1.2kV BIL</v>
      </c>
      <c r="B36" s="19">
        <f>'2026-FULL'!B30</f>
        <v>700</v>
      </c>
      <c r="C36" s="19">
        <f>'2026-FULL'!C30</f>
        <v>4500</v>
      </c>
      <c r="D36" s="76">
        <f>'2026-FULL'!J30</f>
        <v>5.7987039477499991</v>
      </c>
      <c r="E36" s="77">
        <f>'2026-FULL'!K30</f>
        <v>58.503717536775</v>
      </c>
      <c r="F36" s="77">
        <f>'2026-FULL'!L30</f>
        <v>64.302421484524999</v>
      </c>
      <c r="G36" s="77">
        <f>'2026-FULL'!M30</f>
        <v>6.0427257099999991</v>
      </c>
      <c r="H36" s="78">
        <f>'2026-FULL'!N30</f>
        <v>70.345147194524998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" customHeight="1" x14ac:dyDescent="0.2">
      <c r="A37" s="18" t="str">
        <f>'2026-FULL'!A31</f>
        <v>*175 KVA 3PH, 1.2kV BIL</v>
      </c>
      <c r="B37" s="19">
        <f>'2026-FULL'!B31</f>
        <v>766</v>
      </c>
      <c r="C37" s="19">
        <f>'2026-FULL'!C31</f>
        <v>4767</v>
      </c>
      <c r="D37" s="76">
        <f>'2026-FULL'!J31</f>
        <v>6.2816764268165004</v>
      </c>
      <c r="E37" s="77">
        <f>'2026-FULL'!K31</f>
        <v>63.810121610623654</v>
      </c>
      <c r="F37" s="77">
        <f>'2026-FULL'!L31</f>
        <v>70.091798037440157</v>
      </c>
      <c r="G37" s="77">
        <f>'2026-FULL'!M31</f>
        <v>6.5460226954600005</v>
      </c>
      <c r="H37" s="78">
        <f>'2026-FULL'!N31</f>
        <v>76.637820732900153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" customHeight="1" x14ac:dyDescent="0.2">
      <c r="A38" s="18" t="str">
        <f>'2026-FULL'!A32</f>
        <v>*200 KVA 3PH, 1.2kV BIL</v>
      </c>
      <c r="B38" s="19">
        <f>'2026-FULL'!B32</f>
        <v>833</v>
      </c>
      <c r="C38" s="19">
        <f>'2026-FULL'!C32</f>
        <v>5033</v>
      </c>
      <c r="D38" s="76">
        <f>'2026-FULL'!J32</f>
        <v>6.7699212807834988</v>
      </c>
      <c r="E38" s="77">
        <f>'2026-FULL'!K32</f>
        <v>69.190200191686344</v>
      </c>
      <c r="F38" s="77">
        <f>'2026-FULL'!L32</f>
        <v>75.960121472469837</v>
      </c>
      <c r="G38" s="77">
        <f>'2026-FULL'!M32</f>
        <v>7.0548139285399989</v>
      </c>
      <c r="H38" s="78">
        <f>'2026-FULL'!N32</f>
        <v>83.014935401009836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" customHeight="1" x14ac:dyDescent="0.2">
      <c r="A39" s="18" t="str">
        <f>'2026-FULL'!A33</f>
        <v>225 KVA 3 PH, 1.2kV BIL</v>
      </c>
      <c r="B39" s="19">
        <f>'2026-FULL'!B33</f>
        <v>900</v>
      </c>
      <c r="C39" s="19">
        <f>'2026-FULL'!C33</f>
        <v>5300</v>
      </c>
      <c r="D39" s="76">
        <f>'2026-FULL'!J33</f>
        <v>7.25857152735</v>
      </c>
      <c r="E39" s="77">
        <f>'2026-FULL'!K33</f>
        <v>74.57161176553501</v>
      </c>
      <c r="F39" s="77">
        <f>'2026-FULL'!L33</f>
        <v>81.83018329288501</v>
      </c>
      <c r="G39" s="77">
        <f>'2026-FULL'!M33</f>
        <v>7.5640276140000005</v>
      </c>
      <c r="H39" s="78">
        <f>'2026-FULL'!N33</f>
        <v>89.394210906885007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" customHeight="1" x14ac:dyDescent="0.2">
      <c r="A40" s="18" t="str">
        <f>'2026-FULL'!A34</f>
        <v>*250 KVA 3 PH, 1.2kV BIL</v>
      </c>
      <c r="B40" s="19">
        <f>'2026-FULL'!B34</f>
        <v>967</v>
      </c>
      <c r="C40" s="19">
        <f>'2026-FULL'!C34</f>
        <v>5633</v>
      </c>
      <c r="D40" s="76">
        <f>'2026-FULL'!J34</f>
        <v>7.7739776854834988</v>
      </c>
      <c r="E40" s="77">
        <f>'2026-FULL'!K34</f>
        <v>80.041000863256357</v>
      </c>
      <c r="F40" s="77">
        <f>'2026-FULL'!L34</f>
        <v>87.814978548739859</v>
      </c>
      <c r="G40" s="77">
        <f>'2026-FULL'!M34</f>
        <v>8.1011231565399999</v>
      </c>
      <c r="H40" s="78">
        <f>'2026-FULL'!N34</f>
        <v>95.916101705279857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" customHeight="1" x14ac:dyDescent="0.2">
      <c r="A41" s="18" t="str">
        <f>'2026-FULL'!A35</f>
        <v>300 KVA 3 PH, 1.2kV BIL</v>
      </c>
      <c r="B41" s="19">
        <f>'2026-FULL'!B35</f>
        <v>1100</v>
      </c>
      <c r="C41" s="19">
        <f>'2026-FULL'!C35</f>
        <v>6300</v>
      </c>
      <c r="D41" s="76">
        <f>'2026-FULL'!J35</f>
        <v>8.7995176268499993</v>
      </c>
      <c r="E41" s="77">
        <f>'2026-FULL'!K35</f>
        <v>90.906104551485015</v>
      </c>
      <c r="F41" s="77">
        <f>'2026-FULL'!L35</f>
        <v>99.70562217833502</v>
      </c>
      <c r="G41" s="77">
        <f>'2026-FULL'!M35</f>
        <v>9.1698199940000009</v>
      </c>
      <c r="H41" s="78">
        <f>'2026-FULL'!N35</f>
        <v>108.87544217233503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" customHeight="1" x14ac:dyDescent="0.2">
      <c r="A42" s="18" t="str">
        <f>'2026-FULL'!A36</f>
        <v>400 KVA 3 PH, 1.2kV BIL</v>
      </c>
      <c r="B42" s="19">
        <f>'2026-FULL'!B36</f>
        <v>1750</v>
      </c>
      <c r="C42" s="19">
        <f>'2026-FULL'!C36</f>
        <v>6950</v>
      </c>
      <c r="D42" s="76">
        <f>'2026-FULL'!J36</f>
        <v>12.753571691525</v>
      </c>
      <c r="E42" s="77">
        <f>'2026-FULL'!K36</f>
        <v>140.52742486235252</v>
      </c>
      <c r="F42" s="77">
        <f>'2026-FULL'!L36</f>
        <v>153.28099655387751</v>
      </c>
      <c r="G42" s="77">
        <f>'2026-FULL'!M36</f>
        <v>13.290269041</v>
      </c>
      <c r="H42" s="78">
        <f>'2026-FULL'!N36</f>
        <v>166.5712655948775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" customHeight="1" x14ac:dyDescent="0.2">
      <c r="A43" s="18" t="str">
        <f>'2026-FULL'!A37</f>
        <v>*450 KVA 3PH, 1.2kV BIL</v>
      </c>
      <c r="B43" s="19">
        <f>'2026-FULL'!B37</f>
        <v>2075</v>
      </c>
      <c r="C43" s="19">
        <f>'2026-FULL'!C37</f>
        <v>7275</v>
      </c>
      <c r="D43" s="76">
        <f>'2026-FULL'!J37</f>
        <v>14.730598723862499</v>
      </c>
      <c r="E43" s="77">
        <f>'2026-FULL'!K37</f>
        <v>165.33808501778628</v>
      </c>
      <c r="F43" s="77">
        <f>'2026-FULL'!L37</f>
        <v>180.06868374164878</v>
      </c>
      <c r="G43" s="77">
        <f>'2026-FULL'!M37</f>
        <v>15.350493564500001</v>
      </c>
      <c r="H43" s="78">
        <f>'2026-FULL'!N37</f>
        <v>195.41917730614878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" customHeight="1" x14ac:dyDescent="0.2">
      <c r="A44" s="18" t="str">
        <f>'2026-FULL'!A38</f>
        <v>500 KVA 3 PH, 95kV BIL</v>
      </c>
      <c r="B44" s="19">
        <f>'2026-FULL'!B38</f>
        <v>2400</v>
      </c>
      <c r="C44" s="19">
        <f>'2026-FULL'!C38</f>
        <v>7600</v>
      </c>
      <c r="D44" s="76">
        <f>'2026-FULL'!J38</f>
        <v>16.707625756199995</v>
      </c>
      <c r="E44" s="77">
        <f>'2026-FULL'!K38</f>
        <v>190.14874517321996</v>
      </c>
      <c r="F44" s="77">
        <f>'2026-FULL'!L38</f>
        <v>206.85637092941997</v>
      </c>
      <c r="G44" s="77">
        <f>'2026-FULL'!M38</f>
        <v>17.410718087999996</v>
      </c>
      <c r="H44" s="78">
        <f>'2026-FULL'!N38</f>
        <v>224.26708901741995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18" t="str">
        <f>'2026-FULL'!A39</f>
        <v>750 KVA 3 PH, 95kV BIL</v>
      </c>
      <c r="B45" s="19">
        <f>'2026-FULL'!B39</f>
        <v>3000</v>
      </c>
      <c r="C45" s="19">
        <f>'2026-FULL'!C39</f>
        <v>12000</v>
      </c>
      <c r="D45" s="76">
        <f>'2026-FULL'!J39</f>
        <v>21.898013693999996</v>
      </c>
      <c r="E45" s="77">
        <f>'2026-FULL'!K39</f>
        <v>241.01841343140003</v>
      </c>
      <c r="F45" s="77">
        <f>'2026-FULL'!L39</f>
        <v>262.91642712540005</v>
      </c>
      <c r="G45" s="77">
        <f>'2026-FULL'!M39</f>
        <v>22.819528559999998</v>
      </c>
      <c r="H45" s="78">
        <f>'2026-FULL'!N39</f>
        <v>285.73595568540003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18" t="str">
        <f>'2026-FULL'!A40</f>
        <v>1000 KVA 3 PH, 95kV BIL</v>
      </c>
      <c r="B46" s="19">
        <f>'2026-FULL'!B40</f>
        <v>3400</v>
      </c>
      <c r="C46" s="19">
        <f>'2026-FULL'!C40</f>
        <v>13000</v>
      </c>
      <c r="D46" s="76">
        <f>'2026-FULL'!J40</f>
        <v>24.574513293500001</v>
      </c>
      <c r="E46" s="77">
        <f>'2026-FULL'!K40</f>
        <v>272.35440621735</v>
      </c>
      <c r="F46" s="77">
        <f>'2026-FULL'!L40</f>
        <v>296.92891951084999</v>
      </c>
      <c r="G46" s="77">
        <f>'2026-FULL'!M40</f>
        <v>25.60866094</v>
      </c>
      <c r="H46" s="78">
        <f>'2026-FULL'!N40</f>
        <v>322.53758045084999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18" t="str">
        <f>'2026-FULL'!A41</f>
        <v>1500 KVA 3 PH, 95kV BIL</v>
      </c>
      <c r="B47" s="19">
        <f>'2026-FULL'!B41</f>
        <v>4500</v>
      </c>
      <c r="C47" s="19">
        <f>'2026-FULL'!C41</f>
        <v>18000</v>
      </c>
      <c r="D47" s="76">
        <f>'2026-FULL'!J41</f>
        <v>32.847020540999999</v>
      </c>
      <c r="E47" s="77">
        <f>'2026-FULL'!K41</f>
        <v>361.52762014710004</v>
      </c>
      <c r="F47" s="77">
        <f>'2026-FULL'!L41</f>
        <v>394.37464068810004</v>
      </c>
      <c r="G47" s="77">
        <f>'2026-FULL'!M41</f>
        <v>34.229292839999999</v>
      </c>
      <c r="H47" s="78">
        <f>'2026-FULL'!N41</f>
        <v>428.60393352810001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18" t="str">
        <f>'2026-FULL'!A42</f>
        <v>2000 KVA 3 PH, 95kV BIL</v>
      </c>
      <c r="B48" s="19">
        <f>'2026-FULL'!B42</f>
        <v>5400</v>
      </c>
      <c r="C48" s="19">
        <f>'2026-FULL'!C42</f>
        <v>21000</v>
      </c>
      <c r="D48" s="76">
        <f>'2026-FULL'!J42</f>
        <v>39.173189089500006</v>
      </c>
      <c r="E48" s="77">
        <f>'2026-FULL'!K42</f>
        <v>433.03334850495008</v>
      </c>
      <c r="F48" s="77">
        <f>'2026-FULL'!L42</f>
        <v>472.20653759445008</v>
      </c>
      <c r="G48" s="77">
        <f>'2026-FULL'!M42</f>
        <v>40.821679980000006</v>
      </c>
      <c r="H48" s="78">
        <f>'2026-FULL'!N42</f>
        <v>513.02821757445008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18" t="str">
        <f>'2026-FULL'!A43</f>
        <v>2500 KVA 3 PH, 95kV BIL</v>
      </c>
      <c r="B49" s="19">
        <f>'2026-FULL'!B43</f>
        <v>6500</v>
      </c>
      <c r="C49" s="19">
        <f>'2026-FULL'!C43</f>
        <v>25000</v>
      </c>
      <c r="D49" s="76">
        <f>'2026-FULL'!J43</f>
        <v>47.040303737499997</v>
      </c>
      <c r="E49" s="77">
        <f>'2026-FULL'!K43</f>
        <v>520.87356964875005</v>
      </c>
      <c r="F49" s="77">
        <f>'2026-FULL'!L43</f>
        <v>567.91387338625009</v>
      </c>
      <c r="G49" s="77">
        <f>'2026-FULL'!M43</f>
        <v>49.019859500000003</v>
      </c>
      <c r="H49" s="78">
        <f>'2026-FULL'!N43</f>
        <v>616.93373288625014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18" t="str">
        <f>'2026-FULL'!A44</f>
        <v>3000 KVA 3PH, 95kV BIL</v>
      </c>
      <c r="B50" s="19">
        <f>'2026-FULL'!B44</f>
        <v>7700</v>
      </c>
      <c r="C50" s="19">
        <f>'2026-FULL'!C44</f>
        <v>29000</v>
      </c>
      <c r="D50" s="76">
        <f>'2026-FULL'!J44</f>
        <v>55.475195135500002</v>
      </c>
      <c r="E50" s="77">
        <f>'2026-FULL'!K44</f>
        <v>616.21454079255</v>
      </c>
      <c r="F50" s="77">
        <f>'2026-FULL'!L44</f>
        <v>671.68973592805003</v>
      </c>
      <c r="G50" s="77">
        <f>'2026-FULL'!M44</f>
        <v>57.80970902</v>
      </c>
      <c r="H50" s="78">
        <f>'2026-FULL'!N44</f>
        <v>729.49944494805004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18" t="str">
        <f>'2026-FULL'!A45</f>
        <v>3750 KVA 3PH, 95kV BIL</v>
      </c>
      <c r="B51" s="19">
        <f>'2026-FULL'!B45</f>
        <v>9500</v>
      </c>
      <c r="C51" s="19">
        <f>'2026-FULL'!C45</f>
        <v>35000</v>
      </c>
      <c r="D51" s="76">
        <f>'2026-FULL'!J45</f>
        <v>68.127532232500002</v>
      </c>
      <c r="E51" s="77">
        <f>'2026-FULL'!K45</f>
        <v>759.22599750825009</v>
      </c>
      <c r="F51" s="77">
        <f>'2026-FULL'!L45</f>
        <v>827.3535297407501</v>
      </c>
      <c r="G51" s="77">
        <f>'2026-FULL'!M45</f>
        <v>70.994483299999999</v>
      </c>
      <c r="H51" s="78">
        <f>'2026-FULL'!N45</f>
        <v>898.34801304075006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18" t="str">
        <f>'2026-FULL'!A46</f>
        <v>5000 KVA 3PH, 95kV BIL</v>
      </c>
      <c r="B52" s="19">
        <f>'2026-FULL'!B46</f>
        <v>11000</v>
      </c>
      <c r="C52" s="19">
        <f>'2026-FULL'!C46</f>
        <v>39000</v>
      </c>
      <c r="D52" s="76">
        <f>'2026-FULL'!J46</f>
        <v>78.2657538805</v>
      </c>
      <c r="E52" s="77">
        <f>'2026-FULL'!K46</f>
        <v>877.06921865205015</v>
      </c>
      <c r="F52" s="77">
        <f>'2026-FULL'!L46</f>
        <v>955.33497253255018</v>
      </c>
      <c r="G52" s="77">
        <f>'2026-FULL'!M46</f>
        <v>81.559342819999998</v>
      </c>
      <c r="H52" s="78">
        <f>'2026-FULL'!N46</f>
        <v>1036.8943153525502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79"/>
      <c r="B53" s="80"/>
      <c r="C53" s="80"/>
      <c r="D53" s="81"/>
      <c r="E53" s="82"/>
      <c r="F53" s="82"/>
      <c r="G53" s="82"/>
      <c r="H53" s="8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 t="s">
        <v>102</v>
      </c>
      <c r="B54" s="4"/>
      <c r="C54" s="4"/>
      <c r="D54" s="83"/>
      <c r="E54" s="65"/>
      <c r="F54" s="65"/>
      <c r="G54" s="65"/>
      <c r="H54" s="6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 t="s">
        <v>103</v>
      </c>
      <c r="B55" s="4"/>
      <c r="C55" s="4"/>
      <c r="D55" s="4"/>
      <c r="E55" s="65"/>
      <c r="F55" s="64"/>
      <c r="G55" s="65"/>
      <c r="H55" s="6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72</v>
      </c>
      <c r="B56" s="4"/>
      <c r="C56" s="4"/>
      <c r="D56" s="4"/>
      <c r="E56" s="65"/>
      <c r="F56" s="64"/>
      <c r="G56" s="65"/>
      <c r="H56" s="6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5"/>
      <c r="B57" s="4"/>
      <c r="C57" s="4"/>
      <c r="D57" s="4"/>
      <c r="E57" s="65"/>
      <c r="F57" s="65"/>
      <c r="G57" s="65"/>
      <c r="H57" s="6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5" t="s">
        <v>104</v>
      </c>
      <c r="B58" s="5"/>
      <c r="C58" s="5"/>
      <c r="D58" s="5"/>
      <c r="E58" s="62"/>
      <c r="F58" s="62"/>
      <c r="G58" s="62"/>
      <c r="H58" s="6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90"/>
      <c r="B59" s="85"/>
      <c r="C59" s="85"/>
      <c r="D59" s="85"/>
      <c r="E59" s="85"/>
      <c r="F59" s="85"/>
      <c r="G59" s="85"/>
      <c r="H59" s="8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85"/>
      <c r="B60" s="85"/>
      <c r="C60" s="85"/>
      <c r="D60" s="85"/>
      <c r="E60" s="85"/>
      <c r="F60" s="85"/>
      <c r="G60" s="85"/>
      <c r="H60" s="8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A61" s="5"/>
      <c r="B61" s="5"/>
      <c r="C61" s="5"/>
      <c r="D61" s="5"/>
      <c r="E61" s="62"/>
      <c r="F61" s="62"/>
      <c r="G61" s="62"/>
      <c r="H61" s="6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A62" s="5"/>
      <c r="B62" s="5"/>
      <c r="C62" s="5"/>
      <c r="D62" s="5"/>
      <c r="E62" s="62"/>
      <c r="F62" s="62"/>
      <c r="G62" s="62"/>
      <c r="H62" s="6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B63" s="5"/>
      <c r="C63" s="5"/>
      <c r="D63" s="5"/>
      <c r="E63" s="62"/>
      <c r="F63" s="62"/>
      <c r="G63" s="62"/>
      <c r="H63" s="6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B64" s="5"/>
      <c r="C64" s="5"/>
      <c r="D64" s="5"/>
      <c r="E64" s="62"/>
      <c r="F64" s="62"/>
      <c r="G64" s="62"/>
      <c r="H64" s="6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B65" s="5"/>
      <c r="C65" s="5"/>
      <c r="D65" s="5"/>
      <c r="E65" s="62"/>
      <c r="F65" s="62"/>
      <c r="G65" s="62"/>
      <c r="H65" s="6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B66" s="5"/>
      <c r="C66" s="5"/>
      <c r="D66" s="5"/>
      <c r="E66" s="62"/>
      <c r="F66" s="62"/>
      <c r="G66" s="62"/>
      <c r="H66" s="6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B67" s="5"/>
      <c r="C67" s="5"/>
      <c r="D67" s="5"/>
      <c r="E67" s="62"/>
      <c r="F67" s="62"/>
      <c r="G67" s="62"/>
      <c r="H67" s="6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5"/>
      <c r="E68" s="62"/>
      <c r="F68" s="62"/>
      <c r="G68" s="62"/>
      <c r="H68" s="6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5"/>
      <c r="E69" s="62"/>
      <c r="F69" s="62"/>
      <c r="G69" s="62"/>
      <c r="H69" s="6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5"/>
      <c r="E70" s="62"/>
      <c r="F70" s="62"/>
      <c r="G70" s="62"/>
      <c r="H70" s="6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5"/>
      <c r="E71" s="62"/>
      <c r="F71" s="62"/>
      <c r="G71" s="62"/>
      <c r="H71" s="6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"/>
      <c r="E72" s="62"/>
      <c r="F72" s="62"/>
      <c r="G72" s="62"/>
      <c r="H72" s="6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"/>
      <c r="E73" s="62"/>
      <c r="F73" s="62"/>
      <c r="G73" s="62"/>
      <c r="H73" s="6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"/>
      <c r="E74" s="62"/>
      <c r="F74" s="62"/>
      <c r="G74" s="62"/>
      <c r="H74" s="6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62"/>
      <c r="F75" s="62"/>
      <c r="G75" s="62"/>
      <c r="H75" s="6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62"/>
      <c r="F76" s="62"/>
      <c r="G76" s="62"/>
      <c r="H76" s="6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62"/>
      <c r="F77" s="62"/>
      <c r="G77" s="62"/>
      <c r="H77" s="6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62"/>
      <c r="F78" s="62"/>
      <c r="G78" s="62"/>
      <c r="H78" s="6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62"/>
      <c r="F79" s="62"/>
      <c r="G79" s="62"/>
      <c r="H79" s="6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62"/>
      <c r="F80" s="62"/>
      <c r="G80" s="62"/>
      <c r="H80" s="6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5"/>
      <c r="C81" s="5"/>
      <c r="D81" s="5"/>
      <c r="E81" s="62"/>
      <c r="F81" s="62"/>
      <c r="G81" s="62"/>
      <c r="H81" s="6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5"/>
      <c r="C82" s="5"/>
      <c r="D82" s="5"/>
      <c r="E82" s="62"/>
      <c r="F82" s="62"/>
      <c r="G82" s="62"/>
      <c r="H82" s="6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5"/>
      <c r="C83" s="5"/>
      <c r="D83" s="5"/>
      <c r="E83" s="62"/>
      <c r="F83" s="62"/>
      <c r="G83" s="62"/>
      <c r="H83" s="6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5"/>
      <c r="C84" s="5"/>
      <c r="D84" s="5"/>
      <c r="E84" s="62"/>
      <c r="F84" s="62"/>
      <c r="G84" s="62"/>
      <c r="H84" s="6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5"/>
      <c r="C85" s="5"/>
      <c r="D85" s="5"/>
      <c r="E85" s="62"/>
      <c r="F85" s="62"/>
      <c r="G85" s="62"/>
      <c r="H85" s="6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5"/>
      <c r="C86" s="5"/>
      <c r="D86" s="5"/>
      <c r="E86" s="62"/>
      <c r="F86" s="62"/>
      <c r="G86" s="62"/>
      <c r="H86" s="6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5"/>
      <c r="C87" s="5"/>
      <c r="D87" s="5"/>
      <c r="E87" s="62"/>
      <c r="F87" s="62"/>
      <c r="G87" s="62"/>
      <c r="H87" s="6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5"/>
      <c r="C88" s="5"/>
      <c r="D88" s="5"/>
      <c r="E88" s="62"/>
      <c r="F88" s="62"/>
      <c r="G88" s="62"/>
      <c r="H88" s="6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5"/>
      <c r="C89" s="5"/>
      <c r="D89" s="5"/>
      <c r="E89" s="62"/>
      <c r="F89" s="62"/>
      <c r="G89" s="62"/>
      <c r="H89" s="6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5"/>
      <c r="C90" s="5"/>
      <c r="D90" s="5"/>
      <c r="E90" s="62"/>
      <c r="F90" s="62"/>
      <c r="G90" s="62"/>
      <c r="H90" s="6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5"/>
      <c r="C91" s="5"/>
      <c r="D91" s="5"/>
      <c r="E91" s="62"/>
      <c r="F91" s="62"/>
      <c r="G91" s="62"/>
      <c r="H91" s="6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5"/>
      <c r="C92" s="5"/>
      <c r="D92" s="5"/>
      <c r="E92" s="62"/>
      <c r="F92" s="62"/>
      <c r="G92" s="62"/>
      <c r="H92" s="6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5"/>
      <c r="C93" s="5"/>
      <c r="D93" s="5"/>
      <c r="E93" s="62"/>
      <c r="F93" s="62"/>
      <c r="G93" s="62"/>
      <c r="H93" s="6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5"/>
      <c r="C94" s="5"/>
      <c r="D94" s="5"/>
      <c r="E94" s="62"/>
      <c r="F94" s="62"/>
      <c r="G94" s="62"/>
      <c r="H94" s="6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5"/>
      <c r="C95" s="5"/>
      <c r="D95" s="5"/>
      <c r="E95" s="62"/>
      <c r="F95" s="62"/>
      <c r="G95" s="62"/>
      <c r="H95" s="6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5"/>
      <c r="C96" s="5"/>
      <c r="D96" s="5"/>
      <c r="E96" s="62"/>
      <c r="F96" s="62"/>
      <c r="G96" s="62"/>
      <c r="H96" s="6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5"/>
      <c r="C97" s="5"/>
      <c r="D97" s="5"/>
      <c r="E97" s="62"/>
      <c r="F97" s="62"/>
      <c r="G97" s="62"/>
      <c r="H97" s="6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5"/>
      <c r="C98" s="5"/>
      <c r="D98" s="5"/>
      <c r="E98" s="62"/>
      <c r="F98" s="62"/>
      <c r="G98" s="62"/>
      <c r="H98" s="6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5"/>
      <c r="C99" s="5"/>
      <c r="D99" s="5"/>
      <c r="E99" s="62"/>
      <c r="F99" s="62"/>
      <c r="G99" s="62"/>
      <c r="H99" s="6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5"/>
      <c r="C100" s="5"/>
      <c r="D100" s="5"/>
      <c r="E100" s="62"/>
      <c r="F100" s="62"/>
      <c r="G100" s="62"/>
      <c r="H100" s="6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5"/>
      <c r="C101" s="5"/>
      <c r="D101" s="5"/>
      <c r="E101" s="62"/>
      <c r="F101" s="62"/>
      <c r="G101" s="62"/>
      <c r="H101" s="6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5"/>
      <c r="C102" s="5"/>
      <c r="D102" s="5"/>
      <c r="E102" s="62"/>
      <c r="F102" s="62"/>
      <c r="G102" s="62"/>
      <c r="H102" s="6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5"/>
      <c r="C103" s="5"/>
      <c r="D103" s="5"/>
      <c r="E103" s="62"/>
      <c r="F103" s="62"/>
      <c r="G103" s="62"/>
      <c r="H103" s="6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5"/>
      <c r="C104" s="5"/>
      <c r="D104" s="5"/>
      <c r="E104" s="62"/>
      <c r="F104" s="62"/>
      <c r="G104" s="62"/>
      <c r="H104" s="6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5"/>
      <c r="C105" s="5"/>
      <c r="D105" s="5"/>
      <c r="E105" s="62"/>
      <c r="F105" s="62"/>
      <c r="G105" s="62"/>
      <c r="H105" s="6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5"/>
      <c r="C106" s="5"/>
      <c r="D106" s="5"/>
      <c r="E106" s="62"/>
      <c r="F106" s="62"/>
      <c r="G106" s="62"/>
      <c r="H106" s="6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5"/>
      <c r="C107" s="5"/>
      <c r="D107" s="5"/>
      <c r="E107" s="62"/>
      <c r="F107" s="62"/>
      <c r="G107" s="62"/>
      <c r="H107" s="6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5"/>
      <c r="C108" s="5"/>
      <c r="D108" s="5"/>
      <c r="E108" s="62"/>
      <c r="F108" s="62"/>
      <c r="G108" s="62"/>
      <c r="H108" s="6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5"/>
      <c r="C109" s="5"/>
      <c r="D109" s="5"/>
      <c r="E109" s="62"/>
      <c r="F109" s="62"/>
      <c r="G109" s="62"/>
      <c r="H109" s="6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5"/>
      <c r="C110" s="5"/>
      <c r="D110" s="5"/>
      <c r="E110" s="62"/>
      <c r="F110" s="62"/>
      <c r="G110" s="62"/>
      <c r="H110" s="6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5"/>
      <c r="C111" s="5"/>
      <c r="D111" s="5"/>
      <c r="E111" s="62"/>
      <c r="F111" s="62"/>
      <c r="G111" s="62"/>
      <c r="H111" s="6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5"/>
      <c r="C112" s="5"/>
      <c r="D112" s="5"/>
      <c r="E112" s="62"/>
      <c r="F112" s="62"/>
      <c r="G112" s="62"/>
      <c r="H112" s="6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5"/>
      <c r="C113" s="5"/>
      <c r="D113" s="5"/>
      <c r="E113" s="62"/>
      <c r="F113" s="62"/>
      <c r="G113" s="62"/>
      <c r="H113" s="6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5"/>
      <c r="C114" s="5"/>
      <c r="D114" s="5"/>
      <c r="E114" s="62"/>
      <c r="F114" s="62"/>
      <c r="G114" s="62"/>
      <c r="H114" s="6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5"/>
      <c r="C115" s="5"/>
      <c r="D115" s="5"/>
      <c r="E115" s="62"/>
      <c r="F115" s="62"/>
      <c r="G115" s="62"/>
      <c r="H115" s="6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5"/>
      <c r="C116" s="5"/>
      <c r="D116" s="5"/>
      <c r="E116" s="62"/>
      <c r="F116" s="62"/>
      <c r="G116" s="62"/>
      <c r="H116" s="6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5"/>
      <c r="C117" s="5"/>
      <c r="D117" s="5"/>
      <c r="E117" s="62"/>
      <c r="F117" s="62"/>
      <c r="G117" s="62"/>
      <c r="H117" s="6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5"/>
      <c r="C118" s="5"/>
      <c r="D118" s="5"/>
      <c r="E118" s="62"/>
      <c r="F118" s="62"/>
      <c r="G118" s="62"/>
      <c r="H118" s="6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5"/>
      <c r="C119" s="5"/>
      <c r="D119" s="5"/>
      <c r="E119" s="62"/>
      <c r="F119" s="62"/>
      <c r="G119" s="62"/>
      <c r="H119" s="6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5"/>
      <c r="C120" s="5"/>
      <c r="D120" s="5"/>
      <c r="E120" s="62"/>
      <c r="F120" s="62"/>
      <c r="G120" s="62"/>
      <c r="H120" s="6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5"/>
      <c r="C121" s="5"/>
      <c r="D121" s="5"/>
      <c r="E121" s="62"/>
      <c r="F121" s="62"/>
      <c r="G121" s="62"/>
      <c r="H121" s="6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5"/>
      <c r="C122" s="5"/>
      <c r="D122" s="5"/>
      <c r="E122" s="62"/>
      <c r="F122" s="62"/>
      <c r="G122" s="62"/>
      <c r="H122" s="6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5"/>
      <c r="C123" s="5"/>
      <c r="D123" s="5"/>
      <c r="E123" s="62"/>
      <c r="F123" s="62"/>
      <c r="G123" s="62"/>
      <c r="H123" s="6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5"/>
      <c r="C124" s="5"/>
      <c r="D124" s="5"/>
      <c r="E124" s="62"/>
      <c r="F124" s="62"/>
      <c r="G124" s="62"/>
      <c r="H124" s="6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5"/>
      <c r="C125" s="5"/>
      <c r="D125" s="5"/>
      <c r="E125" s="62"/>
      <c r="F125" s="62"/>
      <c r="G125" s="62"/>
      <c r="H125" s="6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5"/>
      <c r="C126" s="5"/>
      <c r="D126" s="5"/>
      <c r="E126" s="62"/>
      <c r="F126" s="62"/>
      <c r="G126" s="62"/>
      <c r="H126" s="6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5"/>
      <c r="C127" s="5"/>
      <c r="D127" s="5"/>
      <c r="E127" s="62"/>
      <c r="F127" s="62"/>
      <c r="G127" s="62"/>
      <c r="H127" s="6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5"/>
      <c r="C128" s="5"/>
      <c r="D128" s="5"/>
      <c r="E128" s="62"/>
      <c r="F128" s="62"/>
      <c r="G128" s="62"/>
      <c r="H128" s="6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5"/>
      <c r="C129" s="5"/>
      <c r="D129" s="5"/>
      <c r="E129" s="62"/>
      <c r="F129" s="62"/>
      <c r="G129" s="62"/>
      <c r="H129" s="6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5"/>
      <c r="C130" s="5"/>
      <c r="D130" s="5"/>
      <c r="E130" s="62"/>
      <c r="F130" s="62"/>
      <c r="G130" s="62"/>
      <c r="H130" s="6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5"/>
      <c r="C131" s="5"/>
      <c r="D131" s="5"/>
      <c r="E131" s="62"/>
      <c r="F131" s="62"/>
      <c r="G131" s="62"/>
      <c r="H131" s="6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5"/>
      <c r="C132" s="5"/>
      <c r="D132" s="5"/>
      <c r="E132" s="62"/>
      <c r="F132" s="62"/>
      <c r="G132" s="62"/>
      <c r="H132" s="6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5"/>
      <c r="C133" s="5"/>
      <c r="D133" s="5"/>
      <c r="E133" s="62"/>
      <c r="F133" s="62"/>
      <c r="G133" s="62"/>
      <c r="H133" s="6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5"/>
      <c r="C134" s="5"/>
      <c r="D134" s="5"/>
      <c r="E134" s="62"/>
      <c r="F134" s="62"/>
      <c r="G134" s="62"/>
      <c r="H134" s="6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5"/>
      <c r="C135" s="5"/>
      <c r="D135" s="5"/>
      <c r="E135" s="62"/>
      <c r="F135" s="62"/>
      <c r="G135" s="62"/>
      <c r="H135" s="6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5"/>
      <c r="C136" s="5"/>
      <c r="D136" s="5"/>
      <c r="E136" s="62"/>
      <c r="F136" s="62"/>
      <c r="G136" s="62"/>
      <c r="H136" s="6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5"/>
      <c r="C137" s="5"/>
      <c r="D137" s="5"/>
      <c r="E137" s="62"/>
      <c r="F137" s="62"/>
      <c r="G137" s="62"/>
      <c r="H137" s="6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5"/>
      <c r="C138" s="5"/>
      <c r="D138" s="5"/>
      <c r="E138" s="62"/>
      <c r="F138" s="62"/>
      <c r="G138" s="62"/>
      <c r="H138" s="6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5"/>
      <c r="C139" s="5"/>
      <c r="D139" s="5"/>
      <c r="E139" s="62"/>
      <c r="F139" s="62"/>
      <c r="G139" s="62"/>
      <c r="H139" s="6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5"/>
      <c r="C140" s="5"/>
      <c r="D140" s="5"/>
      <c r="E140" s="62"/>
      <c r="F140" s="62"/>
      <c r="G140" s="62"/>
      <c r="H140" s="6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5"/>
      <c r="C141" s="5"/>
      <c r="D141" s="5"/>
      <c r="E141" s="62"/>
      <c r="F141" s="62"/>
      <c r="G141" s="62"/>
      <c r="H141" s="6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5"/>
      <c r="C142" s="5"/>
      <c r="D142" s="5"/>
      <c r="E142" s="62"/>
      <c r="F142" s="62"/>
      <c r="G142" s="62"/>
      <c r="H142" s="6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5"/>
      <c r="C143" s="5"/>
      <c r="D143" s="5"/>
      <c r="E143" s="62"/>
      <c r="F143" s="62"/>
      <c r="G143" s="62"/>
      <c r="H143" s="6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5"/>
      <c r="C144" s="5"/>
      <c r="D144" s="5"/>
      <c r="E144" s="62"/>
      <c r="F144" s="62"/>
      <c r="G144" s="62"/>
      <c r="H144" s="6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5"/>
      <c r="C145" s="5"/>
      <c r="D145" s="5"/>
      <c r="E145" s="62"/>
      <c r="F145" s="62"/>
      <c r="G145" s="62"/>
      <c r="H145" s="6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5"/>
      <c r="C146" s="5"/>
      <c r="D146" s="5"/>
      <c r="E146" s="62"/>
      <c r="F146" s="62"/>
      <c r="G146" s="62"/>
      <c r="H146" s="6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5"/>
      <c r="C147" s="5"/>
      <c r="D147" s="5"/>
      <c r="E147" s="62"/>
      <c r="F147" s="62"/>
      <c r="G147" s="62"/>
      <c r="H147" s="6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5"/>
      <c r="C148" s="5"/>
      <c r="D148" s="5"/>
      <c r="E148" s="62"/>
      <c r="F148" s="62"/>
      <c r="G148" s="62"/>
      <c r="H148" s="6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5"/>
      <c r="C149" s="5"/>
      <c r="D149" s="5"/>
      <c r="E149" s="62"/>
      <c r="F149" s="62"/>
      <c r="G149" s="62"/>
      <c r="H149" s="6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5"/>
      <c r="C150" s="5"/>
      <c r="D150" s="5"/>
      <c r="E150" s="62"/>
      <c r="F150" s="62"/>
      <c r="G150" s="62"/>
      <c r="H150" s="6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5"/>
      <c r="C151" s="5"/>
      <c r="D151" s="5"/>
      <c r="E151" s="62"/>
      <c r="F151" s="62"/>
      <c r="G151" s="62"/>
      <c r="H151" s="6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5"/>
      <c r="C152" s="5"/>
      <c r="D152" s="5"/>
      <c r="E152" s="62"/>
      <c r="F152" s="62"/>
      <c r="G152" s="62"/>
      <c r="H152" s="6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5"/>
      <c r="C153" s="5"/>
      <c r="D153" s="5"/>
      <c r="E153" s="62"/>
      <c r="F153" s="62"/>
      <c r="G153" s="62"/>
      <c r="H153" s="6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5"/>
      <c r="C154" s="5"/>
      <c r="D154" s="5"/>
      <c r="E154" s="62"/>
      <c r="F154" s="62"/>
      <c r="G154" s="62"/>
      <c r="H154" s="6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5"/>
      <c r="C155" s="5"/>
      <c r="D155" s="5"/>
      <c r="E155" s="62"/>
      <c r="F155" s="62"/>
      <c r="G155" s="62"/>
      <c r="H155" s="6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5"/>
      <c r="C156" s="5"/>
      <c r="D156" s="5"/>
      <c r="E156" s="62"/>
      <c r="F156" s="62"/>
      <c r="G156" s="62"/>
      <c r="H156" s="6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5"/>
      <c r="C157" s="5"/>
      <c r="D157" s="5"/>
      <c r="E157" s="62"/>
      <c r="F157" s="62"/>
      <c r="G157" s="62"/>
      <c r="H157" s="6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5"/>
      <c r="C158" s="5"/>
      <c r="D158" s="5"/>
      <c r="E158" s="62"/>
      <c r="F158" s="62"/>
      <c r="G158" s="62"/>
      <c r="H158" s="6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5"/>
      <c r="C159" s="5"/>
      <c r="D159" s="5"/>
      <c r="E159" s="62"/>
      <c r="F159" s="62"/>
      <c r="G159" s="62"/>
      <c r="H159" s="6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5"/>
      <c r="C160" s="5"/>
      <c r="D160" s="5"/>
      <c r="E160" s="62"/>
      <c r="F160" s="62"/>
      <c r="G160" s="62"/>
      <c r="H160" s="6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5"/>
      <c r="C161" s="5"/>
      <c r="D161" s="5"/>
      <c r="E161" s="62"/>
      <c r="F161" s="62"/>
      <c r="G161" s="62"/>
      <c r="H161" s="6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5"/>
      <c r="C162" s="5"/>
      <c r="D162" s="5"/>
      <c r="E162" s="62"/>
      <c r="F162" s="62"/>
      <c r="G162" s="62"/>
      <c r="H162" s="6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5"/>
      <c r="C163" s="5"/>
      <c r="D163" s="5"/>
      <c r="E163" s="62"/>
      <c r="F163" s="62"/>
      <c r="G163" s="62"/>
      <c r="H163" s="6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5"/>
      <c r="C164" s="5"/>
      <c r="D164" s="5"/>
      <c r="E164" s="62"/>
      <c r="F164" s="62"/>
      <c r="G164" s="62"/>
      <c r="H164" s="6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5"/>
      <c r="C165" s="5"/>
      <c r="D165" s="5"/>
      <c r="E165" s="62"/>
      <c r="F165" s="62"/>
      <c r="G165" s="62"/>
      <c r="H165" s="6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5"/>
      <c r="C166" s="5"/>
      <c r="D166" s="5"/>
      <c r="E166" s="62"/>
      <c r="F166" s="62"/>
      <c r="G166" s="62"/>
      <c r="H166" s="6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5"/>
      <c r="C167" s="5"/>
      <c r="D167" s="5"/>
      <c r="E167" s="62"/>
      <c r="F167" s="62"/>
      <c r="G167" s="62"/>
      <c r="H167" s="6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5"/>
      <c r="C168" s="5"/>
      <c r="D168" s="5"/>
      <c r="E168" s="62"/>
      <c r="F168" s="62"/>
      <c r="G168" s="62"/>
      <c r="H168" s="6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5"/>
      <c r="C169" s="5"/>
      <c r="D169" s="5"/>
      <c r="E169" s="62"/>
      <c r="F169" s="62"/>
      <c r="G169" s="62"/>
      <c r="H169" s="6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5"/>
      <c r="C170" s="5"/>
      <c r="D170" s="5"/>
      <c r="E170" s="62"/>
      <c r="F170" s="62"/>
      <c r="G170" s="62"/>
      <c r="H170" s="6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5"/>
      <c r="C171" s="5"/>
      <c r="D171" s="5"/>
      <c r="E171" s="62"/>
      <c r="F171" s="62"/>
      <c r="G171" s="62"/>
      <c r="H171" s="6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5"/>
      <c r="C172" s="5"/>
      <c r="D172" s="5"/>
      <c r="E172" s="62"/>
      <c r="F172" s="62"/>
      <c r="G172" s="62"/>
      <c r="H172" s="6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5"/>
      <c r="C173" s="5"/>
      <c r="D173" s="5"/>
      <c r="E173" s="62"/>
      <c r="F173" s="62"/>
      <c r="G173" s="62"/>
      <c r="H173" s="6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5"/>
      <c r="C174" s="5"/>
      <c r="D174" s="5"/>
      <c r="E174" s="62"/>
      <c r="F174" s="62"/>
      <c r="G174" s="62"/>
      <c r="H174" s="6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5"/>
      <c r="C175" s="5"/>
      <c r="D175" s="5"/>
      <c r="E175" s="62"/>
      <c r="F175" s="62"/>
      <c r="G175" s="62"/>
      <c r="H175" s="6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5"/>
      <c r="C176" s="5"/>
      <c r="D176" s="5"/>
      <c r="E176" s="62"/>
      <c r="F176" s="62"/>
      <c r="G176" s="62"/>
      <c r="H176" s="6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5"/>
      <c r="C177" s="5"/>
      <c r="D177" s="5"/>
      <c r="E177" s="62"/>
      <c r="F177" s="62"/>
      <c r="G177" s="62"/>
      <c r="H177" s="6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5"/>
      <c r="C178" s="5"/>
      <c r="D178" s="5"/>
      <c r="E178" s="62"/>
      <c r="F178" s="62"/>
      <c r="G178" s="62"/>
      <c r="H178" s="6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5"/>
      <c r="C179" s="5"/>
      <c r="D179" s="5"/>
      <c r="E179" s="62"/>
      <c r="F179" s="62"/>
      <c r="G179" s="62"/>
      <c r="H179" s="6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5"/>
      <c r="C180" s="5"/>
      <c r="D180" s="5"/>
      <c r="E180" s="62"/>
      <c r="F180" s="62"/>
      <c r="G180" s="62"/>
      <c r="H180" s="6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5"/>
      <c r="C181" s="5"/>
      <c r="D181" s="5"/>
      <c r="E181" s="62"/>
      <c r="F181" s="62"/>
      <c r="G181" s="62"/>
      <c r="H181" s="6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5"/>
      <c r="C182" s="5"/>
      <c r="D182" s="5"/>
      <c r="E182" s="62"/>
      <c r="F182" s="62"/>
      <c r="G182" s="62"/>
      <c r="H182" s="6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5"/>
      <c r="C183" s="5"/>
      <c r="D183" s="5"/>
      <c r="E183" s="62"/>
      <c r="F183" s="62"/>
      <c r="G183" s="62"/>
      <c r="H183" s="6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5"/>
      <c r="C184" s="5"/>
      <c r="D184" s="5"/>
      <c r="E184" s="62"/>
      <c r="F184" s="62"/>
      <c r="G184" s="62"/>
      <c r="H184" s="6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5"/>
      <c r="C185" s="5"/>
      <c r="D185" s="5"/>
      <c r="E185" s="62"/>
      <c r="F185" s="62"/>
      <c r="G185" s="62"/>
      <c r="H185" s="6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5"/>
      <c r="C186" s="5"/>
      <c r="D186" s="5"/>
      <c r="E186" s="62"/>
      <c r="F186" s="62"/>
      <c r="G186" s="62"/>
      <c r="H186" s="6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5"/>
      <c r="C187" s="5"/>
      <c r="D187" s="5"/>
      <c r="E187" s="62"/>
      <c r="F187" s="62"/>
      <c r="G187" s="62"/>
      <c r="H187" s="6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5"/>
      <c r="C188" s="5"/>
      <c r="D188" s="5"/>
      <c r="E188" s="62"/>
      <c r="F188" s="62"/>
      <c r="G188" s="62"/>
      <c r="H188" s="6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5"/>
      <c r="C189" s="5"/>
      <c r="D189" s="5"/>
      <c r="E189" s="62"/>
      <c r="F189" s="62"/>
      <c r="G189" s="62"/>
      <c r="H189" s="6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5"/>
      <c r="C190" s="5"/>
      <c r="D190" s="5"/>
      <c r="E190" s="62"/>
      <c r="F190" s="62"/>
      <c r="G190" s="62"/>
      <c r="H190" s="6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5"/>
      <c r="C191" s="5"/>
      <c r="D191" s="5"/>
      <c r="E191" s="62"/>
      <c r="F191" s="62"/>
      <c r="G191" s="62"/>
      <c r="H191" s="6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5"/>
      <c r="C192" s="5"/>
      <c r="D192" s="5"/>
      <c r="E192" s="62"/>
      <c r="F192" s="62"/>
      <c r="G192" s="62"/>
      <c r="H192" s="6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5"/>
      <c r="C193" s="5"/>
      <c r="D193" s="5"/>
      <c r="E193" s="62"/>
      <c r="F193" s="62"/>
      <c r="G193" s="62"/>
      <c r="H193" s="6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5"/>
      <c r="C194" s="5"/>
      <c r="D194" s="5"/>
      <c r="E194" s="62"/>
      <c r="F194" s="62"/>
      <c r="G194" s="62"/>
      <c r="H194" s="6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5"/>
      <c r="C195" s="5"/>
      <c r="D195" s="5"/>
      <c r="E195" s="62"/>
      <c r="F195" s="62"/>
      <c r="G195" s="62"/>
      <c r="H195" s="6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5"/>
      <c r="C196" s="5"/>
      <c r="D196" s="5"/>
      <c r="E196" s="62"/>
      <c r="F196" s="62"/>
      <c r="G196" s="62"/>
      <c r="H196" s="6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5"/>
      <c r="C197" s="5"/>
      <c r="D197" s="5"/>
      <c r="E197" s="62"/>
      <c r="F197" s="62"/>
      <c r="G197" s="62"/>
      <c r="H197" s="6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5"/>
      <c r="C198" s="5"/>
      <c r="D198" s="5"/>
      <c r="E198" s="62"/>
      <c r="F198" s="62"/>
      <c r="G198" s="62"/>
      <c r="H198" s="6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5"/>
      <c r="C199" s="5"/>
      <c r="D199" s="5"/>
      <c r="E199" s="62"/>
      <c r="F199" s="62"/>
      <c r="G199" s="62"/>
      <c r="H199" s="6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5"/>
      <c r="C200" s="5"/>
      <c r="D200" s="5"/>
      <c r="E200" s="62"/>
      <c r="F200" s="62"/>
      <c r="G200" s="62"/>
      <c r="H200" s="6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5"/>
      <c r="C201" s="5"/>
      <c r="D201" s="5"/>
      <c r="E201" s="62"/>
      <c r="F201" s="62"/>
      <c r="G201" s="62"/>
      <c r="H201" s="6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5"/>
      <c r="C202" s="5"/>
      <c r="D202" s="5"/>
      <c r="E202" s="62"/>
      <c r="F202" s="62"/>
      <c r="G202" s="62"/>
      <c r="H202" s="6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5"/>
      <c r="C203" s="5"/>
      <c r="D203" s="5"/>
      <c r="E203" s="62"/>
      <c r="F203" s="62"/>
      <c r="G203" s="62"/>
      <c r="H203" s="6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5"/>
      <c r="C204" s="5"/>
      <c r="D204" s="5"/>
      <c r="E204" s="62"/>
      <c r="F204" s="62"/>
      <c r="G204" s="62"/>
      <c r="H204" s="6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5"/>
      <c r="C205" s="5"/>
      <c r="D205" s="5"/>
      <c r="E205" s="62"/>
      <c r="F205" s="62"/>
      <c r="G205" s="62"/>
      <c r="H205" s="6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5"/>
      <c r="C206" s="5"/>
      <c r="D206" s="5"/>
      <c r="E206" s="62"/>
      <c r="F206" s="62"/>
      <c r="G206" s="62"/>
      <c r="H206" s="6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5"/>
      <c r="C207" s="5"/>
      <c r="D207" s="5"/>
      <c r="E207" s="62"/>
      <c r="F207" s="62"/>
      <c r="G207" s="62"/>
      <c r="H207" s="6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5"/>
      <c r="C208" s="5"/>
      <c r="D208" s="5"/>
      <c r="E208" s="62"/>
      <c r="F208" s="62"/>
      <c r="G208" s="62"/>
      <c r="H208" s="6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5"/>
      <c r="C209" s="5"/>
      <c r="D209" s="5"/>
      <c r="E209" s="62"/>
      <c r="F209" s="62"/>
      <c r="G209" s="62"/>
      <c r="H209" s="6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5"/>
      <c r="C210" s="5"/>
      <c r="D210" s="5"/>
      <c r="E210" s="62"/>
      <c r="F210" s="62"/>
      <c r="G210" s="62"/>
      <c r="H210" s="6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5"/>
      <c r="C211" s="5"/>
      <c r="D211" s="5"/>
      <c r="E211" s="62"/>
      <c r="F211" s="62"/>
      <c r="G211" s="62"/>
      <c r="H211" s="6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5"/>
      <c r="C212" s="5"/>
      <c r="D212" s="5"/>
      <c r="E212" s="62"/>
      <c r="F212" s="62"/>
      <c r="G212" s="62"/>
      <c r="H212" s="6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5"/>
      <c r="C213" s="5"/>
      <c r="D213" s="5"/>
      <c r="E213" s="62"/>
      <c r="F213" s="62"/>
      <c r="G213" s="62"/>
      <c r="H213" s="6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5"/>
      <c r="C214" s="5"/>
      <c r="D214" s="5"/>
      <c r="E214" s="62"/>
      <c r="F214" s="62"/>
      <c r="G214" s="62"/>
      <c r="H214" s="6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5"/>
      <c r="C215" s="5"/>
      <c r="D215" s="5"/>
      <c r="E215" s="62"/>
      <c r="F215" s="62"/>
      <c r="G215" s="62"/>
      <c r="H215" s="6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5"/>
      <c r="C216" s="5"/>
      <c r="D216" s="5"/>
      <c r="E216" s="62"/>
      <c r="F216" s="62"/>
      <c r="G216" s="62"/>
      <c r="H216" s="6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5"/>
      <c r="C217" s="5"/>
      <c r="D217" s="5"/>
      <c r="E217" s="62"/>
      <c r="F217" s="62"/>
      <c r="G217" s="62"/>
      <c r="H217" s="6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5"/>
      <c r="C218" s="5"/>
      <c r="D218" s="5"/>
      <c r="E218" s="62"/>
      <c r="F218" s="62"/>
      <c r="G218" s="62"/>
      <c r="H218" s="6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5"/>
      <c r="C219" s="5"/>
      <c r="D219" s="5"/>
      <c r="E219" s="62"/>
      <c r="F219" s="62"/>
      <c r="G219" s="62"/>
      <c r="H219" s="6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5"/>
      <c r="C220" s="5"/>
      <c r="D220" s="5"/>
      <c r="E220" s="62"/>
      <c r="F220" s="62"/>
      <c r="G220" s="62"/>
      <c r="H220" s="6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5"/>
      <c r="C221" s="5"/>
      <c r="D221" s="5"/>
      <c r="E221" s="62"/>
      <c r="F221" s="62"/>
      <c r="G221" s="62"/>
      <c r="H221" s="6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5"/>
      <c r="C222" s="5"/>
      <c r="D222" s="5"/>
      <c r="E222" s="62"/>
      <c r="F222" s="62"/>
      <c r="G222" s="62"/>
      <c r="H222" s="6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5"/>
      <c r="C223" s="5"/>
      <c r="D223" s="5"/>
      <c r="E223" s="62"/>
      <c r="F223" s="62"/>
      <c r="G223" s="62"/>
      <c r="H223" s="6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5"/>
      <c r="C224" s="5"/>
      <c r="D224" s="5"/>
      <c r="E224" s="62"/>
      <c r="F224" s="62"/>
      <c r="G224" s="62"/>
      <c r="H224" s="6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5"/>
      <c r="C225" s="5"/>
      <c r="D225" s="5"/>
      <c r="E225" s="62"/>
      <c r="F225" s="62"/>
      <c r="G225" s="62"/>
      <c r="H225" s="6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5"/>
      <c r="C226" s="5"/>
      <c r="D226" s="5"/>
      <c r="E226" s="62"/>
      <c r="F226" s="62"/>
      <c r="G226" s="62"/>
      <c r="H226" s="6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5"/>
      <c r="C227" s="5"/>
      <c r="D227" s="5"/>
      <c r="E227" s="62"/>
      <c r="F227" s="62"/>
      <c r="G227" s="62"/>
      <c r="H227" s="6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5"/>
      <c r="C228" s="5"/>
      <c r="D228" s="5"/>
      <c r="E228" s="62"/>
      <c r="F228" s="62"/>
      <c r="G228" s="62"/>
      <c r="H228" s="6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5"/>
      <c r="C229" s="5"/>
      <c r="D229" s="5"/>
      <c r="E229" s="62"/>
      <c r="F229" s="62"/>
      <c r="G229" s="62"/>
      <c r="H229" s="6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5"/>
      <c r="C230" s="5"/>
      <c r="D230" s="5"/>
      <c r="E230" s="62"/>
      <c r="F230" s="62"/>
      <c r="G230" s="62"/>
      <c r="H230" s="6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5"/>
      <c r="C231" s="5"/>
      <c r="D231" s="5"/>
      <c r="E231" s="62"/>
      <c r="F231" s="62"/>
      <c r="G231" s="62"/>
      <c r="H231" s="6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5"/>
      <c r="C232" s="5"/>
      <c r="D232" s="5"/>
      <c r="E232" s="62"/>
      <c r="F232" s="62"/>
      <c r="G232" s="62"/>
      <c r="H232" s="6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5"/>
      <c r="C233" s="5"/>
      <c r="D233" s="5"/>
      <c r="E233" s="62"/>
      <c r="F233" s="62"/>
      <c r="G233" s="62"/>
      <c r="H233" s="6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5"/>
      <c r="C234" s="5"/>
      <c r="D234" s="5"/>
      <c r="E234" s="62"/>
      <c r="F234" s="62"/>
      <c r="G234" s="62"/>
      <c r="H234" s="6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5"/>
      <c r="C235" s="5"/>
      <c r="D235" s="5"/>
      <c r="E235" s="62"/>
      <c r="F235" s="62"/>
      <c r="G235" s="62"/>
      <c r="H235" s="6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5"/>
      <c r="C236" s="5"/>
      <c r="D236" s="5"/>
      <c r="E236" s="62"/>
      <c r="F236" s="62"/>
      <c r="G236" s="62"/>
      <c r="H236" s="6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5"/>
      <c r="C237" s="5"/>
      <c r="D237" s="5"/>
      <c r="E237" s="62"/>
      <c r="F237" s="62"/>
      <c r="G237" s="62"/>
      <c r="H237" s="6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5"/>
      <c r="C238" s="5"/>
      <c r="D238" s="5"/>
      <c r="E238" s="62"/>
      <c r="F238" s="62"/>
      <c r="G238" s="62"/>
      <c r="H238" s="6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5"/>
      <c r="C239" s="5"/>
      <c r="D239" s="5"/>
      <c r="E239" s="62"/>
      <c r="F239" s="62"/>
      <c r="G239" s="62"/>
      <c r="H239" s="6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5"/>
      <c r="C240" s="5"/>
      <c r="D240" s="5"/>
      <c r="E240" s="62"/>
      <c r="F240" s="62"/>
      <c r="G240" s="62"/>
      <c r="H240" s="6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5"/>
      <c r="C241" s="5"/>
      <c r="D241" s="5"/>
      <c r="E241" s="62"/>
      <c r="F241" s="62"/>
      <c r="G241" s="62"/>
      <c r="H241" s="6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5"/>
      <c r="C242" s="5"/>
      <c r="D242" s="5"/>
      <c r="E242" s="62"/>
      <c r="F242" s="62"/>
      <c r="G242" s="62"/>
      <c r="H242" s="6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5"/>
      <c r="C243" s="5"/>
      <c r="D243" s="5"/>
      <c r="E243" s="62"/>
      <c r="F243" s="62"/>
      <c r="G243" s="62"/>
      <c r="H243" s="6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5"/>
      <c r="C244" s="5"/>
      <c r="D244" s="5"/>
      <c r="E244" s="62"/>
      <c r="F244" s="62"/>
      <c r="G244" s="62"/>
      <c r="H244" s="6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5"/>
      <c r="C245" s="5"/>
      <c r="D245" s="5"/>
      <c r="E245" s="62"/>
      <c r="F245" s="62"/>
      <c r="G245" s="62"/>
      <c r="H245" s="6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5"/>
      <c r="C246" s="5"/>
      <c r="D246" s="5"/>
      <c r="E246" s="62"/>
      <c r="F246" s="62"/>
      <c r="G246" s="62"/>
      <c r="H246" s="6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5"/>
      <c r="C247" s="5"/>
      <c r="D247" s="5"/>
      <c r="E247" s="62"/>
      <c r="F247" s="62"/>
      <c r="G247" s="62"/>
      <c r="H247" s="6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5"/>
      <c r="C248" s="5"/>
      <c r="D248" s="5"/>
      <c r="E248" s="62"/>
      <c r="F248" s="62"/>
      <c r="G248" s="62"/>
      <c r="H248" s="6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5"/>
      <c r="C249" s="5"/>
      <c r="D249" s="5"/>
      <c r="E249" s="62"/>
      <c r="F249" s="62"/>
      <c r="G249" s="62"/>
      <c r="H249" s="6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5"/>
      <c r="C250" s="5"/>
      <c r="D250" s="5"/>
      <c r="E250" s="62"/>
      <c r="F250" s="62"/>
      <c r="G250" s="62"/>
      <c r="H250" s="6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5"/>
      <c r="C251" s="5"/>
      <c r="D251" s="5"/>
      <c r="E251" s="62"/>
      <c r="F251" s="62"/>
      <c r="G251" s="62"/>
      <c r="H251" s="6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5"/>
      <c r="C252" s="5"/>
      <c r="D252" s="5"/>
      <c r="E252" s="62"/>
      <c r="F252" s="62"/>
      <c r="G252" s="62"/>
      <c r="H252" s="6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5"/>
      <c r="C253" s="5"/>
      <c r="D253" s="5"/>
      <c r="E253" s="62"/>
      <c r="F253" s="62"/>
      <c r="G253" s="62"/>
      <c r="H253" s="6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5"/>
      <c r="C254" s="5"/>
      <c r="D254" s="5"/>
      <c r="E254" s="62"/>
      <c r="F254" s="62"/>
      <c r="G254" s="62"/>
      <c r="H254" s="6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5"/>
      <c r="C255" s="5"/>
      <c r="D255" s="5"/>
      <c r="E255" s="62"/>
      <c r="F255" s="62"/>
      <c r="G255" s="62"/>
      <c r="H255" s="6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5"/>
      <c r="C256" s="5"/>
      <c r="D256" s="5"/>
      <c r="E256" s="62"/>
      <c r="F256" s="62"/>
      <c r="G256" s="62"/>
      <c r="H256" s="6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8" ht="15.75" customHeight="1" x14ac:dyDescent="0.2">
      <c r="A257" s="5"/>
      <c r="B257" s="5"/>
      <c r="C257" s="5"/>
      <c r="D257" s="5"/>
      <c r="E257" s="62"/>
      <c r="F257" s="62"/>
      <c r="G257" s="62"/>
      <c r="H257" s="62"/>
    </row>
    <row r="258" spans="1:8" ht="15.75" customHeight="1" x14ac:dyDescent="0.2">
      <c r="A258" s="5"/>
      <c r="B258" s="5"/>
      <c r="C258" s="5"/>
      <c r="D258" s="5"/>
      <c r="E258" s="62"/>
      <c r="F258" s="62"/>
      <c r="G258" s="62"/>
      <c r="H258" s="62"/>
    </row>
    <row r="259" spans="1:8" ht="15.75" customHeight="1" x14ac:dyDescent="0.2"/>
    <row r="260" spans="1:8" ht="15.75" customHeight="1" x14ac:dyDescent="0.2"/>
    <row r="261" spans="1:8" ht="15.75" customHeight="1" x14ac:dyDescent="0.2"/>
    <row r="262" spans="1:8" ht="15.75" customHeight="1" x14ac:dyDescent="0.2"/>
    <row r="263" spans="1:8" ht="15.75" customHeight="1" x14ac:dyDescent="0.2"/>
    <row r="264" spans="1:8" ht="15.75" customHeight="1" x14ac:dyDescent="0.2"/>
    <row r="265" spans="1:8" ht="15.75" customHeight="1" x14ac:dyDescent="0.2"/>
    <row r="266" spans="1:8" ht="15.75" customHeight="1" x14ac:dyDescent="0.2"/>
    <row r="267" spans="1:8" ht="15.75" customHeight="1" x14ac:dyDescent="0.2"/>
    <row r="268" spans="1:8" ht="15.75" customHeight="1" x14ac:dyDescent="0.2"/>
    <row r="269" spans="1:8" ht="15.75" customHeight="1" x14ac:dyDescent="0.2"/>
    <row r="270" spans="1:8" ht="15.75" customHeight="1" x14ac:dyDescent="0.2"/>
    <row r="271" spans="1:8" ht="15.75" customHeight="1" x14ac:dyDescent="0.2"/>
    <row r="272" spans="1:8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A59:H60"/>
    <mergeCell ref="A1:H1"/>
    <mergeCell ref="A2:H2"/>
    <mergeCell ref="A4:H4"/>
    <mergeCell ref="A5:H5"/>
    <mergeCell ref="A6:H6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Z1000"/>
  <sheetViews>
    <sheetView topLeftCell="A13" workbookViewId="0">
      <selection activeCell="A51" sqref="A51"/>
    </sheetView>
  </sheetViews>
  <sheetFormatPr defaultColWidth="12.5703125" defaultRowHeight="15" customHeight="1" x14ac:dyDescent="0.2"/>
  <cols>
    <col min="1" max="1" width="29" customWidth="1"/>
    <col min="2" max="3" width="9.140625" customWidth="1"/>
    <col min="4" max="4" width="13.42578125" customWidth="1"/>
    <col min="5" max="6" width="10.42578125" customWidth="1"/>
    <col min="7" max="7" width="11.42578125" customWidth="1"/>
    <col min="8" max="8" width="10.42578125" customWidth="1"/>
    <col min="9" max="26" width="9.140625" customWidth="1"/>
  </cols>
  <sheetData>
    <row r="1" spans="1:26" ht="12" customHeight="1" x14ac:dyDescent="0.2">
      <c r="A1" s="86" t="s">
        <v>105</v>
      </c>
      <c r="B1" s="85"/>
      <c r="C1" s="85"/>
      <c r="D1" s="85"/>
      <c r="E1" s="85"/>
      <c r="F1" s="85"/>
      <c r="G1" s="85"/>
      <c r="H1" s="8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87" t="s">
        <v>106</v>
      </c>
      <c r="B2" s="85"/>
      <c r="C2" s="85"/>
      <c r="D2" s="85"/>
      <c r="E2" s="85"/>
      <c r="F2" s="85"/>
      <c r="G2" s="85"/>
      <c r="H2" s="8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8"/>
      <c r="B3" s="58"/>
      <c r="C3" s="59"/>
      <c r="D3" s="58"/>
      <c r="E3" s="60"/>
      <c r="F3" s="60"/>
      <c r="G3" s="61"/>
      <c r="H3" s="62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" customHeight="1" x14ac:dyDescent="0.2">
      <c r="A4" s="88" t="s">
        <v>97</v>
      </c>
      <c r="B4" s="85"/>
      <c r="C4" s="85"/>
      <c r="D4" s="85"/>
      <c r="E4" s="85"/>
      <c r="F4" s="85"/>
      <c r="G4" s="85"/>
      <c r="H4" s="8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" customHeight="1" x14ac:dyDescent="0.2">
      <c r="A5" s="88" t="s">
        <v>98</v>
      </c>
      <c r="B5" s="85"/>
      <c r="C5" s="85"/>
      <c r="D5" s="85"/>
      <c r="E5" s="85"/>
      <c r="F5" s="85"/>
      <c r="G5" s="85"/>
      <c r="H5" s="8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89" t="s">
        <v>99</v>
      </c>
      <c r="B6" s="85"/>
      <c r="C6" s="85"/>
      <c r="D6" s="85"/>
      <c r="E6" s="85"/>
      <c r="F6" s="85"/>
      <c r="G6" s="85"/>
      <c r="H6" s="8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" customHeight="1" x14ac:dyDescent="0.2">
      <c r="A7" s="5"/>
      <c r="B7" s="5"/>
      <c r="C7" s="5"/>
      <c r="D7" s="5"/>
      <c r="E7" s="62"/>
      <c r="F7" s="62"/>
      <c r="G7" s="62"/>
      <c r="H7" s="6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" customHeight="1" x14ac:dyDescent="0.2">
      <c r="A8" s="63" t="s">
        <v>100</v>
      </c>
      <c r="B8" s="4"/>
      <c r="C8" s="4"/>
      <c r="D8" s="4"/>
      <c r="E8" s="64"/>
      <c r="F8" s="65"/>
      <c r="G8" s="62"/>
      <c r="H8" s="6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" customHeight="1" x14ac:dyDescent="0.2">
      <c r="A9" s="5"/>
      <c r="B9" s="5"/>
      <c r="C9" s="5"/>
      <c r="D9" s="5"/>
      <c r="E9" s="62"/>
      <c r="F9" s="62"/>
      <c r="G9" s="62"/>
      <c r="H9" s="6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97.5" customHeight="1" x14ac:dyDescent="0.2">
      <c r="A10" s="66" t="s">
        <v>1</v>
      </c>
      <c r="B10" s="67" t="s">
        <v>2</v>
      </c>
      <c r="C10" s="67" t="s">
        <v>3</v>
      </c>
      <c r="D10" s="67" t="s">
        <v>10</v>
      </c>
      <c r="E10" s="68" t="s">
        <v>101</v>
      </c>
      <c r="F10" s="68" t="s">
        <v>12</v>
      </c>
      <c r="G10" s="68" t="s">
        <v>13</v>
      </c>
      <c r="H10" s="69" t="s">
        <v>14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" customHeight="1" x14ac:dyDescent="0.2">
      <c r="A11" s="70" t="s">
        <v>15</v>
      </c>
      <c r="B11" s="71"/>
      <c r="C11" s="71"/>
      <c r="D11" s="72">
        <f>'2027-FULL'!J5</f>
        <v>7.5709933333333339</v>
      </c>
      <c r="E11" s="73">
        <f>'2027-FULL'!K5</f>
        <v>0.13700000000000001</v>
      </c>
      <c r="F11" s="74" t="str">
        <f>'2026-FULL'!L5</f>
        <v xml:space="preserve"> </v>
      </c>
      <c r="G11" s="73">
        <f>'2027-FULL'!M5</f>
        <v>8.6758333333333333</v>
      </c>
      <c r="H11" s="7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" customHeight="1" x14ac:dyDescent="0.2">
      <c r="A12" s="18" t="str">
        <f>'2026-FULL'!A6</f>
        <v>1.5 KVA 1PH, 1.2kV BIL</v>
      </c>
      <c r="B12" s="19">
        <f>'2027-FULL'!B6</f>
        <v>58</v>
      </c>
      <c r="C12" s="19">
        <f>'2027-FULL'!C6</f>
        <v>243</v>
      </c>
      <c r="D12" s="76">
        <f>'2027-FULL'!J6</f>
        <v>0.42785689639900004</v>
      </c>
      <c r="E12" s="77">
        <f>'2027-FULL'!K6</f>
        <v>4.6743522469858512</v>
      </c>
      <c r="F12" s="77">
        <f>'2027-FULL'!L6</f>
        <v>5.1022091433848509</v>
      </c>
      <c r="G12" s="77">
        <f>'2027-FULL'!M6</f>
        <v>0.49029433262500005</v>
      </c>
      <c r="H12" s="78">
        <f>'2027-FULL'!N6</f>
        <v>5.5925034760098509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" customHeight="1" x14ac:dyDescent="0.2">
      <c r="A13" s="18" t="str">
        <f>'2026-FULL'!A7</f>
        <v>25 KVA 1 PH, 1.2kV BIL</v>
      </c>
      <c r="B13" s="19">
        <f>'2027-FULL'!B7</f>
        <v>150</v>
      </c>
      <c r="C13" s="19">
        <f>'2027-FULL'!C7</f>
        <v>900</v>
      </c>
      <c r="D13" s="76">
        <f>'2027-FULL'!J7</f>
        <v>1.2166207737000001</v>
      </c>
      <c r="E13" s="77">
        <f>'2027-FULL'!K7</f>
        <v>12.450818507355001</v>
      </c>
      <c r="F13" s="77">
        <f>'2027-FULL'!L7</f>
        <v>13.667439281055001</v>
      </c>
      <c r="G13" s="77">
        <f>'2027-FULL'!M7</f>
        <v>1.3941630375</v>
      </c>
      <c r="H13" s="78">
        <f>'2027-FULL'!N7</f>
        <v>15.061602318555002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" customHeight="1" x14ac:dyDescent="0.2">
      <c r="A14" s="18" t="str">
        <f>'2026-FULL'!A8</f>
        <v>37.5 KVA 1 PH, 1.2kV BIL</v>
      </c>
      <c r="B14" s="19">
        <f>'2027-FULL'!B8</f>
        <v>200</v>
      </c>
      <c r="C14" s="19">
        <f>'2027-FULL'!C8</f>
        <v>1200</v>
      </c>
      <c r="D14" s="76">
        <f>'2027-FULL'!J8</f>
        <v>1.6221610316000004</v>
      </c>
      <c r="E14" s="77">
        <f>'2027-FULL'!K8</f>
        <v>16.601091343140002</v>
      </c>
      <c r="F14" s="77">
        <f>'2027-FULL'!L8</f>
        <v>18.223252374740003</v>
      </c>
      <c r="G14" s="77">
        <f>'2027-FULL'!M8</f>
        <v>1.8588840500000003</v>
      </c>
      <c r="H14" s="78">
        <f>'2027-FULL'!N8</f>
        <v>20.082136424740003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" customHeight="1" x14ac:dyDescent="0.2">
      <c r="A15" s="18" t="str">
        <f>'2026-FULL'!A9</f>
        <v>50 KVA 1 PH, 1.2kV BIL</v>
      </c>
      <c r="B15" s="19">
        <f>'2027-FULL'!B9</f>
        <v>250</v>
      </c>
      <c r="C15" s="19">
        <f>'2027-FULL'!C9</f>
        <v>1600</v>
      </c>
      <c r="D15" s="76">
        <f>'2027-FULL'!J9</f>
        <v>2.0682439588000001</v>
      </c>
      <c r="E15" s="77">
        <f>'2027-FULL'!K9</f>
        <v>20.884663457520002</v>
      </c>
      <c r="F15" s="77">
        <f>'2027-FULL'!L9</f>
        <v>22.952907416320002</v>
      </c>
      <c r="G15" s="77">
        <f>'2027-FULL'!M9</f>
        <v>2.3700641499999997</v>
      </c>
      <c r="H15" s="78">
        <f>'2027-FULL'!N9</f>
        <v>25.322971566320003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" customHeight="1" x14ac:dyDescent="0.2">
      <c r="A16" s="18" t="str">
        <f>'2026-FULL'!A10</f>
        <v>75 KVA 1 PH, 1.2kV BIL</v>
      </c>
      <c r="B16" s="19">
        <f>'2027-FULL'!B10</f>
        <v>350</v>
      </c>
      <c r="C16" s="19">
        <f>'2027-FULL'!C10</f>
        <v>1900</v>
      </c>
      <c r="D16" s="76">
        <f>'2027-FULL'!J10</f>
        <v>2.7576964666999997</v>
      </c>
      <c r="E16" s="77">
        <f>'2027-FULL'!K10</f>
        <v>28.785311293305</v>
      </c>
      <c r="F16" s="77">
        <f>'2027-FULL'!L10</f>
        <v>31.543007760005001</v>
      </c>
      <c r="G16" s="77">
        <f>'2027-FULL'!M10</f>
        <v>3.1601289124999994</v>
      </c>
      <c r="H16" s="78">
        <f>'2027-FULL'!N10</f>
        <v>34.703136672504996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" customHeight="1" x14ac:dyDescent="0.2">
      <c r="A17" s="18" t="str">
        <f>'2026-FULL'!A11</f>
        <v>100 KVA 1 PH, 1.2kV BIL</v>
      </c>
      <c r="B17" s="19">
        <f>'2027-FULL'!B11</f>
        <v>400</v>
      </c>
      <c r="C17" s="19">
        <f>'2027-FULL'!C11</f>
        <v>2600</v>
      </c>
      <c r="D17" s="76">
        <f>'2027-FULL'!J11</f>
        <v>3.3254074018000006</v>
      </c>
      <c r="E17" s="77">
        <f>'2027-FULL'!K11</f>
        <v>33.468781243470005</v>
      </c>
      <c r="F17" s="77">
        <f>'2027-FULL'!L11</f>
        <v>36.794188645270005</v>
      </c>
      <c r="G17" s="77">
        <f>'2027-FULL'!M11</f>
        <v>3.8106862750000006</v>
      </c>
      <c r="H17" s="78">
        <f>'2027-FULL'!N11</f>
        <v>40.604874920270007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" customHeight="1" x14ac:dyDescent="0.2">
      <c r="A18" s="18" t="str">
        <f>'2026-FULL'!A12</f>
        <v>112.5 kVA 1 PH, 1.2kV BIL</v>
      </c>
      <c r="B18" s="19">
        <f>'2027-FULL'!B12</f>
        <v>447</v>
      </c>
      <c r="C18" s="19">
        <f>'2027-FULL'!C12</f>
        <v>2936</v>
      </c>
      <c r="D18" s="76">
        <f>'2027-FULL'!J12</f>
        <v>3.7285082856480005</v>
      </c>
      <c r="E18" s="77">
        <f>'2027-FULL'!K12</f>
        <v>37.442019319549203</v>
      </c>
      <c r="F18" s="77">
        <f>'2027-FULL'!L12</f>
        <v>41.170527605197201</v>
      </c>
      <c r="G18" s="77">
        <f>'2027-FULL'!M12</f>
        <v>4.2726119340000004</v>
      </c>
      <c r="H18" s="78">
        <f>'2027-FULL'!N12</f>
        <v>45.443139539197205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" customHeight="1" x14ac:dyDescent="0.2">
      <c r="A19" s="18" t="str">
        <f>'2026-FULL'!A13</f>
        <v>*150 KVA 1 PH, 1.2kV BIL</v>
      </c>
      <c r="B19" s="19">
        <f>'2027-FULL'!B13</f>
        <v>525</v>
      </c>
      <c r="C19" s="19">
        <f>'2027-FULL'!C13</f>
        <v>3500</v>
      </c>
      <c r="D19" s="76">
        <f>'2027-FULL'!J13</f>
        <v>4.4000720505000004</v>
      </c>
      <c r="E19" s="77">
        <f>'2027-FULL'!K13</f>
        <v>44.044412250825012</v>
      </c>
      <c r="F19" s="77">
        <f>'2027-FULL'!L13</f>
        <v>48.444484301325012</v>
      </c>
      <c r="G19" s="77">
        <f>'2027-FULL'!M13</f>
        <v>5.0421774375000004</v>
      </c>
      <c r="H19" s="78">
        <f>'2027-FULL'!N13</f>
        <v>53.486661738825013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" customHeight="1" x14ac:dyDescent="0.2">
      <c r="A20" s="18" t="str">
        <f>'2026-FULL'!A14</f>
        <v>167 KVA 1 PH, 1.2kV BIL</v>
      </c>
      <c r="B20" s="19">
        <f>'2027-FULL'!B14</f>
        <v>650</v>
      </c>
      <c r="C20" s="19">
        <f>'2027-FULL'!C14</f>
        <v>4400</v>
      </c>
      <c r="D20" s="76">
        <f>'2027-FULL'!J14</f>
        <v>5.4747366992000011</v>
      </c>
      <c r="E20" s="77">
        <f>'2027-FULL'!K14</f>
        <v>54.620043258180004</v>
      </c>
      <c r="F20" s="77">
        <f>'2027-FULL'!L14</f>
        <v>60.094779957380005</v>
      </c>
      <c r="G20" s="77">
        <f>'2027-FULL'!M14</f>
        <v>6.2736686000000006</v>
      </c>
      <c r="H20" s="78">
        <f>'2027-FULL'!N14</f>
        <v>66.368448557380006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" customHeight="1" x14ac:dyDescent="0.2">
      <c r="A21" s="18" t="str">
        <f>'2026-FULL'!A15</f>
        <v>175 KVA 1PH, 1.2kV BIL</v>
      </c>
      <c r="B21" s="19">
        <f>'2027-FULL'!B15</f>
        <v>665</v>
      </c>
      <c r="C21" s="19">
        <f>'2027-FULL'!C15</f>
        <v>4496</v>
      </c>
      <c r="D21" s="76">
        <f>'2027-FULL'!J15</f>
        <v>5.5988313367280007</v>
      </c>
      <c r="E21" s="77">
        <f>'2027-FULL'!K15</f>
        <v>55.873123065631212</v>
      </c>
      <c r="F21" s="77">
        <f>'2027-FULL'!L15</f>
        <v>61.471954402359216</v>
      </c>
      <c r="G21" s="77">
        <f>'2027-FULL'!M15</f>
        <v>6.4158724490000001</v>
      </c>
      <c r="H21" s="78">
        <f>'2027-FULL'!N15</f>
        <v>67.887826851359222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" customHeight="1" x14ac:dyDescent="0.2">
      <c r="A22" s="18" t="str">
        <f>'2026-FULL'!A16</f>
        <v>*200 KVA 1 PH, 1.2kV BIL</v>
      </c>
      <c r="B22" s="19">
        <f>'2027-FULL'!B16</f>
        <v>696</v>
      </c>
      <c r="C22" s="19">
        <f>'2027-FULL'!C16</f>
        <v>4700</v>
      </c>
      <c r="D22" s="76">
        <f>'2027-FULL'!J16</f>
        <v>5.8575639771000008</v>
      </c>
      <c r="E22" s="77">
        <f>'2027-FULL'!K16</f>
        <v>58.470286093965008</v>
      </c>
      <c r="F22" s="77">
        <f>'2027-FULL'!L16</f>
        <v>64.327850071065015</v>
      </c>
      <c r="G22" s="77">
        <f>'2027-FULL'!M16</f>
        <v>6.7123621125000001</v>
      </c>
      <c r="H22" s="78">
        <f>'2027-FULL'!N16</f>
        <v>71.040212183565018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" customHeight="1" x14ac:dyDescent="0.2">
      <c r="A23" s="18" t="str">
        <f>'2026-FULL'!A17</f>
        <v>*225 KVA 1 PH, 1.2kV BIL</v>
      </c>
      <c r="B23" s="19">
        <f>'2027-FULL'!B17</f>
        <v>748</v>
      </c>
      <c r="C23" s="19">
        <f>'2027-FULL'!C17</f>
        <v>5050</v>
      </c>
      <c r="D23" s="76">
        <f>'2027-FULL'!J17</f>
        <v>6.2947320596500003</v>
      </c>
      <c r="E23" s="77">
        <f>'2027-FULL'!K17</f>
        <v>62.837223569047502</v>
      </c>
      <c r="F23" s="77">
        <f>'2027-FULL'!L17</f>
        <v>69.131955628697497</v>
      </c>
      <c r="G23" s="77">
        <f>'2027-FULL'!M17</f>
        <v>7.2133264187499995</v>
      </c>
      <c r="H23" s="78">
        <f>'2027-FULL'!N17</f>
        <v>76.345282047447498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" customHeight="1" x14ac:dyDescent="0.2">
      <c r="A24" s="18" t="str">
        <f>'2026-FULL'!A18</f>
        <v>250 KVA 1 PH, 1.2kV BIL</v>
      </c>
      <c r="B24" s="19">
        <f>'2027-FULL'!B18</f>
        <v>800</v>
      </c>
      <c r="C24" s="19">
        <f>'2027-FULL'!C18</f>
        <v>5400</v>
      </c>
      <c r="D24" s="76">
        <f>'2027-FULL'!J18</f>
        <v>6.7319001422000015</v>
      </c>
      <c r="E24" s="77">
        <f>'2027-FULL'!K18</f>
        <v>67.204161044130018</v>
      </c>
      <c r="F24" s="77">
        <f>'2027-FULL'!L18</f>
        <v>73.936061186330022</v>
      </c>
      <c r="G24" s="77">
        <f>'2027-FULL'!M18</f>
        <v>7.7142907250000015</v>
      </c>
      <c r="H24" s="78">
        <f>'2027-FULL'!N18</f>
        <v>81.65035191133002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" customHeight="1" x14ac:dyDescent="0.2">
      <c r="A25" s="18" t="str">
        <f>'2026-FULL'!A19</f>
        <v>300 KVA 1 PH, 1.2kV BIL</v>
      </c>
      <c r="B25" s="19">
        <f>'2027-FULL'!B19</f>
        <v>920</v>
      </c>
      <c r="C25" s="19">
        <f>'2027-FULL'!C19</f>
        <v>6123</v>
      </c>
      <c r="D25" s="76">
        <f>'2027-FULL'!J19</f>
        <v>7.7064130412390011</v>
      </c>
      <c r="E25" s="77">
        <f>'2027-FULL'!K19</f>
        <v>77.168814828371865</v>
      </c>
      <c r="F25" s="77">
        <f>'2027-FULL'!L19</f>
        <v>84.875227869610868</v>
      </c>
      <c r="G25" s="77">
        <f>'2027-FULL'!M19</f>
        <v>8.8310149276250005</v>
      </c>
      <c r="H25" s="78">
        <f>'2027-FULL'!N19</f>
        <v>93.706242797235873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" customHeight="1" x14ac:dyDescent="0.2">
      <c r="A26" s="18" t="str">
        <f>'2026-FULL'!A20</f>
        <v>333 KVA 1PH 1.2kV BIL</v>
      </c>
      <c r="B26" s="19">
        <f>'2027-FULL'!B20</f>
        <v>1000</v>
      </c>
      <c r="C26" s="19">
        <f>'2027-FULL'!C20</f>
        <v>6600</v>
      </c>
      <c r="D26" s="76">
        <f>'2027-FULL'!J20</f>
        <v>8.3540611737999999</v>
      </c>
      <c r="E26" s="77">
        <f>'2027-FULL'!K20</f>
        <v>83.805252387270002</v>
      </c>
      <c r="F26" s="77">
        <f>'2027-FULL'!L20</f>
        <v>92.159313561070007</v>
      </c>
      <c r="G26" s="77">
        <f>'2027-FULL'!M20</f>
        <v>9.573174775</v>
      </c>
      <c r="H26" s="78">
        <f>'2027-FULL'!N20</f>
        <v>101.73248833607001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" customHeight="1" x14ac:dyDescent="0.2">
      <c r="A27" s="18">
        <f>'2026-FULL'!A21</f>
        <v>0</v>
      </c>
      <c r="B27" s="19">
        <f>'2026-FULL'!B21</f>
        <v>0</v>
      </c>
      <c r="C27" s="19">
        <f>'2026-FULL'!C21</f>
        <v>0</v>
      </c>
      <c r="D27" s="76">
        <f>'2026-FULL'!J21</f>
        <v>0</v>
      </c>
      <c r="E27" s="77">
        <f>'2026-FULL'!K21</f>
        <v>0</v>
      </c>
      <c r="F27" s="77">
        <f>'2026-FULL'!L21</f>
        <v>0</v>
      </c>
      <c r="G27" s="77">
        <f>'2026-FULL'!M21</f>
        <v>0</v>
      </c>
      <c r="H27" s="78">
        <f>'2026-FULL'!N21</f>
        <v>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" customHeight="1" x14ac:dyDescent="0.2">
      <c r="A28" s="18" t="str">
        <f>'2026-FULL'!A22</f>
        <v>*10 kVA 3 PH, 1.2kV BIL</v>
      </c>
      <c r="B28" s="19">
        <f>'2027-FULL'!B22</f>
        <v>83</v>
      </c>
      <c r="C28" s="19">
        <f>'2027-FULL'!C22</f>
        <v>400</v>
      </c>
      <c r="D28" s="76">
        <f>'2027-FULL'!J22</f>
        <v>0.63346501219999996</v>
      </c>
      <c r="E28" s="77">
        <f>'2027-FULL'!K22</f>
        <v>6.7588196143800001</v>
      </c>
      <c r="F28" s="77">
        <f>'2027-FULL'!L22</f>
        <v>7.3922846265800004</v>
      </c>
      <c r="G28" s="77">
        <f>'2027-FULL'!M22</f>
        <v>0.7259069749999999</v>
      </c>
      <c r="H28" s="78">
        <f>'2027-FULL'!N22</f>
        <v>8.1181916015799995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" customHeight="1" x14ac:dyDescent="0.2">
      <c r="A29" s="18" t="str">
        <f>'2026-FULL'!A23</f>
        <v>*15 KVA 3 PH, 1.2kV BIL</v>
      </c>
      <c r="B29" s="19">
        <f>'2027-FULL'!B23</f>
        <v>125</v>
      </c>
      <c r="C29" s="19">
        <f>'2027-FULL'!C23</f>
        <v>650</v>
      </c>
      <c r="D29" s="76">
        <f>'2027-FULL'!J23</f>
        <v>0.97330797545000003</v>
      </c>
      <c r="E29" s="77">
        <f>'2027-FULL'!K23</f>
        <v>10.2423828108675</v>
      </c>
      <c r="F29" s="77">
        <f>'2027-FULL'!L23</f>
        <v>11.2156907863175</v>
      </c>
      <c r="G29" s="77">
        <f>'2027-FULL'!M23</f>
        <v>1.1153434437499998</v>
      </c>
      <c r="H29" s="78">
        <f>'2027-FULL'!N23</f>
        <v>12.3310342300675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" customHeight="1" x14ac:dyDescent="0.2">
      <c r="A30" s="18" t="str">
        <f>'2026-FULL'!A24</f>
        <v>30 kVA 3PH, 1.2kV BIL</v>
      </c>
      <c r="B30" s="19">
        <f>'2027-FULL'!B24</f>
        <v>250</v>
      </c>
      <c r="C30" s="19">
        <f>'2027-FULL'!C24</f>
        <v>1300</v>
      </c>
      <c r="D30" s="76">
        <f>'2027-FULL'!J24</f>
        <v>1.9466159509000001</v>
      </c>
      <c r="E30" s="77">
        <f>'2027-FULL'!K24</f>
        <v>20.484765621735001</v>
      </c>
      <c r="F30" s="77">
        <f>'2027-FULL'!L24</f>
        <v>22.431381572635001</v>
      </c>
      <c r="G30" s="77">
        <f>'2027-FULL'!M24</f>
        <v>2.2306868874999997</v>
      </c>
      <c r="H30" s="78">
        <f>'2027-FULL'!N24</f>
        <v>24.662068460135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" customHeight="1" x14ac:dyDescent="0.2">
      <c r="A31" s="18" t="str">
        <f>'2026-FULL'!A25</f>
        <v>45 KVA 3 PH, 1.2kV BIL</v>
      </c>
      <c r="B31" s="19">
        <f>'2027-FULL'!B25</f>
        <v>300</v>
      </c>
      <c r="C31" s="19">
        <f>'2027-FULL'!C25</f>
        <v>1800</v>
      </c>
      <c r="D31" s="76">
        <f>'2027-FULL'!J25</f>
        <v>2.4332415474000002</v>
      </c>
      <c r="E31" s="77">
        <f>'2027-FULL'!K25</f>
        <v>24.901637014710001</v>
      </c>
      <c r="F31" s="77">
        <f>'2027-FULL'!L25</f>
        <v>27.334878562110003</v>
      </c>
      <c r="G31" s="77">
        <f>'2027-FULL'!M25</f>
        <v>2.7883260750000001</v>
      </c>
      <c r="H31" s="78">
        <f>'2027-FULL'!N25</f>
        <v>30.123204637110003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" customHeight="1" x14ac:dyDescent="0.2">
      <c r="A32" s="18" t="str">
        <f>'2026-FULL'!A26</f>
        <v>75 KVA 3 PH, 1.2kV BIL</v>
      </c>
      <c r="B32" s="19">
        <f>'2027-FULL'!B26</f>
        <v>400</v>
      </c>
      <c r="C32" s="19">
        <f>'2027-FULL'!C26</f>
        <v>2400</v>
      </c>
      <c r="D32" s="76">
        <f>'2027-FULL'!J26</f>
        <v>3.2443220632000007</v>
      </c>
      <c r="E32" s="77">
        <f>'2027-FULL'!K26</f>
        <v>33.202182686280004</v>
      </c>
      <c r="F32" s="77">
        <f>'2027-FULL'!L26</f>
        <v>36.446504749480006</v>
      </c>
      <c r="G32" s="77">
        <f>'2027-FULL'!M26</f>
        <v>3.7177681000000007</v>
      </c>
      <c r="H32" s="78">
        <f>'2027-FULL'!N26</f>
        <v>40.164272849480007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" customHeight="1" x14ac:dyDescent="0.2">
      <c r="A33" s="18" t="str">
        <f>'2026-FULL'!A27</f>
        <v>*90 KVA 3 PH, 1.2kV BIL</v>
      </c>
      <c r="B33" s="19">
        <f>'2027-FULL'!B27</f>
        <v>480</v>
      </c>
      <c r="C33" s="19">
        <f>'2027-FULL'!C27</f>
        <v>2800</v>
      </c>
      <c r="D33" s="76">
        <f>'2027-FULL'!J27</f>
        <v>3.8607523404000008</v>
      </c>
      <c r="E33" s="77">
        <f>'2027-FULL'!K27</f>
        <v>39.735979800660004</v>
      </c>
      <c r="F33" s="77">
        <f>'2027-FULL'!L27</f>
        <v>43.596732141060002</v>
      </c>
      <c r="G33" s="77">
        <f>'2027-FULL'!M27</f>
        <v>4.4241544500000005</v>
      </c>
      <c r="H33" s="78">
        <f>'2027-FULL'!N27</f>
        <v>48.020886591060005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" customHeight="1" x14ac:dyDescent="0.2">
      <c r="A34" s="18" t="str">
        <f>'2026-FULL'!A28</f>
        <v>112.5 KVA 3 PH, 1.2kV BIL</v>
      </c>
      <c r="B34" s="19">
        <f>'2027-FULL'!B28</f>
        <v>600</v>
      </c>
      <c r="C34" s="19">
        <f>'2027-FULL'!C28</f>
        <v>3400</v>
      </c>
      <c r="D34" s="76">
        <f>'2027-FULL'!J28</f>
        <v>4.7853977562000001</v>
      </c>
      <c r="E34" s="77">
        <f>'2027-FULL'!K28</f>
        <v>49.536675472229994</v>
      </c>
      <c r="F34" s="77">
        <f>'2027-FULL'!L28</f>
        <v>54.322073228429993</v>
      </c>
      <c r="G34" s="77">
        <f>'2027-FULL'!M28</f>
        <v>5.4837339749999989</v>
      </c>
      <c r="H34" s="78">
        <f>'2027-FULL'!N28</f>
        <v>59.805807203429993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" customHeight="1" x14ac:dyDescent="0.2">
      <c r="A35" s="18" t="str">
        <f>'2026-FULL'!A29</f>
        <v>125 KVA 3PH, 1.2kV BIL</v>
      </c>
      <c r="B35" s="21">
        <f>'2027-FULL'!B29</f>
        <v>633</v>
      </c>
      <c r="C35" s="21">
        <f>'2027-FULL'!C29</f>
        <v>3766.67</v>
      </c>
      <c r="D35" s="76">
        <f>'2027-FULL'!J29</f>
        <v>5.1214376467223106</v>
      </c>
      <c r="E35" s="77">
        <f>'2027-FULL'!K29</f>
        <v>52.5006914370543</v>
      </c>
      <c r="F35" s="77">
        <f>'2027-FULL'!L29</f>
        <v>57.622129083776613</v>
      </c>
      <c r="G35" s="77">
        <f>'2027-FULL'!M29</f>
        <v>5.8688123861362502</v>
      </c>
      <c r="H35" s="78">
        <f>'2027-FULL'!N29</f>
        <v>63.490941469912862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" customHeight="1" x14ac:dyDescent="0.2">
      <c r="A36" s="18" t="str">
        <f>'2026-FULL'!A30</f>
        <v>150 KVA 3 PH, 1.2kV BIL</v>
      </c>
      <c r="B36" s="19">
        <f>'2027-FULL'!B30</f>
        <v>700</v>
      </c>
      <c r="C36" s="19">
        <f>'2027-FULL'!C30</f>
        <v>4500</v>
      </c>
      <c r="D36" s="76">
        <f>'2027-FULL'!J30</f>
        <v>5.7991916185000001</v>
      </c>
      <c r="E36" s="77">
        <f>'2027-FULL'!K30</f>
        <v>58.503717536775</v>
      </c>
      <c r="F36" s="77">
        <f>'2027-FULL'!L30</f>
        <v>64.302909155275003</v>
      </c>
      <c r="G36" s="77">
        <f>'2027-FULL'!M30</f>
        <v>6.6454714374999995</v>
      </c>
      <c r="H36" s="78">
        <f>'2027-FULL'!N30</f>
        <v>70.94838059277501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" customHeight="1" x14ac:dyDescent="0.2">
      <c r="A37" s="18" t="str">
        <f>'2026-FULL'!A31</f>
        <v>*175 KVA 3PH, 1.2kV BIL</v>
      </c>
      <c r="B37" s="19">
        <f>'2027-FULL'!B31</f>
        <v>766</v>
      </c>
      <c r="C37" s="19">
        <f>'2027-FULL'!C31</f>
        <v>4767</v>
      </c>
      <c r="D37" s="76">
        <f>'2027-FULL'!J31</f>
        <v>6.2822047155310017</v>
      </c>
      <c r="E37" s="77">
        <f>'2027-FULL'!K31</f>
        <v>63.810121610623654</v>
      </c>
      <c r="F37" s="77">
        <f>'2027-FULL'!L31</f>
        <v>70.092326326154648</v>
      </c>
      <c r="G37" s="77">
        <f>'2027-FULL'!M31</f>
        <v>7.1989709511250011</v>
      </c>
      <c r="H37" s="78">
        <f>'2027-FULL'!N31</f>
        <v>77.291297277279654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" customHeight="1" x14ac:dyDescent="0.2">
      <c r="A38" s="18" t="str">
        <f>'2026-FULL'!A32</f>
        <v>*200 KVA 3PH, 1.2kV BIL</v>
      </c>
      <c r="B38" s="19">
        <f>'2027-FULL'!B32</f>
        <v>833</v>
      </c>
      <c r="C38" s="19">
        <f>'2027-FULL'!C32</f>
        <v>5033</v>
      </c>
      <c r="D38" s="76">
        <f>'2027-FULL'!J32</f>
        <v>6.7704906308689994</v>
      </c>
      <c r="E38" s="77">
        <f>'2027-FULL'!K32</f>
        <v>69.190200191686344</v>
      </c>
      <c r="F38" s="77">
        <f>'2027-FULL'!L32</f>
        <v>75.96069082255535</v>
      </c>
      <c r="G38" s="77">
        <f>'2027-FULL'!M32</f>
        <v>7.758512748874999</v>
      </c>
      <c r="H38" s="78">
        <f>'2027-FULL'!N32</f>
        <v>83.719203571430342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" customHeight="1" x14ac:dyDescent="0.2">
      <c r="A39" s="18" t="str">
        <f>'2026-FULL'!A33</f>
        <v>225 KVA 3 PH, 1.2kV BIL</v>
      </c>
      <c r="B39" s="19">
        <f>'2027-FULL'!B33</f>
        <v>900</v>
      </c>
      <c r="C39" s="19">
        <f>'2027-FULL'!C33</f>
        <v>5300</v>
      </c>
      <c r="D39" s="76">
        <f>'2027-FULL'!J33</f>
        <v>7.2591819729000013</v>
      </c>
      <c r="E39" s="77">
        <f>'2027-FULL'!K33</f>
        <v>74.57161176553501</v>
      </c>
      <c r="F39" s="77">
        <f>'2027-FULL'!L33</f>
        <v>81.830793738435005</v>
      </c>
      <c r="G39" s="77">
        <f>'2027-FULL'!M33</f>
        <v>8.3185191375000009</v>
      </c>
      <c r="H39" s="78">
        <f>'2027-FULL'!N33</f>
        <v>90.14931287593501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" customHeight="1" x14ac:dyDescent="0.2">
      <c r="A40" s="18" t="str">
        <f>'2026-FULL'!A34</f>
        <v>*250 KVA 3 PH, 1.2kV BIL</v>
      </c>
      <c r="B40" s="19">
        <f>'2027-FULL'!B34</f>
        <v>967</v>
      </c>
      <c r="C40" s="19">
        <f>'2027-FULL'!C34</f>
        <v>5633</v>
      </c>
      <c r="D40" s="76">
        <f>'2027-FULL'!J34</f>
        <v>7.7746314766689997</v>
      </c>
      <c r="E40" s="77">
        <f>'2027-FULL'!K34</f>
        <v>80.041000863256357</v>
      </c>
      <c r="F40" s="77">
        <f>'2027-FULL'!L34</f>
        <v>87.815632339925358</v>
      </c>
      <c r="G40" s="77">
        <f>'2027-FULL'!M34</f>
        <v>8.9091885238749988</v>
      </c>
      <c r="H40" s="78">
        <f>'2027-FULL'!N34</f>
        <v>96.72482086380036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" customHeight="1" x14ac:dyDescent="0.2">
      <c r="A41" s="18" t="str">
        <f>'2026-FULL'!A35</f>
        <v>300 KVA 3 PH, 1.2kV BIL</v>
      </c>
      <c r="B41" s="19">
        <f>'2027-FULL'!B35</f>
        <v>1100</v>
      </c>
      <c r="C41" s="19">
        <f>'2027-FULL'!C35</f>
        <v>6300</v>
      </c>
      <c r="D41" s="76">
        <f>'2027-FULL'!J35</f>
        <v>8.800257665900002</v>
      </c>
      <c r="E41" s="77">
        <f>'2027-FULL'!K35</f>
        <v>90.906104551485015</v>
      </c>
      <c r="F41" s="77">
        <f>'2027-FULL'!L35</f>
        <v>99.706362217385021</v>
      </c>
      <c r="G41" s="77">
        <f>'2027-FULL'!M35</f>
        <v>10.0844850125</v>
      </c>
      <c r="H41" s="78">
        <f>'2027-FULL'!N35</f>
        <v>109.79084722988502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" customHeight="1" x14ac:dyDescent="0.2">
      <c r="A42" s="18" t="str">
        <f>'2026-FULL'!A36</f>
        <v>400 KVA 3 PH, 1.2kV BIL</v>
      </c>
      <c r="B42" s="19">
        <f>'2027-FULL'!B36</f>
        <v>1750</v>
      </c>
      <c r="C42" s="19">
        <f>'2027-FULL'!C36</f>
        <v>6950</v>
      </c>
      <c r="D42" s="76">
        <f>'2027-FULL'!J36</f>
        <v>12.754644266350001</v>
      </c>
      <c r="E42" s="77">
        <f>'2027-FULL'!K36</f>
        <v>140.52742486235252</v>
      </c>
      <c r="F42" s="77">
        <f>'2027-FULL'!L36</f>
        <v>153.28206912870252</v>
      </c>
      <c r="G42" s="77">
        <f>'2027-FULL'!M36</f>
        <v>14.615937831249999</v>
      </c>
      <c r="H42" s="78">
        <f>'2027-FULL'!N36</f>
        <v>167.89800695995251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" customHeight="1" x14ac:dyDescent="0.2">
      <c r="A43" s="18" t="str">
        <f>'2026-FULL'!A37</f>
        <v>*450 KVA 3PH, 1.2kV BIL</v>
      </c>
      <c r="B43" s="19">
        <f>'2027-FULL'!B37</f>
        <v>2075</v>
      </c>
      <c r="C43" s="19">
        <f>'2027-FULL'!C37</f>
        <v>7275</v>
      </c>
      <c r="D43" s="76">
        <f>'2027-FULL'!J37</f>
        <v>14.731837566575003</v>
      </c>
      <c r="E43" s="77">
        <f>'2027-FULL'!K37</f>
        <v>165.33808501778628</v>
      </c>
      <c r="F43" s="77">
        <f>'2027-FULL'!L37</f>
        <v>180.06992258436128</v>
      </c>
      <c r="G43" s="77">
        <f>'2027-FULL'!M37</f>
        <v>16.881664240625</v>
      </c>
      <c r="H43" s="78">
        <f>'2027-FULL'!N37</f>
        <v>196.95158682498629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" customHeight="1" x14ac:dyDescent="0.2">
      <c r="A44" s="18" t="str">
        <f>'2026-FULL'!A38</f>
        <v>500 KVA 3 PH, 95kV BIL</v>
      </c>
      <c r="B44" s="19">
        <f>'2027-FULL'!B38</f>
        <v>2400</v>
      </c>
      <c r="C44" s="19">
        <f>'2027-FULL'!C38</f>
        <v>7600</v>
      </c>
      <c r="D44" s="76">
        <f>'2027-FULL'!J38</f>
        <v>16.709030866799999</v>
      </c>
      <c r="E44" s="77">
        <f>'2027-FULL'!K38</f>
        <v>190.14874517321996</v>
      </c>
      <c r="F44" s="77">
        <f>'2027-FULL'!L38</f>
        <v>206.85777604001996</v>
      </c>
      <c r="G44" s="77">
        <f>'2027-FULL'!M38</f>
        <v>19.147390649999998</v>
      </c>
      <c r="H44" s="78">
        <f>'2027-FULL'!N38</f>
        <v>226.00516669001996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18" t="str">
        <f>'2026-FULL'!A39</f>
        <v>750 KVA 3 PH, 95kV BIL</v>
      </c>
      <c r="B45" s="19">
        <f>'2027-FULL'!B39</f>
        <v>3000</v>
      </c>
      <c r="C45" s="19">
        <f>'2027-FULL'!C39</f>
        <v>12000</v>
      </c>
      <c r="D45" s="76">
        <f>'2027-FULL'!J39</f>
        <v>21.899855316</v>
      </c>
      <c r="E45" s="77">
        <f>'2027-FULL'!K39</f>
        <v>241.01841343140003</v>
      </c>
      <c r="F45" s="77">
        <f>'2027-FULL'!L39</f>
        <v>262.91826874740002</v>
      </c>
      <c r="G45" s="77">
        <f>'2027-FULL'!M39</f>
        <v>25.095715499999997</v>
      </c>
      <c r="H45" s="78">
        <f>'2027-FULL'!N39</f>
        <v>288.0139842474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18" t="str">
        <f>'2026-FULL'!A40</f>
        <v>1000 KVA 3 PH, 95kV BIL</v>
      </c>
      <c r="B46" s="19">
        <f>'2027-FULL'!B40</f>
        <v>3400</v>
      </c>
      <c r="C46" s="19">
        <f>'2027-FULL'!C40</f>
        <v>13000</v>
      </c>
      <c r="D46" s="76">
        <f>'2027-FULL'!J40</f>
        <v>24.576580009000004</v>
      </c>
      <c r="E46" s="77">
        <f>'2027-FULL'!K40</f>
        <v>272.35440621735</v>
      </c>
      <c r="F46" s="77">
        <f>'2027-FULL'!L40</f>
        <v>296.93098622635</v>
      </c>
      <c r="G46" s="77">
        <f>'2027-FULL'!M40</f>
        <v>28.163056375</v>
      </c>
      <c r="H46" s="78">
        <f>'2027-FULL'!N40</f>
        <v>325.09404260135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18" t="str">
        <f>'2026-FULL'!A41</f>
        <v>1500 KVA 3 PH, 95kV BIL</v>
      </c>
      <c r="B47" s="19">
        <f>'2027-FULL'!B41</f>
        <v>4500</v>
      </c>
      <c r="C47" s="19">
        <f>'2027-FULL'!C41</f>
        <v>18000</v>
      </c>
      <c r="D47" s="76">
        <f>'2027-FULL'!J41</f>
        <v>32.849782974</v>
      </c>
      <c r="E47" s="77">
        <f>'2027-FULL'!K41</f>
        <v>361.52762014710004</v>
      </c>
      <c r="F47" s="77">
        <f>'2027-FULL'!L41</f>
        <v>394.37740312110003</v>
      </c>
      <c r="G47" s="77">
        <f>'2027-FULL'!M41</f>
        <v>37.643573249999996</v>
      </c>
      <c r="H47" s="78">
        <f>'2027-FULL'!N41</f>
        <v>432.02097637110001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18" t="str">
        <f>'2026-FULL'!A42</f>
        <v>2000 KVA 3 PH, 95kV BIL</v>
      </c>
      <c r="B48" s="19">
        <f>'2027-FULL'!B42</f>
        <v>5400</v>
      </c>
      <c r="C48" s="19">
        <f>'2027-FULL'!C42</f>
        <v>21000</v>
      </c>
      <c r="D48" s="76">
        <f>'2027-FULL'!J42</f>
        <v>39.176483553000011</v>
      </c>
      <c r="E48" s="77">
        <f>'2027-FULL'!K42</f>
        <v>433.03334850495008</v>
      </c>
      <c r="F48" s="77">
        <f>'2027-FULL'!L42</f>
        <v>472.20983205795011</v>
      </c>
      <c r="G48" s="77">
        <f>'2027-FULL'!M42</f>
        <v>44.893533375000004</v>
      </c>
      <c r="H48" s="78">
        <f>'2027-FULL'!N42</f>
        <v>517.10336543295011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18" t="str">
        <f>'2026-FULL'!A43</f>
        <v>2500 KVA 3 PH, 95kV BIL</v>
      </c>
      <c r="B49" s="19">
        <f>'2027-FULL'!B43</f>
        <v>6500</v>
      </c>
      <c r="C49" s="19">
        <f>'2027-FULL'!C43</f>
        <v>25000</v>
      </c>
      <c r="D49" s="76">
        <f>'2027-FULL'!J43</f>
        <v>47.044259825000005</v>
      </c>
      <c r="E49" s="77">
        <f>'2027-FULL'!K43</f>
        <v>520.87356964875005</v>
      </c>
      <c r="F49" s="77">
        <f>'2027-FULL'!L43</f>
        <v>567.91782947375009</v>
      </c>
      <c r="G49" s="77">
        <f>'2027-FULL'!M43</f>
        <v>53.909459374999997</v>
      </c>
      <c r="H49" s="78">
        <f>'2027-FULL'!N43</f>
        <v>621.82728884875007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18" t="str">
        <f>'2026-FULL'!A44</f>
        <v>3000 KVA 3PH, 95kV BIL</v>
      </c>
      <c r="B50" s="19">
        <f>'2027-FULL'!B44</f>
        <v>7700</v>
      </c>
      <c r="C50" s="19">
        <f>'2027-FULL'!C44</f>
        <v>29000</v>
      </c>
      <c r="D50" s="76">
        <f>'2027-FULL'!J44</f>
        <v>55.479860597000005</v>
      </c>
      <c r="E50" s="77">
        <f>'2027-FULL'!K44</f>
        <v>616.21454079255</v>
      </c>
      <c r="F50" s="77">
        <f>'2027-FULL'!L44</f>
        <v>671.69440138954997</v>
      </c>
      <c r="G50" s="77">
        <f>'2027-FULL'!M44</f>
        <v>63.576072875000001</v>
      </c>
      <c r="H50" s="78">
        <f>'2027-FULL'!N44</f>
        <v>735.27047426454999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18" t="str">
        <f>'2026-FULL'!A45</f>
        <v>3750 KVA 3PH, 95kV BIL</v>
      </c>
      <c r="B51" s="19">
        <f>'2027-FULL'!B45</f>
        <v>9500</v>
      </c>
      <c r="C51" s="19">
        <f>'2027-FULL'!C45</f>
        <v>35000</v>
      </c>
      <c r="D51" s="76">
        <f>'2027-FULL'!J45</f>
        <v>68.133261755000007</v>
      </c>
      <c r="E51" s="77">
        <f>'2027-FULL'!K45</f>
        <v>759.22599750825009</v>
      </c>
      <c r="F51" s="77">
        <f>'2027-FULL'!L45</f>
        <v>827.35925926325012</v>
      </c>
      <c r="G51" s="77">
        <f>'2027-FULL'!M45</f>
        <v>78.075993124999997</v>
      </c>
      <c r="H51" s="78">
        <f>'2027-FULL'!N45</f>
        <v>905.43525238825009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18" t="str">
        <f>'2026-FULL'!A46</f>
        <v>5000 KVA 3PH, 95kV BIL</v>
      </c>
      <c r="B52" s="19">
        <f>'2027-FULL'!B46</f>
        <v>11000</v>
      </c>
      <c r="C52" s="19">
        <f>'2027-FULL'!C46</f>
        <v>39000</v>
      </c>
      <c r="D52" s="76">
        <f>'2027-FULL'!J46</f>
        <v>78.272336027000009</v>
      </c>
      <c r="E52" s="77">
        <f>'2027-FULL'!K46</f>
        <v>877.06921865205015</v>
      </c>
      <c r="F52" s="77">
        <f>'2027-FULL'!L46</f>
        <v>955.3415546790502</v>
      </c>
      <c r="G52" s="77">
        <f>'2027-FULL'!M46</f>
        <v>89.694669125000004</v>
      </c>
      <c r="H52" s="78">
        <f>'2027-FULL'!N46</f>
        <v>1045.0362238040502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79"/>
      <c r="B53" s="80"/>
      <c r="C53" s="80"/>
      <c r="D53" s="81"/>
      <c r="E53" s="82"/>
      <c r="F53" s="82"/>
      <c r="G53" s="82"/>
      <c r="H53" s="8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 t="s">
        <v>102</v>
      </c>
      <c r="B54" s="4"/>
      <c r="C54" s="4"/>
      <c r="D54" s="83"/>
      <c r="E54" s="65"/>
      <c r="F54" s="65"/>
      <c r="G54" s="65"/>
      <c r="H54" s="6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 t="s">
        <v>103</v>
      </c>
      <c r="B55" s="4"/>
      <c r="C55" s="4"/>
      <c r="D55" s="4"/>
      <c r="E55" s="65"/>
      <c r="F55" s="64"/>
      <c r="G55" s="65"/>
      <c r="H55" s="6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72</v>
      </c>
      <c r="B56" s="4"/>
      <c r="C56" s="4"/>
      <c r="D56" s="4"/>
      <c r="E56" s="65"/>
      <c r="F56" s="64"/>
      <c r="G56" s="65"/>
      <c r="H56" s="6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5"/>
      <c r="B57" s="4"/>
      <c r="C57" s="4"/>
      <c r="D57" s="4"/>
      <c r="E57" s="65"/>
      <c r="F57" s="65"/>
      <c r="G57" s="65"/>
      <c r="H57" s="6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5" t="s">
        <v>104</v>
      </c>
      <c r="B58" s="5"/>
      <c r="C58" s="5"/>
      <c r="D58" s="5"/>
      <c r="E58" s="62"/>
      <c r="F58" s="62"/>
      <c r="G58" s="62"/>
      <c r="H58" s="6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90"/>
      <c r="B59" s="85"/>
      <c r="C59" s="85"/>
      <c r="D59" s="85"/>
      <c r="E59" s="85"/>
      <c r="F59" s="85"/>
      <c r="G59" s="85"/>
      <c r="H59" s="8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85"/>
      <c r="B60" s="85"/>
      <c r="C60" s="85"/>
      <c r="D60" s="85"/>
      <c r="E60" s="85"/>
      <c r="F60" s="85"/>
      <c r="G60" s="85"/>
      <c r="H60" s="8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A61" s="5"/>
      <c r="B61" s="5"/>
      <c r="C61" s="5"/>
      <c r="D61" s="5"/>
      <c r="E61" s="62"/>
      <c r="F61" s="62"/>
      <c r="G61" s="62"/>
      <c r="H61" s="6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A62" s="5"/>
      <c r="B62" s="5"/>
      <c r="C62" s="5"/>
      <c r="D62" s="5"/>
      <c r="E62" s="62"/>
      <c r="F62" s="62"/>
      <c r="G62" s="62"/>
      <c r="H62" s="6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B63" s="5"/>
      <c r="C63" s="5"/>
      <c r="D63" s="5"/>
      <c r="E63" s="62"/>
      <c r="F63" s="62"/>
      <c r="G63" s="62"/>
      <c r="H63" s="6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B64" s="5"/>
      <c r="C64" s="5"/>
      <c r="D64" s="5"/>
      <c r="E64" s="62"/>
      <c r="F64" s="62"/>
      <c r="G64" s="62"/>
      <c r="H64" s="6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B65" s="5"/>
      <c r="C65" s="5"/>
      <c r="D65" s="5"/>
      <c r="E65" s="62"/>
      <c r="F65" s="62"/>
      <c r="G65" s="62"/>
      <c r="H65" s="6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B66" s="5"/>
      <c r="C66" s="5"/>
      <c r="D66" s="5"/>
      <c r="E66" s="62"/>
      <c r="F66" s="62"/>
      <c r="G66" s="62"/>
      <c r="H66" s="6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B67" s="5"/>
      <c r="C67" s="5"/>
      <c r="D67" s="5"/>
      <c r="E67" s="62"/>
      <c r="F67" s="62"/>
      <c r="G67" s="62"/>
      <c r="H67" s="6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5"/>
      <c r="E68" s="62"/>
      <c r="F68" s="62"/>
      <c r="G68" s="62"/>
      <c r="H68" s="6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5"/>
      <c r="E69" s="62"/>
      <c r="F69" s="62"/>
      <c r="G69" s="62"/>
      <c r="H69" s="6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5"/>
      <c r="E70" s="62"/>
      <c r="F70" s="62"/>
      <c r="G70" s="62"/>
      <c r="H70" s="6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5"/>
      <c r="E71" s="62"/>
      <c r="F71" s="62"/>
      <c r="G71" s="62"/>
      <c r="H71" s="6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"/>
      <c r="E72" s="62"/>
      <c r="F72" s="62"/>
      <c r="G72" s="62"/>
      <c r="H72" s="6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"/>
      <c r="E73" s="62"/>
      <c r="F73" s="62"/>
      <c r="G73" s="62"/>
      <c r="H73" s="6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"/>
      <c r="E74" s="62"/>
      <c r="F74" s="62"/>
      <c r="G74" s="62"/>
      <c r="H74" s="6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62"/>
      <c r="F75" s="62"/>
      <c r="G75" s="62"/>
      <c r="H75" s="6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62"/>
      <c r="F76" s="62"/>
      <c r="G76" s="62"/>
      <c r="H76" s="6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62"/>
      <c r="F77" s="62"/>
      <c r="G77" s="62"/>
      <c r="H77" s="6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62"/>
      <c r="F78" s="62"/>
      <c r="G78" s="62"/>
      <c r="H78" s="6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62"/>
      <c r="F79" s="62"/>
      <c r="G79" s="62"/>
      <c r="H79" s="6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62"/>
      <c r="F80" s="62"/>
      <c r="G80" s="62"/>
      <c r="H80" s="6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5"/>
      <c r="C81" s="5"/>
      <c r="D81" s="5"/>
      <c r="E81" s="62"/>
      <c r="F81" s="62"/>
      <c r="G81" s="62"/>
      <c r="H81" s="6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5"/>
      <c r="C82" s="5"/>
      <c r="D82" s="5"/>
      <c r="E82" s="62"/>
      <c r="F82" s="62"/>
      <c r="G82" s="62"/>
      <c r="H82" s="6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5"/>
      <c r="C83" s="5"/>
      <c r="D83" s="5"/>
      <c r="E83" s="62"/>
      <c r="F83" s="62"/>
      <c r="G83" s="62"/>
      <c r="H83" s="6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5"/>
      <c r="C84" s="5"/>
      <c r="D84" s="5"/>
      <c r="E84" s="62"/>
      <c r="F84" s="62"/>
      <c r="G84" s="62"/>
      <c r="H84" s="6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5"/>
      <c r="C85" s="5"/>
      <c r="D85" s="5"/>
      <c r="E85" s="62"/>
      <c r="F85" s="62"/>
      <c r="G85" s="62"/>
      <c r="H85" s="6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5"/>
      <c r="C86" s="5"/>
      <c r="D86" s="5"/>
      <c r="E86" s="62"/>
      <c r="F86" s="62"/>
      <c r="G86" s="62"/>
      <c r="H86" s="6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5"/>
      <c r="C87" s="5"/>
      <c r="D87" s="5"/>
      <c r="E87" s="62"/>
      <c r="F87" s="62"/>
      <c r="G87" s="62"/>
      <c r="H87" s="6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5"/>
      <c r="C88" s="5"/>
      <c r="D88" s="5"/>
      <c r="E88" s="62"/>
      <c r="F88" s="62"/>
      <c r="G88" s="62"/>
      <c r="H88" s="6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5"/>
      <c r="C89" s="5"/>
      <c r="D89" s="5"/>
      <c r="E89" s="62"/>
      <c r="F89" s="62"/>
      <c r="G89" s="62"/>
      <c r="H89" s="6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5"/>
      <c r="C90" s="5"/>
      <c r="D90" s="5"/>
      <c r="E90" s="62"/>
      <c r="F90" s="62"/>
      <c r="G90" s="62"/>
      <c r="H90" s="6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5"/>
      <c r="C91" s="5"/>
      <c r="D91" s="5"/>
      <c r="E91" s="62"/>
      <c r="F91" s="62"/>
      <c r="G91" s="62"/>
      <c r="H91" s="6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5"/>
      <c r="C92" s="5"/>
      <c r="D92" s="5"/>
      <c r="E92" s="62"/>
      <c r="F92" s="62"/>
      <c r="G92" s="62"/>
      <c r="H92" s="6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5"/>
      <c r="C93" s="5"/>
      <c r="D93" s="5"/>
      <c r="E93" s="62"/>
      <c r="F93" s="62"/>
      <c r="G93" s="62"/>
      <c r="H93" s="6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5"/>
      <c r="C94" s="5"/>
      <c r="D94" s="5"/>
      <c r="E94" s="62"/>
      <c r="F94" s="62"/>
      <c r="G94" s="62"/>
      <c r="H94" s="6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5"/>
      <c r="C95" s="5"/>
      <c r="D95" s="5"/>
      <c r="E95" s="62"/>
      <c r="F95" s="62"/>
      <c r="G95" s="62"/>
      <c r="H95" s="6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5"/>
      <c r="C96" s="5"/>
      <c r="D96" s="5"/>
      <c r="E96" s="62"/>
      <c r="F96" s="62"/>
      <c r="G96" s="62"/>
      <c r="H96" s="6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5"/>
      <c r="C97" s="5"/>
      <c r="D97" s="5"/>
      <c r="E97" s="62"/>
      <c r="F97" s="62"/>
      <c r="G97" s="62"/>
      <c r="H97" s="6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5"/>
      <c r="C98" s="5"/>
      <c r="D98" s="5"/>
      <c r="E98" s="62"/>
      <c r="F98" s="62"/>
      <c r="G98" s="62"/>
      <c r="H98" s="6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5"/>
      <c r="C99" s="5"/>
      <c r="D99" s="5"/>
      <c r="E99" s="62"/>
      <c r="F99" s="62"/>
      <c r="G99" s="62"/>
      <c r="H99" s="6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5"/>
      <c r="C100" s="5"/>
      <c r="D100" s="5"/>
      <c r="E100" s="62"/>
      <c r="F100" s="62"/>
      <c r="G100" s="62"/>
      <c r="H100" s="6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5"/>
      <c r="C101" s="5"/>
      <c r="D101" s="5"/>
      <c r="E101" s="62"/>
      <c r="F101" s="62"/>
      <c r="G101" s="62"/>
      <c r="H101" s="6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5"/>
      <c r="C102" s="5"/>
      <c r="D102" s="5"/>
      <c r="E102" s="62"/>
      <c r="F102" s="62"/>
      <c r="G102" s="62"/>
      <c r="H102" s="6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5"/>
      <c r="C103" s="5"/>
      <c r="D103" s="5"/>
      <c r="E103" s="62"/>
      <c r="F103" s="62"/>
      <c r="G103" s="62"/>
      <c r="H103" s="6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5"/>
      <c r="C104" s="5"/>
      <c r="D104" s="5"/>
      <c r="E104" s="62"/>
      <c r="F104" s="62"/>
      <c r="G104" s="62"/>
      <c r="H104" s="6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5"/>
      <c r="C105" s="5"/>
      <c r="D105" s="5"/>
      <c r="E105" s="62"/>
      <c r="F105" s="62"/>
      <c r="G105" s="62"/>
      <c r="H105" s="6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5"/>
      <c r="C106" s="5"/>
      <c r="D106" s="5"/>
      <c r="E106" s="62"/>
      <c r="F106" s="62"/>
      <c r="G106" s="62"/>
      <c r="H106" s="6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5"/>
      <c r="C107" s="5"/>
      <c r="D107" s="5"/>
      <c r="E107" s="62"/>
      <c r="F107" s="62"/>
      <c r="G107" s="62"/>
      <c r="H107" s="6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5"/>
      <c r="C108" s="5"/>
      <c r="D108" s="5"/>
      <c r="E108" s="62"/>
      <c r="F108" s="62"/>
      <c r="G108" s="62"/>
      <c r="H108" s="6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5"/>
      <c r="C109" s="5"/>
      <c r="D109" s="5"/>
      <c r="E109" s="62"/>
      <c r="F109" s="62"/>
      <c r="G109" s="62"/>
      <c r="H109" s="6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5"/>
      <c r="C110" s="5"/>
      <c r="D110" s="5"/>
      <c r="E110" s="62"/>
      <c r="F110" s="62"/>
      <c r="G110" s="62"/>
      <c r="H110" s="6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5"/>
      <c r="C111" s="5"/>
      <c r="D111" s="5"/>
      <c r="E111" s="62"/>
      <c r="F111" s="62"/>
      <c r="G111" s="62"/>
      <c r="H111" s="6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5"/>
      <c r="C112" s="5"/>
      <c r="D112" s="5"/>
      <c r="E112" s="62"/>
      <c r="F112" s="62"/>
      <c r="G112" s="62"/>
      <c r="H112" s="6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5"/>
      <c r="C113" s="5"/>
      <c r="D113" s="5"/>
      <c r="E113" s="62"/>
      <c r="F113" s="62"/>
      <c r="G113" s="62"/>
      <c r="H113" s="6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5"/>
      <c r="C114" s="5"/>
      <c r="D114" s="5"/>
      <c r="E114" s="62"/>
      <c r="F114" s="62"/>
      <c r="G114" s="62"/>
      <c r="H114" s="6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5"/>
      <c r="C115" s="5"/>
      <c r="D115" s="5"/>
      <c r="E115" s="62"/>
      <c r="F115" s="62"/>
      <c r="G115" s="62"/>
      <c r="H115" s="6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5"/>
      <c r="C116" s="5"/>
      <c r="D116" s="5"/>
      <c r="E116" s="62"/>
      <c r="F116" s="62"/>
      <c r="G116" s="62"/>
      <c r="H116" s="6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5"/>
      <c r="C117" s="5"/>
      <c r="D117" s="5"/>
      <c r="E117" s="62"/>
      <c r="F117" s="62"/>
      <c r="G117" s="62"/>
      <c r="H117" s="6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5"/>
      <c r="C118" s="5"/>
      <c r="D118" s="5"/>
      <c r="E118" s="62"/>
      <c r="F118" s="62"/>
      <c r="G118" s="62"/>
      <c r="H118" s="6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5"/>
      <c r="C119" s="5"/>
      <c r="D119" s="5"/>
      <c r="E119" s="62"/>
      <c r="F119" s="62"/>
      <c r="G119" s="62"/>
      <c r="H119" s="6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5"/>
      <c r="C120" s="5"/>
      <c r="D120" s="5"/>
      <c r="E120" s="62"/>
      <c r="F120" s="62"/>
      <c r="G120" s="62"/>
      <c r="H120" s="6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5"/>
      <c r="C121" s="5"/>
      <c r="D121" s="5"/>
      <c r="E121" s="62"/>
      <c r="F121" s="62"/>
      <c r="G121" s="62"/>
      <c r="H121" s="6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5"/>
      <c r="C122" s="5"/>
      <c r="D122" s="5"/>
      <c r="E122" s="62"/>
      <c r="F122" s="62"/>
      <c r="G122" s="62"/>
      <c r="H122" s="6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5"/>
      <c r="C123" s="5"/>
      <c r="D123" s="5"/>
      <c r="E123" s="62"/>
      <c r="F123" s="62"/>
      <c r="G123" s="62"/>
      <c r="H123" s="6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5"/>
      <c r="C124" s="5"/>
      <c r="D124" s="5"/>
      <c r="E124" s="62"/>
      <c r="F124" s="62"/>
      <c r="G124" s="62"/>
      <c r="H124" s="6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5"/>
      <c r="C125" s="5"/>
      <c r="D125" s="5"/>
      <c r="E125" s="62"/>
      <c r="F125" s="62"/>
      <c r="G125" s="62"/>
      <c r="H125" s="6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5"/>
      <c r="C126" s="5"/>
      <c r="D126" s="5"/>
      <c r="E126" s="62"/>
      <c r="F126" s="62"/>
      <c r="G126" s="62"/>
      <c r="H126" s="6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5"/>
      <c r="C127" s="5"/>
      <c r="D127" s="5"/>
      <c r="E127" s="62"/>
      <c r="F127" s="62"/>
      <c r="G127" s="62"/>
      <c r="H127" s="6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5"/>
      <c r="C128" s="5"/>
      <c r="D128" s="5"/>
      <c r="E128" s="62"/>
      <c r="F128" s="62"/>
      <c r="G128" s="62"/>
      <c r="H128" s="6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5"/>
      <c r="C129" s="5"/>
      <c r="D129" s="5"/>
      <c r="E129" s="62"/>
      <c r="F129" s="62"/>
      <c r="G129" s="62"/>
      <c r="H129" s="6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5"/>
      <c r="C130" s="5"/>
      <c r="D130" s="5"/>
      <c r="E130" s="62"/>
      <c r="F130" s="62"/>
      <c r="G130" s="62"/>
      <c r="H130" s="6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5"/>
      <c r="C131" s="5"/>
      <c r="D131" s="5"/>
      <c r="E131" s="62"/>
      <c r="F131" s="62"/>
      <c r="G131" s="62"/>
      <c r="H131" s="6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5"/>
      <c r="C132" s="5"/>
      <c r="D132" s="5"/>
      <c r="E132" s="62"/>
      <c r="F132" s="62"/>
      <c r="G132" s="62"/>
      <c r="H132" s="6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5"/>
      <c r="C133" s="5"/>
      <c r="D133" s="5"/>
      <c r="E133" s="62"/>
      <c r="F133" s="62"/>
      <c r="G133" s="62"/>
      <c r="H133" s="6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5"/>
      <c r="C134" s="5"/>
      <c r="D134" s="5"/>
      <c r="E134" s="62"/>
      <c r="F134" s="62"/>
      <c r="G134" s="62"/>
      <c r="H134" s="6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5"/>
      <c r="C135" s="5"/>
      <c r="D135" s="5"/>
      <c r="E135" s="62"/>
      <c r="F135" s="62"/>
      <c r="G135" s="62"/>
      <c r="H135" s="6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5"/>
      <c r="C136" s="5"/>
      <c r="D136" s="5"/>
      <c r="E136" s="62"/>
      <c r="F136" s="62"/>
      <c r="G136" s="62"/>
      <c r="H136" s="6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5"/>
      <c r="C137" s="5"/>
      <c r="D137" s="5"/>
      <c r="E137" s="62"/>
      <c r="F137" s="62"/>
      <c r="G137" s="62"/>
      <c r="H137" s="6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5"/>
      <c r="C138" s="5"/>
      <c r="D138" s="5"/>
      <c r="E138" s="62"/>
      <c r="F138" s="62"/>
      <c r="G138" s="62"/>
      <c r="H138" s="6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5"/>
      <c r="C139" s="5"/>
      <c r="D139" s="5"/>
      <c r="E139" s="62"/>
      <c r="F139" s="62"/>
      <c r="G139" s="62"/>
      <c r="H139" s="6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5"/>
      <c r="C140" s="5"/>
      <c r="D140" s="5"/>
      <c r="E140" s="62"/>
      <c r="F140" s="62"/>
      <c r="G140" s="62"/>
      <c r="H140" s="6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5"/>
      <c r="C141" s="5"/>
      <c r="D141" s="5"/>
      <c r="E141" s="62"/>
      <c r="F141" s="62"/>
      <c r="G141" s="62"/>
      <c r="H141" s="6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5"/>
      <c r="C142" s="5"/>
      <c r="D142" s="5"/>
      <c r="E142" s="62"/>
      <c r="F142" s="62"/>
      <c r="G142" s="62"/>
      <c r="H142" s="6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5"/>
      <c r="C143" s="5"/>
      <c r="D143" s="5"/>
      <c r="E143" s="62"/>
      <c r="F143" s="62"/>
      <c r="G143" s="62"/>
      <c r="H143" s="6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5"/>
      <c r="C144" s="5"/>
      <c r="D144" s="5"/>
      <c r="E144" s="62"/>
      <c r="F144" s="62"/>
      <c r="G144" s="62"/>
      <c r="H144" s="6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5"/>
      <c r="C145" s="5"/>
      <c r="D145" s="5"/>
      <c r="E145" s="62"/>
      <c r="F145" s="62"/>
      <c r="G145" s="62"/>
      <c r="H145" s="6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5"/>
      <c r="C146" s="5"/>
      <c r="D146" s="5"/>
      <c r="E146" s="62"/>
      <c r="F146" s="62"/>
      <c r="G146" s="62"/>
      <c r="H146" s="6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5"/>
      <c r="C147" s="5"/>
      <c r="D147" s="5"/>
      <c r="E147" s="62"/>
      <c r="F147" s="62"/>
      <c r="G147" s="62"/>
      <c r="H147" s="6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5"/>
      <c r="C148" s="5"/>
      <c r="D148" s="5"/>
      <c r="E148" s="62"/>
      <c r="F148" s="62"/>
      <c r="G148" s="62"/>
      <c r="H148" s="6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5"/>
      <c r="C149" s="5"/>
      <c r="D149" s="5"/>
      <c r="E149" s="62"/>
      <c r="F149" s="62"/>
      <c r="G149" s="62"/>
      <c r="H149" s="6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5"/>
      <c r="C150" s="5"/>
      <c r="D150" s="5"/>
      <c r="E150" s="62"/>
      <c r="F150" s="62"/>
      <c r="G150" s="62"/>
      <c r="H150" s="6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5"/>
      <c r="C151" s="5"/>
      <c r="D151" s="5"/>
      <c r="E151" s="62"/>
      <c r="F151" s="62"/>
      <c r="G151" s="62"/>
      <c r="H151" s="6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5"/>
      <c r="C152" s="5"/>
      <c r="D152" s="5"/>
      <c r="E152" s="62"/>
      <c r="F152" s="62"/>
      <c r="G152" s="62"/>
      <c r="H152" s="6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5"/>
      <c r="C153" s="5"/>
      <c r="D153" s="5"/>
      <c r="E153" s="62"/>
      <c r="F153" s="62"/>
      <c r="G153" s="62"/>
      <c r="H153" s="6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5"/>
      <c r="C154" s="5"/>
      <c r="D154" s="5"/>
      <c r="E154" s="62"/>
      <c r="F154" s="62"/>
      <c r="G154" s="62"/>
      <c r="H154" s="6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5"/>
      <c r="C155" s="5"/>
      <c r="D155" s="5"/>
      <c r="E155" s="62"/>
      <c r="F155" s="62"/>
      <c r="G155" s="62"/>
      <c r="H155" s="6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5"/>
      <c r="C156" s="5"/>
      <c r="D156" s="5"/>
      <c r="E156" s="62"/>
      <c r="F156" s="62"/>
      <c r="G156" s="62"/>
      <c r="H156" s="6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5"/>
      <c r="C157" s="5"/>
      <c r="D157" s="5"/>
      <c r="E157" s="62"/>
      <c r="F157" s="62"/>
      <c r="G157" s="62"/>
      <c r="H157" s="6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5"/>
      <c r="C158" s="5"/>
      <c r="D158" s="5"/>
      <c r="E158" s="62"/>
      <c r="F158" s="62"/>
      <c r="G158" s="62"/>
      <c r="H158" s="6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5"/>
      <c r="C159" s="5"/>
      <c r="D159" s="5"/>
      <c r="E159" s="62"/>
      <c r="F159" s="62"/>
      <c r="G159" s="62"/>
      <c r="H159" s="6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5"/>
      <c r="C160" s="5"/>
      <c r="D160" s="5"/>
      <c r="E160" s="62"/>
      <c r="F160" s="62"/>
      <c r="G160" s="62"/>
      <c r="H160" s="6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5"/>
      <c r="C161" s="5"/>
      <c r="D161" s="5"/>
      <c r="E161" s="62"/>
      <c r="F161" s="62"/>
      <c r="G161" s="62"/>
      <c r="H161" s="6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5"/>
      <c r="C162" s="5"/>
      <c r="D162" s="5"/>
      <c r="E162" s="62"/>
      <c r="F162" s="62"/>
      <c r="G162" s="62"/>
      <c r="H162" s="6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5"/>
      <c r="C163" s="5"/>
      <c r="D163" s="5"/>
      <c r="E163" s="62"/>
      <c r="F163" s="62"/>
      <c r="G163" s="62"/>
      <c r="H163" s="6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5"/>
      <c r="C164" s="5"/>
      <c r="D164" s="5"/>
      <c r="E164" s="62"/>
      <c r="F164" s="62"/>
      <c r="G164" s="62"/>
      <c r="H164" s="6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5"/>
      <c r="C165" s="5"/>
      <c r="D165" s="5"/>
      <c r="E165" s="62"/>
      <c r="F165" s="62"/>
      <c r="G165" s="62"/>
      <c r="H165" s="6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5"/>
      <c r="C166" s="5"/>
      <c r="D166" s="5"/>
      <c r="E166" s="62"/>
      <c r="F166" s="62"/>
      <c r="G166" s="62"/>
      <c r="H166" s="6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5"/>
      <c r="C167" s="5"/>
      <c r="D167" s="5"/>
      <c r="E167" s="62"/>
      <c r="F167" s="62"/>
      <c r="G167" s="62"/>
      <c r="H167" s="6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5"/>
      <c r="C168" s="5"/>
      <c r="D168" s="5"/>
      <c r="E168" s="62"/>
      <c r="F168" s="62"/>
      <c r="G168" s="62"/>
      <c r="H168" s="6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5"/>
      <c r="C169" s="5"/>
      <c r="D169" s="5"/>
      <c r="E169" s="62"/>
      <c r="F169" s="62"/>
      <c r="G169" s="62"/>
      <c r="H169" s="6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5"/>
      <c r="C170" s="5"/>
      <c r="D170" s="5"/>
      <c r="E170" s="62"/>
      <c r="F170" s="62"/>
      <c r="G170" s="62"/>
      <c r="H170" s="6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5"/>
      <c r="C171" s="5"/>
      <c r="D171" s="5"/>
      <c r="E171" s="62"/>
      <c r="F171" s="62"/>
      <c r="G171" s="62"/>
      <c r="H171" s="6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5"/>
      <c r="C172" s="5"/>
      <c r="D172" s="5"/>
      <c r="E172" s="62"/>
      <c r="F172" s="62"/>
      <c r="G172" s="62"/>
      <c r="H172" s="6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5"/>
      <c r="C173" s="5"/>
      <c r="D173" s="5"/>
      <c r="E173" s="62"/>
      <c r="F173" s="62"/>
      <c r="G173" s="62"/>
      <c r="H173" s="6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5"/>
      <c r="C174" s="5"/>
      <c r="D174" s="5"/>
      <c r="E174" s="62"/>
      <c r="F174" s="62"/>
      <c r="G174" s="62"/>
      <c r="H174" s="6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5"/>
      <c r="C175" s="5"/>
      <c r="D175" s="5"/>
      <c r="E175" s="62"/>
      <c r="F175" s="62"/>
      <c r="G175" s="62"/>
      <c r="H175" s="6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5"/>
      <c r="C176" s="5"/>
      <c r="D176" s="5"/>
      <c r="E176" s="62"/>
      <c r="F176" s="62"/>
      <c r="G176" s="62"/>
      <c r="H176" s="6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5"/>
      <c r="C177" s="5"/>
      <c r="D177" s="5"/>
      <c r="E177" s="62"/>
      <c r="F177" s="62"/>
      <c r="G177" s="62"/>
      <c r="H177" s="6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5"/>
      <c r="C178" s="5"/>
      <c r="D178" s="5"/>
      <c r="E178" s="62"/>
      <c r="F178" s="62"/>
      <c r="G178" s="62"/>
      <c r="H178" s="6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5"/>
      <c r="C179" s="5"/>
      <c r="D179" s="5"/>
      <c r="E179" s="62"/>
      <c r="F179" s="62"/>
      <c r="G179" s="62"/>
      <c r="H179" s="6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5"/>
      <c r="C180" s="5"/>
      <c r="D180" s="5"/>
      <c r="E180" s="62"/>
      <c r="F180" s="62"/>
      <c r="G180" s="62"/>
      <c r="H180" s="6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5"/>
      <c r="C181" s="5"/>
      <c r="D181" s="5"/>
      <c r="E181" s="62"/>
      <c r="F181" s="62"/>
      <c r="G181" s="62"/>
      <c r="H181" s="6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5"/>
      <c r="C182" s="5"/>
      <c r="D182" s="5"/>
      <c r="E182" s="62"/>
      <c r="F182" s="62"/>
      <c r="G182" s="62"/>
      <c r="H182" s="6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5"/>
      <c r="C183" s="5"/>
      <c r="D183" s="5"/>
      <c r="E183" s="62"/>
      <c r="F183" s="62"/>
      <c r="G183" s="62"/>
      <c r="H183" s="6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5"/>
      <c r="C184" s="5"/>
      <c r="D184" s="5"/>
      <c r="E184" s="62"/>
      <c r="F184" s="62"/>
      <c r="G184" s="62"/>
      <c r="H184" s="6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5"/>
      <c r="C185" s="5"/>
      <c r="D185" s="5"/>
      <c r="E185" s="62"/>
      <c r="F185" s="62"/>
      <c r="G185" s="62"/>
      <c r="H185" s="6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5"/>
      <c r="C186" s="5"/>
      <c r="D186" s="5"/>
      <c r="E186" s="62"/>
      <c r="F186" s="62"/>
      <c r="G186" s="62"/>
      <c r="H186" s="6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5"/>
      <c r="C187" s="5"/>
      <c r="D187" s="5"/>
      <c r="E187" s="62"/>
      <c r="F187" s="62"/>
      <c r="G187" s="62"/>
      <c r="H187" s="6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5"/>
      <c r="C188" s="5"/>
      <c r="D188" s="5"/>
      <c r="E188" s="62"/>
      <c r="F188" s="62"/>
      <c r="G188" s="62"/>
      <c r="H188" s="6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5"/>
      <c r="C189" s="5"/>
      <c r="D189" s="5"/>
      <c r="E189" s="62"/>
      <c r="F189" s="62"/>
      <c r="G189" s="62"/>
      <c r="H189" s="6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5"/>
      <c r="C190" s="5"/>
      <c r="D190" s="5"/>
      <c r="E190" s="62"/>
      <c r="F190" s="62"/>
      <c r="G190" s="62"/>
      <c r="H190" s="6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5"/>
      <c r="C191" s="5"/>
      <c r="D191" s="5"/>
      <c r="E191" s="62"/>
      <c r="F191" s="62"/>
      <c r="G191" s="62"/>
      <c r="H191" s="6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5"/>
      <c r="C192" s="5"/>
      <c r="D192" s="5"/>
      <c r="E192" s="62"/>
      <c r="F192" s="62"/>
      <c r="G192" s="62"/>
      <c r="H192" s="6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5"/>
      <c r="C193" s="5"/>
      <c r="D193" s="5"/>
      <c r="E193" s="62"/>
      <c r="F193" s="62"/>
      <c r="G193" s="62"/>
      <c r="H193" s="6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5"/>
      <c r="C194" s="5"/>
      <c r="D194" s="5"/>
      <c r="E194" s="62"/>
      <c r="F194" s="62"/>
      <c r="G194" s="62"/>
      <c r="H194" s="6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5"/>
      <c r="C195" s="5"/>
      <c r="D195" s="5"/>
      <c r="E195" s="62"/>
      <c r="F195" s="62"/>
      <c r="G195" s="62"/>
      <c r="H195" s="6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5"/>
      <c r="C196" s="5"/>
      <c r="D196" s="5"/>
      <c r="E196" s="62"/>
      <c r="F196" s="62"/>
      <c r="G196" s="62"/>
      <c r="H196" s="6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5"/>
      <c r="C197" s="5"/>
      <c r="D197" s="5"/>
      <c r="E197" s="62"/>
      <c r="F197" s="62"/>
      <c r="G197" s="62"/>
      <c r="H197" s="6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5"/>
      <c r="C198" s="5"/>
      <c r="D198" s="5"/>
      <c r="E198" s="62"/>
      <c r="F198" s="62"/>
      <c r="G198" s="62"/>
      <c r="H198" s="6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5"/>
      <c r="C199" s="5"/>
      <c r="D199" s="5"/>
      <c r="E199" s="62"/>
      <c r="F199" s="62"/>
      <c r="G199" s="62"/>
      <c r="H199" s="6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5"/>
      <c r="C200" s="5"/>
      <c r="D200" s="5"/>
      <c r="E200" s="62"/>
      <c r="F200" s="62"/>
      <c r="G200" s="62"/>
      <c r="H200" s="6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5"/>
      <c r="C201" s="5"/>
      <c r="D201" s="5"/>
      <c r="E201" s="62"/>
      <c r="F201" s="62"/>
      <c r="G201" s="62"/>
      <c r="H201" s="6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5"/>
      <c r="C202" s="5"/>
      <c r="D202" s="5"/>
      <c r="E202" s="62"/>
      <c r="F202" s="62"/>
      <c r="G202" s="62"/>
      <c r="H202" s="6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5"/>
      <c r="C203" s="5"/>
      <c r="D203" s="5"/>
      <c r="E203" s="62"/>
      <c r="F203" s="62"/>
      <c r="G203" s="62"/>
      <c r="H203" s="6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5"/>
      <c r="C204" s="5"/>
      <c r="D204" s="5"/>
      <c r="E204" s="62"/>
      <c r="F204" s="62"/>
      <c r="G204" s="62"/>
      <c r="H204" s="6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5"/>
      <c r="C205" s="5"/>
      <c r="D205" s="5"/>
      <c r="E205" s="62"/>
      <c r="F205" s="62"/>
      <c r="G205" s="62"/>
      <c r="H205" s="6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5"/>
      <c r="C206" s="5"/>
      <c r="D206" s="5"/>
      <c r="E206" s="62"/>
      <c r="F206" s="62"/>
      <c r="G206" s="62"/>
      <c r="H206" s="6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5"/>
      <c r="C207" s="5"/>
      <c r="D207" s="5"/>
      <c r="E207" s="62"/>
      <c r="F207" s="62"/>
      <c r="G207" s="62"/>
      <c r="H207" s="6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5"/>
      <c r="C208" s="5"/>
      <c r="D208" s="5"/>
      <c r="E208" s="62"/>
      <c r="F208" s="62"/>
      <c r="G208" s="62"/>
      <c r="H208" s="6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5"/>
      <c r="C209" s="5"/>
      <c r="D209" s="5"/>
      <c r="E209" s="62"/>
      <c r="F209" s="62"/>
      <c r="G209" s="62"/>
      <c r="H209" s="6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5"/>
      <c r="C210" s="5"/>
      <c r="D210" s="5"/>
      <c r="E210" s="62"/>
      <c r="F210" s="62"/>
      <c r="G210" s="62"/>
      <c r="H210" s="6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5"/>
      <c r="C211" s="5"/>
      <c r="D211" s="5"/>
      <c r="E211" s="62"/>
      <c r="F211" s="62"/>
      <c r="G211" s="62"/>
      <c r="H211" s="6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5"/>
      <c r="C212" s="5"/>
      <c r="D212" s="5"/>
      <c r="E212" s="62"/>
      <c r="F212" s="62"/>
      <c r="G212" s="62"/>
      <c r="H212" s="6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5"/>
      <c r="C213" s="5"/>
      <c r="D213" s="5"/>
      <c r="E213" s="62"/>
      <c r="F213" s="62"/>
      <c r="G213" s="62"/>
      <c r="H213" s="6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5"/>
      <c r="C214" s="5"/>
      <c r="D214" s="5"/>
      <c r="E214" s="62"/>
      <c r="F214" s="62"/>
      <c r="G214" s="62"/>
      <c r="H214" s="6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5"/>
      <c r="C215" s="5"/>
      <c r="D215" s="5"/>
      <c r="E215" s="62"/>
      <c r="F215" s="62"/>
      <c r="G215" s="62"/>
      <c r="H215" s="6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5"/>
      <c r="C216" s="5"/>
      <c r="D216" s="5"/>
      <c r="E216" s="62"/>
      <c r="F216" s="62"/>
      <c r="G216" s="62"/>
      <c r="H216" s="6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5"/>
      <c r="C217" s="5"/>
      <c r="D217" s="5"/>
      <c r="E217" s="62"/>
      <c r="F217" s="62"/>
      <c r="G217" s="62"/>
      <c r="H217" s="6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5"/>
      <c r="C218" s="5"/>
      <c r="D218" s="5"/>
      <c r="E218" s="62"/>
      <c r="F218" s="62"/>
      <c r="G218" s="62"/>
      <c r="H218" s="6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5"/>
      <c r="C219" s="5"/>
      <c r="D219" s="5"/>
      <c r="E219" s="62"/>
      <c r="F219" s="62"/>
      <c r="G219" s="62"/>
      <c r="H219" s="6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5"/>
      <c r="C220" s="5"/>
      <c r="D220" s="5"/>
      <c r="E220" s="62"/>
      <c r="F220" s="62"/>
      <c r="G220" s="62"/>
      <c r="H220" s="6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5"/>
      <c r="C221" s="5"/>
      <c r="D221" s="5"/>
      <c r="E221" s="62"/>
      <c r="F221" s="62"/>
      <c r="G221" s="62"/>
      <c r="H221" s="6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5"/>
      <c r="C222" s="5"/>
      <c r="D222" s="5"/>
      <c r="E222" s="62"/>
      <c r="F222" s="62"/>
      <c r="G222" s="62"/>
      <c r="H222" s="6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5"/>
      <c r="C223" s="5"/>
      <c r="D223" s="5"/>
      <c r="E223" s="62"/>
      <c r="F223" s="62"/>
      <c r="G223" s="62"/>
      <c r="H223" s="6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5"/>
      <c r="C224" s="5"/>
      <c r="D224" s="5"/>
      <c r="E224" s="62"/>
      <c r="F224" s="62"/>
      <c r="G224" s="62"/>
      <c r="H224" s="6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5"/>
      <c r="C225" s="5"/>
      <c r="D225" s="5"/>
      <c r="E225" s="62"/>
      <c r="F225" s="62"/>
      <c r="G225" s="62"/>
      <c r="H225" s="6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5"/>
      <c r="C226" s="5"/>
      <c r="D226" s="5"/>
      <c r="E226" s="62"/>
      <c r="F226" s="62"/>
      <c r="G226" s="62"/>
      <c r="H226" s="6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5"/>
      <c r="C227" s="5"/>
      <c r="D227" s="5"/>
      <c r="E227" s="62"/>
      <c r="F227" s="62"/>
      <c r="G227" s="62"/>
      <c r="H227" s="6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5"/>
      <c r="C228" s="5"/>
      <c r="D228" s="5"/>
      <c r="E228" s="62"/>
      <c r="F228" s="62"/>
      <c r="G228" s="62"/>
      <c r="H228" s="6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5"/>
      <c r="C229" s="5"/>
      <c r="D229" s="5"/>
      <c r="E229" s="62"/>
      <c r="F229" s="62"/>
      <c r="G229" s="62"/>
      <c r="H229" s="6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5"/>
      <c r="C230" s="5"/>
      <c r="D230" s="5"/>
      <c r="E230" s="62"/>
      <c r="F230" s="62"/>
      <c r="G230" s="62"/>
      <c r="H230" s="6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5"/>
      <c r="C231" s="5"/>
      <c r="D231" s="5"/>
      <c r="E231" s="62"/>
      <c r="F231" s="62"/>
      <c r="G231" s="62"/>
      <c r="H231" s="6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5"/>
      <c r="C232" s="5"/>
      <c r="D232" s="5"/>
      <c r="E232" s="62"/>
      <c r="F232" s="62"/>
      <c r="G232" s="62"/>
      <c r="H232" s="6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5"/>
      <c r="C233" s="5"/>
      <c r="D233" s="5"/>
      <c r="E233" s="62"/>
      <c r="F233" s="62"/>
      <c r="G233" s="62"/>
      <c r="H233" s="6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5"/>
      <c r="C234" s="5"/>
      <c r="D234" s="5"/>
      <c r="E234" s="62"/>
      <c r="F234" s="62"/>
      <c r="G234" s="62"/>
      <c r="H234" s="6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5"/>
      <c r="C235" s="5"/>
      <c r="D235" s="5"/>
      <c r="E235" s="62"/>
      <c r="F235" s="62"/>
      <c r="G235" s="62"/>
      <c r="H235" s="6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5"/>
      <c r="C236" s="5"/>
      <c r="D236" s="5"/>
      <c r="E236" s="62"/>
      <c r="F236" s="62"/>
      <c r="G236" s="62"/>
      <c r="H236" s="6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5"/>
      <c r="C237" s="5"/>
      <c r="D237" s="5"/>
      <c r="E237" s="62"/>
      <c r="F237" s="62"/>
      <c r="G237" s="62"/>
      <c r="H237" s="6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5"/>
      <c r="C238" s="5"/>
      <c r="D238" s="5"/>
      <c r="E238" s="62"/>
      <c r="F238" s="62"/>
      <c r="G238" s="62"/>
      <c r="H238" s="6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5"/>
      <c r="C239" s="5"/>
      <c r="D239" s="5"/>
      <c r="E239" s="62"/>
      <c r="F239" s="62"/>
      <c r="G239" s="62"/>
      <c r="H239" s="6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5"/>
      <c r="C240" s="5"/>
      <c r="D240" s="5"/>
      <c r="E240" s="62"/>
      <c r="F240" s="62"/>
      <c r="G240" s="62"/>
      <c r="H240" s="6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5"/>
      <c r="C241" s="5"/>
      <c r="D241" s="5"/>
      <c r="E241" s="62"/>
      <c r="F241" s="62"/>
      <c r="G241" s="62"/>
      <c r="H241" s="6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5"/>
      <c r="C242" s="5"/>
      <c r="D242" s="5"/>
      <c r="E242" s="62"/>
      <c r="F242" s="62"/>
      <c r="G242" s="62"/>
      <c r="H242" s="6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5"/>
      <c r="C243" s="5"/>
      <c r="D243" s="5"/>
      <c r="E243" s="62"/>
      <c r="F243" s="62"/>
      <c r="G243" s="62"/>
      <c r="H243" s="6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5"/>
      <c r="C244" s="5"/>
      <c r="D244" s="5"/>
      <c r="E244" s="62"/>
      <c r="F244" s="62"/>
      <c r="G244" s="62"/>
      <c r="H244" s="6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5"/>
      <c r="C245" s="5"/>
      <c r="D245" s="5"/>
      <c r="E245" s="62"/>
      <c r="F245" s="62"/>
      <c r="G245" s="62"/>
      <c r="H245" s="6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5"/>
      <c r="C246" s="5"/>
      <c r="D246" s="5"/>
      <c r="E246" s="62"/>
      <c r="F246" s="62"/>
      <c r="G246" s="62"/>
      <c r="H246" s="6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5"/>
      <c r="C247" s="5"/>
      <c r="D247" s="5"/>
      <c r="E247" s="62"/>
      <c r="F247" s="62"/>
      <c r="G247" s="62"/>
      <c r="H247" s="6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5"/>
      <c r="C248" s="5"/>
      <c r="D248" s="5"/>
      <c r="E248" s="62"/>
      <c r="F248" s="62"/>
      <c r="G248" s="62"/>
      <c r="H248" s="6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5"/>
      <c r="C249" s="5"/>
      <c r="D249" s="5"/>
      <c r="E249" s="62"/>
      <c r="F249" s="62"/>
      <c r="G249" s="62"/>
      <c r="H249" s="6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5"/>
      <c r="C250" s="5"/>
      <c r="D250" s="5"/>
      <c r="E250" s="62"/>
      <c r="F250" s="62"/>
      <c r="G250" s="62"/>
      <c r="H250" s="6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5"/>
      <c r="C251" s="5"/>
      <c r="D251" s="5"/>
      <c r="E251" s="62"/>
      <c r="F251" s="62"/>
      <c r="G251" s="62"/>
      <c r="H251" s="6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5"/>
      <c r="C252" s="5"/>
      <c r="D252" s="5"/>
      <c r="E252" s="62"/>
      <c r="F252" s="62"/>
      <c r="G252" s="62"/>
      <c r="H252" s="6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5"/>
      <c r="C253" s="5"/>
      <c r="D253" s="5"/>
      <c r="E253" s="62"/>
      <c r="F253" s="62"/>
      <c r="G253" s="62"/>
      <c r="H253" s="6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5"/>
      <c r="C254" s="5"/>
      <c r="D254" s="5"/>
      <c r="E254" s="62"/>
      <c r="F254" s="62"/>
      <c r="G254" s="62"/>
      <c r="H254" s="6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5"/>
      <c r="C255" s="5"/>
      <c r="D255" s="5"/>
      <c r="E255" s="62"/>
      <c r="F255" s="62"/>
      <c r="G255" s="62"/>
      <c r="H255" s="6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5"/>
      <c r="C256" s="5"/>
      <c r="D256" s="5"/>
      <c r="E256" s="62"/>
      <c r="F256" s="62"/>
      <c r="G256" s="62"/>
      <c r="H256" s="6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8" ht="15.75" customHeight="1" x14ac:dyDescent="0.2">
      <c r="A257" s="5"/>
      <c r="B257" s="5"/>
      <c r="C257" s="5"/>
      <c r="D257" s="5"/>
      <c r="E257" s="62"/>
      <c r="F257" s="62"/>
      <c r="G257" s="62"/>
      <c r="H257" s="62"/>
    </row>
    <row r="258" spans="1:8" ht="15.75" customHeight="1" x14ac:dyDescent="0.2">
      <c r="A258" s="5"/>
      <c r="B258" s="5"/>
      <c r="C258" s="5"/>
      <c r="D258" s="5"/>
      <c r="E258" s="62"/>
      <c r="F258" s="62"/>
      <c r="G258" s="62"/>
      <c r="H258" s="62"/>
    </row>
    <row r="259" spans="1:8" ht="15.75" customHeight="1" x14ac:dyDescent="0.2"/>
    <row r="260" spans="1:8" ht="15.75" customHeight="1" x14ac:dyDescent="0.2"/>
    <row r="261" spans="1:8" ht="15.75" customHeight="1" x14ac:dyDescent="0.2"/>
    <row r="262" spans="1:8" ht="15.75" customHeight="1" x14ac:dyDescent="0.2"/>
    <row r="263" spans="1:8" ht="15.75" customHeight="1" x14ac:dyDescent="0.2"/>
    <row r="264" spans="1:8" ht="15.75" customHeight="1" x14ac:dyDescent="0.2"/>
    <row r="265" spans="1:8" ht="15.75" customHeight="1" x14ac:dyDescent="0.2"/>
    <row r="266" spans="1:8" ht="15.75" customHeight="1" x14ac:dyDescent="0.2"/>
    <row r="267" spans="1:8" ht="15.75" customHeight="1" x14ac:dyDescent="0.2"/>
    <row r="268" spans="1:8" ht="15.75" customHeight="1" x14ac:dyDescent="0.2"/>
    <row r="269" spans="1:8" ht="15.75" customHeight="1" x14ac:dyDescent="0.2"/>
    <row r="270" spans="1:8" ht="15.75" customHeight="1" x14ac:dyDescent="0.2"/>
    <row r="271" spans="1:8" ht="15.75" customHeight="1" x14ac:dyDescent="0.2"/>
    <row r="272" spans="1:8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A59:H60"/>
    <mergeCell ref="A1:H1"/>
    <mergeCell ref="A2:H2"/>
    <mergeCell ref="A4:H4"/>
    <mergeCell ref="A5:H5"/>
    <mergeCell ref="A6:H6"/>
  </mergeCell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Z1000"/>
  <sheetViews>
    <sheetView topLeftCell="A10" workbookViewId="0">
      <selection sqref="A1:H1"/>
    </sheetView>
  </sheetViews>
  <sheetFormatPr defaultColWidth="12.5703125" defaultRowHeight="15" customHeight="1" x14ac:dyDescent="0.2"/>
  <cols>
    <col min="1" max="1" width="29" customWidth="1"/>
    <col min="2" max="3" width="9.140625" customWidth="1"/>
    <col min="4" max="4" width="13.42578125" customWidth="1"/>
    <col min="5" max="6" width="10.42578125" customWidth="1"/>
    <col min="7" max="7" width="11.42578125" customWidth="1"/>
    <col min="8" max="8" width="10.42578125" customWidth="1"/>
    <col min="9" max="26" width="9.140625" customWidth="1"/>
  </cols>
  <sheetData>
    <row r="1" spans="1:26" ht="12" customHeight="1" x14ac:dyDescent="0.2">
      <c r="A1" s="86" t="s">
        <v>105</v>
      </c>
      <c r="B1" s="85"/>
      <c r="C1" s="85"/>
      <c r="D1" s="85"/>
      <c r="E1" s="85"/>
      <c r="F1" s="85"/>
      <c r="G1" s="85"/>
      <c r="H1" s="8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87" t="s">
        <v>107</v>
      </c>
      <c r="B2" s="85"/>
      <c r="C2" s="85"/>
      <c r="D2" s="85"/>
      <c r="E2" s="85"/>
      <c r="F2" s="85"/>
      <c r="G2" s="85"/>
      <c r="H2" s="8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8"/>
      <c r="B3" s="58"/>
      <c r="C3" s="59"/>
      <c r="D3" s="58"/>
      <c r="E3" s="60"/>
      <c r="F3" s="60"/>
      <c r="G3" s="61"/>
      <c r="H3" s="62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" customHeight="1" x14ac:dyDescent="0.2">
      <c r="A4" s="88" t="s">
        <v>97</v>
      </c>
      <c r="B4" s="85"/>
      <c r="C4" s="85"/>
      <c r="D4" s="85"/>
      <c r="E4" s="85"/>
      <c r="F4" s="85"/>
      <c r="G4" s="85"/>
      <c r="H4" s="8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" customHeight="1" x14ac:dyDescent="0.2">
      <c r="A5" s="88" t="s">
        <v>98</v>
      </c>
      <c r="B5" s="85"/>
      <c r="C5" s="85"/>
      <c r="D5" s="85"/>
      <c r="E5" s="85"/>
      <c r="F5" s="85"/>
      <c r="G5" s="85"/>
      <c r="H5" s="8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89" t="s">
        <v>99</v>
      </c>
      <c r="B6" s="85"/>
      <c r="C6" s="85"/>
      <c r="D6" s="85"/>
      <c r="E6" s="85"/>
      <c r="F6" s="85"/>
      <c r="G6" s="85"/>
      <c r="H6" s="8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" customHeight="1" x14ac:dyDescent="0.2">
      <c r="A7" s="5"/>
      <c r="B7" s="5"/>
      <c r="C7" s="5"/>
      <c r="D7" s="5"/>
      <c r="E7" s="62"/>
      <c r="F7" s="62"/>
      <c r="G7" s="62"/>
      <c r="H7" s="6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" customHeight="1" x14ac:dyDescent="0.2">
      <c r="A8" s="63" t="s">
        <v>100</v>
      </c>
      <c r="B8" s="4"/>
      <c r="C8" s="4"/>
      <c r="D8" s="4"/>
      <c r="E8" s="64"/>
      <c r="F8" s="65"/>
      <c r="G8" s="62"/>
      <c r="H8" s="6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" customHeight="1" x14ac:dyDescent="0.2">
      <c r="A9" s="5"/>
      <c r="B9" s="5"/>
      <c r="C9" s="5"/>
      <c r="D9" s="5"/>
      <c r="E9" s="62"/>
      <c r="F9" s="62"/>
      <c r="G9" s="62"/>
      <c r="H9" s="6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93" customHeight="1" x14ac:dyDescent="0.2">
      <c r="A10" s="66" t="s">
        <v>1</v>
      </c>
      <c r="B10" s="67" t="s">
        <v>2</v>
      </c>
      <c r="C10" s="67" t="s">
        <v>3</v>
      </c>
      <c r="D10" s="67" t="s">
        <v>10</v>
      </c>
      <c r="E10" s="68" t="s">
        <v>101</v>
      </c>
      <c r="F10" s="68" t="s">
        <v>12</v>
      </c>
      <c r="G10" s="68" t="s">
        <v>13</v>
      </c>
      <c r="H10" s="69" t="s">
        <v>14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" customHeight="1" x14ac:dyDescent="0.2">
      <c r="A11" s="70" t="s">
        <v>15</v>
      </c>
      <c r="B11" s="71"/>
      <c r="C11" s="71"/>
      <c r="D11" s="72">
        <f>'2028-FULL'!J5</f>
        <v>7.5713200000000001</v>
      </c>
      <c r="E11" s="73">
        <f>'2028-FULL'!K5</f>
        <v>0.13700000000000001</v>
      </c>
      <c r="F11" s="74" t="str">
        <f>'2026-FULL'!L5</f>
        <v xml:space="preserve"> </v>
      </c>
      <c r="G11" s="73">
        <f>'2028-FULL'!M5</f>
        <v>9.6282333333333341</v>
      </c>
      <c r="H11" s="7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" customHeight="1" x14ac:dyDescent="0.2">
      <c r="A12" s="18" t="str">
        <f>'2026-FULL'!A6</f>
        <v>1.5 KVA 1PH, 1.2kV BIL</v>
      </c>
      <c r="B12" s="19">
        <f>'2028-FULL'!B6</f>
        <v>58</v>
      </c>
      <c r="C12" s="19">
        <f>'2028-FULL'!C6</f>
        <v>243</v>
      </c>
      <c r="D12" s="76">
        <f>'2028-FULL'!J6</f>
        <v>0.42787535719800002</v>
      </c>
      <c r="E12" s="77">
        <f>'2028-FULL'!K6</f>
        <v>4.6743522469858512</v>
      </c>
      <c r="F12" s="77">
        <f>'2028-FULL'!L6</f>
        <v>5.1022276041838515</v>
      </c>
      <c r="G12" s="77">
        <f>'2028-FULL'!M6</f>
        <v>0.54411698048500012</v>
      </c>
      <c r="H12" s="78">
        <f>'2028-FULL'!N6</f>
        <v>5.6463445846688511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" customHeight="1" x14ac:dyDescent="0.2">
      <c r="A13" s="18" t="str">
        <f>'2026-FULL'!A7</f>
        <v>25 KVA 1 PH, 1.2kV BIL</v>
      </c>
      <c r="B13" s="19">
        <f>'2028-FULL'!B7</f>
        <v>150</v>
      </c>
      <c r="C13" s="19">
        <f>'2028-FULL'!C7</f>
        <v>900</v>
      </c>
      <c r="D13" s="76">
        <f>'2028-FULL'!J7</f>
        <v>1.2166732674</v>
      </c>
      <c r="E13" s="77">
        <f>'2028-FULL'!K7</f>
        <v>12.450818507355001</v>
      </c>
      <c r="F13" s="77">
        <f>'2028-FULL'!L7</f>
        <v>13.667491774755</v>
      </c>
      <c r="G13" s="77">
        <f>'2028-FULL'!M7</f>
        <v>1.5472089555000001</v>
      </c>
      <c r="H13" s="78">
        <f>'2028-FULL'!N7</f>
        <v>15.214700730255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" customHeight="1" x14ac:dyDescent="0.2">
      <c r="A14" s="18" t="str">
        <f>'2026-FULL'!A8</f>
        <v>37.5 KVA 1 PH, 1.2kV BIL</v>
      </c>
      <c r="B14" s="19">
        <f>'2028-FULL'!B8</f>
        <v>200</v>
      </c>
      <c r="C14" s="19">
        <f>'2028-FULL'!C8</f>
        <v>1200</v>
      </c>
      <c r="D14" s="76">
        <f>'2028-FULL'!J8</f>
        <v>1.6222310232000003</v>
      </c>
      <c r="E14" s="77">
        <f>'2028-FULL'!K8</f>
        <v>16.601091343140002</v>
      </c>
      <c r="F14" s="77">
        <f>'2028-FULL'!L8</f>
        <v>18.223322366340003</v>
      </c>
      <c r="G14" s="77">
        <f>'2028-FULL'!M8</f>
        <v>2.0629452740000005</v>
      </c>
      <c r="H14" s="78">
        <f>'2028-FULL'!N8</f>
        <v>20.286267640340004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" customHeight="1" x14ac:dyDescent="0.2">
      <c r="A15" s="18" t="str">
        <f>'2026-FULL'!A9</f>
        <v>50 KVA 1 PH, 1.2kV BIL</v>
      </c>
      <c r="B15" s="19">
        <f>'2028-FULL'!B9</f>
        <v>250</v>
      </c>
      <c r="C15" s="19">
        <f>'2028-FULL'!C9</f>
        <v>1600</v>
      </c>
      <c r="D15" s="76">
        <f>'2028-FULL'!J9</f>
        <v>2.0683331975999999</v>
      </c>
      <c r="E15" s="77">
        <f>'2028-FULL'!K9</f>
        <v>20.884663457520002</v>
      </c>
      <c r="F15" s="77">
        <f>'2028-FULL'!L9</f>
        <v>22.952996655120003</v>
      </c>
      <c r="G15" s="77">
        <f>'2028-FULL'!M9</f>
        <v>2.630240782</v>
      </c>
      <c r="H15" s="78">
        <f>'2028-FULL'!N9</f>
        <v>25.583237437120005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" customHeight="1" x14ac:dyDescent="0.2">
      <c r="A16" s="18" t="str">
        <f>'2026-FULL'!A10</f>
        <v>75 KVA 1 PH, 1.2kV BIL</v>
      </c>
      <c r="B16" s="19">
        <f>'2028-FULL'!B10</f>
        <v>350</v>
      </c>
      <c r="C16" s="19">
        <f>'2028-FULL'!C10</f>
        <v>1900</v>
      </c>
      <c r="D16" s="76">
        <f>'2028-FULL'!J10</f>
        <v>2.7578154533999997</v>
      </c>
      <c r="E16" s="77">
        <f>'2028-FULL'!K10</f>
        <v>28.785311293305</v>
      </c>
      <c r="F16" s="77">
        <f>'2028-FULL'!L10</f>
        <v>31.543126746704999</v>
      </c>
      <c r="G16" s="77">
        <f>'2028-FULL'!M10</f>
        <v>3.5070358504999994</v>
      </c>
      <c r="H16" s="78">
        <f>'2028-FULL'!N10</f>
        <v>35.050162597205002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" customHeight="1" x14ac:dyDescent="0.2">
      <c r="A17" s="18" t="str">
        <f>'2026-FULL'!A11</f>
        <v>100 KVA 1 PH, 1.2kV BIL</v>
      </c>
      <c r="B17" s="19">
        <f>'2028-FULL'!B11</f>
        <v>400</v>
      </c>
      <c r="C17" s="19">
        <f>'2028-FULL'!C11</f>
        <v>2600</v>
      </c>
      <c r="D17" s="76">
        <f>'2028-FULL'!J11</f>
        <v>3.3255508836000005</v>
      </c>
      <c r="E17" s="77">
        <f>'2028-FULL'!K11</f>
        <v>33.468781243470005</v>
      </c>
      <c r="F17" s="77">
        <f>'2028-FULL'!L11</f>
        <v>36.794332127070007</v>
      </c>
      <c r="G17" s="77">
        <f>'2028-FULL'!M11</f>
        <v>4.2290089270000006</v>
      </c>
      <c r="H17" s="78">
        <f>'2028-FULL'!N11</f>
        <v>41.023341054070009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" customHeight="1" x14ac:dyDescent="0.2">
      <c r="A18" s="18" t="str">
        <f>'2026-FULL'!A12</f>
        <v>112.5 kVA 1 PH, 1.2kV BIL</v>
      </c>
      <c r="B18" s="19">
        <f>'2028-FULL'!B12</f>
        <v>447</v>
      </c>
      <c r="C18" s="19">
        <f>'2028-FULL'!C12</f>
        <v>2936</v>
      </c>
      <c r="D18" s="76">
        <f>'2028-FULL'!J12</f>
        <v>3.7286691600960005</v>
      </c>
      <c r="E18" s="77">
        <f>'2028-FULL'!K12</f>
        <v>37.442019319549203</v>
      </c>
      <c r="F18" s="77">
        <f>'2028-FULL'!L12</f>
        <v>41.170688479645207</v>
      </c>
      <c r="G18" s="77">
        <f>'2028-FULL'!M12</f>
        <v>4.7416430287200004</v>
      </c>
      <c r="H18" s="78">
        <f>'2028-FULL'!N12</f>
        <v>45.912331508365206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" customHeight="1" x14ac:dyDescent="0.2">
      <c r="A19" s="18" t="str">
        <f>'2026-FULL'!A13</f>
        <v>*150 KVA 1 PH, 1.2kV BIL</v>
      </c>
      <c r="B19" s="19">
        <f>'2028-FULL'!B13</f>
        <v>525</v>
      </c>
      <c r="C19" s="19">
        <f>'2028-FULL'!C13</f>
        <v>3500</v>
      </c>
      <c r="D19" s="76">
        <f>'2028-FULL'!J13</f>
        <v>4.4002619010000004</v>
      </c>
      <c r="E19" s="77">
        <f>'2028-FULL'!K13</f>
        <v>44.044412250825012</v>
      </c>
      <c r="F19" s="77">
        <f>'2028-FULL'!L13</f>
        <v>48.444674151825012</v>
      </c>
      <c r="G19" s="77">
        <f>'2028-FULL'!M13</f>
        <v>5.5956885075000002</v>
      </c>
      <c r="H19" s="78">
        <f>'2028-FULL'!N13</f>
        <v>54.040362659325012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" customHeight="1" x14ac:dyDescent="0.2">
      <c r="A20" s="18" t="str">
        <f>'2026-FULL'!A14</f>
        <v>167 KVA 1 PH, 1.2kV BIL</v>
      </c>
      <c r="B20" s="19">
        <f>'2028-FULL'!B14</f>
        <v>650</v>
      </c>
      <c r="C20" s="19">
        <f>'2028-FULL'!C14</f>
        <v>4400</v>
      </c>
      <c r="D20" s="76">
        <f>'2028-FULL'!J14</f>
        <v>5.4749729184000007</v>
      </c>
      <c r="E20" s="77">
        <f>'2028-FULL'!K14</f>
        <v>54.620043258180004</v>
      </c>
      <c r="F20" s="77">
        <f>'2028-FULL'!L14</f>
        <v>60.095016176580003</v>
      </c>
      <c r="G20" s="77">
        <f>'2028-FULL'!M14</f>
        <v>6.9623680880000016</v>
      </c>
      <c r="H20" s="78">
        <f>'2028-FULL'!N14</f>
        <v>67.057384264580008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" customHeight="1" x14ac:dyDescent="0.2">
      <c r="A21" s="18" t="str">
        <f>'2026-FULL'!A15</f>
        <v>175 KVA 1PH, 1.2kV BIL</v>
      </c>
      <c r="B21" s="19">
        <f>'2028-FULL'!B15</f>
        <v>665</v>
      </c>
      <c r="C21" s="19">
        <f>'2028-FULL'!C15</f>
        <v>4496</v>
      </c>
      <c r="D21" s="76">
        <f>'2028-FULL'!J15</f>
        <v>5.599072910256</v>
      </c>
      <c r="E21" s="77">
        <f>'2028-FULL'!K15</f>
        <v>55.873123065631212</v>
      </c>
      <c r="F21" s="77">
        <f>'2028-FULL'!L15</f>
        <v>61.47219597588721</v>
      </c>
      <c r="G21" s="77">
        <f>'2028-FULL'!M15</f>
        <v>7.1201825349200005</v>
      </c>
      <c r="H21" s="78">
        <f>'2028-FULL'!N15</f>
        <v>68.592378510807208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" customHeight="1" x14ac:dyDescent="0.2">
      <c r="A22" s="18" t="str">
        <f>'2026-FULL'!A16</f>
        <v>*200 KVA 1 PH, 1.2kV BIL</v>
      </c>
      <c r="B22" s="19">
        <f>'2028-FULL'!B16</f>
        <v>696</v>
      </c>
      <c r="C22" s="19">
        <f>'2028-FULL'!C16</f>
        <v>4700</v>
      </c>
      <c r="D22" s="76">
        <f>'2028-FULL'!J16</f>
        <v>5.8578167142000002</v>
      </c>
      <c r="E22" s="77">
        <f>'2028-FULL'!K16</f>
        <v>58.470286093965008</v>
      </c>
      <c r="F22" s="77">
        <f>'2028-FULL'!L16</f>
        <v>64.328102808165013</v>
      </c>
      <c r="G22" s="77">
        <f>'2028-FULL'!M16</f>
        <v>7.449219706500001</v>
      </c>
      <c r="H22" s="78">
        <f>'2028-FULL'!N16</f>
        <v>71.777322514665016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" customHeight="1" x14ac:dyDescent="0.2">
      <c r="A23" s="18" t="str">
        <f>'2026-FULL'!A17</f>
        <v>*225 KVA 1 PH, 1.2kV BIL</v>
      </c>
      <c r="B23" s="19">
        <f>'2028-FULL'!B17</f>
        <v>748</v>
      </c>
      <c r="C23" s="19">
        <f>'2028-FULL'!C17</f>
        <v>5050</v>
      </c>
      <c r="D23" s="76">
        <f>'2028-FULL'!J17</f>
        <v>6.2950036592999998</v>
      </c>
      <c r="E23" s="77">
        <f>'2028-FULL'!K17</f>
        <v>62.837223569047502</v>
      </c>
      <c r="F23" s="77">
        <f>'2028-FULL'!L17</f>
        <v>69.132227228347503</v>
      </c>
      <c r="G23" s="77">
        <f>'2028-FULL'!M17</f>
        <v>8.005177969750001</v>
      </c>
      <c r="H23" s="78">
        <f>'2028-FULL'!N17</f>
        <v>77.137405198097497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" customHeight="1" x14ac:dyDescent="0.2">
      <c r="A24" s="18" t="str">
        <f>'2026-FULL'!A18</f>
        <v>250 KVA 1 PH, 1.2kV BIL</v>
      </c>
      <c r="B24" s="19">
        <f>'2028-FULL'!B18</f>
        <v>800</v>
      </c>
      <c r="C24" s="19">
        <f>'2028-FULL'!C18</f>
        <v>5400</v>
      </c>
      <c r="D24" s="76">
        <f>'2028-FULL'!J18</f>
        <v>6.7321906044000013</v>
      </c>
      <c r="E24" s="77">
        <f>'2028-FULL'!K18</f>
        <v>67.204161044130018</v>
      </c>
      <c r="F24" s="77">
        <f>'2028-FULL'!L18</f>
        <v>73.936351648530021</v>
      </c>
      <c r="G24" s="77">
        <f>'2028-FULL'!M18</f>
        <v>8.5611362330000027</v>
      </c>
      <c r="H24" s="78">
        <f>'2028-FULL'!N18</f>
        <v>82.49748788153002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" customHeight="1" x14ac:dyDescent="0.2">
      <c r="A25" s="18" t="str">
        <f>'2026-FULL'!A19</f>
        <v>300 KVA 1 PH, 1.2kV BIL</v>
      </c>
      <c r="B25" s="19">
        <f>'2028-FULL'!B19</f>
        <v>920</v>
      </c>
      <c r="C25" s="19">
        <f>'2028-FULL'!C19</f>
        <v>6123</v>
      </c>
      <c r="D25" s="76">
        <f>'2028-FULL'!J19</f>
        <v>7.7067455508780007</v>
      </c>
      <c r="E25" s="77">
        <f>'2028-FULL'!K19</f>
        <v>77.168814828371865</v>
      </c>
      <c r="F25" s="77">
        <f>'2028-FULL'!L19</f>
        <v>84.875560379249862</v>
      </c>
      <c r="G25" s="77">
        <f>'2028-FULL'!M19</f>
        <v>9.800450173085002</v>
      </c>
      <c r="H25" s="78">
        <f>'2028-FULL'!N19</f>
        <v>94.676010552334859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" customHeight="1" x14ac:dyDescent="0.2">
      <c r="A26" s="18" t="str">
        <f>'2026-FULL'!A20</f>
        <v>333 KVA 1PH 1.2kV BIL</v>
      </c>
      <c r="B26" s="19">
        <f>'2028-FULL'!B20</f>
        <v>1000</v>
      </c>
      <c r="C26" s="19">
        <f>'2028-FULL'!C20</f>
        <v>6600</v>
      </c>
      <c r="D26" s="76">
        <f>'2028-FULL'!J20</f>
        <v>8.354421627599999</v>
      </c>
      <c r="E26" s="77">
        <f>'2028-FULL'!K20</f>
        <v>83.805252387270002</v>
      </c>
      <c r="F26" s="77">
        <f>'2028-FULL'!L20</f>
        <v>92.159674014870006</v>
      </c>
      <c r="G26" s="77">
        <f>'2028-FULL'!M20</f>
        <v>10.624081507</v>
      </c>
      <c r="H26" s="78">
        <f>'2028-FULL'!N20</f>
        <v>102.78375552187001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" customHeight="1" x14ac:dyDescent="0.2">
      <c r="A27" s="18">
        <f>'2026-FULL'!A21</f>
        <v>0</v>
      </c>
      <c r="B27" s="19">
        <f>'2026-FULL'!B21</f>
        <v>0</v>
      </c>
      <c r="C27" s="19">
        <f>'2026-FULL'!C21</f>
        <v>0</v>
      </c>
      <c r="D27" s="76">
        <f>'2026-FULL'!J21</f>
        <v>0</v>
      </c>
      <c r="E27" s="77">
        <f>'2026-FULL'!K21</f>
        <v>0</v>
      </c>
      <c r="F27" s="77">
        <f>'2026-FULL'!L21</f>
        <v>0</v>
      </c>
      <c r="G27" s="77">
        <f>'2026-FULL'!M21</f>
        <v>0</v>
      </c>
      <c r="H27" s="78">
        <f>'2026-FULL'!N21</f>
        <v>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" customHeight="1" x14ac:dyDescent="0.2">
      <c r="A28" s="18" t="str">
        <f>'2026-FULL'!A22</f>
        <v>*10 kVA 3 PH, 1.2kV BIL</v>
      </c>
      <c r="B28" s="19">
        <f>'2028-FULL'!B22</f>
        <v>83</v>
      </c>
      <c r="C28" s="19">
        <f>'2028-FULL'!C22</f>
        <v>400</v>
      </c>
      <c r="D28" s="76">
        <f>'2028-FULL'!J22</f>
        <v>0.63349234439999991</v>
      </c>
      <c r="E28" s="77">
        <f>'2028-FULL'!K22</f>
        <v>6.7588196143800001</v>
      </c>
      <c r="F28" s="77">
        <f>'2028-FULL'!L22</f>
        <v>7.3923119587799997</v>
      </c>
      <c r="G28" s="77">
        <f>'2028-FULL'!M22</f>
        <v>0.80559428300000002</v>
      </c>
      <c r="H28" s="78">
        <f>'2028-FULL'!N22</f>
        <v>8.1979062417800002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" customHeight="1" x14ac:dyDescent="0.2">
      <c r="A29" s="18" t="str">
        <f>'2026-FULL'!A23</f>
        <v>*15 KVA 3 PH, 1.2kV BIL</v>
      </c>
      <c r="B29" s="19">
        <f>'2028-FULL'!B23</f>
        <v>125</v>
      </c>
      <c r="C29" s="19">
        <f>'2028-FULL'!C23</f>
        <v>650</v>
      </c>
      <c r="D29" s="76">
        <f>'2028-FULL'!J23</f>
        <v>0.97334997089999997</v>
      </c>
      <c r="E29" s="77">
        <f>'2028-FULL'!K23</f>
        <v>10.2423828108675</v>
      </c>
      <c r="F29" s="77">
        <f>'2028-FULL'!L23</f>
        <v>11.2157327817675</v>
      </c>
      <c r="G29" s="77">
        <f>'2028-FULL'!M23</f>
        <v>1.23778160675</v>
      </c>
      <c r="H29" s="78">
        <f>'2028-FULL'!N23</f>
        <v>12.453514388517499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" customHeight="1" x14ac:dyDescent="0.2">
      <c r="A30" s="18" t="str">
        <f>'2026-FULL'!A24</f>
        <v>30 kVA 3PH, 1.2kV BIL</v>
      </c>
      <c r="B30" s="19">
        <f>'2028-FULL'!B24</f>
        <v>250</v>
      </c>
      <c r="C30" s="19">
        <f>'2028-FULL'!C24</f>
        <v>1300</v>
      </c>
      <c r="D30" s="76">
        <f>'2028-FULL'!J24</f>
        <v>1.9466999417999999</v>
      </c>
      <c r="E30" s="77">
        <f>'2028-FULL'!K24</f>
        <v>20.484765621735001</v>
      </c>
      <c r="F30" s="77">
        <f>'2028-FULL'!L24</f>
        <v>22.431465563534999</v>
      </c>
      <c r="G30" s="77">
        <f>'2028-FULL'!M24</f>
        <v>2.4755632135000001</v>
      </c>
      <c r="H30" s="78">
        <f>'2028-FULL'!N24</f>
        <v>24.907028777034999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" customHeight="1" x14ac:dyDescent="0.2">
      <c r="A31" s="18" t="str">
        <f>'2026-FULL'!A25</f>
        <v>45 KVA 3 PH, 1.2kV BIL</v>
      </c>
      <c r="B31" s="19">
        <f>'2028-FULL'!B25</f>
        <v>300</v>
      </c>
      <c r="C31" s="19">
        <f>'2028-FULL'!C25</f>
        <v>1800</v>
      </c>
      <c r="D31" s="76">
        <f>'2028-FULL'!J25</f>
        <v>2.4333465348000001</v>
      </c>
      <c r="E31" s="77">
        <f>'2028-FULL'!K25</f>
        <v>24.901637014710001</v>
      </c>
      <c r="F31" s="77">
        <f>'2028-FULL'!L25</f>
        <v>27.33498354951</v>
      </c>
      <c r="G31" s="77">
        <f>'2028-FULL'!M25</f>
        <v>3.0944179110000003</v>
      </c>
      <c r="H31" s="78">
        <f>'2028-FULL'!N25</f>
        <v>30.42940146051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" customHeight="1" x14ac:dyDescent="0.2">
      <c r="A32" s="18" t="str">
        <f>'2026-FULL'!A26</f>
        <v>75 KVA 3 PH, 1.2kV BIL</v>
      </c>
      <c r="B32" s="19">
        <f>'2028-FULL'!B26</f>
        <v>400</v>
      </c>
      <c r="C32" s="19">
        <f>'2028-FULL'!C26</f>
        <v>2400</v>
      </c>
      <c r="D32" s="76">
        <f>'2028-FULL'!J26</f>
        <v>3.2444620464000007</v>
      </c>
      <c r="E32" s="77">
        <f>'2028-FULL'!K26</f>
        <v>33.202182686280004</v>
      </c>
      <c r="F32" s="77">
        <f>'2028-FULL'!L26</f>
        <v>36.446644732680006</v>
      </c>
      <c r="G32" s="77">
        <f>'2028-FULL'!M26</f>
        <v>4.125890548000001</v>
      </c>
      <c r="H32" s="78">
        <f>'2028-FULL'!N26</f>
        <v>40.572535280680007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" customHeight="1" x14ac:dyDescent="0.2">
      <c r="A33" s="18" t="str">
        <f>'2026-FULL'!A27</f>
        <v>*90 KVA 3 PH, 1.2kV BIL</v>
      </c>
      <c r="B33" s="19">
        <f>'2028-FULL'!B27</f>
        <v>480</v>
      </c>
      <c r="C33" s="19">
        <f>'2028-FULL'!C27</f>
        <v>2800</v>
      </c>
      <c r="D33" s="76">
        <f>'2028-FULL'!J27</f>
        <v>3.8609189208000005</v>
      </c>
      <c r="E33" s="77">
        <f>'2028-FULL'!K27</f>
        <v>39.735979800660004</v>
      </c>
      <c r="F33" s="77">
        <f>'2028-FULL'!L27</f>
        <v>43.596898721460008</v>
      </c>
      <c r="G33" s="77">
        <f>'2028-FULL'!M27</f>
        <v>4.9098213060000013</v>
      </c>
      <c r="H33" s="78">
        <f>'2028-FULL'!N27</f>
        <v>48.506720027460005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" customHeight="1" x14ac:dyDescent="0.2">
      <c r="A34" s="18" t="str">
        <f>'2026-FULL'!A28</f>
        <v>112.5 KVA 3 PH, 1.2kV BIL</v>
      </c>
      <c r="B34" s="19">
        <f>'2028-FULL'!B28</f>
        <v>600</v>
      </c>
      <c r="C34" s="19">
        <f>'2028-FULL'!C28</f>
        <v>3400</v>
      </c>
      <c r="D34" s="76">
        <f>'2028-FULL'!J28</f>
        <v>4.785604232399999</v>
      </c>
      <c r="E34" s="77">
        <f>'2028-FULL'!K28</f>
        <v>49.536675472229994</v>
      </c>
      <c r="F34" s="77">
        <f>'2028-FULL'!L28</f>
        <v>54.322279704629992</v>
      </c>
      <c r="G34" s="77">
        <f>'2028-FULL'!M28</f>
        <v>6.0857174429999992</v>
      </c>
      <c r="H34" s="78">
        <f>'2028-FULL'!N28</f>
        <v>60.407997147629992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" customHeight="1" x14ac:dyDescent="0.2">
      <c r="A35" s="18" t="str">
        <f>'2026-FULL'!A29</f>
        <v>125 KVA 3PH, 1.2kV BIL</v>
      </c>
      <c r="B35" s="21">
        <f>'2028-FULL'!B29</f>
        <v>633</v>
      </c>
      <c r="C35" s="21">
        <f>'2028-FULL'!C29</f>
        <v>3766.67</v>
      </c>
      <c r="D35" s="76">
        <f>'2028-FULL'!J29</f>
        <v>5.1216586220806199</v>
      </c>
      <c r="E35" s="77">
        <f>'2028-FULL'!K29</f>
        <v>52.5006914370543</v>
      </c>
      <c r="F35" s="77">
        <f>'2028-FULL'!L29</f>
        <v>57.622350059134916</v>
      </c>
      <c r="G35" s="77">
        <f>'2028-FULL'!M29</f>
        <v>6.5130682981396504</v>
      </c>
      <c r="H35" s="78">
        <f>'2028-FULL'!N29</f>
        <v>64.135418357274574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" customHeight="1" x14ac:dyDescent="0.2">
      <c r="A36" s="18" t="str">
        <f>'2026-FULL'!A30</f>
        <v>150 KVA 3 PH, 1.2kV BIL</v>
      </c>
      <c r="B36" s="19">
        <f>'2028-FULL'!B30</f>
        <v>700</v>
      </c>
      <c r="C36" s="19">
        <f>'2028-FULL'!C30</f>
        <v>4500</v>
      </c>
      <c r="D36" s="76">
        <f>'2028-FULL'!J30</f>
        <v>5.7994418369999998</v>
      </c>
      <c r="E36" s="77">
        <f>'2028-FULL'!K30</f>
        <v>58.503717536775</v>
      </c>
      <c r="F36" s="77">
        <f>'2028-FULL'!L30</f>
        <v>64.303159373775003</v>
      </c>
      <c r="G36" s="77">
        <f>'2028-FULL'!M30</f>
        <v>7.3749860275000003</v>
      </c>
      <c r="H36" s="78">
        <f>'2028-FULL'!N30</f>
        <v>71.678145401275003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" customHeight="1" x14ac:dyDescent="0.2">
      <c r="A37" s="18" t="str">
        <f>'2026-FULL'!A31</f>
        <v>*175 KVA 3PH, 1.2kV BIL</v>
      </c>
      <c r="B37" s="19">
        <f>'2028-FULL'!B31</f>
        <v>766</v>
      </c>
      <c r="C37" s="19">
        <f>'2028-FULL'!C31</f>
        <v>4767</v>
      </c>
      <c r="D37" s="76">
        <f>'2028-FULL'!J31</f>
        <v>6.282475774662001</v>
      </c>
      <c r="E37" s="77">
        <f>'2028-FULL'!K31</f>
        <v>63.810121610623654</v>
      </c>
      <c r="F37" s="77">
        <f>'2028-FULL'!L31</f>
        <v>70.092597385285657</v>
      </c>
      <c r="G37" s="77">
        <f>'2028-FULL'!M31</f>
        <v>7.989246613465002</v>
      </c>
      <c r="H37" s="78">
        <f>'2028-FULL'!N31</f>
        <v>78.081843998750657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" customHeight="1" x14ac:dyDescent="0.2">
      <c r="A38" s="18" t="str">
        <f>'2026-FULL'!A32</f>
        <v>*200 KVA 3PH, 1.2kV BIL</v>
      </c>
      <c r="B38" s="19">
        <f>'2028-FULL'!B32</f>
        <v>833</v>
      </c>
      <c r="C38" s="19">
        <f>'2028-FULL'!C32</f>
        <v>5033</v>
      </c>
      <c r="D38" s="76">
        <f>'2028-FULL'!J32</f>
        <v>6.7707827581379991</v>
      </c>
      <c r="E38" s="77">
        <f>'2028-FULL'!K32</f>
        <v>69.190200191686344</v>
      </c>
      <c r="F38" s="77">
        <f>'2028-FULL'!L32</f>
        <v>75.960982949824341</v>
      </c>
      <c r="G38" s="77">
        <f>'2028-FULL'!M32</f>
        <v>8.6102127825349992</v>
      </c>
      <c r="H38" s="78">
        <f>'2028-FULL'!N32</f>
        <v>84.571195732359342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" customHeight="1" x14ac:dyDescent="0.2">
      <c r="A39" s="18" t="str">
        <f>'2026-FULL'!A33</f>
        <v>225 KVA 3 PH, 1.2kV BIL</v>
      </c>
      <c r="B39" s="19">
        <f>'2028-FULL'!B33</f>
        <v>900</v>
      </c>
      <c r="C39" s="19">
        <f>'2028-FULL'!C33</f>
        <v>5300</v>
      </c>
      <c r="D39" s="76">
        <f>'2028-FULL'!J33</f>
        <v>7.2594951858000005</v>
      </c>
      <c r="E39" s="77">
        <f>'2028-FULL'!K33</f>
        <v>74.57161176553501</v>
      </c>
      <c r="F39" s="77">
        <f>'2028-FULL'!L33</f>
        <v>81.831106951335016</v>
      </c>
      <c r="G39" s="77">
        <f>'2028-FULL'!M33</f>
        <v>9.2316945435000015</v>
      </c>
      <c r="H39" s="78">
        <f>'2028-FULL'!N33</f>
        <v>91.062801494835014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" customHeight="1" x14ac:dyDescent="0.2">
      <c r="A40" s="18" t="str">
        <f>'2026-FULL'!A34</f>
        <v>*250 KVA 3 PH, 1.2kV BIL</v>
      </c>
      <c r="B40" s="19">
        <f>'2028-FULL'!B34</f>
        <v>967</v>
      </c>
      <c r="C40" s="19">
        <f>'2028-FULL'!C34</f>
        <v>5633</v>
      </c>
      <c r="D40" s="76">
        <f>'2028-FULL'!J34</f>
        <v>7.7749669297379995</v>
      </c>
      <c r="E40" s="77">
        <f>'2028-FULL'!K34</f>
        <v>80.041000863256357</v>
      </c>
      <c r="F40" s="77">
        <f>'2028-FULL'!L34</f>
        <v>87.815967792994357</v>
      </c>
      <c r="G40" s="77">
        <f>'2028-FULL'!M34</f>
        <v>9.8872053695349997</v>
      </c>
      <c r="H40" s="78">
        <f>'2028-FULL'!N34</f>
        <v>97.703173162529353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" customHeight="1" x14ac:dyDescent="0.2">
      <c r="A41" s="18" t="str">
        <f>'2026-FULL'!A35</f>
        <v>300 KVA 3 PH, 1.2kV BIL</v>
      </c>
      <c r="B41" s="19">
        <f>'2028-FULL'!B35</f>
        <v>1100</v>
      </c>
      <c r="C41" s="19">
        <f>'2028-FULL'!C35</f>
        <v>6300</v>
      </c>
      <c r="D41" s="76">
        <f>'2028-FULL'!J35</f>
        <v>8.8006373718000006</v>
      </c>
      <c r="E41" s="77">
        <f>'2028-FULL'!K35</f>
        <v>90.906104551485015</v>
      </c>
      <c r="F41" s="77">
        <f>'2028-FULL'!L35</f>
        <v>99.706741923285023</v>
      </c>
      <c r="G41" s="77">
        <f>'2028-FULL'!M35</f>
        <v>11.191521438500002</v>
      </c>
      <c r="H41" s="78">
        <f>'2028-FULL'!N35</f>
        <v>110.89826336178503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" customHeight="1" x14ac:dyDescent="0.2">
      <c r="A42" s="18" t="str">
        <f>'2026-FULL'!A36</f>
        <v>400 KVA 3 PH, 1.2kV BIL</v>
      </c>
      <c r="B42" s="19">
        <f>'2028-FULL'!B36</f>
        <v>1750</v>
      </c>
      <c r="C42" s="19">
        <f>'2028-FULL'!C36</f>
        <v>6950</v>
      </c>
      <c r="D42" s="76">
        <f>'2028-FULL'!J36</f>
        <v>12.755194592700001</v>
      </c>
      <c r="E42" s="77">
        <f>'2028-FULL'!K36</f>
        <v>140.52742486235252</v>
      </c>
      <c r="F42" s="77">
        <f>'2028-FULL'!L36</f>
        <v>153.28261945505253</v>
      </c>
      <c r="G42" s="77">
        <f>'2028-FULL'!M36</f>
        <v>16.220419920250002</v>
      </c>
      <c r="H42" s="78">
        <f>'2028-FULL'!N36</f>
        <v>169.50303937530254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" customHeight="1" x14ac:dyDescent="0.2">
      <c r="A43" s="18" t="str">
        <f>'2026-FULL'!A37</f>
        <v>*450 KVA 3PH, 1.2kV BIL</v>
      </c>
      <c r="B43" s="19">
        <f>'2028-FULL'!B37</f>
        <v>2075</v>
      </c>
      <c r="C43" s="19">
        <f>'2028-FULL'!C37</f>
        <v>7275</v>
      </c>
      <c r="D43" s="76">
        <f>'2028-FULL'!J37</f>
        <v>14.732473203150001</v>
      </c>
      <c r="E43" s="77">
        <f>'2028-FULL'!K37</f>
        <v>165.33808501778628</v>
      </c>
      <c r="F43" s="77">
        <f>'2028-FULL'!L37</f>
        <v>180.07055822093628</v>
      </c>
      <c r="G43" s="77">
        <f>'2028-FULL'!M37</f>
        <v>18.734869161125001</v>
      </c>
      <c r="H43" s="78">
        <f>'2028-FULL'!N37</f>
        <v>198.80542738206128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" customHeight="1" x14ac:dyDescent="0.2">
      <c r="A44" s="18" t="str">
        <f>'2026-FULL'!A38</f>
        <v>500 KVA 3 PH, 95kV BIL</v>
      </c>
      <c r="B44" s="19">
        <f>'2028-FULL'!B38</f>
        <v>2400</v>
      </c>
      <c r="C44" s="19">
        <f>'2028-FULL'!C38</f>
        <v>7600</v>
      </c>
      <c r="D44" s="76">
        <f>'2028-FULL'!J38</f>
        <v>16.709751813599997</v>
      </c>
      <c r="E44" s="77">
        <f>'2028-FULL'!K38</f>
        <v>190.14874517321996</v>
      </c>
      <c r="F44" s="77">
        <f>'2028-FULL'!L38</f>
        <v>206.85849698681997</v>
      </c>
      <c r="G44" s="77">
        <f>'2028-FULL'!M38</f>
        <v>21.249318402</v>
      </c>
      <c r="H44" s="78">
        <f>'2028-FULL'!N38</f>
        <v>228.10781538881997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18" t="str">
        <f>'2026-FULL'!A39</f>
        <v>750 KVA 3 PH, 95kV BIL</v>
      </c>
      <c r="B45" s="19">
        <f>'2028-FULL'!B39</f>
        <v>3000</v>
      </c>
      <c r="C45" s="19">
        <f>'2028-FULL'!C39</f>
        <v>12000</v>
      </c>
      <c r="D45" s="76">
        <f>'2028-FULL'!J39</f>
        <v>21.900800231999998</v>
      </c>
      <c r="E45" s="77">
        <f>'2028-FULL'!K39</f>
        <v>241.01841343140003</v>
      </c>
      <c r="F45" s="77">
        <f>'2028-FULL'!L39</f>
        <v>262.91921366340006</v>
      </c>
      <c r="G45" s="77">
        <f>'2028-FULL'!M39</f>
        <v>27.85062774</v>
      </c>
      <c r="H45" s="78">
        <f>'2028-FULL'!N39</f>
        <v>290.76984140340005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18" t="str">
        <f>'2026-FULL'!A40</f>
        <v>1000 KVA 3 PH, 95kV BIL</v>
      </c>
      <c r="B46" s="19">
        <f>'2028-FULL'!B40</f>
        <v>3400</v>
      </c>
      <c r="C46" s="19">
        <f>'2028-FULL'!C40</f>
        <v>13000</v>
      </c>
      <c r="D46" s="76">
        <f>'2028-FULL'!J40</f>
        <v>24.577640418000001</v>
      </c>
      <c r="E46" s="77">
        <f>'2028-FULL'!K40</f>
        <v>272.35440621735</v>
      </c>
      <c r="F46" s="77">
        <f>'2028-FULL'!L40</f>
        <v>296.93204663534999</v>
      </c>
      <c r="G46" s="77">
        <f>'2028-FULL'!M40</f>
        <v>31.254689635000002</v>
      </c>
      <c r="H46" s="78">
        <f>'2028-FULL'!N40</f>
        <v>328.18673627034997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18" t="str">
        <f>'2026-FULL'!A41</f>
        <v>1500 KVA 3 PH, 95kV BIL</v>
      </c>
      <c r="B47" s="19">
        <f>'2028-FULL'!B41</f>
        <v>4500</v>
      </c>
      <c r="C47" s="19">
        <f>'2028-FULL'!C41</f>
        <v>18000</v>
      </c>
      <c r="D47" s="76">
        <f>'2028-FULL'!J41</f>
        <v>32.851200347999999</v>
      </c>
      <c r="E47" s="77">
        <f>'2028-FULL'!K41</f>
        <v>361.52762014710004</v>
      </c>
      <c r="F47" s="77">
        <f>'2028-FULL'!L41</f>
        <v>394.37882049510006</v>
      </c>
      <c r="G47" s="77">
        <f>'2028-FULL'!M41</f>
        <v>41.775941610000004</v>
      </c>
      <c r="H47" s="78">
        <f>'2028-FULL'!N41</f>
        <v>436.15476210510008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18" t="str">
        <f>'2026-FULL'!A42</f>
        <v>2000 KVA 3 PH, 95kV BIL</v>
      </c>
      <c r="B48" s="19">
        <f>'2028-FULL'!B42</f>
        <v>5400</v>
      </c>
      <c r="C48" s="19">
        <f>'2028-FULL'!C42</f>
        <v>21000</v>
      </c>
      <c r="D48" s="76">
        <f>'2028-FULL'!J42</f>
        <v>39.178173906000005</v>
      </c>
      <c r="E48" s="77">
        <f>'2028-FULL'!K42</f>
        <v>433.03334850495008</v>
      </c>
      <c r="F48" s="77">
        <f>'2028-FULL'!L42</f>
        <v>472.21152241095007</v>
      </c>
      <c r="G48" s="77">
        <f>'2028-FULL'!M42</f>
        <v>49.82177479500001</v>
      </c>
      <c r="H48" s="78">
        <f>'2028-FULL'!N42</f>
        <v>522.03329720595002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18" t="str">
        <f>'2026-FULL'!A43</f>
        <v>2500 KVA 3 PH, 95kV BIL</v>
      </c>
      <c r="B49" s="19">
        <f>'2028-FULL'!B43</f>
        <v>6500</v>
      </c>
      <c r="C49" s="19">
        <f>'2028-FULL'!C43</f>
        <v>25000</v>
      </c>
      <c r="D49" s="76">
        <f>'2028-FULL'!J43</f>
        <v>47.046289649999999</v>
      </c>
      <c r="E49" s="77">
        <f>'2028-FULL'!K43</f>
        <v>520.87356964875005</v>
      </c>
      <c r="F49" s="77">
        <f>'2028-FULL'!L43</f>
        <v>567.91985929875</v>
      </c>
      <c r="G49" s="77">
        <f>'2028-FULL'!M43</f>
        <v>59.827434875000009</v>
      </c>
      <c r="H49" s="78">
        <f>'2028-FULL'!N43</f>
        <v>627.74729417374999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18" t="str">
        <f>'2026-FULL'!A44</f>
        <v>3000 KVA 3PH, 95kV BIL</v>
      </c>
      <c r="B50" s="19">
        <f>'2028-FULL'!B44</f>
        <v>7700</v>
      </c>
      <c r="C50" s="19">
        <f>'2028-FULL'!C44</f>
        <v>29000</v>
      </c>
      <c r="D50" s="76">
        <f>'2028-FULL'!J44</f>
        <v>55.482254394000002</v>
      </c>
      <c r="E50" s="77">
        <f>'2028-FULL'!K44</f>
        <v>616.21454079255</v>
      </c>
      <c r="F50" s="77">
        <f>'2028-FULL'!L44</f>
        <v>671.69679518655005</v>
      </c>
      <c r="G50" s="77">
        <f>'2028-FULL'!M44</f>
        <v>70.555212455000003</v>
      </c>
      <c r="H50" s="78">
        <f>'2028-FULL'!N44</f>
        <v>742.25200764155011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18" t="str">
        <f>'2026-FULL'!A45</f>
        <v>3750 KVA 3PH, 95kV BIL</v>
      </c>
      <c r="B51" s="19">
        <f>'2028-FULL'!B45</f>
        <v>9500</v>
      </c>
      <c r="C51" s="19">
        <f>'2028-FULL'!C45</f>
        <v>35000</v>
      </c>
      <c r="D51" s="76">
        <f>'2028-FULL'!J45</f>
        <v>68.136201510000006</v>
      </c>
      <c r="E51" s="77">
        <f>'2028-FULL'!K45</f>
        <v>759.22599750825009</v>
      </c>
      <c r="F51" s="77">
        <f>'2028-FULL'!L45</f>
        <v>827.36219901825007</v>
      </c>
      <c r="G51" s="77">
        <f>'2028-FULL'!M45</f>
        <v>86.646878825000002</v>
      </c>
      <c r="H51" s="78">
        <f>'2028-FULL'!N45</f>
        <v>914.00907784325011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18" t="str">
        <f>'2026-FULL'!A46</f>
        <v>5000 KVA 3PH, 95kV BIL</v>
      </c>
      <c r="B52" s="19">
        <f>'2028-FULL'!B46</f>
        <v>11000</v>
      </c>
      <c r="C52" s="19">
        <f>'2028-FULL'!C46</f>
        <v>39000</v>
      </c>
      <c r="D52" s="76">
        <f>'2028-FULL'!J46</f>
        <v>78.275713253999996</v>
      </c>
      <c r="E52" s="77">
        <f>'2028-FULL'!K46</f>
        <v>877.06921865205015</v>
      </c>
      <c r="F52" s="77">
        <f>'2028-FULL'!L46</f>
        <v>955.34493190605019</v>
      </c>
      <c r="G52" s="77">
        <f>'2028-FULL'!M46</f>
        <v>99.541008905000012</v>
      </c>
      <c r="H52" s="78">
        <f>'2028-FULL'!N46</f>
        <v>1054.8859408110502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79"/>
      <c r="B53" s="80"/>
      <c r="C53" s="80"/>
      <c r="D53" s="81"/>
      <c r="E53" s="82"/>
      <c r="F53" s="82"/>
      <c r="G53" s="82"/>
      <c r="H53" s="8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 t="s">
        <v>102</v>
      </c>
      <c r="B54" s="4"/>
      <c r="C54" s="4"/>
      <c r="D54" s="83"/>
      <c r="E54" s="65"/>
      <c r="F54" s="65"/>
      <c r="G54" s="65"/>
      <c r="H54" s="6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 t="s">
        <v>103</v>
      </c>
      <c r="B55" s="4"/>
      <c r="C55" s="4"/>
      <c r="D55" s="4"/>
      <c r="E55" s="65"/>
      <c r="F55" s="64"/>
      <c r="G55" s="65"/>
      <c r="H55" s="6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72</v>
      </c>
      <c r="B56" s="4"/>
      <c r="C56" s="4"/>
      <c r="D56" s="4"/>
      <c r="E56" s="65"/>
      <c r="F56" s="64"/>
      <c r="G56" s="65"/>
      <c r="H56" s="6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5"/>
      <c r="B57" s="4"/>
      <c r="C57" s="4"/>
      <c r="D57" s="4"/>
      <c r="E57" s="65"/>
      <c r="F57" s="65"/>
      <c r="G57" s="65"/>
      <c r="H57" s="6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5" t="s">
        <v>104</v>
      </c>
      <c r="B58" s="5"/>
      <c r="C58" s="5"/>
      <c r="D58" s="5"/>
      <c r="E58" s="62"/>
      <c r="F58" s="62"/>
      <c r="G58" s="62"/>
      <c r="H58" s="6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90"/>
      <c r="B59" s="85"/>
      <c r="C59" s="85"/>
      <c r="D59" s="85"/>
      <c r="E59" s="85"/>
      <c r="F59" s="85"/>
      <c r="G59" s="85"/>
      <c r="H59" s="8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85"/>
      <c r="B60" s="85"/>
      <c r="C60" s="85"/>
      <c r="D60" s="85"/>
      <c r="E60" s="85"/>
      <c r="F60" s="85"/>
      <c r="G60" s="85"/>
      <c r="H60" s="8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A61" s="5"/>
      <c r="B61" s="5"/>
      <c r="C61" s="5"/>
      <c r="D61" s="5"/>
      <c r="E61" s="62"/>
      <c r="F61" s="62"/>
      <c r="G61" s="62"/>
      <c r="H61" s="6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A62" s="5"/>
      <c r="B62" s="5"/>
      <c r="C62" s="5"/>
      <c r="D62" s="5"/>
      <c r="E62" s="62"/>
      <c r="F62" s="62"/>
      <c r="G62" s="62"/>
      <c r="H62" s="6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B63" s="5"/>
      <c r="C63" s="5"/>
      <c r="D63" s="5"/>
      <c r="E63" s="62"/>
      <c r="F63" s="62"/>
      <c r="G63" s="62"/>
      <c r="H63" s="6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B64" s="5"/>
      <c r="C64" s="5"/>
      <c r="D64" s="5"/>
      <c r="E64" s="62"/>
      <c r="F64" s="62"/>
      <c r="G64" s="62"/>
      <c r="H64" s="6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B65" s="5"/>
      <c r="C65" s="5"/>
      <c r="D65" s="5"/>
      <c r="E65" s="62"/>
      <c r="F65" s="62"/>
      <c r="G65" s="62"/>
      <c r="H65" s="6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B66" s="5"/>
      <c r="C66" s="5"/>
      <c r="D66" s="5"/>
      <c r="E66" s="62"/>
      <c r="F66" s="62"/>
      <c r="G66" s="62"/>
      <c r="H66" s="6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B67" s="5"/>
      <c r="C67" s="5"/>
      <c r="D67" s="5"/>
      <c r="E67" s="62"/>
      <c r="F67" s="62"/>
      <c r="G67" s="62"/>
      <c r="H67" s="6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5"/>
      <c r="E68" s="62"/>
      <c r="F68" s="62"/>
      <c r="G68" s="62"/>
      <c r="H68" s="6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5"/>
      <c r="E69" s="62"/>
      <c r="F69" s="62"/>
      <c r="G69" s="62"/>
      <c r="H69" s="6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5"/>
      <c r="E70" s="62"/>
      <c r="F70" s="62"/>
      <c r="G70" s="62"/>
      <c r="H70" s="6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5"/>
      <c r="E71" s="62"/>
      <c r="F71" s="62"/>
      <c r="G71" s="62"/>
      <c r="H71" s="6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"/>
      <c r="E72" s="62"/>
      <c r="F72" s="62"/>
      <c r="G72" s="62"/>
      <c r="H72" s="6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"/>
      <c r="E73" s="62"/>
      <c r="F73" s="62"/>
      <c r="G73" s="62"/>
      <c r="H73" s="6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"/>
      <c r="E74" s="62"/>
      <c r="F74" s="62"/>
      <c r="G74" s="62"/>
      <c r="H74" s="6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62"/>
      <c r="F75" s="62"/>
      <c r="G75" s="62"/>
      <c r="H75" s="6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62"/>
      <c r="F76" s="62"/>
      <c r="G76" s="62"/>
      <c r="H76" s="6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62"/>
      <c r="F77" s="62"/>
      <c r="G77" s="62"/>
      <c r="H77" s="6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62"/>
      <c r="F78" s="62"/>
      <c r="G78" s="62"/>
      <c r="H78" s="6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62"/>
      <c r="F79" s="62"/>
      <c r="G79" s="62"/>
      <c r="H79" s="6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62"/>
      <c r="F80" s="62"/>
      <c r="G80" s="62"/>
      <c r="H80" s="6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5"/>
      <c r="C81" s="5"/>
      <c r="D81" s="5"/>
      <c r="E81" s="62"/>
      <c r="F81" s="62"/>
      <c r="G81" s="62"/>
      <c r="H81" s="6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5"/>
      <c r="C82" s="5"/>
      <c r="D82" s="5"/>
      <c r="E82" s="62"/>
      <c r="F82" s="62"/>
      <c r="G82" s="62"/>
      <c r="H82" s="6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5"/>
      <c r="C83" s="5"/>
      <c r="D83" s="5"/>
      <c r="E83" s="62"/>
      <c r="F83" s="62"/>
      <c r="G83" s="62"/>
      <c r="H83" s="6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5"/>
      <c r="C84" s="5"/>
      <c r="D84" s="5"/>
      <c r="E84" s="62"/>
      <c r="F84" s="62"/>
      <c r="G84" s="62"/>
      <c r="H84" s="6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5"/>
      <c r="C85" s="5"/>
      <c r="D85" s="5"/>
      <c r="E85" s="62"/>
      <c r="F85" s="62"/>
      <c r="G85" s="62"/>
      <c r="H85" s="6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5"/>
      <c r="C86" s="5"/>
      <c r="D86" s="5"/>
      <c r="E86" s="62"/>
      <c r="F86" s="62"/>
      <c r="G86" s="62"/>
      <c r="H86" s="6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5"/>
      <c r="C87" s="5"/>
      <c r="D87" s="5"/>
      <c r="E87" s="62"/>
      <c r="F87" s="62"/>
      <c r="G87" s="62"/>
      <c r="H87" s="6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5"/>
      <c r="C88" s="5"/>
      <c r="D88" s="5"/>
      <c r="E88" s="62"/>
      <c r="F88" s="62"/>
      <c r="G88" s="62"/>
      <c r="H88" s="6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5"/>
      <c r="C89" s="5"/>
      <c r="D89" s="5"/>
      <c r="E89" s="62"/>
      <c r="F89" s="62"/>
      <c r="G89" s="62"/>
      <c r="H89" s="6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5"/>
      <c r="C90" s="5"/>
      <c r="D90" s="5"/>
      <c r="E90" s="62"/>
      <c r="F90" s="62"/>
      <c r="G90" s="62"/>
      <c r="H90" s="6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5"/>
      <c r="C91" s="5"/>
      <c r="D91" s="5"/>
      <c r="E91" s="62"/>
      <c r="F91" s="62"/>
      <c r="G91" s="62"/>
      <c r="H91" s="6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5"/>
      <c r="C92" s="5"/>
      <c r="D92" s="5"/>
      <c r="E92" s="62"/>
      <c r="F92" s="62"/>
      <c r="G92" s="62"/>
      <c r="H92" s="6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5"/>
      <c r="C93" s="5"/>
      <c r="D93" s="5"/>
      <c r="E93" s="62"/>
      <c r="F93" s="62"/>
      <c r="G93" s="62"/>
      <c r="H93" s="6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5"/>
      <c r="C94" s="5"/>
      <c r="D94" s="5"/>
      <c r="E94" s="62"/>
      <c r="F94" s="62"/>
      <c r="G94" s="62"/>
      <c r="H94" s="6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5"/>
      <c r="C95" s="5"/>
      <c r="D95" s="5"/>
      <c r="E95" s="62"/>
      <c r="F95" s="62"/>
      <c r="G95" s="62"/>
      <c r="H95" s="6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5"/>
      <c r="C96" s="5"/>
      <c r="D96" s="5"/>
      <c r="E96" s="62"/>
      <c r="F96" s="62"/>
      <c r="G96" s="62"/>
      <c r="H96" s="6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5"/>
      <c r="C97" s="5"/>
      <c r="D97" s="5"/>
      <c r="E97" s="62"/>
      <c r="F97" s="62"/>
      <c r="G97" s="62"/>
      <c r="H97" s="6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5"/>
      <c r="C98" s="5"/>
      <c r="D98" s="5"/>
      <c r="E98" s="62"/>
      <c r="F98" s="62"/>
      <c r="G98" s="62"/>
      <c r="H98" s="6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5"/>
      <c r="C99" s="5"/>
      <c r="D99" s="5"/>
      <c r="E99" s="62"/>
      <c r="F99" s="62"/>
      <c r="G99" s="62"/>
      <c r="H99" s="6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5"/>
      <c r="C100" s="5"/>
      <c r="D100" s="5"/>
      <c r="E100" s="62"/>
      <c r="F100" s="62"/>
      <c r="G100" s="62"/>
      <c r="H100" s="6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5"/>
      <c r="C101" s="5"/>
      <c r="D101" s="5"/>
      <c r="E101" s="62"/>
      <c r="F101" s="62"/>
      <c r="G101" s="62"/>
      <c r="H101" s="6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5"/>
      <c r="C102" s="5"/>
      <c r="D102" s="5"/>
      <c r="E102" s="62"/>
      <c r="F102" s="62"/>
      <c r="G102" s="62"/>
      <c r="H102" s="6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5"/>
      <c r="C103" s="5"/>
      <c r="D103" s="5"/>
      <c r="E103" s="62"/>
      <c r="F103" s="62"/>
      <c r="G103" s="62"/>
      <c r="H103" s="6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5"/>
      <c r="C104" s="5"/>
      <c r="D104" s="5"/>
      <c r="E104" s="62"/>
      <c r="F104" s="62"/>
      <c r="G104" s="62"/>
      <c r="H104" s="6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5"/>
      <c r="C105" s="5"/>
      <c r="D105" s="5"/>
      <c r="E105" s="62"/>
      <c r="F105" s="62"/>
      <c r="G105" s="62"/>
      <c r="H105" s="6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5"/>
      <c r="C106" s="5"/>
      <c r="D106" s="5"/>
      <c r="E106" s="62"/>
      <c r="F106" s="62"/>
      <c r="G106" s="62"/>
      <c r="H106" s="6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5"/>
      <c r="C107" s="5"/>
      <c r="D107" s="5"/>
      <c r="E107" s="62"/>
      <c r="F107" s="62"/>
      <c r="G107" s="62"/>
      <c r="H107" s="6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5"/>
      <c r="C108" s="5"/>
      <c r="D108" s="5"/>
      <c r="E108" s="62"/>
      <c r="F108" s="62"/>
      <c r="G108" s="62"/>
      <c r="H108" s="6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5"/>
      <c r="C109" s="5"/>
      <c r="D109" s="5"/>
      <c r="E109" s="62"/>
      <c r="F109" s="62"/>
      <c r="G109" s="62"/>
      <c r="H109" s="6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5"/>
      <c r="C110" s="5"/>
      <c r="D110" s="5"/>
      <c r="E110" s="62"/>
      <c r="F110" s="62"/>
      <c r="G110" s="62"/>
      <c r="H110" s="6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5"/>
      <c r="C111" s="5"/>
      <c r="D111" s="5"/>
      <c r="E111" s="62"/>
      <c r="F111" s="62"/>
      <c r="G111" s="62"/>
      <c r="H111" s="6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5"/>
      <c r="C112" s="5"/>
      <c r="D112" s="5"/>
      <c r="E112" s="62"/>
      <c r="F112" s="62"/>
      <c r="G112" s="62"/>
      <c r="H112" s="6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5"/>
      <c r="C113" s="5"/>
      <c r="D113" s="5"/>
      <c r="E113" s="62"/>
      <c r="F113" s="62"/>
      <c r="G113" s="62"/>
      <c r="H113" s="6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5"/>
      <c r="C114" s="5"/>
      <c r="D114" s="5"/>
      <c r="E114" s="62"/>
      <c r="F114" s="62"/>
      <c r="G114" s="62"/>
      <c r="H114" s="6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5"/>
      <c r="C115" s="5"/>
      <c r="D115" s="5"/>
      <c r="E115" s="62"/>
      <c r="F115" s="62"/>
      <c r="G115" s="62"/>
      <c r="H115" s="6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5"/>
      <c r="C116" s="5"/>
      <c r="D116" s="5"/>
      <c r="E116" s="62"/>
      <c r="F116" s="62"/>
      <c r="G116" s="62"/>
      <c r="H116" s="6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5"/>
      <c r="C117" s="5"/>
      <c r="D117" s="5"/>
      <c r="E117" s="62"/>
      <c r="F117" s="62"/>
      <c r="G117" s="62"/>
      <c r="H117" s="6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5"/>
      <c r="C118" s="5"/>
      <c r="D118" s="5"/>
      <c r="E118" s="62"/>
      <c r="F118" s="62"/>
      <c r="G118" s="62"/>
      <c r="H118" s="6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5"/>
      <c r="C119" s="5"/>
      <c r="D119" s="5"/>
      <c r="E119" s="62"/>
      <c r="F119" s="62"/>
      <c r="G119" s="62"/>
      <c r="H119" s="6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5"/>
      <c r="C120" s="5"/>
      <c r="D120" s="5"/>
      <c r="E120" s="62"/>
      <c r="F120" s="62"/>
      <c r="G120" s="62"/>
      <c r="H120" s="6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5"/>
      <c r="C121" s="5"/>
      <c r="D121" s="5"/>
      <c r="E121" s="62"/>
      <c r="F121" s="62"/>
      <c r="G121" s="62"/>
      <c r="H121" s="6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5"/>
      <c r="C122" s="5"/>
      <c r="D122" s="5"/>
      <c r="E122" s="62"/>
      <c r="F122" s="62"/>
      <c r="G122" s="62"/>
      <c r="H122" s="6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5"/>
      <c r="C123" s="5"/>
      <c r="D123" s="5"/>
      <c r="E123" s="62"/>
      <c r="F123" s="62"/>
      <c r="G123" s="62"/>
      <c r="H123" s="6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5"/>
      <c r="C124" s="5"/>
      <c r="D124" s="5"/>
      <c r="E124" s="62"/>
      <c r="F124" s="62"/>
      <c r="G124" s="62"/>
      <c r="H124" s="6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5"/>
      <c r="C125" s="5"/>
      <c r="D125" s="5"/>
      <c r="E125" s="62"/>
      <c r="F125" s="62"/>
      <c r="G125" s="62"/>
      <c r="H125" s="6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5"/>
      <c r="C126" s="5"/>
      <c r="D126" s="5"/>
      <c r="E126" s="62"/>
      <c r="F126" s="62"/>
      <c r="G126" s="62"/>
      <c r="H126" s="6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5"/>
      <c r="C127" s="5"/>
      <c r="D127" s="5"/>
      <c r="E127" s="62"/>
      <c r="F127" s="62"/>
      <c r="G127" s="62"/>
      <c r="H127" s="6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5"/>
      <c r="C128" s="5"/>
      <c r="D128" s="5"/>
      <c r="E128" s="62"/>
      <c r="F128" s="62"/>
      <c r="G128" s="62"/>
      <c r="H128" s="6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5"/>
      <c r="C129" s="5"/>
      <c r="D129" s="5"/>
      <c r="E129" s="62"/>
      <c r="F129" s="62"/>
      <c r="G129" s="62"/>
      <c r="H129" s="6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5"/>
      <c r="C130" s="5"/>
      <c r="D130" s="5"/>
      <c r="E130" s="62"/>
      <c r="F130" s="62"/>
      <c r="G130" s="62"/>
      <c r="H130" s="6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5"/>
      <c r="C131" s="5"/>
      <c r="D131" s="5"/>
      <c r="E131" s="62"/>
      <c r="F131" s="62"/>
      <c r="G131" s="62"/>
      <c r="H131" s="6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5"/>
      <c r="C132" s="5"/>
      <c r="D132" s="5"/>
      <c r="E132" s="62"/>
      <c r="F132" s="62"/>
      <c r="G132" s="62"/>
      <c r="H132" s="6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5"/>
      <c r="C133" s="5"/>
      <c r="D133" s="5"/>
      <c r="E133" s="62"/>
      <c r="F133" s="62"/>
      <c r="G133" s="62"/>
      <c r="H133" s="6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5"/>
      <c r="C134" s="5"/>
      <c r="D134" s="5"/>
      <c r="E134" s="62"/>
      <c r="F134" s="62"/>
      <c r="G134" s="62"/>
      <c r="H134" s="6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5"/>
      <c r="C135" s="5"/>
      <c r="D135" s="5"/>
      <c r="E135" s="62"/>
      <c r="F135" s="62"/>
      <c r="G135" s="62"/>
      <c r="H135" s="6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5"/>
      <c r="C136" s="5"/>
      <c r="D136" s="5"/>
      <c r="E136" s="62"/>
      <c r="F136" s="62"/>
      <c r="G136" s="62"/>
      <c r="H136" s="6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5"/>
      <c r="C137" s="5"/>
      <c r="D137" s="5"/>
      <c r="E137" s="62"/>
      <c r="F137" s="62"/>
      <c r="G137" s="62"/>
      <c r="H137" s="6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5"/>
      <c r="C138" s="5"/>
      <c r="D138" s="5"/>
      <c r="E138" s="62"/>
      <c r="F138" s="62"/>
      <c r="G138" s="62"/>
      <c r="H138" s="6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5"/>
      <c r="C139" s="5"/>
      <c r="D139" s="5"/>
      <c r="E139" s="62"/>
      <c r="F139" s="62"/>
      <c r="G139" s="62"/>
      <c r="H139" s="6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5"/>
      <c r="C140" s="5"/>
      <c r="D140" s="5"/>
      <c r="E140" s="62"/>
      <c r="F140" s="62"/>
      <c r="G140" s="62"/>
      <c r="H140" s="6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5"/>
      <c r="C141" s="5"/>
      <c r="D141" s="5"/>
      <c r="E141" s="62"/>
      <c r="F141" s="62"/>
      <c r="G141" s="62"/>
      <c r="H141" s="6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5"/>
      <c r="C142" s="5"/>
      <c r="D142" s="5"/>
      <c r="E142" s="62"/>
      <c r="F142" s="62"/>
      <c r="G142" s="62"/>
      <c r="H142" s="6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5"/>
      <c r="C143" s="5"/>
      <c r="D143" s="5"/>
      <c r="E143" s="62"/>
      <c r="F143" s="62"/>
      <c r="G143" s="62"/>
      <c r="H143" s="6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5"/>
      <c r="C144" s="5"/>
      <c r="D144" s="5"/>
      <c r="E144" s="62"/>
      <c r="F144" s="62"/>
      <c r="G144" s="62"/>
      <c r="H144" s="6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5"/>
      <c r="C145" s="5"/>
      <c r="D145" s="5"/>
      <c r="E145" s="62"/>
      <c r="F145" s="62"/>
      <c r="G145" s="62"/>
      <c r="H145" s="6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5"/>
      <c r="C146" s="5"/>
      <c r="D146" s="5"/>
      <c r="E146" s="62"/>
      <c r="F146" s="62"/>
      <c r="G146" s="62"/>
      <c r="H146" s="6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5"/>
      <c r="C147" s="5"/>
      <c r="D147" s="5"/>
      <c r="E147" s="62"/>
      <c r="F147" s="62"/>
      <c r="G147" s="62"/>
      <c r="H147" s="6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5"/>
      <c r="C148" s="5"/>
      <c r="D148" s="5"/>
      <c r="E148" s="62"/>
      <c r="F148" s="62"/>
      <c r="G148" s="62"/>
      <c r="H148" s="6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5"/>
      <c r="C149" s="5"/>
      <c r="D149" s="5"/>
      <c r="E149" s="62"/>
      <c r="F149" s="62"/>
      <c r="G149" s="62"/>
      <c r="H149" s="6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5"/>
      <c r="C150" s="5"/>
      <c r="D150" s="5"/>
      <c r="E150" s="62"/>
      <c r="F150" s="62"/>
      <c r="G150" s="62"/>
      <c r="H150" s="6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5"/>
      <c r="C151" s="5"/>
      <c r="D151" s="5"/>
      <c r="E151" s="62"/>
      <c r="F151" s="62"/>
      <c r="G151" s="62"/>
      <c r="H151" s="6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5"/>
      <c r="C152" s="5"/>
      <c r="D152" s="5"/>
      <c r="E152" s="62"/>
      <c r="F152" s="62"/>
      <c r="G152" s="62"/>
      <c r="H152" s="6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5"/>
      <c r="C153" s="5"/>
      <c r="D153" s="5"/>
      <c r="E153" s="62"/>
      <c r="F153" s="62"/>
      <c r="G153" s="62"/>
      <c r="H153" s="6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5"/>
      <c r="C154" s="5"/>
      <c r="D154" s="5"/>
      <c r="E154" s="62"/>
      <c r="F154" s="62"/>
      <c r="G154" s="62"/>
      <c r="H154" s="6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5"/>
      <c r="C155" s="5"/>
      <c r="D155" s="5"/>
      <c r="E155" s="62"/>
      <c r="F155" s="62"/>
      <c r="G155" s="62"/>
      <c r="H155" s="6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5"/>
      <c r="C156" s="5"/>
      <c r="D156" s="5"/>
      <c r="E156" s="62"/>
      <c r="F156" s="62"/>
      <c r="G156" s="62"/>
      <c r="H156" s="6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5"/>
      <c r="C157" s="5"/>
      <c r="D157" s="5"/>
      <c r="E157" s="62"/>
      <c r="F157" s="62"/>
      <c r="G157" s="62"/>
      <c r="H157" s="6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5"/>
      <c r="C158" s="5"/>
      <c r="D158" s="5"/>
      <c r="E158" s="62"/>
      <c r="F158" s="62"/>
      <c r="G158" s="62"/>
      <c r="H158" s="6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5"/>
      <c r="C159" s="5"/>
      <c r="D159" s="5"/>
      <c r="E159" s="62"/>
      <c r="F159" s="62"/>
      <c r="G159" s="62"/>
      <c r="H159" s="6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5"/>
      <c r="C160" s="5"/>
      <c r="D160" s="5"/>
      <c r="E160" s="62"/>
      <c r="F160" s="62"/>
      <c r="G160" s="62"/>
      <c r="H160" s="6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5"/>
      <c r="C161" s="5"/>
      <c r="D161" s="5"/>
      <c r="E161" s="62"/>
      <c r="F161" s="62"/>
      <c r="G161" s="62"/>
      <c r="H161" s="6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5"/>
      <c r="C162" s="5"/>
      <c r="D162" s="5"/>
      <c r="E162" s="62"/>
      <c r="F162" s="62"/>
      <c r="G162" s="62"/>
      <c r="H162" s="6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5"/>
      <c r="C163" s="5"/>
      <c r="D163" s="5"/>
      <c r="E163" s="62"/>
      <c r="F163" s="62"/>
      <c r="G163" s="62"/>
      <c r="H163" s="6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5"/>
      <c r="C164" s="5"/>
      <c r="D164" s="5"/>
      <c r="E164" s="62"/>
      <c r="F164" s="62"/>
      <c r="G164" s="62"/>
      <c r="H164" s="6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5"/>
      <c r="C165" s="5"/>
      <c r="D165" s="5"/>
      <c r="E165" s="62"/>
      <c r="F165" s="62"/>
      <c r="G165" s="62"/>
      <c r="H165" s="6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5"/>
      <c r="C166" s="5"/>
      <c r="D166" s="5"/>
      <c r="E166" s="62"/>
      <c r="F166" s="62"/>
      <c r="G166" s="62"/>
      <c r="H166" s="6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5"/>
      <c r="C167" s="5"/>
      <c r="D167" s="5"/>
      <c r="E167" s="62"/>
      <c r="F167" s="62"/>
      <c r="G167" s="62"/>
      <c r="H167" s="6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5"/>
      <c r="C168" s="5"/>
      <c r="D168" s="5"/>
      <c r="E168" s="62"/>
      <c r="F168" s="62"/>
      <c r="G168" s="62"/>
      <c r="H168" s="6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5"/>
      <c r="C169" s="5"/>
      <c r="D169" s="5"/>
      <c r="E169" s="62"/>
      <c r="F169" s="62"/>
      <c r="G169" s="62"/>
      <c r="H169" s="6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5"/>
      <c r="C170" s="5"/>
      <c r="D170" s="5"/>
      <c r="E170" s="62"/>
      <c r="F170" s="62"/>
      <c r="G170" s="62"/>
      <c r="H170" s="6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5"/>
      <c r="C171" s="5"/>
      <c r="D171" s="5"/>
      <c r="E171" s="62"/>
      <c r="F171" s="62"/>
      <c r="G171" s="62"/>
      <c r="H171" s="6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5"/>
      <c r="C172" s="5"/>
      <c r="D172" s="5"/>
      <c r="E172" s="62"/>
      <c r="F172" s="62"/>
      <c r="G172" s="62"/>
      <c r="H172" s="6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5"/>
      <c r="C173" s="5"/>
      <c r="D173" s="5"/>
      <c r="E173" s="62"/>
      <c r="F173" s="62"/>
      <c r="G173" s="62"/>
      <c r="H173" s="6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5"/>
      <c r="C174" s="5"/>
      <c r="D174" s="5"/>
      <c r="E174" s="62"/>
      <c r="F174" s="62"/>
      <c r="G174" s="62"/>
      <c r="H174" s="6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5"/>
      <c r="C175" s="5"/>
      <c r="D175" s="5"/>
      <c r="E175" s="62"/>
      <c r="F175" s="62"/>
      <c r="G175" s="62"/>
      <c r="H175" s="6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5"/>
      <c r="C176" s="5"/>
      <c r="D176" s="5"/>
      <c r="E176" s="62"/>
      <c r="F176" s="62"/>
      <c r="G176" s="62"/>
      <c r="H176" s="6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5"/>
      <c r="C177" s="5"/>
      <c r="D177" s="5"/>
      <c r="E177" s="62"/>
      <c r="F177" s="62"/>
      <c r="G177" s="62"/>
      <c r="H177" s="6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5"/>
      <c r="C178" s="5"/>
      <c r="D178" s="5"/>
      <c r="E178" s="62"/>
      <c r="F178" s="62"/>
      <c r="G178" s="62"/>
      <c r="H178" s="6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5"/>
      <c r="C179" s="5"/>
      <c r="D179" s="5"/>
      <c r="E179" s="62"/>
      <c r="F179" s="62"/>
      <c r="G179" s="62"/>
      <c r="H179" s="6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5"/>
      <c r="C180" s="5"/>
      <c r="D180" s="5"/>
      <c r="E180" s="62"/>
      <c r="F180" s="62"/>
      <c r="G180" s="62"/>
      <c r="H180" s="6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5"/>
      <c r="C181" s="5"/>
      <c r="D181" s="5"/>
      <c r="E181" s="62"/>
      <c r="F181" s="62"/>
      <c r="G181" s="62"/>
      <c r="H181" s="6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5"/>
      <c r="C182" s="5"/>
      <c r="D182" s="5"/>
      <c r="E182" s="62"/>
      <c r="F182" s="62"/>
      <c r="G182" s="62"/>
      <c r="H182" s="6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5"/>
      <c r="C183" s="5"/>
      <c r="D183" s="5"/>
      <c r="E183" s="62"/>
      <c r="F183" s="62"/>
      <c r="G183" s="62"/>
      <c r="H183" s="6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5"/>
      <c r="C184" s="5"/>
      <c r="D184" s="5"/>
      <c r="E184" s="62"/>
      <c r="F184" s="62"/>
      <c r="G184" s="62"/>
      <c r="H184" s="6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5"/>
      <c r="C185" s="5"/>
      <c r="D185" s="5"/>
      <c r="E185" s="62"/>
      <c r="F185" s="62"/>
      <c r="G185" s="62"/>
      <c r="H185" s="6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5"/>
      <c r="C186" s="5"/>
      <c r="D186" s="5"/>
      <c r="E186" s="62"/>
      <c r="F186" s="62"/>
      <c r="G186" s="62"/>
      <c r="H186" s="6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5"/>
      <c r="C187" s="5"/>
      <c r="D187" s="5"/>
      <c r="E187" s="62"/>
      <c r="F187" s="62"/>
      <c r="G187" s="62"/>
      <c r="H187" s="6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5"/>
      <c r="C188" s="5"/>
      <c r="D188" s="5"/>
      <c r="E188" s="62"/>
      <c r="F188" s="62"/>
      <c r="G188" s="62"/>
      <c r="H188" s="6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5"/>
      <c r="C189" s="5"/>
      <c r="D189" s="5"/>
      <c r="E189" s="62"/>
      <c r="F189" s="62"/>
      <c r="G189" s="62"/>
      <c r="H189" s="6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5"/>
      <c r="C190" s="5"/>
      <c r="D190" s="5"/>
      <c r="E190" s="62"/>
      <c r="F190" s="62"/>
      <c r="G190" s="62"/>
      <c r="H190" s="6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5"/>
      <c r="C191" s="5"/>
      <c r="D191" s="5"/>
      <c r="E191" s="62"/>
      <c r="F191" s="62"/>
      <c r="G191" s="62"/>
      <c r="H191" s="6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5"/>
      <c r="C192" s="5"/>
      <c r="D192" s="5"/>
      <c r="E192" s="62"/>
      <c r="F192" s="62"/>
      <c r="G192" s="62"/>
      <c r="H192" s="6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5"/>
      <c r="C193" s="5"/>
      <c r="D193" s="5"/>
      <c r="E193" s="62"/>
      <c r="F193" s="62"/>
      <c r="G193" s="62"/>
      <c r="H193" s="6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5"/>
      <c r="C194" s="5"/>
      <c r="D194" s="5"/>
      <c r="E194" s="62"/>
      <c r="F194" s="62"/>
      <c r="G194" s="62"/>
      <c r="H194" s="6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5"/>
      <c r="C195" s="5"/>
      <c r="D195" s="5"/>
      <c r="E195" s="62"/>
      <c r="F195" s="62"/>
      <c r="G195" s="62"/>
      <c r="H195" s="6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5"/>
      <c r="C196" s="5"/>
      <c r="D196" s="5"/>
      <c r="E196" s="62"/>
      <c r="F196" s="62"/>
      <c r="G196" s="62"/>
      <c r="H196" s="6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5"/>
      <c r="C197" s="5"/>
      <c r="D197" s="5"/>
      <c r="E197" s="62"/>
      <c r="F197" s="62"/>
      <c r="G197" s="62"/>
      <c r="H197" s="6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5"/>
      <c r="C198" s="5"/>
      <c r="D198" s="5"/>
      <c r="E198" s="62"/>
      <c r="F198" s="62"/>
      <c r="G198" s="62"/>
      <c r="H198" s="6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5"/>
      <c r="C199" s="5"/>
      <c r="D199" s="5"/>
      <c r="E199" s="62"/>
      <c r="F199" s="62"/>
      <c r="G199" s="62"/>
      <c r="H199" s="6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5"/>
      <c r="C200" s="5"/>
      <c r="D200" s="5"/>
      <c r="E200" s="62"/>
      <c r="F200" s="62"/>
      <c r="G200" s="62"/>
      <c r="H200" s="6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5"/>
      <c r="C201" s="5"/>
      <c r="D201" s="5"/>
      <c r="E201" s="62"/>
      <c r="F201" s="62"/>
      <c r="G201" s="62"/>
      <c r="H201" s="6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5"/>
      <c r="C202" s="5"/>
      <c r="D202" s="5"/>
      <c r="E202" s="62"/>
      <c r="F202" s="62"/>
      <c r="G202" s="62"/>
      <c r="H202" s="6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5"/>
      <c r="C203" s="5"/>
      <c r="D203" s="5"/>
      <c r="E203" s="62"/>
      <c r="F203" s="62"/>
      <c r="G203" s="62"/>
      <c r="H203" s="6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5"/>
      <c r="C204" s="5"/>
      <c r="D204" s="5"/>
      <c r="E204" s="62"/>
      <c r="F204" s="62"/>
      <c r="G204" s="62"/>
      <c r="H204" s="6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5"/>
      <c r="C205" s="5"/>
      <c r="D205" s="5"/>
      <c r="E205" s="62"/>
      <c r="F205" s="62"/>
      <c r="G205" s="62"/>
      <c r="H205" s="6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5"/>
      <c r="C206" s="5"/>
      <c r="D206" s="5"/>
      <c r="E206" s="62"/>
      <c r="F206" s="62"/>
      <c r="G206" s="62"/>
      <c r="H206" s="6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5"/>
      <c r="C207" s="5"/>
      <c r="D207" s="5"/>
      <c r="E207" s="62"/>
      <c r="F207" s="62"/>
      <c r="G207" s="62"/>
      <c r="H207" s="6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5"/>
      <c r="C208" s="5"/>
      <c r="D208" s="5"/>
      <c r="E208" s="62"/>
      <c r="F208" s="62"/>
      <c r="G208" s="62"/>
      <c r="H208" s="6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5"/>
      <c r="C209" s="5"/>
      <c r="D209" s="5"/>
      <c r="E209" s="62"/>
      <c r="F209" s="62"/>
      <c r="G209" s="62"/>
      <c r="H209" s="6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5"/>
      <c r="C210" s="5"/>
      <c r="D210" s="5"/>
      <c r="E210" s="62"/>
      <c r="F210" s="62"/>
      <c r="G210" s="62"/>
      <c r="H210" s="6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5"/>
      <c r="C211" s="5"/>
      <c r="D211" s="5"/>
      <c r="E211" s="62"/>
      <c r="F211" s="62"/>
      <c r="G211" s="62"/>
      <c r="H211" s="6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5"/>
      <c r="C212" s="5"/>
      <c r="D212" s="5"/>
      <c r="E212" s="62"/>
      <c r="F212" s="62"/>
      <c r="G212" s="62"/>
      <c r="H212" s="6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5"/>
      <c r="C213" s="5"/>
      <c r="D213" s="5"/>
      <c r="E213" s="62"/>
      <c r="F213" s="62"/>
      <c r="G213" s="62"/>
      <c r="H213" s="6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5"/>
      <c r="C214" s="5"/>
      <c r="D214" s="5"/>
      <c r="E214" s="62"/>
      <c r="F214" s="62"/>
      <c r="G214" s="62"/>
      <c r="H214" s="6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5"/>
      <c r="C215" s="5"/>
      <c r="D215" s="5"/>
      <c r="E215" s="62"/>
      <c r="F215" s="62"/>
      <c r="G215" s="62"/>
      <c r="H215" s="6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5"/>
      <c r="C216" s="5"/>
      <c r="D216" s="5"/>
      <c r="E216" s="62"/>
      <c r="F216" s="62"/>
      <c r="G216" s="62"/>
      <c r="H216" s="6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5"/>
      <c r="C217" s="5"/>
      <c r="D217" s="5"/>
      <c r="E217" s="62"/>
      <c r="F217" s="62"/>
      <c r="G217" s="62"/>
      <c r="H217" s="6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5"/>
      <c r="C218" s="5"/>
      <c r="D218" s="5"/>
      <c r="E218" s="62"/>
      <c r="F218" s="62"/>
      <c r="G218" s="62"/>
      <c r="H218" s="6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5"/>
      <c r="C219" s="5"/>
      <c r="D219" s="5"/>
      <c r="E219" s="62"/>
      <c r="F219" s="62"/>
      <c r="G219" s="62"/>
      <c r="H219" s="6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5"/>
      <c r="C220" s="5"/>
      <c r="D220" s="5"/>
      <c r="E220" s="62"/>
      <c r="F220" s="62"/>
      <c r="G220" s="62"/>
      <c r="H220" s="6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5"/>
      <c r="C221" s="5"/>
      <c r="D221" s="5"/>
      <c r="E221" s="62"/>
      <c r="F221" s="62"/>
      <c r="G221" s="62"/>
      <c r="H221" s="6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5"/>
      <c r="C222" s="5"/>
      <c r="D222" s="5"/>
      <c r="E222" s="62"/>
      <c r="F222" s="62"/>
      <c r="G222" s="62"/>
      <c r="H222" s="6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5"/>
      <c r="C223" s="5"/>
      <c r="D223" s="5"/>
      <c r="E223" s="62"/>
      <c r="F223" s="62"/>
      <c r="G223" s="62"/>
      <c r="H223" s="6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5"/>
      <c r="C224" s="5"/>
      <c r="D224" s="5"/>
      <c r="E224" s="62"/>
      <c r="F224" s="62"/>
      <c r="G224" s="62"/>
      <c r="H224" s="6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5"/>
      <c r="C225" s="5"/>
      <c r="D225" s="5"/>
      <c r="E225" s="62"/>
      <c r="F225" s="62"/>
      <c r="G225" s="62"/>
      <c r="H225" s="6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5"/>
      <c r="C226" s="5"/>
      <c r="D226" s="5"/>
      <c r="E226" s="62"/>
      <c r="F226" s="62"/>
      <c r="G226" s="62"/>
      <c r="H226" s="6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5"/>
      <c r="C227" s="5"/>
      <c r="D227" s="5"/>
      <c r="E227" s="62"/>
      <c r="F227" s="62"/>
      <c r="G227" s="62"/>
      <c r="H227" s="6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5"/>
      <c r="C228" s="5"/>
      <c r="D228" s="5"/>
      <c r="E228" s="62"/>
      <c r="F228" s="62"/>
      <c r="G228" s="62"/>
      <c r="H228" s="6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5"/>
      <c r="C229" s="5"/>
      <c r="D229" s="5"/>
      <c r="E229" s="62"/>
      <c r="F229" s="62"/>
      <c r="G229" s="62"/>
      <c r="H229" s="6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5"/>
      <c r="C230" s="5"/>
      <c r="D230" s="5"/>
      <c r="E230" s="62"/>
      <c r="F230" s="62"/>
      <c r="G230" s="62"/>
      <c r="H230" s="6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5"/>
      <c r="C231" s="5"/>
      <c r="D231" s="5"/>
      <c r="E231" s="62"/>
      <c r="F231" s="62"/>
      <c r="G231" s="62"/>
      <c r="H231" s="6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5"/>
      <c r="C232" s="5"/>
      <c r="D232" s="5"/>
      <c r="E232" s="62"/>
      <c r="F232" s="62"/>
      <c r="G232" s="62"/>
      <c r="H232" s="6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5"/>
      <c r="C233" s="5"/>
      <c r="D233" s="5"/>
      <c r="E233" s="62"/>
      <c r="F233" s="62"/>
      <c r="G233" s="62"/>
      <c r="H233" s="6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5"/>
      <c r="C234" s="5"/>
      <c r="D234" s="5"/>
      <c r="E234" s="62"/>
      <c r="F234" s="62"/>
      <c r="G234" s="62"/>
      <c r="H234" s="6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5"/>
      <c r="C235" s="5"/>
      <c r="D235" s="5"/>
      <c r="E235" s="62"/>
      <c r="F235" s="62"/>
      <c r="G235" s="62"/>
      <c r="H235" s="6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5"/>
      <c r="C236" s="5"/>
      <c r="D236" s="5"/>
      <c r="E236" s="62"/>
      <c r="F236" s="62"/>
      <c r="G236" s="62"/>
      <c r="H236" s="6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5"/>
      <c r="C237" s="5"/>
      <c r="D237" s="5"/>
      <c r="E237" s="62"/>
      <c r="F237" s="62"/>
      <c r="G237" s="62"/>
      <c r="H237" s="6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5"/>
      <c r="C238" s="5"/>
      <c r="D238" s="5"/>
      <c r="E238" s="62"/>
      <c r="F238" s="62"/>
      <c r="G238" s="62"/>
      <c r="H238" s="6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5"/>
      <c r="C239" s="5"/>
      <c r="D239" s="5"/>
      <c r="E239" s="62"/>
      <c r="F239" s="62"/>
      <c r="G239" s="62"/>
      <c r="H239" s="6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5"/>
      <c r="C240" s="5"/>
      <c r="D240" s="5"/>
      <c r="E240" s="62"/>
      <c r="F240" s="62"/>
      <c r="G240" s="62"/>
      <c r="H240" s="6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5"/>
      <c r="C241" s="5"/>
      <c r="D241" s="5"/>
      <c r="E241" s="62"/>
      <c r="F241" s="62"/>
      <c r="G241" s="62"/>
      <c r="H241" s="6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5"/>
      <c r="C242" s="5"/>
      <c r="D242" s="5"/>
      <c r="E242" s="62"/>
      <c r="F242" s="62"/>
      <c r="G242" s="62"/>
      <c r="H242" s="6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5"/>
      <c r="C243" s="5"/>
      <c r="D243" s="5"/>
      <c r="E243" s="62"/>
      <c r="F243" s="62"/>
      <c r="G243" s="62"/>
      <c r="H243" s="6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5"/>
      <c r="C244" s="5"/>
      <c r="D244" s="5"/>
      <c r="E244" s="62"/>
      <c r="F244" s="62"/>
      <c r="G244" s="62"/>
      <c r="H244" s="6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5"/>
      <c r="C245" s="5"/>
      <c r="D245" s="5"/>
      <c r="E245" s="62"/>
      <c r="F245" s="62"/>
      <c r="G245" s="62"/>
      <c r="H245" s="6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5"/>
      <c r="C246" s="5"/>
      <c r="D246" s="5"/>
      <c r="E246" s="62"/>
      <c r="F246" s="62"/>
      <c r="G246" s="62"/>
      <c r="H246" s="6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5"/>
      <c r="C247" s="5"/>
      <c r="D247" s="5"/>
      <c r="E247" s="62"/>
      <c r="F247" s="62"/>
      <c r="G247" s="62"/>
      <c r="H247" s="6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5"/>
      <c r="C248" s="5"/>
      <c r="D248" s="5"/>
      <c r="E248" s="62"/>
      <c r="F248" s="62"/>
      <c r="G248" s="62"/>
      <c r="H248" s="6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5"/>
      <c r="C249" s="5"/>
      <c r="D249" s="5"/>
      <c r="E249" s="62"/>
      <c r="F249" s="62"/>
      <c r="G249" s="62"/>
      <c r="H249" s="6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5"/>
      <c r="C250" s="5"/>
      <c r="D250" s="5"/>
      <c r="E250" s="62"/>
      <c r="F250" s="62"/>
      <c r="G250" s="62"/>
      <c r="H250" s="6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5"/>
      <c r="C251" s="5"/>
      <c r="D251" s="5"/>
      <c r="E251" s="62"/>
      <c r="F251" s="62"/>
      <c r="G251" s="62"/>
      <c r="H251" s="6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5"/>
      <c r="C252" s="5"/>
      <c r="D252" s="5"/>
      <c r="E252" s="62"/>
      <c r="F252" s="62"/>
      <c r="G252" s="62"/>
      <c r="H252" s="6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5"/>
      <c r="C253" s="5"/>
      <c r="D253" s="5"/>
      <c r="E253" s="62"/>
      <c r="F253" s="62"/>
      <c r="G253" s="62"/>
      <c r="H253" s="6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5"/>
      <c r="C254" s="5"/>
      <c r="D254" s="5"/>
      <c r="E254" s="62"/>
      <c r="F254" s="62"/>
      <c r="G254" s="62"/>
      <c r="H254" s="6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5"/>
      <c r="C255" s="5"/>
      <c r="D255" s="5"/>
      <c r="E255" s="62"/>
      <c r="F255" s="62"/>
      <c r="G255" s="62"/>
      <c r="H255" s="6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5"/>
      <c r="C256" s="5"/>
      <c r="D256" s="5"/>
      <c r="E256" s="62"/>
      <c r="F256" s="62"/>
      <c r="G256" s="62"/>
      <c r="H256" s="6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8" ht="15.75" customHeight="1" x14ac:dyDescent="0.2">
      <c r="A257" s="5"/>
      <c r="B257" s="5"/>
      <c r="C257" s="5"/>
      <c r="D257" s="5"/>
      <c r="E257" s="62"/>
      <c r="F257" s="62"/>
      <c r="G257" s="62"/>
      <c r="H257" s="62"/>
    </row>
    <row r="258" spans="1:8" ht="15.75" customHeight="1" x14ac:dyDescent="0.2">
      <c r="A258" s="5"/>
      <c r="B258" s="5"/>
      <c r="C258" s="5"/>
      <c r="D258" s="5"/>
      <c r="E258" s="62"/>
      <c r="F258" s="62"/>
      <c r="G258" s="62"/>
      <c r="H258" s="62"/>
    </row>
    <row r="259" spans="1:8" ht="15.75" customHeight="1" x14ac:dyDescent="0.2"/>
    <row r="260" spans="1:8" ht="15.75" customHeight="1" x14ac:dyDescent="0.2"/>
    <row r="261" spans="1:8" ht="15.75" customHeight="1" x14ac:dyDescent="0.2"/>
    <row r="262" spans="1:8" ht="15.75" customHeight="1" x14ac:dyDescent="0.2"/>
    <row r="263" spans="1:8" ht="15.75" customHeight="1" x14ac:dyDescent="0.2"/>
    <row r="264" spans="1:8" ht="15.75" customHeight="1" x14ac:dyDescent="0.2"/>
    <row r="265" spans="1:8" ht="15.75" customHeight="1" x14ac:dyDescent="0.2"/>
    <row r="266" spans="1:8" ht="15.75" customHeight="1" x14ac:dyDescent="0.2"/>
    <row r="267" spans="1:8" ht="15.75" customHeight="1" x14ac:dyDescent="0.2"/>
    <row r="268" spans="1:8" ht="15.75" customHeight="1" x14ac:dyDescent="0.2"/>
    <row r="269" spans="1:8" ht="15.75" customHeight="1" x14ac:dyDescent="0.2"/>
    <row r="270" spans="1:8" ht="15.75" customHeight="1" x14ac:dyDescent="0.2"/>
    <row r="271" spans="1:8" ht="15.75" customHeight="1" x14ac:dyDescent="0.2"/>
    <row r="272" spans="1:8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A59:H60"/>
    <mergeCell ref="A1:H1"/>
    <mergeCell ref="A2:H2"/>
    <mergeCell ref="A4:H4"/>
    <mergeCell ref="A5:H5"/>
    <mergeCell ref="A6:H6"/>
  </mergeCell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Z1000"/>
  <sheetViews>
    <sheetView topLeftCell="A19" workbookViewId="0">
      <selection sqref="A1:H1"/>
    </sheetView>
  </sheetViews>
  <sheetFormatPr defaultColWidth="12.5703125" defaultRowHeight="15" customHeight="1" x14ac:dyDescent="0.2"/>
  <cols>
    <col min="1" max="1" width="29" customWidth="1"/>
    <col min="2" max="3" width="9.140625" customWidth="1"/>
    <col min="4" max="4" width="13.42578125" customWidth="1"/>
    <col min="5" max="6" width="10.42578125" customWidth="1"/>
    <col min="7" max="7" width="11.42578125" customWidth="1"/>
    <col min="8" max="8" width="10.42578125" customWidth="1"/>
    <col min="9" max="26" width="9.140625" customWidth="1"/>
  </cols>
  <sheetData>
    <row r="1" spans="1:26" ht="12" customHeight="1" x14ac:dyDescent="0.2">
      <c r="A1" s="86" t="s">
        <v>105</v>
      </c>
      <c r="B1" s="85"/>
      <c r="C1" s="85"/>
      <c r="D1" s="85"/>
      <c r="E1" s="85"/>
      <c r="F1" s="85"/>
      <c r="G1" s="85"/>
      <c r="H1" s="8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87" t="s">
        <v>108</v>
      </c>
      <c r="B2" s="85"/>
      <c r="C2" s="85"/>
      <c r="D2" s="85"/>
      <c r="E2" s="85"/>
      <c r="F2" s="85"/>
      <c r="G2" s="85"/>
      <c r="H2" s="8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8"/>
      <c r="B3" s="58"/>
      <c r="C3" s="59"/>
      <c r="D3" s="58"/>
      <c r="E3" s="60"/>
      <c r="F3" s="60"/>
      <c r="G3" s="61"/>
      <c r="H3" s="62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" customHeight="1" x14ac:dyDescent="0.2">
      <c r="A4" s="88" t="s">
        <v>97</v>
      </c>
      <c r="B4" s="85"/>
      <c r="C4" s="85"/>
      <c r="D4" s="85"/>
      <c r="E4" s="85"/>
      <c r="F4" s="85"/>
      <c r="G4" s="85"/>
      <c r="H4" s="8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" customHeight="1" x14ac:dyDescent="0.2">
      <c r="A5" s="88" t="s">
        <v>98</v>
      </c>
      <c r="B5" s="85"/>
      <c r="C5" s="85"/>
      <c r="D5" s="85"/>
      <c r="E5" s="85"/>
      <c r="F5" s="85"/>
      <c r="G5" s="85"/>
      <c r="H5" s="8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89" t="s">
        <v>99</v>
      </c>
      <c r="B6" s="85"/>
      <c r="C6" s="85"/>
      <c r="D6" s="85"/>
      <c r="E6" s="85"/>
      <c r="F6" s="85"/>
      <c r="G6" s="85"/>
      <c r="H6" s="8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" customHeight="1" x14ac:dyDescent="0.2">
      <c r="A7" s="5"/>
      <c r="B7" s="5"/>
      <c r="C7" s="5"/>
      <c r="D7" s="5"/>
      <c r="E7" s="62"/>
      <c r="F7" s="62"/>
      <c r="G7" s="62"/>
      <c r="H7" s="6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" customHeight="1" x14ac:dyDescent="0.2">
      <c r="A8" s="63" t="s">
        <v>100</v>
      </c>
      <c r="B8" s="4"/>
      <c r="C8" s="4"/>
      <c r="D8" s="4"/>
      <c r="E8" s="64"/>
      <c r="F8" s="65"/>
      <c r="G8" s="62"/>
      <c r="H8" s="6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" customHeight="1" x14ac:dyDescent="0.2">
      <c r="A9" s="5"/>
      <c r="B9" s="5"/>
      <c r="C9" s="5"/>
      <c r="D9" s="5"/>
      <c r="E9" s="62"/>
      <c r="F9" s="62"/>
      <c r="G9" s="62"/>
      <c r="H9" s="6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04.25" customHeight="1" x14ac:dyDescent="0.2">
      <c r="A10" s="66" t="s">
        <v>1</v>
      </c>
      <c r="B10" s="67" t="s">
        <v>2</v>
      </c>
      <c r="C10" s="67" t="s">
        <v>3</v>
      </c>
      <c r="D10" s="67" t="s">
        <v>10</v>
      </c>
      <c r="E10" s="68" t="s">
        <v>101</v>
      </c>
      <c r="F10" s="68" t="s">
        <v>12</v>
      </c>
      <c r="G10" s="68" t="s">
        <v>13</v>
      </c>
      <c r="H10" s="69" t="s">
        <v>14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" customHeight="1" x14ac:dyDescent="0.2">
      <c r="A11" s="70" t="s">
        <v>15</v>
      </c>
      <c r="B11" s="71"/>
      <c r="C11" s="71"/>
      <c r="D11" s="72">
        <f>'2029-FULL'!J5</f>
        <v>7.571743333333333</v>
      </c>
      <c r="E11" s="73">
        <f>'2029-FULL'!K5</f>
        <v>0.13700000000000001</v>
      </c>
      <c r="F11" s="74" t="str">
        <f>'2026-FULL'!L5</f>
        <v xml:space="preserve"> </v>
      </c>
      <c r="G11" s="73">
        <f>'2029-FULL'!M5</f>
        <v>10.376099999999999</v>
      </c>
      <c r="H11" s="7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" customHeight="1" x14ac:dyDescent="0.2">
      <c r="A12" s="18" t="str">
        <f>'2026-FULL'!A6</f>
        <v>1.5 KVA 1PH, 1.2kV BIL</v>
      </c>
      <c r="B12" s="19">
        <f>'2029-FULL'!B6</f>
        <v>58</v>
      </c>
      <c r="C12" s="19">
        <f>'2029-FULL'!C6</f>
        <v>243</v>
      </c>
      <c r="D12" s="76">
        <f>'2029-FULL'!J6</f>
        <v>0.42789928088650003</v>
      </c>
      <c r="E12" s="77">
        <f>'2029-FULL'!K6</f>
        <v>4.6743522469858512</v>
      </c>
      <c r="F12" s="77">
        <f>'2029-FULL'!L6</f>
        <v>5.102251527872351</v>
      </c>
      <c r="G12" s="77">
        <f>'2029-FULL'!M6</f>
        <v>0.58638090766499995</v>
      </c>
      <c r="H12" s="78">
        <f>'2029-FULL'!N6</f>
        <v>5.6886324355373512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" customHeight="1" x14ac:dyDescent="0.2">
      <c r="A13" s="18" t="str">
        <f>'2026-FULL'!A7</f>
        <v>25 KVA 1 PH, 1.2kV BIL</v>
      </c>
      <c r="B13" s="19">
        <f>'2029-FULL'!B7</f>
        <v>150</v>
      </c>
      <c r="C13" s="19">
        <f>'2029-FULL'!C7</f>
        <v>900</v>
      </c>
      <c r="D13" s="76">
        <f>'2029-FULL'!J7</f>
        <v>1.2167412949500001</v>
      </c>
      <c r="E13" s="77">
        <f>'2029-FULL'!K7</f>
        <v>12.450818507355001</v>
      </c>
      <c r="F13" s="77">
        <f>'2029-FULL'!L7</f>
        <v>13.667559802305</v>
      </c>
      <c r="G13" s="77">
        <f>'2029-FULL'!M7</f>
        <v>1.6673873895</v>
      </c>
      <c r="H13" s="78">
        <f>'2029-FULL'!N7</f>
        <v>15.334947191805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" customHeight="1" x14ac:dyDescent="0.2">
      <c r="A14" s="18" t="str">
        <f>'2026-FULL'!A8</f>
        <v>37.5 KVA 1 PH, 1.2kV BIL</v>
      </c>
      <c r="B14" s="19">
        <f>'2029-FULL'!B8</f>
        <v>200</v>
      </c>
      <c r="C14" s="19">
        <f>'2029-FULL'!C8</f>
        <v>1200</v>
      </c>
      <c r="D14" s="76">
        <f>'2029-FULL'!J8</f>
        <v>1.6223217266000003</v>
      </c>
      <c r="E14" s="77">
        <f>'2029-FULL'!K8</f>
        <v>16.601091343140002</v>
      </c>
      <c r="F14" s="77">
        <f>'2029-FULL'!L8</f>
        <v>18.223413069740001</v>
      </c>
      <c r="G14" s="77">
        <f>'2029-FULL'!M8</f>
        <v>2.223183186</v>
      </c>
      <c r="H14" s="78">
        <f>'2029-FULL'!N8</f>
        <v>20.446596255740001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" customHeight="1" x14ac:dyDescent="0.2">
      <c r="A15" s="18" t="str">
        <f>'2026-FULL'!A9</f>
        <v>50 KVA 1 PH, 1.2kV BIL</v>
      </c>
      <c r="B15" s="19">
        <f>'2029-FULL'!B9</f>
        <v>250</v>
      </c>
      <c r="C15" s="19">
        <f>'2029-FULL'!C9</f>
        <v>1600</v>
      </c>
      <c r="D15" s="76">
        <f>'2029-FULL'!J9</f>
        <v>2.0684488437999997</v>
      </c>
      <c r="E15" s="77">
        <f>'2029-FULL'!K9</f>
        <v>20.884663457520002</v>
      </c>
      <c r="F15" s="77">
        <f>'2029-FULL'!L9</f>
        <v>22.953112301320001</v>
      </c>
      <c r="G15" s="77">
        <f>'2029-FULL'!M9</f>
        <v>2.8345429979999994</v>
      </c>
      <c r="H15" s="78">
        <f>'2029-FULL'!N9</f>
        <v>25.787655299320001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" customHeight="1" x14ac:dyDescent="0.2">
      <c r="A16" s="18" t="str">
        <f>'2026-FULL'!A10</f>
        <v>75 KVA 1 PH, 1.2kV BIL</v>
      </c>
      <c r="B16" s="19">
        <f>'2029-FULL'!B10</f>
        <v>350</v>
      </c>
      <c r="C16" s="19">
        <f>'2029-FULL'!C10</f>
        <v>1900</v>
      </c>
      <c r="D16" s="76">
        <f>'2029-FULL'!J10</f>
        <v>2.7579696504499993</v>
      </c>
      <c r="E16" s="77">
        <f>'2029-FULL'!K10</f>
        <v>28.785311293305</v>
      </c>
      <c r="F16" s="77">
        <f>'2029-FULL'!L10</f>
        <v>31.543280943755001</v>
      </c>
      <c r="G16" s="77">
        <f>'2029-FULL'!M10</f>
        <v>3.7794425444999988</v>
      </c>
      <c r="H16" s="78">
        <f>'2029-FULL'!N10</f>
        <v>35.322723488255001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" customHeight="1" x14ac:dyDescent="0.2">
      <c r="A17" s="18" t="str">
        <f>'2026-FULL'!A11</f>
        <v>100 KVA 1 PH, 1.2kV BIL</v>
      </c>
      <c r="B17" s="19">
        <f>'2029-FULL'!B11</f>
        <v>400</v>
      </c>
      <c r="C17" s="19">
        <f>'2029-FULL'!C11</f>
        <v>2600</v>
      </c>
      <c r="D17" s="76">
        <f>'2029-FULL'!J11</f>
        <v>3.3257368243000003</v>
      </c>
      <c r="E17" s="77">
        <f>'2029-FULL'!K11</f>
        <v>33.468781243470005</v>
      </c>
      <c r="F17" s="77">
        <f>'2029-FULL'!L11</f>
        <v>36.794518067770007</v>
      </c>
      <c r="G17" s="77">
        <f>'2029-FULL'!M11</f>
        <v>4.5574944030000006</v>
      </c>
      <c r="H17" s="78">
        <f>'2029-FULL'!N11</f>
        <v>41.352012470770006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" customHeight="1" x14ac:dyDescent="0.2">
      <c r="A18" s="18" t="str">
        <f>'2026-FULL'!A12</f>
        <v>112.5 kVA 1 PH, 1.2kV BIL</v>
      </c>
      <c r="B18" s="19">
        <f>'2029-FULL'!B12</f>
        <v>447</v>
      </c>
      <c r="C18" s="19">
        <f>'2029-FULL'!C12</f>
        <v>2936</v>
      </c>
      <c r="D18" s="76">
        <f>'2029-FULL'!J12</f>
        <v>3.7288776402480002</v>
      </c>
      <c r="E18" s="77">
        <f>'2029-FULL'!K12</f>
        <v>37.442019319549203</v>
      </c>
      <c r="F18" s="77">
        <f>'2029-FULL'!L12</f>
        <v>41.170896959797204</v>
      </c>
      <c r="G18" s="77">
        <f>'2029-FULL'!M12</f>
        <v>5.1099470200799999</v>
      </c>
      <c r="H18" s="78">
        <f>'2029-FULL'!N12</f>
        <v>46.280843979877204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" customHeight="1" x14ac:dyDescent="0.2">
      <c r="A19" s="18" t="str">
        <f>'2026-FULL'!A13</f>
        <v>*150 KVA 1 PH, 1.2kV BIL</v>
      </c>
      <c r="B19" s="19">
        <f>'2029-FULL'!B13</f>
        <v>525</v>
      </c>
      <c r="C19" s="19">
        <f>'2029-FULL'!C13</f>
        <v>3500</v>
      </c>
      <c r="D19" s="76">
        <f>'2029-FULL'!J13</f>
        <v>4.40050793175</v>
      </c>
      <c r="E19" s="77">
        <f>'2029-FULL'!K13</f>
        <v>44.044412250825012</v>
      </c>
      <c r="F19" s="77">
        <f>'2029-FULL'!L13</f>
        <v>48.444920182575011</v>
      </c>
      <c r="G19" s="77">
        <f>'2029-FULL'!M13</f>
        <v>6.0303299174999996</v>
      </c>
      <c r="H19" s="78">
        <f>'2029-FULL'!N13</f>
        <v>54.475250100075009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" customHeight="1" x14ac:dyDescent="0.2">
      <c r="A20" s="18" t="str">
        <f>'2026-FULL'!A14</f>
        <v>167 KVA 1 PH, 1.2kV BIL</v>
      </c>
      <c r="B20" s="19">
        <f>'2029-FULL'!B14</f>
        <v>650</v>
      </c>
      <c r="C20" s="19">
        <f>'2029-FULL'!C14</f>
        <v>4400</v>
      </c>
      <c r="D20" s="76">
        <f>'2029-FULL'!J14</f>
        <v>5.4752790392000001</v>
      </c>
      <c r="E20" s="77">
        <f>'2029-FULL'!K14</f>
        <v>54.620043258180004</v>
      </c>
      <c r="F20" s="77">
        <f>'2029-FULL'!L14</f>
        <v>60.095322297380008</v>
      </c>
      <c r="G20" s="77">
        <f>'2029-FULL'!M14</f>
        <v>7.5031654320000003</v>
      </c>
      <c r="H20" s="78">
        <f>'2029-FULL'!N14</f>
        <v>67.598487729380011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" customHeight="1" x14ac:dyDescent="0.2">
      <c r="A21" s="18" t="str">
        <f>'2026-FULL'!A15</f>
        <v>175 KVA 1PH, 1.2kV BIL</v>
      </c>
      <c r="B21" s="19">
        <f>'2029-FULL'!B15</f>
        <v>665</v>
      </c>
      <c r="C21" s="19">
        <f>'2029-FULL'!C15</f>
        <v>4496</v>
      </c>
      <c r="D21" s="76">
        <f>'2029-FULL'!J15</f>
        <v>5.599385969828</v>
      </c>
      <c r="E21" s="77">
        <f>'2029-FULL'!K15</f>
        <v>55.873123065631212</v>
      </c>
      <c r="F21" s="77">
        <f>'2029-FULL'!L15</f>
        <v>61.472509035459211</v>
      </c>
      <c r="G21" s="77">
        <f>'2029-FULL'!M15</f>
        <v>7.6732380118799997</v>
      </c>
      <c r="H21" s="78">
        <f>'2029-FULL'!N15</f>
        <v>69.145747047339214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" customHeight="1" x14ac:dyDescent="0.2">
      <c r="A22" s="18" t="str">
        <f>'2026-FULL'!A16</f>
        <v>*200 KVA 1 PH, 1.2kV BIL</v>
      </c>
      <c r="B22" s="19">
        <f>'2029-FULL'!B16</f>
        <v>696</v>
      </c>
      <c r="C22" s="19">
        <f>'2029-FULL'!C16</f>
        <v>4700</v>
      </c>
      <c r="D22" s="76">
        <f>'2029-FULL'!J16</f>
        <v>5.8581442408500006</v>
      </c>
      <c r="E22" s="77">
        <f>'2029-FULL'!K16</f>
        <v>58.470286093965008</v>
      </c>
      <c r="F22" s="77">
        <f>'2029-FULL'!L16</f>
        <v>64.32843033481501</v>
      </c>
      <c r="G22" s="77">
        <f>'2029-FULL'!M16</f>
        <v>8.0278329285000005</v>
      </c>
      <c r="H22" s="78">
        <f>'2029-FULL'!N16</f>
        <v>72.356263263315014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" customHeight="1" x14ac:dyDescent="0.2">
      <c r="A23" s="18" t="str">
        <f>'2026-FULL'!A17</f>
        <v>*225 KVA 1 PH, 1.2kV BIL</v>
      </c>
      <c r="B23" s="19">
        <f>'2029-FULL'!B17</f>
        <v>748</v>
      </c>
      <c r="C23" s="19">
        <f>'2029-FULL'!C17</f>
        <v>5050</v>
      </c>
      <c r="D23" s="76">
        <f>'2029-FULL'!J17</f>
        <v>6.295355630275</v>
      </c>
      <c r="E23" s="77">
        <f>'2029-FULL'!K17</f>
        <v>62.837223569047502</v>
      </c>
      <c r="F23" s="77">
        <f>'2029-FULL'!L17</f>
        <v>69.132579199322507</v>
      </c>
      <c r="G23" s="77">
        <f>'2029-FULL'!M17</f>
        <v>8.6269748827499999</v>
      </c>
      <c r="H23" s="78">
        <f>'2029-FULL'!N17</f>
        <v>77.759554082072512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" customHeight="1" x14ac:dyDescent="0.2">
      <c r="A24" s="18" t="str">
        <f>'2026-FULL'!A18</f>
        <v>250 KVA 1 PH, 1.2kV BIL</v>
      </c>
      <c r="B24" s="19">
        <f>'2029-FULL'!B18</f>
        <v>800</v>
      </c>
      <c r="C24" s="19">
        <f>'2029-FULL'!C18</f>
        <v>5400</v>
      </c>
      <c r="D24" s="76">
        <f>'2029-FULL'!J18</f>
        <v>6.7325670197000003</v>
      </c>
      <c r="E24" s="77">
        <f>'2029-FULL'!K18</f>
        <v>67.204161044130018</v>
      </c>
      <c r="F24" s="77">
        <f>'2029-FULL'!L18</f>
        <v>73.936728063830017</v>
      </c>
      <c r="G24" s="77">
        <f>'2029-FULL'!M18</f>
        <v>9.2261168370000011</v>
      </c>
      <c r="H24" s="78">
        <f>'2029-FULL'!N18</f>
        <v>83.162844900830024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" customHeight="1" x14ac:dyDescent="0.2">
      <c r="A25" s="18" t="str">
        <f>'2026-FULL'!A19</f>
        <v>300 KVA 1 PH, 1.2kV BIL</v>
      </c>
      <c r="B25" s="19">
        <f>'2029-FULL'!B19</f>
        <v>920</v>
      </c>
      <c r="C25" s="19">
        <f>'2029-FULL'!C19</f>
        <v>6123</v>
      </c>
      <c r="D25" s="76">
        <f>'2029-FULL'!J19</f>
        <v>7.7071764562265006</v>
      </c>
      <c r="E25" s="77">
        <f>'2029-FULL'!K19</f>
        <v>77.168814828371865</v>
      </c>
      <c r="F25" s="77">
        <f>'2029-FULL'!L19</f>
        <v>84.875991284598371</v>
      </c>
      <c r="G25" s="77">
        <f>'2029-FULL'!M19</f>
        <v>10.561693669065001</v>
      </c>
      <c r="H25" s="78">
        <f>'2029-FULL'!N19</f>
        <v>95.437684953663364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" customHeight="1" x14ac:dyDescent="0.2">
      <c r="A26" s="18" t="str">
        <f>'2026-FULL'!A20</f>
        <v>333 KVA 1PH 1.2kV BIL</v>
      </c>
      <c r="B26" s="19">
        <f>'2029-FULL'!B20</f>
        <v>1000</v>
      </c>
      <c r="C26" s="19">
        <f>'2029-FULL'!C20</f>
        <v>6600</v>
      </c>
      <c r="D26" s="76">
        <f>'2028-FULL'!J20</f>
        <v>8.354421627599999</v>
      </c>
      <c r="E26" s="77">
        <f>'2029-FULL'!K20</f>
        <v>83.805252387270002</v>
      </c>
      <c r="F26" s="77">
        <f>'2029-FULL'!L20</f>
        <v>92.160141133569994</v>
      </c>
      <c r="G26" s="77">
        <f>'2029-FULL'!M20</f>
        <v>11.449300022999997</v>
      </c>
      <c r="H26" s="78">
        <f>'2029-FULL'!N20</f>
        <v>103.60944115656999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" customHeight="1" x14ac:dyDescent="0.2">
      <c r="A27" s="18">
        <f>'2026-FULL'!A21</f>
        <v>0</v>
      </c>
      <c r="B27" s="19">
        <f>'2026-FULL'!B21</f>
        <v>0</v>
      </c>
      <c r="C27" s="19">
        <f>'2026-FULL'!C21</f>
        <v>0</v>
      </c>
      <c r="D27" s="76">
        <f>'2026-FULL'!J21</f>
        <v>0</v>
      </c>
      <c r="E27" s="77">
        <f>'2026-FULL'!K21</f>
        <v>0</v>
      </c>
      <c r="F27" s="77">
        <f>'2026-FULL'!L21</f>
        <v>0</v>
      </c>
      <c r="G27" s="77">
        <f>'2026-FULL'!M21</f>
        <v>0</v>
      </c>
      <c r="H27" s="78">
        <f>'2026-FULL'!N21</f>
        <v>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" customHeight="1" x14ac:dyDescent="0.2">
      <c r="A28" s="18" t="str">
        <f>'2026-FULL'!A22</f>
        <v>*10 kVA 3 PH, 1.2kV BIL</v>
      </c>
      <c r="B28" s="19">
        <f>'2029-FULL'!B22</f>
        <v>83</v>
      </c>
      <c r="C28" s="19">
        <f>'2029-FULL'!C22</f>
        <v>400</v>
      </c>
      <c r="D28" s="76">
        <f>'2028-FULL'!J22</f>
        <v>0.63349234439999991</v>
      </c>
      <c r="E28" s="77">
        <f>'2029-FULL'!K22</f>
        <v>6.7588196143800001</v>
      </c>
      <c r="F28" s="77">
        <f>'2029-FULL'!L22</f>
        <v>7.3923473790800003</v>
      </c>
      <c r="G28" s="77">
        <f>'2029-FULL'!M22</f>
        <v>0.86816828699999993</v>
      </c>
      <c r="H28" s="78">
        <f>'2029-FULL'!N22</f>
        <v>8.2605156660799999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" customHeight="1" x14ac:dyDescent="0.2">
      <c r="A29" s="18" t="str">
        <f>'2026-FULL'!A23</f>
        <v>*15 KVA 3 PH, 1.2kV BIL</v>
      </c>
      <c r="B29" s="19">
        <f>'2029-FULL'!B23</f>
        <v>125</v>
      </c>
      <c r="C29" s="19">
        <f>'2029-FULL'!C23</f>
        <v>650</v>
      </c>
      <c r="D29" s="76">
        <f>'2028-FULL'!J23</f>
        <v>0.97334997089999997</v>
      </c>
      <c r="E29" s="77">
        <f>'2029-FULL'!K23</f>
        <v>10.2423828108675</v>
      </c>
      <c r="F29" s="77">
        <f>'2029-FULL'!L23</f>
        <v>11.215787204442501</v>
      </c>
      <c r="G29" s="77">
        <f>'2029-FULL'!M23</f>
        <v>1.3339254757499999</v>
      </c>
      <c r="H29" s="78">
        <f>'2029-FULL'!N23</f>
        <v>12.549712680192501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" customHeight="1" x14ac:dyDescent="0.2">
      <c r="A30" s="18" t="str">
        <f>'2026-FULL'!A24</f>
        <v>30 kVA 3PH, 1.2kV BIL</v>
      </c>
      <c r="B30" s="19">
        <f>'2029-FULL'!B24</f>
        <v>250</v>
      </c>
      <c r="C30" s="19">
        <f>'2029-FULL'!C24</f>
        <v>1300</v>
      </c>
      <c r="D30" s="76">
        <f>'2028-FULL'!J24</f>
        <v>1.9466999417999999</v>
      </c>
      <c r="E30" s="77">
        <f>'2029-FULL'!K24</f>
        <v>20.484765621735001</v>
      </c>
      <c r="F30" s="77">
        <f>'2029-FULL'!L24</f>
        <v>22.431574408885002</v>
      </c>
      <c r="G30" s="77">
        <f>'2029-FULL'!M24</f>
        <v>2.6678509514999997</v>
      </c>
      <c r="H30" s="78">
        <f>'2029-FULL'!N24</f>
        <v>25.099425360385002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" customHeight="1" x14ac:dyDescent="0.2">
      <c r="A31" s="18" t="str">
        <f>'2026-FULL'!A25</f>
        <v>45 KVA 3 PH, 1.2kV BIL</v>
      </c>
      <c r="B31" s="19">
        <f>'2029-FULL'!B25</f>
        <v>300</v>
      </c>
      <c r="C31" s="19">
        <f>'2029-FULL'!C25</f>
        <v>1800</v>
      </c>
      <c r="D31" s="76">
        <f>'2028-FULL'!J25</f>
        <v>2.4333465348000001</v>
      </c>
      <c r="E31" s="77">
        <f>'2029-FULL'!K25</f>
        <v>24.901637014710001</v>
      </c>
      <c r="F31" s="77">
        <f>'2029-FULL'!L25</f>
        <v>27.33511960461</v>
      </c>
      <c r="G31" s="77">
        <f>'2029-FULL'!M25</f>
        <v>3.334774779</v>
      </c>
      <c r="H31" s="78">
        <f>'2029-FULL'!N25</f>
        <v>30.66989438361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" customHeight="1" x14ac:dyDescent="0.2">
      <c r="A32" s="18" t="str">
        <f>'2026-FULL'!A26</f>
        <v>75 KVA 3 PH, 1.2kV BIL</v>
      </c>
      <c r="B32" s="19">
        <f>'2029-FULL'!B26</f>
        <v>400</v>
      </c>
      <c r="C32" s="19">
        <f>'2029-FULL'!C26</f>
        <v>2400</v>
      </c>
      <c r="D32" s="76">
        <f>'2028-FULL'!J26</f>
        <v>3.2444620464000007</v>
      </c>
      <c r="E32" s="77">
        <f>'2029-FULL'!K26</f>
        <v>33.202182686280004</v>
      </c>
      <c r="F32" s="77">
        <f>'2029-FULL'!L26</f>
        <v>36.446826139480002</v>
      </c>
      <c r="G32" s="77">
        <f>'2029-FULL'!M26</f>
        <v>4.446366372</v>
      </c>
      <c r="H32" s="78">
        <f>'2029-FULL'!N26</f>
        <v>40.893192511480002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" customHeight="1" x14ac:dyDescent="0.2">
      <c r="A33" s="18" t="str">
        <f>'2026-FULL'!A27</f>
        <v>*90 KVA 3 PH, 1.2kV BIL</v>
      </c>
      <c r="B33" s="19">
        <f>'2029-FULL'!B27</f>
        <v>480</v>
      </c>
      <c r="C33" s="19">
        <f>'2029-FULL'!C27</f>
        <v>2800</v>
      </c>
      <c r="D33" s="76">
        <f>'2028-FULL'!J27</f>
        <v>3.8609189208000005</v>
      </c>
      <c r="E33" s="77">
        <f>'2029-FULL'!K27</f>
        <v>39.735979800660004</v>
      </c>
      <c r="F33" s="77">
        <f>'2029-FULL'!L27</f>
        <v>43.597114596060003</v>
      </c>
      <c r="G33" s="77">
        <f>'2029-FULL'!M27</f>
        <v>5.2911884340000004</v>
      </c>
      <c r="H33" s="78">
        <f>'2029-FULL'!N27</f>
        <v>48.888303030060001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" customHeight="1" x14ac:dyDescent="0.2">
      <c r="A34" s="18" t="str">
        <f>'2026-FULL'!A28</f>
        <v>112.5 KVA 3 PH, 1.2kV BIL</v>
      </c>
      <c r="B34" s="19">
        <f>'2029-FULL'!B28</f>
        <v>600</v>
      </c>
      <c r="C34" s="19">
        <f>'2029-FULL'!C28</f>
        <v>3400</v>
      </c>
      <c r="D34" s="76">
        <f>'2028-FULL'!J28</f>
        <v>4.785604232399999</v>
      </c>
      <c r="E34" s="77">
        <f>'2029-FULL'!K28</f>
        <v>49.536675472229994</v>
      </c>
      <c r="F34" s="77">
        <f>'2029-FULL'!L28</f>
        <v>54.322547280929996</v>
      </c>
      <c r="G34" s="77">
        <f>'2029-FULL'!M28</f>
        <v>6.5584215269999984</v>
      </c>
      <c r="H34" s="78">
        <f>'2029-FULL'!N28</f>
        <v>60.880968807929996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" customHeight="1" x14ac:dyDescent="0.2">
      <c r="A35" s="18" t="str">
        <f>'2026-FULL'!A29</f>
        <v>125 KVA 3PH, 1.2kV BIL</v>
      </c>
      <c r="B35" s="21">
        <f>'2029-FULL'!B29</f>
        <v>633</v>
      </c>
      <c r="C35" s="21">
        <f>'2029-FULL'!C29</f>
        <v>3766.67</v>
      </c>
      <c r="D35" s="76">
        <f>'2028-FULL'!J29</f>
        <v>5.1216586220806199</v>
      </c>
      <c r="E35" s="77">
        <f>'2029-FULL'!K29</f>
        <v>52.5006914370543</v>
      </c>
      <c r="F35" s="77">
        <f>'2029-FULL'!L29</f>
        <v>57.622636425160486</v>
      </c>
      <c r="G35" s="77">
        <f>'2029-FULL'!M29</f>
        <v>7.0189665776338499</v>
      </c>
      <c r="H35" s="78">
        <f>'2029-FULL'!N29</f>
        <v>64.641603002794341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" customHeight="1" x14ac:dyDescent="0.2">
      <c r="A36" s="18" t="str">
        <f>'2026-FULL'!A30</f>
        <v>150 KVA 3 PH, 1.2kV BIL</v>
      </c>
      <c r="B36" s="19">
        <f>'2029-FULL'!B30</f>
        <v>700</v>
      </c>
      <c r="C36" s="19">
        <f>'2029-FULL'!C30</f>
        <v>4500</v>
      </c>
      <c r="D36" s="76">
        <f>'2028-FULL'!J30</f>
        <v>5.7994418369999998</v>
      </c>
      <c r="E36" s="77">
        <f>'2029-FULL'!K30</f>
        <v>58.503717536775</v>
      </c>
      <c r="F36" s="77">
        <f>'2029-FULL'!L30</f>
        <v>64.303483636525002</v>
      </c>
      <c r="G36" s="77">
        <f>'2029-FULL'!M30</f>
        <v>7.9478331974999987</v>
      </c>
      <c r="H36" s="78">
        <f>'2029-FULL'!N30</f>
        <v>72.251316834025005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" customHeight="1" x14ac:dyDescent="0.2">
      <c r="A37" s="18" t="str">
        <f>'2026-FULL'!A31</f>
        <v>*175 KVA 3PH, 1.2kV BIL</v>
      </c>
      <c r="B37" s="19">
        <f>'2029-FULL'!B31</f>
        <v>766</v>
      </c>
      <c r="C37" s="19">
        <f>'2029-FULL'!C31</f>
        <v>4767</v>
      </c>
      <c r="D37" s="76">
        <f>'2028-FULL'!J31</f>
        <v>6.282475774662001</v>
      </c>
      <c r="E37" s="77">
        <f>'2029-FULL'!K31</f>
        <v>63.810121610623654</v>
      </c>
      <c r="F37" s="77">
        <f>'2029-FULL'!L31</f>
        <v>70.092948655792156</v>
      </c>
      <c r="G37" s="77">
        <f>'2029-FULL'!M31</f>
        <v>8.6098060688849998</v>
      </c>
      <c r="H37" s="78">
        <f>'2029-FULL'!N31</f>
        <v>78.702754724677163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" customHeight="1" x14ac:dyDescent="0.2">
      <c r="A38" s="18" t="str">
        <f>'2026-FULL'!A32</f>
        <v>*200 KVA 3PH, 1.2kV BIL</v>
      </c>
      <c r="B38" s="19">
        <f>'2029-FULL'!B32</f>
        <v>833</v>
      </c>
      <c r="C38" s="19">
        <f>'2029-FULL'!C32</f>
        <v>5033</v>
      </c>
      <c r="D38" s="76">
        <f>'2028-FULL'!J32</f>
        <v>6.7707827581379991</v>
      </c>
      <c r="E38" s="77">
        <f>'2029-FULL'!K32</f>
        <v>69.190200191686344</v>
      </c>
      <c r="F38" s="77">
        <f>'2029-FULL'!L32</f>
        <v>75.961361522917841</v>
      </c>
      <c r="G38" s="77">
        <f>'2029-FULL'!M32</f>
        <v>9.2790053751149983</v>
      </c>
      <c r="H38" s="78">
        <f>'2029-FULL'!N32</f>
        <v>85.240366898032846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" customHeight="1" x14ac:dyDescent="0.2">
      <c r="A39" s="18" t="str">
        <f>'2026-FULL'!A33</f>
        <v>225 KVA 3 PH, 1.2kV BIL</v>
      </c>
      <c r="B39" s="19">
        <f>'2029-FULL'!B33</f>
        <v>900</v>
      </c>
      <c r="C39" s="19">
        <f>'2029-FULL'!C33</f>
        <v>5300</v>
      </c>
      <c r="D39" s="76">
        <f>'2028-FULL'!J33</f>
        <v>7.2594951858000005</v>
      </c>
      <c r="E39" s="77">
        <f>'2029-FULL'!K33</f>
        <v>74.57161176553501</v>
      </c>
      <c r="F39" s="77">
        <f>'2029-FULL'!L33</f>
        <v>81.831512849685012</v>
      </c>
      <c r="G39" s="77">
        <f>'2029-FULL'!M33</f>
        <v>9.9487603215</v>
      </c>
      <c r="H39" s="78">
        <f>'2029-FULL'!N33</f>
        <v>91.780273171185016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" customHeight="1" x14ac:dyDescent="0.2">
      <c r="A40" s="18" t="str">
        <f>'2026-FULL'!A34</f>
        <v>*250 KVA 3 PH, 1.2kV BIL</v>
      </c>
      <c r="B40" s="19">
        <f>'2029-FULL'!B34</f>
        <v>967</v>
      </c>
      <c r="C40" s="19">
        <f>'2029-FULL'!C34</f>
        <v>5633</v>
      </c>
      <c r="D40" s="76">
        <f>'2028-FULL'!J34</f>
        <v>7.7749669297379995</v>
      </c>
      <c r="E40" s="77">
        <f>'2029-FULL'!K34</f>
        <v>80.041000863256357</v>
      </c>
      <c r="F40" s="77">
        <f>'2029-FULL'!L34</f>
        <v>87.81640251278786</v>
      </c>
      <c r="G40" s="77">
        <f>'2029-FULL'!M34</f>
        <v>10.655187518114998</v>
      </c>
      <c r="H40" s="78">
        <f>'2029-FULL'!N34</f>
        <v>98.47159003090286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" customHeight="1" x14ac:dyDescent="0.2">
      <c r="A41" s="18" t="str">
        <f>'2026-FULL'!A35</f>
        <v>300 KVA 3 PH, 1.2kV BIL</v>
      </c>
      <c r="B41" s="19">
        <f>'2029-FULL'!B35</f>
        <v>1100</v>
      </c>
      <c r="C41" s="19">
        <f>'2029-FULL'!C35</f>
        <v>6300</v>
      </c>
      <c r="D41" s="76">
        <f>'2028-FULL'!J35</f>
        <v>8.8006373718000006</v>
      </c>
      <c r="E41" s="77">
        <f>'2029-FULL'!K35</f>
        <v>90.906104551485015</v>
      </c>
      <c r="F41" s="77">
        <f>'2029-FULL'!L35</f>
        <v>99.707233991135013</v>
      </c>
      <c r="G41" s="77">
        <f>'2029-FULL'!M35</f>
        <v>12.0608154765</v>
      </c>
      <c r="H41" s="78">
        <f>'2029-FULL'!N35</f>
        <v>111.76804946763501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" customHeight="1" x14ac:dyDescent="0.2">
      <c r="A42" s="18" t="str">
        <f>'2026-FULL'!A36</f>
        <v>400 KVA 3 PH, 1.2kV BIL</v>
      </c>
      <c r="B42" s="19">
        <f>'2029-FULL'!B36</f>
        <v>1750</v>
      </c>
      <c r="C42" s="19">
        <f>'2029-FULL'!C36</f>
        <v>6950</v>
      </c>
      <c r="D42" s="76">
        <f>'2028-FULL'!J36</f>
        <v>12.755194592700001</v>
      </c>
      <c r="E42" s="77">
        <f>'2029-FULL'!K36</f>
        <v>140.52742486235252</v>
      </c>
      <c r="F42" s="77">
        <f>'2029-FULL'!L36</f>
        <v>153.28333263307752</v>
      </c>
      <c r="G42" s="77">
        <f>'2029-FULL'!M36</f>
        <v>17.480330327249998</v>
      </c>
      <c r="H42" s="78">
        <f>'2029-FULL'!N36</f>
        <v>170.76366296032751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" customHeight="1" x14ac:dyDescent="0.2">
      <c r="A43" s="18" t="str">
        <f>'2026-FULL'!A37</f>
        <v>*450 KVA 3PH, 1.2kV BIL</v>
      </c>
      <c r="B43" s="19">
        <f>'2029-FULL'!B37</f>
        <v>2075</v>
      </c>
      <c r="C43" s="19">
        <f>'2029-FULL'!C37</f>
        <v>7275</v>
      </c>
      <c r="D43" s="76">
        <f>'2028-FULL'!J37</f>
        <v>14.732473203150001</v>
      </c>
      <c r="E43" s="77">
        <f>'2029-FULL'!K37</f>
        <v>165.33808501778628</v>
      </c>
      <c r="F43" s="77">
        <f>'2029-FULL'!L37</f>
        <v>180.07138195404877</v>
      </c>
      <c r="G43" s="77">
        <f>'2029-FULL'!M37</f>
        <v>20.190087752625001</v>
      </c>
      <c r="H43" s="78">
        <f>'2029-FULL'!N37</f>
        <v>200.26146970667378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" customHeight="1" x14ac:dyDescent="0.2">
      <c r="A44" s="18" t="str">
        <f>'2026-FULL'!A38</f>
        <v>500 KVA 3 PH, 95kV BIL</v>
      </c>
      <c r="B44" s="19">
        <f>'2029-FULL'!B38</f>
        <v>2400</v>
      </c>
      <c r="C44" s="19">
        <f>'2029-FULL'!C38</f>
        <v>7600</v>
      </c>
      <c r="D44" s="76">
        <f>'2028-FULL'!J38</f>
        <v>16.709751813599997</v>
      </c>
      <c r="E44" s="77">
        <f>'2029-FULL'!K38</f>
        <v>190.14874517321996</v>
      </c>
      <c r="F44" s="77">
        <f>'2029-FULL'!L38</f>
        <v>206.85943127501997</v>
      </c>
      <c r="G44" s="77">
        <f>'2029-FULL'!M38</f>
        <v>22.899845177999996</v>
      </c>
      <c r="H44" s="78">
        <f>'2029-FULL'!N38</f>
        <v>229.75927645301996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18" t="str">
        <f>'2026-FULL'!A39</f>
        <v>750 KVA 3 PH, 95kV BIL</v>
      </c>
      <c r="B45" s="19">
        <f>'2029-FULL'!B39</f>
        <v>3000</v>
      </c>
      <c r="C45" s="19">
        <f>'2029-FULL'!C39</f>
        <v>12000</v>
      </c>
      <c r="D45" s="76">
        <f>'2028-FULL'!J39</f>
        <v>21.900800231999998</v>
      </c>
      <c r="E45" s="77">
        <f>'2029-FULL'!K39</f>
        <v>241.01841343140003</v>
      </c>
      <c r="F45" s="77">
        <f>'2029-FULL'!L39</f>
        <v>262.92043819740002</v>
      </c>
      <c r="G45" s="77">
        <f>'2029-FULL'!M39</f>
        <v>30.013906859999995</v>
      </c>
      <c r="H45" s="78">
        <f>'2029-FULL'!N39</f>
        <v>292.93434505740004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18" t="str">
        <f>'2026-FULL'!A40</f>
        <v>1000 KVA 3 PH, 95kV BIL</v>
      </c>
      <c r="B46" s="19">
        <f>'2029-FULL'!B40</f>
        <v>3400</v>
      </c>
      <c r="C46" s="19">
        <f>'2029-FULL'!C40</f>
        <v>13000</v>
      </c>
      <c r="D46" s="76">
        <f>'2028-FULL'!J40</f>
        <v>24.577640418000001</v>
      </c>
      <c r="E46" s="77">
        <f>'2029-FULL'!K40</f>
        <v>272.35440621735</v>
      </c>
      <c r="F46" s="77">
        <f>'2029-FULL'!L40</f>
        <v>296.93342083885</v>
      </c>
      <c r="G46" s="77">
        <f>'2029-FULL'!M40</f>
        <v>33.682377015</v>
      </c>
      <c r="H46" s="78">
        <f>'2029-FULL'!N40</f>
        <v>330.61579785384998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18" t="str">
        <f>'2026-FULL'!A41</f>
        <v>1500 KVA 3 PH, 95kV BIL</v>
      </c>
      <c r="B47" s="19">
        <f>'2029-FULL'!B41</f>
        <v>4500</v>
      </c>
      <c r="C47" s="19">
        <f>'2029-FULL'!C41</f>
        <v>18000</v>
      </c>
      <c r="D47" s="76">
        <f>'2028-FULL'!J41</f>
        <v>32.851200347999999</v>
      </c>
      <c r="E47" s="77">
        <f>'2029-FULL'!K41</f>
        <v>361.52762014710004</v>
      </c>
      <c r="F47" s="77">
        <f>'2029-FULL'!L41</f>
        <v>394.38065729610003</v>
      </c>
      <c r="G47" s="77">
        <f>'2029-FULL'!M41</f>
        <v>45.020860289999995</v>
      </c>
      <c r="H47" s="78">
        <f>'2029-FULL'!N41</f>
        <v>439.4015175861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18" t="str">
        <f>'2026-FULL'!A42</f>
        <v>2000 KVA 3 PH, 95kV BIL</v>
      </c>
      <c r="B48" s="19">
        <f>'2029-FULL'!B42</f>
        <v>5400</v>
      </c>
      <c r="C48" s="19">
        <f>'2029-FULL'!C42</f>
        <v>21000</v>
      </c>
      <c r="D48" s="76">
        <f>'2028-FULL'!J42</f>
        <v>39.178173906000005</v>
      </c>
      <c r="E48" s="77">
        <f>'2029-FULL'!K42</f>
        <v>433.03334850495008</v>
      </c>
      <c r="F48" s="77">
        <f>'2029-FULL'!L42</f>
        <v>472.2137129704501</v>
      </c>
      <c r="G48" s="77">
        <f>'2029-FULL'!M42</f>
        <v>53.691648255000004</v>
      </c>
      <c r="H48" s="78">
        <f>'2029-FULL'!N42</f>
        <v>525.90536122545006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18" t="str">
        <f>'2026-FULL'!A43</f>
        <v>2500 KVA 3 PH, 95kV BIL</v>
      </c>
      <c r="B49" s="19">
        <f>'2029-FULL'!B43</f>
        <v>6500</v>
      </c>
      <c r="C49" s="19">
        <f>'2029-FULL'!C43</f>
        <v>25000</v>
      </c>
      <c r="D49" s="76">
        <f>'2028-FULL'!J43</f>
        <v>47.046289649999999</v>
      </c>
      <c r="E49" s="77">
        <f>'2029-FULL'!K43</f>
        <v>520.87356964875005</v>
      </c>
      <c r="F49" s="77">
        <f>'2029-FULL'!L43</f>
        <v>567.92248978625003</v>
      </c>
      <c r="G49" s="77">
        <f>'2029-FULL'!M43</f>
        <v>64.474491374999999</v>
      </c>
      <c r="H49" s="78">
        <f>'2029-FULL'!N43</f>
        <v>632.39698116124998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18" t="str">
        <f>'2026-FULL'!A44</f>
        <v>3000 KVA 3PH, 95kV BIL</v>
      </c>
      <c r="B50" s="19">
        <f>'2029-FULL'!B44</f>
        <v>7700</v>
      </c>
      <c r="C50" s="19">
        <f>'2029-FULL'!C44</f>
        <v>29000</v>
      </c>
      <c r="D50" s="76">
        <f>'2028-FULL'!J44</f>
        <v>55.482254394000002</v>
      </c>
      <c r="E50" s="77">
        <f>'2029-FULL'!K44</f>
        <v>616.21454079255</v>
      </c>
      <c r="F50" s="77">
        <f>'2029-FULL'!L44</f>
        <v>671.69989735205002</v>
      </c>
      <c r="G50" s="77">
        <f>'2029-FULL'!M44</f>
        <v>76.035541995000003</v>
      </c>
      <c r="H50" s="78">
        <f>'2029-FULL'!N44</f>
        <v>747.73543934705003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18" t="str">
        <f>'2026-FULL'!A45</f>
        <v>3750 KVA 3PH, 95kV BIL</v>
      </c>
      <c r="B51" s="19">
        <f>'2029-FULL'!B45</f>
        <v>9500</v>
      </c>
      <c r="C51" s="19">
        <f>'2029-FULL'!C45</f>
        <v>35000</v>
      </c>
      <c r="D51" s="76">
        <f>'2028-FULL'!J45</f>
        <v>68.136201510000006</v>
      </c>
      <c r="E51" s="77">
        <f>'2029-FULL'!K45</f>
        <v>759.22599750825009</v>
      </c>
      <c r="F51" s="77">
        <f>'2029-FULL'!L45</f>
        <v>827.36600870075006</v>
      </c>
      <c r="G51" s="77">
        <f>'2029-FULL'!M45</f>
        <v>93.377117924999993</v>
      </c>
      <c r="H51" s="78">
        <f>'2029-FULL'!N45</f>
        <v>920.74312662575005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18" t="str">
        <f>'2026-FULL'!A46</f>
        <v>5000 KVA 3PH, 95kV BIL</v>
      </c>
      <c r="B52" s="19">
        <f>'2029-FULL'!B46</f>
        <v>11000</v>
      </c>
      <c r="C52" s="19">
        <f>'2029-FULL'!C46</f>
        <v>39000</v>
      </c>
      <c r="D52" s="76">
        <f>'2028-FULL'!J46</f>
        <v>78.275713253999996</v>
      </c>
      <c r="E52" s="77">
        <f>'2029-FULL'!K46</f>
        <v>877.06921865205015</v>
      </c>
      <c r="F52" s="77">
        <f>'2029-FULL'!L46</f>
        <v>955.3493085165502</v>
      </c>
      <c r="G52" s="77">
        <f>'2029-FULL'!M46</f>
        <v>107.27279104499999</v>
      </c>
      <c r="H52" s="78">
        <f>'2029-FULL'!N46</f>
        <v>1062.6220995615502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79"/>
      <c r="B53" s="80"/>
      <c r="C53" s="80"/>
      <c r="D53" s="81"/>
      <c r="E53" s="82"/>
      <c r="F53" s="82"/>
      <c r="G53" s="82"/>
      <c r="H53" s="8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 t="s">
        <v>102</v>
      </c>
      <c r="B54" s="4"/>
      <c r="C54" s="4"/>
      <c r="D54" s="83"/>
      <c r="E54" s="65"/>
      <c r="F54" s="65"/>
      <c r="G54" s="65"/>
      <c r="H54" s="6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 t="s">
        <v>103</v>
      </c>
      <c r="B55" s="4"/>
      <c r="C55" s="4"/>
      <c r="D55" s="4"/>
      <c r="E55" s="65"/>
      <c r="F55" s="64"/>
      <c r="G55" s="65"/>
      <c r="H55" s="6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72</v>
      </c>
      <c r="B56" s="4"/>
      <c r="C56" s="4"/>
      <c r="D56" s="4"/>
      <c r="E56" s="65"/>
      <c r="F56" s="64"/>
      <c r="G56" s="65"/>
      <c r="H56" s="6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5"/>
      <c r="B57" s="4"/>
      <c r="C57" s="4"/>
      <c r="D57" s="4"/>
      <c r="E57" s="65"/>
      <c r="F57" s="65"/>
      <c r="G57" s="65"/>
      <c r="H57" s="6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5" t="s">
        <v>104</v>
      </c>
      <c r="B58" s="5"/>
      <c r="C58" s="5"/>
      <c r="D58" s="5"/>
      <c r="E58" s="62"/>
      <c r="F58" s="62"/>
      <c r="G58" s="62"/>
      <c r="H58" s="6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90"/>
      <c r="B59" s="85"/>
      <c r="C59" s="85"/>
      <c r="D59" s="85"/>
      <c r="E59" s="85"/>
      <c r="F59" s="85"/>
      <c r="G59" s="85"/>
      <c r="H59" s="8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85"/>
      <c r="B60" s="85"/>
      <c r="C60" s="85"/>
      <c r="D60" s="85"/>
      <c r="E60" s="85"/>
      <c r="F60" s="85"/>
      <c r="G60" s="85"/>
      <c r="H60" s="8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A61" s="5"/>
      <c r="B61" s="5"/>
      <c r="C61" s="5"/>
      <c r="D61" s="5"/>
      <c r="E61" s="62"/>
      <c r="F61" s="62"/>
      <c r="G61" s="62"/>
      <c r="H61" s="6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A62" s="5"/>
      <c r="B62" s="5"/>
      <c r="C62" s="5"/>
      <c r="D62" s="5"/>
      <c r="E62" s="62"/>
      <c r="F62" s="62"/>
      <c r="G62" s="62"/>
      <c r="H62" s="6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B63" s="5"/>
      <c r="C63" s="5"/>
      <c r="D63" s="5"/>
      <c r="E63" s="62"/>
      <c r="F63" s="62"/>
      <c r="G63" s="62"/>
      <c r="H63" s="6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B64" s="5"/>
      <c r="C64" s="5"/>
      <c r="D64" s="5"/>
      <c r="E64" s="62"/>
      <c r="F64" s="62"/>
      <c r="G64" s="62"/>
      <c r="H64" s="6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B65" s="5"/>
      <c r="C65" s="5"/>
      <c r="D65" s="5"/>
      <c r="E65" s="62"/>
      <c r="F65" s="62"/>
      <c r="G65" s="62"/>
      <c r="H65" s="6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B66" s="5"/>
      <c r="C66" s="5"/>
      <c r="D66" s="5"/>
      <c r="E66" s="62"/>
      <c r="F66" s="62"/>
      <c r="G66" s="62"/>
      <c r="H66" s="6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B67" s="5"/>
      <c r="C67" s="5"/>
      <c r="D67" s="5"/>
      <c r="E67" s="62"/>
      <c r="F67" s="62"/>
      <c r="G67" s="62"/>
      <c r="H67" s="6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5"/>
      <c r="E68" s="62"/>
      <c r="F68" s="62"/>
      <c r="G68" s="62"/>
      <c r="H68" s="6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5"/>
      <c r="E69" s="62"/>
      <c r="F69" s="62"/>
      <c r="G69" s="62"/>
      <c r="H69" s="6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5"/>
      <c r="E70" s="62"/>
      <c r="F70" s="62"/>
      <c r="G70" s="62"/>
      <c r="H70" s="6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5"/>
      <c r="E71" s="62"/>
      <c r="F71" s="62"/>
      <c r="G71" s="62"/>
      <c r="H71" s="6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"/>
      <c r="E72" s="62"/>
      <c r="F72" s="62"/>
      <c r="G72" s="62"/>
      <c r="H72" s="6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"/>
      <c r="E73" s="62"/>
      <c r="F73" s="62"/>
      <c r="G73" s="62"/>
      <c r="H73" s="6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"/>
      <c r="E74" s="62"/>
      <c r="F74" s="62"/>
      <c r="G74" s="62"/>
      <c r="H74" s="6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62"/>
      <c r="F75" s="62"/>
      <c r="G75" s="62"/>
      <c r="H75" s="6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62"/>
      <c r="F76" s="62"/>
      <c r="G76" s="62"/>
      <c r="H76" s="6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62"/>
      <c r="F77" s="62"/>
      <c r="G77" s="62"/>
      <c r="H77" s="6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62"/>
      <c r="F78" s="62"/>
      <c r="G78" s="62"/>
      <c r="H78" s="6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62"/>
      <c r="F79" s="62"/>
      <c r="G79" s="62"/>
      <c r="H79" s="6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62"/>
      <c r="F80" s="62"/>
      <c r="G80" s="62"/>
      <c r="H80" s="6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5"/>
      <c r="C81" s="5"/>
      <c r="D81" s="5"/>
      <c r="E81" s="62"/>
      <c r="F81" s="62"/>
      <c r="G81" s="62"/>
      <c r="H81" s="6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5"/>
      <c r="C82" s="5"/>
      <c r="D82" s="5"/>
      <c r="E82" s="62"/>
      <c r="F82" s="62"/>
      <c r="G82" s="62"/>
      <c r="H82" s="6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5"/>
      <c r="C83" s="5"/>
      <c r="D83" s="5"/>
      <c r="E83" s="62"/>
      <c r="F83" s="62"/>
      <c r="G83" s="62"/>
      <c r="H83" s="6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5"/>
      <c r="C84" s="5"/>
      <c r="D84" s="5"/>
      <c r="E84" s="62"/>
      <c r="F84" s="62"/>
      <c r="G84" s="62"/>
      <c r="H84" s="6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5"/>
      <c r="C85" s="5"/>
      <c r="D85" s="5"/>
      <c r="E85" s="62"/>
      <c r="F85" s="62"/>
      <c r="G85" s="62"/>
      <c r="H85" s="6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5"/>
      <c r="C86" s="5"/>
      <c r="D86" s="5"/>
      <c r="E86" s="62"/>
      <c r="F86" s="62"/>
      <c r="G86" s="62"/>
      <c r="H86" s="6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5"/>
      <c r="C87" s="5"/>
      <c r="D87" s="5"/>
      <c r="E87" s="62"/>
      <c r="F87" s="62"/>
      <c r="G87" s="62"/>
      <c r="H87" s="6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5"/>
      <c r="C88" s="5"/>
      <c r="D88" s="5"/>
      <c r="E88" s="62"/>
      <c r="F88" s="62"/>
      <c r="G88" s="62"/>
      <c r="H88" s="6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5"/>
      <c r="C89" s="5"/>
      <c r="D89" s="5"/>
      <c r="E89" s="62"/>
      <c r="F89" s="62"/>
      <c r="G89" s="62"/>
      <c r="H89" s="6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5"/>
      <c r="C90" s="5"/>
      <c r="D90" s="5"/>
      <c r="E90" s="62"/>
      <c r="F90" s="62"/>
      <c r="G90" s="62"/>
      <c r="H90" s="6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5"/>
      <c r="C91" s="5"/>
      <c r="D91" s="5"/>
      <c r="E91" s="62"/>
      <c r="F91" s="62"/>
      <c r="G91" s="62"/>
      <c r="H91" s="6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5"/>
      <c r="C92" s="5"/>
      <c r="D92" s="5"/>
      <c r="E92" s="62"/>
      <c r="F92" s="62"/>
      <c r="G92" s="62"/>
      <c r="H92" s="6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5"/>
      <c r="C93" s="5"/>
      <c r="D93" s="5"/>
      <c r="E93" s="62"/>
      <c r="F93" s="62"/>
      <c r="G93" s="62"/>
      <c r="H93" s="6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5"/>
      <c r="C94" s="5"/>
      <c r="D94" s="5"/>
      <c r="E94" s="62"/>
      <c r="F94" s="62"/>
      <c r="G94" s="62"/>
      <c r="H94" s="6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5"/>
      <c r="C95" s="5"/>
      <c r="D95" s="5"/>
      <c r="E95" s="62"/>
      <c r="F95" s="62"/>
      <c r="G95" s="62"/>
      <c r="H95" s="6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5"/>
      <c r="C96" s="5"/>
      <c r="D96" s="5"/>
      <c r="E96" s="62"/>
      <c r="F96" s="62"/>
      <c r="G96" s="62"/>
      <c r="H96" s="6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5"/>
      <c r="C97" s="5"/>
      <c r="D97" s="5"/>
      <c r="E97" s="62"/>
      <c r="F97" s="62"/>
      <c r="G97" s="62"/>
      <c r="H97" s="6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5"/>
      <c r="C98" s="5"/>
      <c r="D98" s="5"/>
      <c r="E98" s="62"/>
      <c r="F98" s="62"/>
      <c r="G98" s="62"/>
      <c r="H98" s="6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5"/>
      <c r="C99" s="5"/>
      <c r="D99" s="5"/>
      <c r="E99" s="62"/>
      <c r="F99" s="62"/>
      <c r="G99" s="62"/>
      <c r="H99" s="6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5"/>
      <c r="C100" s="5"/>
      <c r="D100" s="5"/>
      <c r="E100" s="62"/>
      <c r="F100" s="62"/>
      <c r="G100" s="62"/>
      <c r="H100" s="6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5"/>
      <c r="C101" s="5"/>
      <c r="D101" s="5"/>
      <c r="E101" s="62"/>
      <c r="F101" s="62"/>
      <c r="G101" s="62"/>
      <c r="H101" s="6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5"/>
      <c r="C102" s="5"/>
      <c r="D102" s="5"/>
      <c r="E102" s="62"/>
      <c r="F102" s="62"/>
      <c r="G102" s="62"/>
      <c r="H102" s="6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5"/>
      <c r="C103" s="5"/>
      <c r="D103" s="5"/>
      <c r="E103" s="62"/>
      <c r="F103" s="62"/>
      <c r="G103" s="62"/>
      <c r="H103" s="6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5"/>
      <c r="C104" s="5"/>
      <c r="D104" s="5"/>
      <c r="E104" s="62"/>
      <c r="F104" s="62"/>
      <c r="G104" s="62"/>
      <c r="H104" s="6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5"/>
      <c r="C105" s="5"/>
      <c r="D105" s="5"/>
      <c r="E105" s="62"/>
      <c r="F105" s="62"/>
      <c r="G105" s="62"/>
      <c r="H105" s="6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5"/>
      <c r="C106" s="5"/>
      <c r="D106" s="5"/>
      <c r="E106" s="62"/>
      <c r="F106" s="62"/>
      <c r="G106" s="62"/>
      <c r="H106" s="6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5"/>
      <c r="C107" s="5"/>
      <c r="D107" s="5"/>
      <c r="E107" s="62"/>
      <c r="F107" s="62"/>
      <c r="G107" s="62"/>
      <c r="H107" s="6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5"/>
      <c r="C108" s="5"/>
      <c r="D108" s="5"/>
      <c r="E108" s="62"/>
      <c r="F108" s="62"/>
      <c r="G108" s="62"/>
      <c r="H108" s="6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5"/>
      <c r="C109" s="5"/>
      <c r="D109" s="5"/>
      <c r="E109" s="62"/>
      <c r="F109" s="62"/>
      <c r="G109" s="62"/>
      <c r="H109" s="6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5"/>
      <c r="C110" s="5"/>
      <c r="D110" s="5"/>
      <c r="E110" s="62"/>
      <c r="F110" s="62"/>
      <c r="G110" s="62"/>
      <c r="H110" s="6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5"/>
      <c r="C111" s="5"/>
      <c r="D111" s="5"/>
      <c r="E111" s="62"/>
      <c r="F111" s="62"/>
      <c r="G111" s="62"/>
      <c r="H111" s="6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5"/>
      <c r="C112" s="5"/>
      <c r="D112" s="5"/>
      <c r="E112" s="62"/>
      <c r="F112" s="62"/>
      <c r="G112" s="62"/>
      <c r="H112" s="6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5"/>
      <c r="C113" s="5"/>
      <c r="D113" s="5"/>
      <c r="E113" s="62"/>
      <c r="F113" s="62"/>
      <c r="G113" s="62"/>
      <c r="H113" s="6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5"/>
      <c r="C114" s="5"/>
      <c r="D114" s="5"/>
      <c r="E114" s="62"/>
      <c r="F114" s="62"/>
      <c r="G114" s="62"/>
      <c r="H114" s="6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5"/>
      <c r="C115" s="5"/>
      <c r="D115" s="5"/>
      <c r="E115" s="62"/>
      <c r="F115" s="62"/>
      <c r="G115" s="62"/>
      <c r="H115" s="6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5"/>
      <c r="C116" s="5"/>
      <c r="D116" s="5"/>
      <c r="E116" s="62"/>
      <c r="F116" s="62"/>
      <c r="G116" s="62"/>
      <c r="H116" s="6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5"/>
      <c r="C117" s="5"/>
      <c r="D117" s="5"/>
      <c r="E117" s="62"/>
      <c r="F117" s="62"/>
      <c r="G117" s="62"/>
      <c r="H117" s="6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5"/>
      <c r="C118" s="5"/>
      <c r="D118" s="5"/>
      <c r="E118" s="62"/>
      <c r="F118" s="62"/>
      <c r="G118" s="62"/>
      <c r="H118" s="6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5"/>
      <c r="C119" s="5"/>
      <c r="D119" s="5"/>
      <c r="E119" s="62"/>
      <c r="F119" s="62"/>
      <c r="G119" s="62"/>
      <c r="H119" s="6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5"/>
      <c r="C120" s="5"/>
      <c r="D120" s="5"/>
      <c r="E120" s="62"/>
      <c r="F120" s="62"/>
      <c r="G120" s="62"/>
      <c r="H120" s="6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5"/>
      <c r="C121" s="5"/>
      <c r="D121" s="5"/>
      <c r="E121" s="62"/>
      <c r="F121" s="62"/>
      <c r="G121" s="62"/>
      <c r="H121" s="6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5"/>
      <c r="C122" s="5"/>
      <c r="D122" s="5"/>
      <c r="E122" s="62"/>
      <c r="F122" s="62"/>
      <c r="G122" s="62"/>
      <c r="H122" s="6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5"/>
      <c r="C123" s="5"/>
      <c r="D123" s="5"/>
      <c r="E123" s="62"/>
      <c r="F123" s="62"/>
      <c r="G123" s="62"/>
      <c r="H123" s="6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5"/>
      <c r="C124" s="5"/>
      <c r="D124" s="5"/>
      <c r="E124" s="62"/>
      <c r="F124" s="62"/>
      <c r="G124" s="62"/>
      <c r="H124" s="6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5"/>
      <c r="C125" s="5"/>
      <c r="D125" s="5"/>
      <c r="E125" s="62"/>
      <c r="F125" s="62"/>
      <c r="G125" s="62"/>
      <c r="H125" s="6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5"/>
      <c r="C126" s="5"/>
      <c r="D126" s="5"/>
      <c r="E126" s="62"/>
      <c r="F126" s="62"/>
      <c r="G126" s="62"/>
      <c r="H126" s="6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5"/>
      <c r="C127" s="5"/>
      <c r="D127" s="5"/>
      <c r="E127" s="62"/>
      <c r="F127" s="62"/>
      <c r="G127" s="62"/>
      <c r="H127" s="6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5"/>
      <c r="C128" s="5"/>
      <c r="D128" s="5"/>
      <c r="E128" s="62"/>
      <c r="F128" s="62"/>
      <c r="G128" s="62"/>
      <c r="H128" s="6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5"/>
      <c r="C129" s="5"/>
      <c r="D129" s="5"/>
      <c r="E129" s="62"/>
      <c r="F129" s="62"/>
      <c r="G129" s="62"/>
      <c r="H129" s="6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5"/>
      <c r="C130" s="5"/>
      <c r="D130" s="5"/>
      <c r="E130" s="62"/>
      <c r="F130" s="62"/>
      <c r="G130" s="62"/>
      <c r="H130" s="6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5"/>
      <c r="C131" s="5"/>
      <c r="D131" s="5"/>
      <c r="E131" s="62"/>
      <c r="F131" s="62"/>
      <c r="G131" s="62"/>
      <c r="H131" s="6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5"/>
      <c r="C132" s="5"/>
      <c r="D132" s="5"/>
      <c r="E132" s="62"/>
      <c r="F132" s="62"/>
      <c r="G132" s="62"/>
      <c r="H132" s="6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5"/>
      <c r="C133" s="5"/>
      <c r="D133" s="5"/>
      <c r="E133" s="62"/>
      <c r="F133" s="62"/>
      <c r="G133" s="62"/>
      <c r="H133" s="6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5"/>
      <c r="C134" s="5"/>
      <c r="D134" s="5"/>
      <c r="E134" s="62"/>
      <c r="F134" s="62"/>
      <c r="G134" s="62"/>
      <c r="H134" s="6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5"/>
      <c r="C135" s="5"/>
      <c r="D135" s="5"/>
      <c r="E135" s="62"/>
      <c r="F135" s="62"/>
      <c r="G135" s="62"/>
      <c r="H135" s="6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5"/>
      <c r="C136" s="5"/>
      <c r="D136" s="5"/>
      <c r="E136" s="62"/>
      <c r="F136" s="62"/>
      <c r="G136" s="62"/>
      <c r="H136" s="6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5"/>
      <c r="C137" s="5"/>
      <c r="D137" s="5"/>
      <c r="E137" s="62"/>
      <c r="F137" s="62"/>
      <c r="G137" s="62"/>
      <c r="H137" s="6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5"/>
      <c r="C138" s="5"/>
      <c r="D138" s="5"/>
      <c r="E138" s="62"/>
      <c r="F138" s="62"/>
      <c r="G138" s="62"/>
      <c r="H138" s="6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5"/>
      <c r="C139" s="5"/>
      <c r="D139" s="5"/>
      <c r="E139" s="62"/>
      <c r="F139" s="62"/>
      <c r="G139" s="62"/>
      <c r="H139" s="6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5"/>
      <c r="C140" s="5"/>
      <c r="D140" s="5"/>
      <c r="E140" s="62"/>
      <c r="F140" s="62"/>
      <c r="G140" s="62"/>
      <c r="H140" s="6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5"/>
      <c r="C141" s="5"/>
      <c r="D141" s="5"/>
      <c r="E141" s="62"/>
      <c r="F141" s="62"/>
      <c r="G141" s="62"/>
      <c r="H141" s="6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5"/>
      <c r="C142" s="5"/>
      <c r="D142" s="5"/>
      <c r="E142" s="62"/>
      <c r="F142" s="62"/>
      <c r="G142" s="62"/>
      <c r="H142" s="6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5"/>
      <c r="C143" s="5"/>
      <c r="D143" s="5"/>
      <c r="E143" s="62"/>
      <c r="F143" s="62"/>
      <c r="G143" s="62"/>
      <c r="H143" s="6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5"/>
      <c r="C144" s="5"/>
      <c r="D144" s="5"/>
      <c r="E144" s="62"/>
      <c r="F144" s="62"/>
      <c r="G144" s="62"/>
      <c r="H144" s="6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5"/>
      <c r="C145" s="5"/>
      <c r="D145" s="5"/>
      <c r="E145" s="62"/>
      <c r="F145" s="62"/>
      <c r="G145" s="62"/>
      <c r="H145" s="6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5"/>
      <c r="C146" s="5"/>
      <c r="D146" s="5"/>
      <c r="E146" s="62"/>
      <c r="F146" s="62"/>
      <c r="G146" s="62"/>
      <c r="H146" s="6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5"/>
      <c r="C147" s="5"/>
      <c r="D147" s="5"/>
      <c r="E147" s="62"/>
      <c r="F147" s="62"/>
      <c r="G147" s="62"/>
      <c r="H147" s="6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5"/>
      <c r="C148" s="5"/>
      <c r="D148" s="5"/>
      <c r="E148" s="62"/>
      <c r="F148" s="62"/>
      <c r="G148" s="62"/>
      <c r="H148" s="6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5"/>
      <c r="C149" s="5"/>
      <c r="D149" s="5"/>
      <c r="E149" s="62"/>
      <c r="F149" s="62"/>
      <c r="G149" s="62"/>
      <c r="H149" s="6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5"/>
      <c r="C150" s="5"/>
      <c r="D150" s="5"/>
      <c r="E150" s="62"/>
      <c r="F150" s="62"/>
      <c r="G150" s="62"/>
      <c r="H150" s="6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5"/>
      <c r="C151" s="5"/>
      <c r="D151" s="5"/>
      <c r="E151" s="62"/>
      <c r="F151" s="62"/>
      <c r="G151" s="62"/>
      <c r="H151" s="6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5"/>
      <c r="C152" s="5"/>
      <c r="D152" s="5"/>
      <c r="E152" s="62"/>
      <c r="F152" s="62"/>
      <c r="G152" s="62"/>
      <c r="H152" s="6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5"/>
      <c r="C153" s="5"/>
      <c r="D153" s="5"/>
      <c r="E153" s="62"/>
      <c r="F153" s="62"/>
      <c r="G153" s="62"/>
      <c r="H153" s="6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5"/>
      <c r="C154" s="5"/>
      <c r="D154" s="5"/>
      <c r="E154" s="62"/>
      <c r="F154" s="62"/>
      <c r="G154" s="62"/>
      <c r="H154" s="6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5"/>
      <c r="C155" s="5"/>
      <c r="D155" s="5"/>
      <c r="E155" s="62"/>
      <c r="F155" s="62"/>
      <c r="G155" s="62"/>
      <c r="H155" s="6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5"/>
      <c r="C156" s="5"/>
      <c r="D156" s="5"/>
      <c r="E156" s="62"/>
      <c r="F156" s="62"/>
      <c r="G156" s="62"/>
      <c r="H156" s="6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5"/>
      <c r="C157" s="5"/>
      <c r="D157" s="5"/>
      <c r="E157" s="62"/>
      <c r="F157" s="62"/>
      <c r="G157" s="62"/>
      <c r="H157" s="6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5"/>
      <c r="C158" s="5"/>
      <c r="D158" s="5"/>
      <c r="E158" s="62"/>
      <c r="F158" s="62"/>
      <c r="G158" s="62"/>
      <c r="H158" s="6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5"/>
      <c r="C159" s="5"/>
      <c r="D159" s="5"/>
      <c r="E159" s="62"/>
      <c r="F159" s="62"/>
      <c r="G159" s="62"/>
      <c r="H159" s="6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5"/>
      <c r="C160" s="5"/>
      <c r="D160" s="5"/>
      <c r="E160" s="62"/>
      <c r="F160" s="62"/>
      <c r="G160" s="62"/>
      <c r="H160" s="6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5"/>
      <c r="C161" s="5"/>
      <c r="D161" s="5"/>
      <c r="E161" s="62"/>
      <c r="F161" s="62"/>
      <c r="G161" s="62"/>
      <c r="H161" s="6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5"/>
      <c r="C162" s="5"/>
      <c r="D162" s="5"/>
      <c r="E162" s="62"/>
      <c r="F162" s="62"/>
      <c r="G162" s="62"/>
      <c r="H162" s="6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5"/>
      <c r="C163" s="5"/>
      <c r="D163" s="5"/>
      <c r="E163" s="62"/>
      <c r="F163" s="62"/>
      <c r="G163" s="62"/>
      <c r="H163" s="6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5"/>
      <c r="C164" s="5"/>
      <c r="D164" s="5"/>
      <c r="E164" s="62"/>
      <c r="F164" s="62"/>
      <c r="G164" s="62"/>
      <c r="H164" s="6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5"/>
      <c r="C165" s="5"/>
      <c r="D165" s="5"/>
      <c r="E165" s="62"/>
      <c r="F165" s="62"/>
      <c r="G165" s="62"/>
      <c r="H165" s="6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5"/>
      <c r="C166" s="5"/>
      <c r="D166" s="5"/>
      <c r="E166" s="62"/>
      <c r="F166" s="62"/>
      <c r="G166" s="62"/>
      <c r="H166" s="6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5"/>
      <c r="C167" s="5"/>
      <c r="D167" s="5"/>
      <c r="E167" s="62"/>
      <c r="F167" s="62"/>
      <c r="G167" s="62"/>
      <c r="H167" s="6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5"/>
      <c r="C168" s="5"/>
      <c r="D168" s="5"/>
      <c r="E168" s="62"/>
      <c r="F168" s="62"/>
      <c r="G168" s="62"/>
      <c r="H168" s="6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5"/>
      <c r="C169" s="5"/>
      <c r="D169" s="5"/>
      <c r="E169" s="62"/>
      <c r="F169" s="62"/>
      <c r="G169" s="62"/>
      <c r="H169" s="6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5"/>
      <c r="C170" s="5"/>
      <c r="D170" s="5"/>
      <c r="E170" s="62"/>
      <c r="F170" s="62"/>
      <c r="G170" s="62"/>
      <c r="H170" s="6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5"/>
      <c r="C171" s="5"/>
      <c r="D171" s="5"/>
      <c r="E171" s="62"/>
      <c r="F171" s="62"/>
      <c r="G171" s="62"/>
      <c r="H171" s="6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5"/>
      <c r="C172" s="5"/>
      <c r="D172" s="5"/>
      <c r="E172" s="62"/>
      <c r="F172" s="62"/>
      <c r="G172" s="62"/>
      <c r="H172" s="6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5"/>
      <c r="C173" s="5"/>
      <c r="D173" s="5"/>
      <c r="E173" s="62"/>
      <c r="F173" s="62"/>
      <c r="G173" s="62"/>
      <c r="H173" s="6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5"/>
      <c r="C174" s="5"/>
      <c r="D174" s="5"/>
      <c r="E174" s="62"/>
      <c r="F174" s="62"/>
      <c r="G174" s="62"/>
      <c r="H174" s="6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5"/>
      <c r="C175" s="5"/>
      <c r="D175" s="5"/>
      <c r="E175" s="62"/>
      <c r="F175" s="62"/>
      <c r="G175" s="62"/>
      <c r="H175" s="6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5"/>
      <c r="C176" s="5"/>
      <c r="D176" s="5"/>
      <c r="E176" s="62"/>
      <c r="F176" s="62"/>
      <c r="G176" s="62"/>
      <c r="H176" s="6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5"/>
      <c r="C177" s="5"/>
      <c r="D177" s="5"/>
      <c r="E177" s="62"/>
      <c r="F177" s="62"/>
      <c r="G177" s="62"/>
      <c r="H177" s="6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5"/>
      <c r="C178" s="5"/>
      <c r="D178" s="5"/>
      <c r="E178" s="62"/>
      <c r="F178" s="62"/>
      <c r="G178" s="62"/>
      <c r="H178" s="6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5"/>
      <c r="C179" s="5"/>
      <c r="D179" s="5"/>
      <c r="E179" s="62"/>
      <c r="F179" s="62"/>
      <c r="G179" s="62"/>
      <c r="H179" s="6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5"/>
      <c r="C180" s="5"/>
      <c r="D180" s="5"/>
      <c r="E180" s="62"/>
      <c r="F180" s="62"/>
      <c r="G180" s="62"/>
      <c r="H180" s="6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5"/>
      <c r="C181" s="5"/>
      <c r="D181" s="5"/>
      <c r="E181" s="62"/>
      <c r="F181" s="62"/>
      <c r="G181" s="62"/>
      <c r="H181" s="6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5"/>
      <c r="C182" s="5"/>
      <c r="D182" s="5"/>
      <c r="E182" s="62"/>
      <c r="F182" s="62"/>
      <c r="G182" s="62"/>
      <c r="H182" s="6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5"/>
      <c r="C183" s="5"/>
      <c r="D183" s="5"/>
      <c r="E183" s="62"/>
      <c r="F183" s="62"/>
      <c r="G183" s="62"/>
      <c r="H183" s="6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5"/>
      <c r="C184" s="5"/>
      <c r="D184" s="5"/>
      <c r="E184" s="62"/>
      <c r="F184" s="62"/>
      <c r="G184" s="62"/>
      <c r="H184" s="6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5"/>
      <c r="C185" s="5"/>
      <c r="D185" s="5"/>
      <c r="E185" s="62"/>
      <c r="F185" s="62"/>
      <c r="G185" s="62"/>
      <c r="H185" s="6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5"/>
      <c r="C186" s="5"/>
      <c r="D186" s="5"/>
      <c r="E186" s="62"/>
      <c r="F186" s="62"/>
      <c r="G186" s="62"/>
      <c r="H186" s="6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5"/>
      <c r="C187" s="5"/>
      <c r="D187" s="5"/>
      <c r="E187" s="62"/>
      <c r="F187" s="62"/>
      <c r="G187" s="62"/>
      <c r="H187" s="6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5"/>
      <c r="C188" s="5"/>
      <c r="D188" s="5"/>
      <c r="E188" s="62"/>
      <c r="F188" s="62"/>
      <c r="G188" s="62"/>
      <c r="H188" s="6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5"/>
      <c r="C189" s="5"/>
      <c r="D189" s="5"/>
      <c r="E189" s="62"/>
      <c r="F189" s="62"/>
      <c r="G189" s="62"/>
      <c r="H189" s="6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5"/>
      <c r="C190" s="5"/>
      <c r="D190" s="5"/>
      <c r="E190" s="62"/>
      <c r="F190" s="62"/>
      <c r="G190" s="62"/>
      <c r="H190" s="6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5"/>
      <c r="C191" s="5"/>
      <c r="D191" s="5"/>
      <c r="E191" s="62"/>
      <c r="F191" s="62"/>
      <c r="G191" s="62"/>
      <c r="H191" s="6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5"/>
      <c r="C192" s="5"/>
      <c r="D192" s="5"/>
      <c r="E192" s="62"/>
      <c r="F192" s="62"/>
      <c r="G192" s="62"/>
      <c r="H192" s="6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5"/>
      <c r="C193" s="5"/>
      <c r="D193" s="5"/>
      <c r="E193" s="62"/>
      <c r="F193" s="62"/>
      <c r="G193" s="62"/>
      <c r="H193" s="6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5"/>
      <c r="C194" s="5"/>
      <c r="D194" s="5"/>
      <c r="E194" s="62"/>
      <c r="F194" s="62"/>
      <c r="G194" s="62"/>
      <c r="H194" s="6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5"/>
      <c r="C195" s="5"/>
      <c r="D195" s="5"/>
      <c r="E195" s="62"/>
      <c r="F195" s="62"/>
      <c r="G195" s="62"/>
      <c r="H195" s="6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5"/>
      <c r="C196" s="5"/>
      <c r="D196" s="5"/>
      <c r="E196" s="62"/>
      <c r="F196" s="62"/>
      <c r="G196" s="62"/>
      <c r="H196" s="6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5"/>
      <c r="C197" s="5"/>
      <c r="D197" s="5"/>
      <c r="E197" s="62"/>
      <c r="F197" s="62"/>
      <c r="G197" s="62"/>
      <c r="H197" s="6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5"/>
      <c r="C198" s="5"/>
      <c r="D198" s="5"/>
      <c r="E198" s="62"/>
      <c r="F198" s="62"/>
      <c r="G198" s="62"/>
      <c r="H198" s="6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5"/>
      <c r="C199" s="5"/>
      <c r="D199" s="5"/>
      <c r="E199" s="62"/>
      <c r="F199" s="62"/>
      <c r="G199" s="62"/>
      <c r="H199" s="6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5"/>
      <c r="C200" s="5"/>
      <c r="D200" s="5"/>
      <c r="E200" s="62"/>
      <c r="F200" s="62"/>
      <c r="G200" s="62"/>
      <c r="H200" s="6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5"/>
      <c r="C201" s="5"/>
      <c r="D201" s="5"/>
      <c r="E201" s="62"/>
      <c r="F201" s="62"/>
      <c r="G201" s="62"/>
      <c r="H201" s="6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5"/>
      <c r="C202" s="5"/>
      <c r="D202" s="5"/>
      <c r="E202" s="62"/>
      <c r="F202" s="62"/>
      <c r="G202" s="62"/>
      <c r="H202" s="6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5"/>
      <c r="C203" s="5"/>
      <c r="D203" s="5"/>
      <c r="E203" s="62"/>
      <c r="F203" s="62"/>
      <c r="G203" s="62"/>
      <c r="H203" s="6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5"/>
      <c r="C204" s="5"/>
      <c r="D204" s="5"/>
      <c r="E204" s="62"/>
      <c r="F204" s="62"/>
      <c r="G204" s="62"/>
      <c r="H204" s="6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5"/>
      <c r="C205" s="5"/>
      <c r="D205" s="5"/>
      <c r="E205" s="62"/>
      <c r="F205" s="62"/>
      <c r="G205" s="62"/>
      <c r="H205" s="6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5"/>
      <c r="C206" s="5"/>
      <c r="D206" s="5"/>
      <c r="E206" s="62"/>
      <c r="F206" s="62"/>
      <c r="G206" s="62"/>
      <c r="H206" s="6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5"/>
      <c r="C207" s="5"/>
      <c r="D207" s="5"/>
      <c r="E207" s="62"/>
      <c r="F207" s="62"/>
      <c r="G207" s="62"/>
      <c r="H207" s="6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5"/>
      <c r="C208" s="5"/>
      <c r="D208" s="5"/>
      <c r="E208" s="62"/>
      <c r="F208" s="62"/>
      <c r="G208" s="62"/>
      <c r="H208" s="6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5"/>
      <c r="C209" s="5"/>
      <c r="D209" s="5"/>
      <c r="E209" s="62"/>
      <c r="F209" s="62"/>
      <c r="G209" s="62"/>
      <c r="H209" s="6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5"/>
      <c r="C210" s="5"/>
      <c r="D210" s="5"/>
      <c r="E210" s="62"/>
      <c r="F210" s="62"/>
      <c r="G210" s="62"/>
      <c r="H210" s="6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5"/>
      <c r="C211" s="5"/>
      <c r="D211" s="5"/>
      <c r="E211" s="62"/>
      <c r="F211" s="62"/>
      <c r="G211" s="62"/>
      <c r="H211" s="6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5"/>
      <c r="C212" s="5"/>
      <c r="D212" s="5"/>
      <c r="E212" s="62"/>
      <c r="F212" s="62"/>
      <c r="G212" s="62"/>
      <c r="H212" s="6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5"/>
      <c r="C213" s="5"/>
      <c r="D213" s="5"/>
      <c r="E213" s="62"/>
      <c r="F213" s="62"/>
      <c r="G213" s="62"/>
      <c r="H213" s="6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5"/>
      <c r="C214" s="5"/>
      <c r="D214" s="5"/>
      <c r="E214" s="62"/>
      <c r="F214" s="62"/>
      <c r="G214" s="62"/>
      <c r="H214" s="6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5"/>
      <c r="C215" s="5"/>
      <c r="D215" s="5"/>
      <c r="E215" s="62"/>
      <c r="F215" s="62"/>
      <c r="G215" s="62"/>
      <c r="H215" s="6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5"/>
      <c r="C216" s="5"/>
      <c r="D216" s="5"/>
      <c r="E216" s="62"/>
      <c r="F216" s="62"/>
      <c r="G216" s="62"/>
      <c r="H216" s="6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5"/>
      <c r="C217" s="5"/>
      <c r="D217" s="5"/>
      <c r="E217" s="62"/>
      <c r="F217" s="62"/>
      <c r="G217" s="62"/>
      <c r="H217" s="6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5"/>
      <c r="C218" s="5"/>
      <c r="D218" s="5"/>
      <c r="E218" s="62"/>
      <c r="F218" s="62"/>
      <c r="G218" s="62"/>
      <c r="H218" s="6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5"/>
      <c r="C219" s="5"/>
      <c r="D219" s="5"/>
      <c r="E219" s="62"/>
      <c r="F219" s="62"/>
      <c r="G219" s="62"/>
      <c r="H219" s="6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5"/>
      <c r="C220" s="5"/>
      <c r="D220" s="5"/>
      <c r="E220" s="62"/>
      <c r="F220" s="62"/>
      <c r="G220" s="62"/>
      <c r="H220" s="6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5"/>
      <c r="C221" s="5"/>
      <c r="D221" s="5"/>
      <c r="E221" s="62"/>
      <c r="F221" s="62"/>
      <c r="G221" s="62"/>
      <c r="H221" s="6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5"/>
      <c r="C222" s="5"/>
      <c r="D222" s="5"/>
      <c r="E222" s="62"/>
      <c r="F222" s="62"/>
      <c r="G222" s="62"/>
      <c r="H222" s="6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5"/>
      <c r="C223" s="5"/>
      <c r="D223" s="5"/>
      <c r="E223" s="62"/>
      <c r="F223" s="62"/>
      <c r="G223" s="62"/>
      <c r="H223" s="6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5"/>
      <c r="C224" s="5"/>
      <c r="D224" s="5"/>
      <c r="E224" s="62"/>
      <c r="F224" s="62"/>
      <c r="G224" s="62"/>
      <c r="H224" s="6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5"/>
      <c r="C225" s="5"/>
      <c r="D225" s="5"/>
      <c r="E225" s="62"/>
      <c r="F225" s="62"/>
      <c r="G225" s="62"/>
      <c r="H225" s="6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5"/>
      <c r="C226" s="5"/>
      <c r="D226" s="5"/>
      <c r="E226" s="62"/>
      <c r="F226" s="62"/>
      <c r="G226" s="62"/>
      <c r="H226" s="6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5"/>
      <c r="C227" s="5"/>
      <c r="D227" s="5"/>
      <c r="E227" s="62"/>
      <c r="F227" s="62"/>
      <c r="G227" s="62"/>
      <c r="H227" s="6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5"/>
      <c r="C228" s="5"/>
      <c r="D228" s="5"/>
      <c r="E228" s="62"/>
      <c r="F228" s="62"/>
      <c r="G228" s="62"/>
      <c r="H228" s="6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5"/>
      <c r="C229" s="5"/>
      <c r="D229" s="5"/>
      <c r="E229" s="62"/>
      <c r="F229" s="62"/>
      <c r="G229" s="62"/>
      <c r="H229" s="6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5"/>
      <c r="C230" s="5"/>
      <c r="D230" s="5"/>
      <c r="E230" s="62"/>
      <c r="F230" s="62"/>
      <c r="G230" s="62"/>
      <c r="H230" s="6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5"/>
      <c r="C231" s="5"/>
      <c r="D231" s="5"/>
      <c r="E231" s="62"/>
      <c r="F231" s="62"/>
      <c r="G231" s="62"/>
      <c r="H231" s="6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5"/>
      <c r="C232" s="5"/>
      <c r="D232" s="5"/>
      <c r="E232" s="62"/>
      <c r="F232" s="62"/>
      <c r="G232" s="62"/>
      <c r="H232" s="6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5"/>
      <c r="C233" s="5"/>
      <c r="D233" s="5"/>
      <c r="E233" s="62"/>
      <c r="F233" s="62"/>
      <c r="G233" s="62"/>
      <c r="H233" s="6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5"/>
      <c r="C234" s="5"/>
      <c r="D234" s="5"/>
      <c r="E234" s="62"/>
      <c r="F234" s="62"/>
      <c r="G234" s="62"/>
      <c r="H234" s="6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5"/>
      <c r="C235" s="5"/>
      <c r="D235" s="5"/>
      <c r="E235" s="62"/>
      <c r="F235" s="62"/>
      <c r="G235" s="62"/>
      <c r="H235" s="6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5"/>
      <c r="C236" s="5"/>
      <c r="D236" s="5"/>
      <c r="E236" s="62"/>
      <c r="F236" s="62"/>
      <c r="G236" s="62"/>
      <c r="H236" s="6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5"/>
      <c r="C237" s="5"/>
      <c r="D237" s="5"/>
      <c r="E237" s="62"/>
      <c r="F237" s="62"/>
      <c r="G237" s="62"/>
      <c r="H237" s="6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5"/>
      <c r="C238" s="5"/>
      <c r="D238" s="5"/>
      <c r="E238" s="62"/>
      <c r="F238" s="62"/>
      <c r="G238" s="62"/>
      <c r="H238" s="6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5"/>
      <c r="C239" s="5"/>
      <c r="D239" s="5"/>
      <c r="E239" s="62"/>
      <c r="F239" s="62"/>
      <c r="G239" s="62"/>
      <c r="H239" s="6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5"/>
      <c r="C240" s="5"/>
      <c r="D240" s="5"/>
      <c r="E240" s="62"/>
      <c r="F240" s="62"/>
      <c r="G240" s="62"/>
      <c r="H240" s="6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5"/>
      <c r="C241" s="5"/>
      <c r="D241" s="5"/>
      <c r="E241" s="62"/>
      <c r="F241" s="62"/>
      <c r="G241" s="62"/>
      <c r="H241" s="6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5"/>
      <c r="C242" s="5"/>
      <c r="D242" s="5"/>
      <c r="E242" s="62"/>
      <c r="F242" s="62"/>
      <c r="G242" s="62"/>
      <c r="H242" s="6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5"/>
      <c r="C243" s="5"/>
      <c r="D243" s="5"/>
      <c r="E243" s="62"/>
      <c r="F243" s="62"/>
      <c r="G243" s="62"/>
      <c r="H243" s="6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5"/>
      <c r="C244" s="5"/>
      <c r="D244" s="5"/>
      <c r="E244" s="62"/>
      <c r="F244" s="62"/>
      <c r="G244" s="62"/>
      <c r="H244" s="6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5"/>
      <c r="C245" s="5"/>
      <c r="D245" s="5"/>
      <c r="E245" s="62"/>
      <c r="F245" s="62"/>
      <c r="G245" s="62"/>
      <c r="H245" s="6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5"/>
      <c r="C246" s="5"/>
      <c r="D246" s="5"/>
      <c r="E246" s="62"/>
      <c r="F246" s="62"/>
      <c r="G246" s="62"/>
      <c r="H246" s="6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5"/>
      <c r="C247" s="5"/>
      <c r="D247" s="5"/>
      <c r="E247" s="62"/>
      <c r="F247" s="62"/>
      <c r="G247" s="62"/>
      <c r="H247" s="6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5"/>
      <c r="C248" s="5"/>
      <c r="D248" s="5"/>
      <c r="E248" s="62"/>
      <c r="F248" s="62"/>
      <c r="G248" s="62"/>
      <c r="H248" s="6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5"/>
      <c r="C249" s="5"/>
      <c r="D249" s="5"/>
      <c r="E249" s="62"/>
      <c r="F249" s="62"/>
      <c r="G249" s="62"/>
      <c r="H249" s="6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5"/>
      <c r="C250" s="5"/>
      <c r="D250" s="5"/>
      <c r="E250" s="62"/>
      <c r="F250" s="62"/>
      <c r="G250" s="62"/>
      <c r="H250" s="6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5"/>
      <c r="C251" s="5"/>
      <c r="D251" s="5"/>
      <c r="E251" s="62"/>
      <c r="F251" s="62"/>
      <c r="G251" s="62"/>
      <c r="H251" s="6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5"/>
      <c r="C252" s="5"/>
      <c r="D252" s="5"/>
      <c r="E252" s="62"/>
      <c r="F252" s="62"/>
      <c r="G252" s="62"/>
      <c r="H252" s="6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5"/>
      <c r="C253" s="5"/>
      <c r="D253" s="5"/>
      <c r="E253" s="62"/>
      <c r="F253" s="62"/>
      <c r="G253" s="62"/>
      <c r="H253" s="6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5"/>
      <c r="C254" s="5"/>
      <c r="D254" s="5"/>
      <c r="E254" s="62"/>
      <c r="F254" s="62"/>
      <c r="G254" s="62"/>
      <c r="H254" s="6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5"/>
      <c r="C255" s="5"/>
      <c r="D255" s="5"/>
      <c r="E255" s="62"/>
      <c r="F255" s="62"/>
      <c r="G255" s="62"/>
      <c r="H255" s="6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5"/>
      <c r="C256" s="5"/>
      <c r="D256" s="5"/>
      <c r="E256" s="62"/>
      <c r="F256" s="62"/>
      <c r="G256" s="62"/>
      <c r="H256" s="6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8" ht="15.75" customHeight="1" x14ac:dyDescent="0.2">
      <c r="A257" s="5"/>
      <c r="B257" s="5"/>
      <c r="C257" s="5"/>
      <c r="D257" s="5"/>
      <c r="E257" s="62"/>
      <c r="F257" s="62"/>
      <c r="G257" s="62"/>
      <c r="H257" s="62"/>
    </row>
    <row r="258" spans="1:8" ht="15.75" customHeight="1" x14ac:dyDescent="0.2">
      <c r="A258" s="5"/>
      <c r="B258" s="5"/>
      <c r="C258" s="5"/>
      <c r="D258" s="5"/>
      <c r="E258" s="62"/>
      <c r="F258" s="62"/>
      <c r="G258" s="62"/>
      <c r="H258" s="62"/>
    </row>
    <row r="259" spans="1:8" ht="15.75" customHeight="1" x14ac:dyDescent="0.2"/>
    <row r="260" spans="1:8" ht="15.75" customHeight="1" x14ac:dyDescent="0.2"/>
    <row r="261" spans="1:8" ht="15.75" customHeight="1" x14ac:dyDescent="0.2"/>
    <row r="262" spans="1:8" ht="15.75" customHeight="1" x14ac:dyDescent="0.2"/>
    <row r="263" spans="1:8" ht="15.75" customHeight="1" x14ac:dyDescent="0.2"/>
    <row r="264" spans="1:8" ht="15.75" customHeight="1" x14ac:dyDescent="0.2"/>
    <row r="265" spans="1:8" ht="15.75" customHeight="1" x14ac:dyDescent="0.2"/>
    <row r="266" spans="1:8" ht="15.75" customHeight="1" x14ac:dyDescent="0.2"/>
    <row r="267" spans="1:8" ht="15.75" customHeight="1" x14ac:dyDescent="0.2"/>
    <row r="268" spans="1:8" ht="15.75" customHeight="1" x14ac:dyDescent="0.2"/>
    <row r="269" spans="1:8" ht="15.75" customHeight="1" x14ac:dyDescent="0.2"/>
    <row r="270" spans="1:8" ht="15.75" customHeight="1" x14ac:dyDescent="0.2"/>
    <row r="271" spans="1:8" ht="15.75" customHeight="1" x14ac:dyDescent="0.2"/>
    <row r="272" spans="1:8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A59:H60"/>
    <mergeCell ref="A1:H1"/>
    <mergeCell ref="A2:H2"/>
    <mergeCell ref="A4:H4"/>
    <mergeCell ref="A5:H5"/>
    <mergeCell ref="A6:H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2026-FULL</vt:lpstr>
      <vt:lpstr>2027-FULL</vt:lpstr>
      <vt:lpstr>2028-FULL</vt:lpstr>
      <vt:lpstr>2029-FULL</vt:lpstr>
      <vt:lpstr>2030-FULL</vt:lpstr>
      <vt:lpstr>2026 PDF</vt:lpstr>
      <vt:lpstr>2027 PDF</vt:lpstr>
      <vt:lpstr>2028 PDF</vt:lpstr>
      <vt:lpstr>2029 PDF</vt:lpstr>
      <vt:lpstr>2030 PDF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Dugan, April</cp:lastModifiedBy>
  <dcterms:modified xsi:type="dcterms:W3CDTF">2025-11-13T17:36:22Z</dcterms:modified>
</cp:coreProperties>
</file>