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lectra-my.sharepoint.com/personal/flora_lin_alectrautilities_com/Documents/Documents/OneDrive_2_11-21-2025/"/>
    </mc:Choice>
  </mc:AlternateContent>
  <xr:revisionPtr revIDLastSave="45" documentId="13_ncr:1_{FFBCEB08-98A6-4B06-B957-827D1060A835}" xr6:coauthVersionLast="47" xr6:coauthVersionMax="47" xr10:uidLastSave="{C7151F96-0A69-4DD6-A03F-AFE5F581343C}"/>
  <bookViews>
    <workbookView xWindow="-120" yWindow="-120" windowWidth="29040" windowHeight="15840" tabRatio="753" xr2:uid="{9703C896-FB09-41A8-9548-9FB7E02BC093}"/>
  </bookViews>
  <sheets>
    <sheet name="Useful Life Changes Impact" sheetId="22" r:id="rId1"/>
    <sheet name="Breakdown by Rate Zone" sheetId="23" r:id="rId2"/>
    <sheet name="Depreciation Impact" sheetId="17" r:id="rId3"/>
    <sheet name="Summary" sheetId="21" r:id="rId4"/>
    <sheet name="2026 (New UL)" sheetId="19" r:id="rId5"/>
    <sheet name="2025 (New UL)" sheetId="20" r:id="rId6"/>
    <sheet name="2025 (Old UL)" sheetId="9" r:id="rId7"/>
    <sheet name="2026 (Old UL)" sheetId="8" r:id="rId8"/>
  </sheets>
  <definedNames>
    <definedName name="\0">#REF!</definedName>
    <definedName name="_______ACT995">#REF!</definedName>
    <definedName name="______ACT995">#REF!</definedName>
    <definedName name="_____ACT995">#REF!</definedName>
    <definedName name="____ACT995">#REF!</definedName>
    <definedName name="___ACT995">#REF!</definedName>
    <definedName name="___fin1" localSheetId="0" hidden="1">{#N/A,#N/A,TRUE,"UKUPNO";#N/A,#N/A,TRUE,"PLASMAN";#N/A,#N/A,TRUE,"REKAP"}</definedName>
    <definedName name="___fin1" hidden="1">{#N/A,#N/A,TRUE,"UKUPNO";#N/A,#N/A,TRUE,"PLASMAN";#N/A,#N/A,TRUE,"REKAP"}</definedName>
    <definedName name="___HKJ1" localSheetId="0" hidden="1">{#N/A,#N/A,TRUE,"UKUPNO";#N/A,#N/A,TRUE,"PLASMAN";#N/A,#N/A,TRUE,"REKAP"}</definedName>
    <definedName name="___HKJ1" hidden="1">{#N/A,#N/A,TRUE,"UKUPNO";#N/A,#N/A,TRUE,"PLASMAN";#N/A,#N/A,TRUE,"REKAP"}</definedName>
    <definedName name="___HR1" localSheetId="0" hidden="1">{#N/A,#N/A,TRUE,"UKUPNO";#N/A,#N/A,TRUE,"PLASMAN";#N/A,#N/A,TRUE,"REKAP"}</definedName>
    <definedName name="___HR1" hidden="1">{#N/A,#N/A,TRUE,"UKUPNO";#N/A,#N/A,TRUE,"PLASMAN";#N/A,#N/A,TRUE,"REKAP"}</definedName>
    <definedName name="___K1" localSheetId="0" hidden="1">{#N/A,#N/A,TRUE,"UKUPNO";#N/A,#N/A,TRUE,"PLASMAN";#N/A,#N/A,TRUE,"REKAP"}</definedName>
    <definedName name="___K1" hidden="1">{#N/A,#N/A,TRUE,"UKUPNO";#N/A,#N/A,TRUE,"PLASMAN";#N/A,#N/A,TRUE,"REKAP"}</definedName>
    <definedName name="___KO1" localSheetId="0" hidden="1">{#N/A,#N/A,TRUE,"UKUPNO";#N/A,#N/A,TRUE,"PLASMAN";#N/A,#N/A,TRUE,"REKAP"}</definedName>
    <definedName name="___KO1" hidden="1">{#N/A,#N/A,TRUE,"UKUPNO";#N/A,#N/A,TRUE,"PLASMAN";#N/A,#N/A,TRUE,"REKAP"}</definedName>
    <definedName name="___SE1" localSheetId="0" hidden="1">{#N/A,#N/A,FALSE,"Aging Summary";#N/A,#N/A,FALSE,"Ratio Analysis";#N/A,#N/A,FALSE,"Test 120 Day Accts";#N/A,#N/A,FALSE,"Tickmarks"}</definedName>
    <definedName name="___SE1" hidden="1">{#N/A,#N/A,FALSE,"Aging Summary";#N/A,#N/A,FALSE,"Ratio Analysis";#N/A,#N/A,FALSE,"Test 120 Day Accts";#N/A,#N/A,FALSE,"Tickmarks"}</definedName>
    <definedName name="___w1" localSheetId="0" hidden="1">{#N/A,#N/A,TRUE,"UKUPNO";#N/A,#N/A,TRUE,"PLASMAN";#N/A,#N/A,TRUE,"REKAP"}</definedName>
    <definedName name="___w1" hidden="1">{#N/A,#N/A,TRUE,"UKUPNO";#N/A,#N/A,TRUE,"PLASMAN";#N/A,#N/A,TRUE,"REKAP"}</definedName>
    <definedName name="___z1" localSheetId="0"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hidden="1">#REF!</definedName>
    <definedName name="__123Graph_DTRAIN" hidden="1">#REF!</definedName>
    <definedName name="__123Graph_E" hidden="1">#REF!</definedName>
    <definedName name="__123Graph_ETRAIN" hidden="1">#REF!</definedName>
    <definedName name="__123Graph_X" hidden="1">#REF!</definedName>
    <definedName name="__123Graph_XTRAIN" hidden="1">#REF!</definedName>
    <definedName name="__a1" localSheetId="0"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ACT995">#REF!</definedName>
    <definedName name="__d2">#REF!</definedName>
    <definedName name="__FDS_HYPERLINK_TOGGLE_STATE__" hidden="1">"ON"</definedName>
    <definedName name="__FDS_UNIQUE_RANGE_ID_GENERATOR_COUNTER" hidden="1">1</definedName>
    <definedName name="__fin1" localSheetId="0" hidden="1">{#N/A,#N/A,TRUE,"UKUPNO";#N/A,#N/A,TRUE,"PLASMAN";#N/A,#N/A,TRUE,"REKAP"}</definedName>
    <definedName name="__fin1" hidden="1">{#N/A,#N/A,TRUE,"UKUPNO";#N/A,#N/A,TRUE,"PLASMAN";#N/A,#N/A,TRUE,"REKAP"}</definedName>
    <definedName name="__HKJ1" localSheetId="0" hidden="1">{#N/A,#N/A,TRUE,"UKUPNO";#N/A,#N/A,TRUE,"PLASMAN";#N/A,#N/A,TRUE,"REKAP"}</definedName>
    <definedName name="__HKJ1" hidden="1">{#N/A,#N/A,TRUE,"UKUPNO";#N/A,#N/A,TRUE,"PLASMAN";#N/A,#N/A,TRUE,"REKAP"}</definedName>
    <definedName name="__HR1" localSheetId="0" hidden="1">{#N/A,#N/A,TRUE,"UKUPNO";#N/A,#N/A,TRUE,"PLASMAN";#N/A,#N/A,TRUE,"REKAP"}</definedName>
    <definedName name="__HR1" hidden="1">{#N/A,#N/A,TRUE,"UKUPNO";#N/A,#N/A,TRUE,"PLASMAN";#N/A,#N/A,TRUE,"REKAP"}</definedName>
    <definedName name="__K1" localSheetId="0" hidden="1">{#N/A,#N/A,TRUE,"UKUPNO";#N/A,#N/A,TRUE,"PLASMAN";#N/A,#N/A,TRUE,"REKAP"}</definedName>
    <definedName name="__K1" hidden="1">{#N/A,#N/A,TRUE,"UKUPNO";#N/A,#N/A,TRUE,"PLASMAN";#N/A,#N/A,TRUE,"REKAP"}</definedName>
    <definedName name="__Key1" hidden="1">#REF!</definedName>
    <definedName name="__KO1" localSheetId="0" hidden="1">{#N/A,#N/A,TRUE,"UKUPNO";#N/A,#N/A,TRUE,"PLASMAN";#N/A,#N/A,TRUE,"REKAP"}</definedName>
    <definedName name="__KO1" hidden="1">{#N/A,#N/A,TRUE,"UKUPNO";#N/A,#N/A,TRUE,"PLASMAN";#N/A,#N/A,TRUE,"REKAP"}</definedName>
    <definedName name="_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localSheetId="0" hidden="1">{#N/A,#N/A,FALSE,"Aging Summary";#N/A,#N/A,FALSE,"Ratio Analysis";#N/A,#N/A,FALSE,"Test 120 Day Accts";#N/A,#N/A,FALSE,"Tickmarks"}</definedName>
    <definedName name="__SE1" hidden="1">{#N/A,#N/A,FALSE,"Aging Summary";#N/A,#N/A,FALSE,"Ratio Analysis";#N/A,#N/A,FALSE,"Test 120 Day Accts";#N/A,#N/A,FALSE,"Tickmarks"}</definedName>
    <definedName name="__w1" localSheetId="0" hidden="1">{#N/A,#N/A,TRUE,"UKUPNO";#N/A,#N/A,TRUE,"PLASMAN";#N/A,#N/A,TRUE,"REKAP"}</definedName>
    <definedName name="__w1" hidden="1">{#N/A,#N/A,TRUE,"UKUPNO";#N/A,#N/A,TRUE,"PLASMAN";#N/A,#N/A,TRUE,"REKAP"}</definedName>
    <definedName name="__z1" localSheetId="0" hidden="1">{#N/A,#N/A,TRUE,"UKUPNO";#N/A,#N/A,TRUE,"PLASMAN";#N/A,#N/A,TRUE,"REKAP"}</definedName>
    <definedName name="__z1" hidden="1">{#N/A,#N/A,TRUE,"UKUPNO";#N/A,#N/A,TRUE,"PLASMAN";#N/A,#N/A,TRUE,"REKAP"}</definedName>
    <definedName name="_0001">#REF!</definedName>
    <definedName name="_0002">#REF!</definedName>
    <definedName name="_0010">#REF!</definedName>
    <definedName name="_0010AP">#REF!</definedName>
    <definedName name="_0015">#REF!</definedName>
    <definedName name="_0015AP">#REF!</definedName>
    <definedName name="_0020">#REF!</definedName>
    <definedName name="_0020AP">#REF!</definedName>
    <definedName name="_0050">#REF!</definedName>
    <definedName name="_0050AP">#REF!</definedName>
    <definedName name="_0070">#REF!</definedName>
    <definedName name="_0070AP">#REF!</definedName>
    <definedName name="_0071">#REF!</definedName>
    <definedName name="_0071AP">#REF!</definedName>
    <definedName name="_0072">#REF!</definedName>
    <definedName name="_0073">#REF!</definedName>
    <definedName name="_0073AP">#REF!</definedName>
    <definedName name="_0075">#REF!</definedName>
    <definedName name="_0075AP">#REF!</definedName>
    <definedName name="_0076">#REF!</definedName>
    <definedName name="_0077">#REF!</definedName>
    <definedName name="_0077AP">#REF!</definedName>
    <definedName name="_0078">#REF!</definedName>
    <definedName name="_0078AP">#REF!</definedName>
    <definedName name="_0078AP2">#REF!</definedName>
    <definedName name="_0078AP3">#REF!</definedName>
    <definedName name="_0079">#REF!</definedName>
    <definedName name="_0079AP">#REF!</definedName>
    <definedName name="_0080">#REF!</definedName>
    <definedName name="_0080AP">#REF!</definedName>
    <definedName name="_0081">#REF!</definedName>
    <definedName name="_0081AP">#REF!</definedName>
    <definedName name="_0082">#REF!</definedName>
    <definedName name="_0090">#REF!</definedName>
    <definedName name="_0090AP">#REF!</definedName>
    <definedName name="_0110">#REF!</definedName>
    <definedName name="_0110AP">#REF!</definedName>
    <definedName name="_0115">#REF!</definedName>
    <definedName name="_0115AP">#REF!</definedName>
    <definedName name="_0120">#REF!</definedName>
    <definedName name="_0120AP">#REF!</definedName>
    <definedName name="_0130">#REF!</definedName>
    <definedName name="_0130AP">#REF!</definedName>
    <definedName name="_0140">#REF!</definedName>
    <definedName name="_0140AP">#REF!</definedName>
    <definedName name="_0141">#REF!</definedName>
    <definedName name="_0141AP">#REF!</definedName>
    <definedName name="_0150">#REF!</definedName>
    <definedName name="_0150AP">#REF!</definedName>
    <definedName name="_0153">#REF!</definedName>
    <definedName name="_0153AP">#REF!</definedName>
    <definedName name="_1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0__123Graph_ACHART_29" hidden="1">#REF!</definedName>
    <definedName name="_10__123Graph_AGROWTH_REVS_A" hidden="1">#REF!</definedName>
    <definedName name="_1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GJ">#REF!</definedName>
    <definedName name="_11__123Graph_AChart_2A" hidden="1">#REF!</definedName>
    <definedName name="_11__123Graph_AGROWTH_REVS_B" hidden="1">#REF!</definedName>
    <definedName name="_11__FDSAUDITLINK__" localSheetId="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0GJ">#REF!</definedName>
    <definedName name="_115GJ">#REF!</definedName>
    <definedName name="_12__123Graph_ACHART_30" hidden="1">#REF!</definedName>
    <definedName name="_12__123Graph_BCHART_111" hidden="1">#REF!</definedName>
    <definedName name="_12__FDSAUDITLINK__" localSheetId="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0GJ">#REF!</definedName>
    <definedName name="_13__123Graph_BCHART_112" hidden="1">#REF!</definedName>
    <definedName name="_13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0GJ">#REF!</definedName>
    <definedName name="_14__123Graph_BCHART_26" hidden="1">#REF!</definedName>
    <definedName name="_14__FDSAUDITLINK__" localSheetId="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0GJ">#REF!</definedName>
    <definedName name="_141GJ">#REF!</definedName>
    <definedName name="_15__123Graph_AGROSS_MARGINS" hidden="1">#REF!</definedName>
    <definedName name="_15__123Graph_BCHART_29" hidden="1">#REF!</definedName>
    <definedName name="_15__FDSAUDITLINK__" localSheetId="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0GJ">#REF!</definedName>
    <definedName name="_153GJ">#REF!</definedName>
    <definedName name="_15GJ">#REF!</definedName>
    <definedName name="_16__123Graph_BGROSS_MARGINS" hidden="1">#REF!</definedName>
    <definedName name="_16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7__123Graph_BGROWTH_REVS_A" hidden="1">#REF!</definedName>
    <definedName name="_17__FDSAUDITLINK__" localSheetId="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8__123Graph_AGROWTH_REVS_A" hidden="1">#REF!</definedName>
    <definedName name="_18__123Graph_BGROWTH_REVS_B" hidden="1">#REF!</definedName>
    <definedName name="_18__FDSAUDITLINK__" localSheetId="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9__123Graph_CCHART_111" hidden="1">#REF!</definedName>
    <definedName name="_19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ST_QUARTER">#REF!</definedName>
    <definedName name="_2__123Graph_ACHART_111" hidden="1">#REF!</definedName>
    <definedName name="_2__FDSAUDITLINK__" localSheetId="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0__123Graph_CCHART_112" hidden="1">#REF!</definedName>
    <definedName name="_20__FDSAUDITLINK__" localSheetId="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GJ">#REF!</definedName>
    <definedName name="_21__123Graph_AGROWTH_REVS_B" hidden="1">#REF!</definedName>
    <definedName name="_21__123Graph_CCHART_26" hidden="1">#REF!</definedName>
    <definedName name="_21__FDSAUDITLINK__" localSheetId="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2__123Graph_BCHART_111" hidden="1">#REF!</definedName>
    <definedName name="_22__123Graph_CCHART_30" hidden="1">#REF!</definedName>
    <definedName name="_22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AP">#REF!</definedName>
    <definedName name="_23__123Graph_BCHART_112" hidden="1">#REF!</definedName>
    <definedName name="_23__123Graph_CGROWTH_REVS_A" hidden="1">#REF!</definedName>
    <definedName name="_23__FDSAUDITLINK__" localSheetId="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4__123Graph_BCHART_26" hidden="1">#REF!</definedName>
    <definedName name="_24__123Graph_CGROWTH_REVS_B" hidden="1">#REF!</definedName>
    <definedName name="_24__FDSAUDITLINK__" localSheetId="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5__123Graph_DCHART_112" hidden="1">#REF!</definedName>
    <definedName name="_2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6__123Graph_DGROWTH_REVS_A" hidden="1">#REF!</definedName>
    <definedName name="_26__FDSAUDITLINK__" localSheetId="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7__123Graph_BCHART_29" hidden="1">#REF!</definedName>
    <definedName name="_27__123Graph_DGROWTH_REVS_B" hidden="1">#REF!</definedName>
    <definedName name="_27__FDSAUDITLINK__" localSheetId="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8__123Graph_XCHART_112" hidden="1">#REF!</definedName>
    <definedName name="_28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9__123Graph_XChart_1A" hidden="1">#REF!</definedName>
    <definedName name="_29__FDSAUDITLINK__" localSheetId="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ND_QUARTER">#REF!</definedName>
    <definedName name="_3__123Graph_ACHART_112" hidden="1">#REF!</definedName>
    <definedName name="_3__FDSAUDITLINK__" localSheetId="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0__123Graph_BGROSS_MARGINS" hidden="1">#REF!</definedName>
    <definedName name="_30__123Graph_XChart_2A" hidden="1">#REF!</definedName>
    <definedName name="_30__FDSAUDITLINK__" localSheetId="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1__123Graph_XCHART_30" hidden="1">#REF!</definedName>
    <definedName name="_3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3__123Graph_BGROWTH_REVS_A" hidden="1">#REF!</definedName>
    <definedName name="_3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6__123Graph_BGROWTH_REVS_B" hidden="1">#REF!</definedName>
    <definedName name="_3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7__123Graph_CCHART_111" hidden="1">#REF!</definedName>
    <definedName name="_3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8__123Graph_CCHART_112" hidden="1">#REF!</definedName>
    <definedName name="_3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9__123Graph_CCHART_26" hidden="1">#REF!</definedName>
    <definedName name="_3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__123Graph_ACHART_111" hidden="1">#REF!</definedName>
    <definedName name="_4__123Graph_AChart_1A" hidden="1">#REF!</definedName>
    <definedName name="_4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0__123Graph_CCHART_30" hidden="1">#REF!</definedName>
    <definedName name="_4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3__123Graph_CGROWTH_REVS_A" hidden="1">#REF!</definedName>
    <definedName name="_4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6__123Graph_CGROWTH_REVS_B" hidden="1">#REF!</definedName>
    <definedName name="_4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123Graph_DCHART_112" hidden="1">#REF!</definedName>
    <definedName name="_4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__123Graph_ACHART_112" hidden="1">#REF!</definedName>
    <definedName name="_5__123Graph_ACHART_26" hidden="1">#REF!</definedName>
    <definedName name="_5__FDSAUDITLINK__" localSheetId="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0__123Graph_DGROWTH_REVS_A" hidden="1">#REF!</definedName>
    <definedName name="_5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GJ">#REF!</definedName>
    <definedName name="_51__FDSAUDITLINK__" localSheetId="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2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3__123Graph_DGROWTH_REVS_B" hidden="1">#REF!</definedName>
    <definedName name="_53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4__123Graph_XCHART_112" hidden="1">#REF!</definedName>
    <definedName name="_54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5__123Graph_XChart_1A" hidden="1">#REF!</definedName>
    <definedName name="_55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8AP">#REF!</definedName>
    <definedName name="_56__123Graph_XChart_2A" hidden="1">#REF!</definedName>
    <definedName name="_56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7__123Graph_XCHART_30" hidden="1">#REF!</definedName>
    <definedName name="_57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8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9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6__123Graph_AChart_1A" hidden="1">#REF!</definedName>
    <definedName name="_6__123Graph_ACHART_29" hidden="1">#REF!</definedName>
    <definedName name="_6__FDSAUDITLINK__" localSheetId="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1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2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#REF!</definedName>
    <definedName name="_7__123Graph_AChart_2A" hidden="1">#REF!</definedName>
    <definedName name="_7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ANALY">#REF!</definedName>
    <definedName name="_70GJ">#REF!</definedName>
    <definedName name="_71__FDSAUDITLINK__" localSheetId="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localSheetId="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localSheetId="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localSheetId="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GJ">#REF!</definedName>
    <definedName name="_76__FDSAUDITLINK__" localSheetId="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localSheetId="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GJ">#REF!</definedName>
    <definedName name="_78__FDSAUDITLINK__" localSheetId="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GJ">#REF!</definedName>
    <definedName name="_79__FDSAUDITLINK__" localSheetId="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#REF!</definedName>
    <definedName name="_8__FDSAUDITLINK__" localSheetId="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0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ANALY">#REF!</definedName>
    <definedName name="_80GJ">#REF!</definedName>
    <definedName name="_8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GJ">#REF!</definedName>
    <definedName name="_8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localSheetId="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GJ">#REF!</definedName>
    <definedName name="_9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localSheetId="0"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ct01">#REF!</definedName>
    <definedName name="_Act02">#REF!</definedName>
    <definedName name="_Act03">#REF!</definedName>
    <definedName name="_Act04">#REF!</definedName>
    <definedName name="_Act05">#REF!</definedName>
    <definedName name="_Act06">#REF!</definedName>
    <definedName name="_Act07">#REF!</definedName>
    <definedName name="_Act08">#REF!</definedName>
    <definedName name="_Act09">#REF!</definedName>
    <definedName name="_Act10">#REF!</definedName>
    <definedName name="_Act11">#REF!</definedName>
    <definedName name="_Act12">#REF!</definedName>
    <definedName name="_ACT995">#REF!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2">#REF!</definedName>
    <definedName name="_Dist_Bin"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#REF!</definedName>
    <definedName name="_xlnm._FilterDatabase" localSheetId="6" hidden="1">'2025 (Old UL)'!$A$39:$N$79</definedName>
    <definedName name="_xlnm._FilterDatabase" localSheetId="7" hidden="1">'2026 (Old UL)'!$A$39:$N$79</definedName>
    <definedName name="_fin1" localSheetId="0" hidden="1">{#N/A,#N/A,TRUE,"UKUPNO";#N/A,#N/A,TRUE,"PLASMAN";#N/A,#N/A,TRUE,"REKAP"}</definedName>
    <definedName name="_fin1" hidden="1">{#N/A,#N/A,TRUE,"UKUPNO";#N/A,#N/A,TRUE,"PLASMAN";#N/A,#N/A,TRUE,"REKAP"}</definedName>
    <definedName name="_HKJ1" localSheetId="0" hidden="1">{#N/A,#N/A,TRUE,"UKUPNO";#N/A,#N/A,TRUE,"PLASMAN";#N/A,#N/A,TRUE,"REKAP"}</definedName>
    <definedName name="_HKJ1" hidden="1">{#N/A,#N/A,TRUE,"UKUPNO";#N/A,#N/A,TRUE,"PLASMAN";#N/A,#N/A,TRUE,"REKAP"}</definedName>
    <definedName name="_HR1" localSheetId="0" hidden="1">{#N/A,#N/A,TRUE,"UKUPNO";#N/A,#N/A,TRUE,"PLASMAN";#N/A,#N/A,TRUE,"REKAP"}</definedName>
    <definedName name="_HR1" hidden="1">{#N/A,#N/A,TRUE,"UKUPNO";#N/A,#N/A,TRUE,"PLASMAN";#N/A,#N/A,TRUE,"REKAP"}</definedName>
    <definedName name="_K1" localSheetId="0" hidden="1">{#N/A,#N/A,TRUE,"UKUPNO";#N/A,#N/A,TRUE,"PLASMAN";#N/A,#N/A,TRUE,"REKAP"}</definedName>
    <definedName name="_K1" hidden="1">{#N/A,#N/A,TRUE,"UKUPNO";#N/A,#N/A,TRUE,"PLASMAN";#N/A,#N/A,TRUE,"REKAP"}</definedName>
    <definedName name="_Key1" hidden="1">#REF!</definedName>
    <definedName name="_Key2" hidden="1">#REF!</definedName>
    <definedName name="_KO1" localSheetId="0" hidden="1">{#N/A,#N/A,TRUE,"UKUPNO";#N/A,#N/A,TRUE,"PLASMAN";#N/A,#N/A,TRUE,"REKAP"}</definedName>
    <definedName name="_KO1" hidden="1">{#N/A,#N/A,TRUE,"UKUPNO";#N/A,#N/A,TRUE,"PLASMAN";#N/A,#N/A,TRUE,"REKAP"}</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Parse_Out" hidden="1">#REF!</definedName>
    <definedName name="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Out" hidden="1">#REF!</definedName>
    <definedName name="_Regression_X" hidden="1">#REF!</definedName>
    <definedName name="_SE1" localSheetId="0" hidden="1">{#N/A,#N/A,FALSE,"Aging Summary";#N/A,#N/A,FALSE,"Ratio Analysis";#N/A,#N/A,FALSE,"Test 120 Day Accts";#N/A,#N/A,FALSE,"Tickmarks"}</definedName>
    <definedName name="_SE1" hidden="1">{#N/A,#N/A,FALSE,"Aging Summary";#N/A,#N/A,FALSE,"Ratio Analysis";#N/A,#N/A,FALSE,"Test 120 Day Accts";#N/A,#N/A,FALSE,"Tickmarks"}</definedName>
    <definedName name="_Sort" hidden="1">#REF!</definedName>
    <definedName name="_Table1_In1" hidden="1">#REF!</definedName>
    <definedName name="_Table1_Out" hidden="1">#REF!</definedName>
    <definedName name="_Table2_In1" hidden="1">#REF!</definedName>
    <definedName name="_Table2_Ou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_w1" localSheetId="0" hidden="1">{#N/A,#N/A,TRUE,"UKUPNO";#N/A,#N/A,TRUE,"PLASMAN";#N/A,#N/A,TRUE,"REKAP"}</definedName>
    <definedName name="_w1" hidden="1">{#N/A,#N/A,TRUE,"UKUPNO";#N/A,#N/A,TRUE,"PLASMAN";#N/A,#N/A,TRUE,"REKAP"}</definedName>
    <definedName name="_z1" localSheetId="0" hidden="1">{#N/A,#N/A,TRUE,"UKUPNO";#N/A,#N/A,TRUE,"PLASMAN";#N/A,#N/A,TRUE,"REKAP"}</definedName>
    <definedName name="_z1" hidden="1">{#N/A,#N/A,TRUE,"UKUPNO";#N/A,#N/A,TRUE,"PLASMAN";#N/A,#N/A,TRUE,"REKAP"}</definedName>
    <definedName name="a">#REF!</definedName>
    <definedName name="A1B53806">#REF!</definedName>
    <definedName name="A2159244F">#REF!,#REF!</definedName>
    <definedName name="A2159253J">#REF!,#REF!</definedName>
    <definedName name="A2159262K">#REF!,#REF!</definedName>
    <definedName name="A2159263L">#REF!,#REF!</definedName>
    <definedName name="A2159264R">#REF!,#REF!</definedName>
    <definedName name="A2159265T">#REF!,#REF!</definedName>
    <definedName name="A2159266V">#REF!,#REF!</definedName>
    <definedName name="A2159267W">#REF!,#REF!</definedName>
    <definedName name="A2159268X">#REF!,#REF!</definedName>
    <definedName name="A2159269A">#REF!,#REF!</definedName>
    <definedName name="A2159270K">#REF!,#REF!</definedName>
    <definedName name="A2159271L">#REF!,#REF!</definedName>
    <definedName name="A2159272R">#REF!,#REF!</definedName>
    <definedName name="A2159273T">#REF!,#REF!</definedName>
    <definedName name="A2159274V">#REF!,#REF!</definedName>
    <definedName name="A2159275W">#REF!,#REF!</definedName>
    <definedName name="A2159276X">#REF!,#REF!</definedName>
    <definedName name="A2159277A">#REF!,#REF!</definedName>
    <definedName name="A2159278C">#REF!,#REF!</definedName>
    <definedName name="A2159279F">#REF!,#REF!</definedName>
    <definedName name="A2159280R">#REF!,#REF!</definedName>
    <definedName name="A2159281T">#REF!,#REF!</definedName>
    <definedName name="A2159282V">#REF!,#REF!</definedName>
    <definedName name="A2159283W">#REF!,#REF!</definedName>
    <definedName name="A2159284X">#REF!,#REF!</definedName>
    <definedName name="A2159285A">#REF!,#REF!</definedName>
    <definedName name="A2159286C">#REF!,#REF!</definedName>
    <definedName name="A2159287F">#REF!,#REF!</definedName>
    <definedName name="A2159288J">#REF!,#REF!</definedName>
    <definedName name="A2159289K">#REF!,#REF!</definedName>
    <definedName name="A2159290V">#REF!,#REF!</definedName>
    <definedName name="A2159291W">#REF!,#REF!</definedName>
    <definedName name="A2159292X">#REF!,#REF!</definedName>
    <definedName name="A2159293A">#REF!,#REF!</definedName>
    <definedName name="A2159294C">#REF!,#REF!</definedName>
    <definedName name="A2159295F">#REF!,#REF!</definedName>
    <definedName name="A2159296J">#REF!,#REF!</definedName>
    <definedName name="A2159297K">#REF!,#REF!</definedName>
    <definedName name="A2159298L">#REF!,#REF!</definedName>
    <definedName name="A2325806K">#REF!,#REF!</definedName>
    <definedName name="A2325807L">#REF!,#REF!</definedName>
    <definedName name="A2325810A">#REF!,#REF!</definedName>
    <definedName name="A2325811C">#REF!,#REF!</definedName>
    <definedName name="A2325812F">#REF!,#REF!</definedName>
    <definedName name="A2325815L">#REF!,#REF!</definedName>
    <definedName name="A2325816R">#REF!,#REF!</definedName>
    <definedName name="A2325817T">#REF!,#REF!</definedName>
    <definedName name="A2325820F">#REF!,#REF!</definedName>
    <definedName name="A2325821J">#REF!,#REF!</definedName>
    <definedName name="A2325822K">#REF!,#REF!</definedName>
    <definedName name="A2325825T">#REF!,#REF!</definedName>
    <definedName name="A2325826V">#REF!,#REF!</definedName>
    <definedName name="A2325827W">#REF!,#REF!</definedName>
    <definedName name="A2325830K">#REF!,#REF!</definedName>
    <definedName name="A2325831L">#REF!,#REF!</definedName>
    <definedName name="A2325832R">#REF!,#REF!</definedName>
    <definedName name="A2325835W">#REF!,#REF!</definedName>
    <definedName name="A2325836X">#REF!,#REF!</definedName>
    <definedName name="A2325837A">#REF!,#REF!</definedName>
    <definedName name="A2325840R">#REF!,#REF!</definedName>
    <definedName name="A2325841T">#REF!,#REF!</definedName>
    <definedName name="A2325842V">#REF!,#REF!</definedName>
    <definedName name="A2325845A">#REF!,#REF!</definedName>
    <definedName name="A2325846C">#REF!,#REF!</definedName>
    <definedName name="A2325847F">#REF!,#REF!</definedName>
    <definedName name="A2325850V">#REF!,#REF!</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_DOCTOPS" hidden="1">"AAA_SET"</definedName>
    <definedName name="AAA_duser" hidden="1">"OFF"</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{#N/A,#N/A,FALSE,"CLAIMS";#N/A,#N/A,FALSE,"EXPENSE";#N/A,#N/A,FALSE,"CAPITAL"}</definedName>
    <definedName name="abc" hidden="1">{#N/A,#N/A,FALSE,"CLAIMS";#N/A,#N/A,FALSE,"EXPENSE";#N/A,#N/A,FALSE,"CAPITAL"}</definedName>
    <definedName name="AccessDatabase" hidden="1">"C:\My Documents\発注予測.mdb"</definedName>
    <definedName name="ACCOUNT_LIST">#REF!</definedName>
    <definedName name="ACQ.COST">#REF!</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dministration">#REF!</definedName>
    <definedName name="ads" localSheetId="0" hidden="1">{#N/A,#N/A,FALSE,"Aging Summary";#N/A,#N/A,FALSE,"Ratio Analysis";#N/A,#N/A,FALSE,"Test 120 Day Accts";#N/A,#N/A,FALSE,"Tickmarks"}</definedName>
    <definedName name="ads" hidden="1">{#N/A,#N/A,FALSE,"Aging Summary";#N/A,#N/A,FALSE,"Ratio Analysis";#N/A,#N/A,FALSE,"Test 120 Day Accts";#N/A,#N/A,FALSE,"Tickmarks"}</definedName>
    <definedName name="aj"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#REF!,#REF!</definedName>
    <definedName name="AllPages">#REF!,#REF!,#REF!,#REF!,#REF!,#REF!,#REF!,#REF!,#REF!,#REF!,#REF!</definedName>
    <definedName name="AllSum98">#REF!,#REF!,#REF!</definedName>
    <definedName name="AMORCOMPLEAS">#REF!</definedName>
    <definedName name="AMORDEFERRED">#REF!</definedName>
    <definedName name="AMORLEASEHOLD">#REF!</definedName>
    <definedName name="AMOROFFLEAS">#REF!</definedName>
    <definedName name="AMORTCC">#REF!</definedName>
    <definedName name="AMORTLEASVEH">#REF!</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R">#REF!</definedName>
    <definedName name="AR_sales">#REF!</definedName>
    <definedName name="area1">#REF!,#REF!,#REF!,#REF!,#REF!,#REF!</definedName>
    <definedName name="area2">#REF!,#REF!</definedName>
    <definedName name="arsdf" localSheetId="0"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asd">#REF!,#REF!,#REF!</definedName>
    <definedName name="asd" localSheetId="0" hidden="1">{#N/A,#N/A,FALSE,"Aging Summary";#N/A,#N/A,FALSE,"Ratio Analysis";#N/A,#N/A,FALSE,"Test 120 Day Accts";#N/A,#N/A,FALSE,"Tickmarks"}</definedName>
    <definedName name="asd" hidden="1">{#N/A,#N/A,FALSE,"Aging Summary";#N/A,#N/A,FALSE,"Ratio Analysis";#N/A,#N/A,FALSE,"Test 120 Day Accts";#N/A,#N/A,FALSE,"Tickmarks"}</definedName>
    <definedName name="ASSETADJ">#REF!</definedName>
    <definedName name="AssetNum">#REF!</definedName>
    <definedName name="b" localSheetId="0" hidden="1">{#N/A,#N/A,FALSE,"Aging Summary";#N/A,#N/A,FALSE,"Ratio Analysis";#N/A,#N/A,FALSE,"Test 120 Day Accts";#N/A,#N/A,FALSE,"Tickmarks"}</definedName>
    <definedName name="b" hidden="1">{#N/A,#N/A,FALSE,"Aging Summary";#N/A,#N/A,FALSE,"Ratio Analysis";#N/A,#N/A,FALSE,"Test 120 Day Accts";#N/A,#N/A,FALSE,"Tickmarks"}</definedName>
    <definedName name="B6INC">#REF!</definedName>
    <definedName name="B6IVA">#REF!</definedName>
    <definedName name="BAL">#REF!</definedName>
    <definedName name="balan">#REF!</definedName>
    <definedName name="BALANCE">#REF!</definedName>
    <definedName name="BALSHT">#REF!</definedName>
    <definedName name="bb"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I_LDCLIST">#REF!</definedName>
    <definedName name="Billed">#REF!</definedName>
    <definedName name="BillingCollecting">#REF!</definedName>
    <definedName name="Bk_of_Cda">#REF!</definedName>
    <definedName name="BLDGCAPBUD">#REF!</definedName>
    <definedName name="Bloomberg">#REF!</definedName>
    <definedName name="BLPH1" hidden="1">#REF!</definedName>
    <definedName name="BLPH2" hidden="1">#REF!</definedName>
    <definedName name="BLPH3" hidden="1">#REF!</definedName>
    <definedName name="BridgeYear">#REF!</definedName>
    <definedName name="BTP">#REF!</definedName>
    <definedName name="Budg01">#REF!</definedName>
    <definedName name="Budg02">#REF!</definedName>
    <definedName name="Budg03">#REF!</definedName>
    <definedName name="Budg04">#REF!</definedName>
    <definedName name="Budg05">#REF!</definedName>
    <definedName name="Budg06">#REF!</definedName>
    <definedName name="Budg07">#REF!</definedName>
    <definedName name="Budg08">#REF!</definedName>
    <definedName name="Budg09">#REF!</definedName>
    <definedName name="Budg10">#REF!</definedName>
    <definedName name="Budg11">#REF!</definedName>
    <definedName name="Budg12">#REF!</definedName>
    <definedName name="budget">#REF!</definedName>
    <definedName name="Budget3">#REF!</definedName>
    <definedName name="Budget4">#REF!</definedName>
    <definedName name="Budget5">#REF!</definedName>
    <definedName name="BudgetBook">#REF!,#REF!,#REF!,#REF!</definedName>
    <definedName name="BusinessUnitList">#REF!</definedName>
    <definedName name="C_">#REF!</definedName>
    <definedName name="cafe_validation_temp" hidden="1">#REF!</definedName>
    <definedName name="CALCNWORKSHEET">#REF!</definedName>
    <definedName name="capcosttype">#REF!</definedName>
    <definedName name="CAPEXP">#REF!</definedName>
    <definedName name="CAPITAL">#REF!</definedName>
    <definedName name="CAPITALEXP">#REF!</definedName>
    <definedName name="CapitalProjects">#REF!</definedName>
    <definedName name="CapOEB">#REF!</definedName>
    <definedName name="capsupplier">#REF!</definedName>
    <definedName name="CASH">#REF!</definedName>
    <definedName name="Cash2">#REF!</definedName>
    <definedName name="cashfull">#REF!</definedName>
    <definedName name="CBWorkbookPriority" hidden="1">-844756298</definedName>
    <definedName name="cc">#REF!</definedName>
    <definedName name="CC_LIST">#REF!</definedName>
    <definedName name="CC_MASTER_LIST">#REF!</definedName>
    <definedName name="CC_OEB_LIST">#REF!</definedName>
    <definedName name="CCA_Class">#REF!</definedName>
    <definedName name="CCCA">#REF!</definedName>
    <definedName name="cd"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M_2007">#REF!</definedName>
    <definedName name="CFLOW">#REF!</definedName>
    <definedName name="CG_FLEET_BURDEN">#REF!</definedName>
    <definedName name="CG_MAT_BURDEN">#REF!</definedName>
    <definedName name="CHANGES">#REF!</definedName>
    <definedName name="CIQWBGuid" hidden="1">"b2a64c6c-42e0-40ff-84b5-17e326ba1c46"</definedName>
    <definedName name="CITY">#REF!</definedName>
    <definedName name="CIVA">#REF!</definedName>
    <definedName name="CLEAR_ADJ">#REF!</definedName>
    <definedName name="Client_Asset_Code">#REF!</definedName>
    <definedName name="ClientName">#REF!</definedName>
    <definedName name="CLUSTER">#REF!</definedName>
    <definedName name="CLUSTER_LIST">#REF!</definedName>
    <definedName name="CO_LIST">#REF!</definedName>
    <definedName name="Comp">#REF!</definedName>
    <definedName name="COMP_IS">#REF!</definedName>
    <definedName name="Company10">#REF!</definedName>
    <definedName name="Company12">#REF!</definedName>
    <definedName name="CompanyList">#REF!</definedName>
    <definedName name="COMPCAPBUD">#REF!</definedName>
    <definedName name="CompIS">#REF!</definedName>
    <definedName name="COMPLEASCAPBUD">#REF!</definedName>
    <definedName name="CON">#REF!</definedName>
    <definedName name="CONSOL_MOVE">#REF!</definedName>
    <definedName name="CONSOL_MOVE1">#REF!</definedName>
    <definedName name="contactf">#REF!</definedName>
    <definedName name="CONTINUITY">#REF!</definedName>
    <definedName name="CONTINUITY_SCHEDULE_____PLANT">#REF!</definedName>
    <definedName name="CONVALESCENCE_BEREAVEMENTS">#REF!</definedName>
    <definedName name="COP">#REF!</definedName>
    <definedName name="CostCenter">#REF!</definedName>
    <definedName name="costtype">#REF!</definedName>
    <definedName name="COVER">#REF!,#REF!</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SScenarioDescription">#REF!</definedName>
    <definedName name="CSUnlistedDescription">#REF!</definedName>
    <definedName name="CSUnlistedLabel">#REF!</definedName>
    <definedName name="CSUnlistedProjectID">#REF!</definedName>
    <definedName name="CustomerAdministration">#REF!</definedName>
    <definedName name="CustomerCount">#REF!</definedName>
    <definedName name="DATA">#REF!</definedName>
    <definedName name="data00">#REF!</definedName>
    <definedName name="data01">#REF!</definedName>
    <definedName name="data02">#REF!</definedName>
    <definedName name="data0211">#REF!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_xlnm.Database">#REF!</definedName>
    <definedName name="DATE_LIST">#REF!</definedName>
    <definedName name="Date_Range">#REF!,#REF!</definedName>
    <definedName name="DATES">#N/A</definedName>
    <definedName name="DaysInPreviousYear">#REF!</definedName>
    <definedName name="DaysInYear">#REF!</definedName>
    <definedName name="db">#REF!</definedName>
    <definedName name="dc"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_O_S">#REF!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DEBT">#REF!</definedName>
    <definedName name="deferrals">#REF!</definedName>
    <definedName name="Deloitte_Asset_Code">#REF!</definedName>
    <definedName name="Departments">#REF!</definedName>
    <definedName name="DEPCOMPBILLING">#REF!</definedName>
    <definedName name="DEPCOMPRETAIL">#REF!</definedName>
    <definedName name="DEPCOMPUTER">#REF!</definedName>
    <definedName name="DEPCOMPWATER">#REF!</definedName>
    <definedName name="DEPNCLEARTOT">#REF!</definedName>
    <definedName name="DEPNGRTOTAL">#REF!</definedName>
    <definedName name="DEPOFFEQUIP">#REF!</definedName>
    <definedName name="DEPOFFWATER">#REF!</definedName>
    <definedName name="DEPPLANT">#REF!</definedName>
    <definedName name="DEPRADIO">#REF!</definedName>
    <definedName name="DEPSTORES">#REF!</definedName>
    <definedName name="DEPTELEPHONE">#REF!</definedName>
    <definedName name="DEPTOOLS">#REF!</definedName>
    <definedName name="DEPVEHICLES">#REF!</definedName>
    <definedName name="DEPWATERHT">#REF!</definedName>
    <definedName name="DETAIL">#REF!</definedName>
    <definedName name="DETAILS">#REF!</definedName>
    <definedName name="DISABILITY_MANAGEMENT">#REF!</definedName>
    <definedName name="DiscretionaryCount">#REF!</definedName>
    <definedName name="DISTRIB_ALL">#REF!</definedName>
    <definedName name="Distribution">#REF!</definedName>
    <definedName name="DISTRIBUTOR_NAME">#REF!</definedName>
    <definedName name="distributors">#REF!</definedName>
    <definedName name="DOWNINSTRS">#REF!</definedName>
    <definedName name="Driver">#REF!</definedName>
    <definedName name="DVA">#REF!</definedName>
    <definedName name="dyfhn" localSheetId="0" hidden="1">{#N/A,#N/A,FALSE,"Aging Summary";#N/A,#N/A,FALSE,"Ratio Analysis";#N/A,#N/A,FALSE,"Test 120 Day Accts";#N/A,#N/A,FALSE,"Tickmarks"}</definedName>
    <definedName name="dyfhn" hidden="1">{#N/A,#N/A,FALSE,"Aging Summary";#N/A,#N/A,FALSE,"Ratio Analysis";#N/A,#N/A,FALSE,"Test 120 Day Accts";#N/A,#N/A,FALSE,"Tickmarks"}</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ARLY_RETIREMENTS">#REF!</definedName>
    <definedName name="EBNUMBER">#REF!</definedName>
    <definedName name="EDR_06_OthInfo">#REF!</definedName>
    <definedName name="EDR06Tariffs">#REF!</definedName>
    <definedName name="ee" hidden="1">#REF!</definedName>
    <definedName name="EfficientFrontierStart">#REF!</definedName>
    <definedName name="ELF" localSheetId="2">(((1+[0]!Real_Return)^Probable_Life)-(1+[0]!Real_Return)^#REF!)</definedName>
    <definedName name="ELF" localSheetId="3">(((1+[0]!Real_Return)^Probable_Life)-(1+[0]!Real_Return)^#REF!)</definedName>
    <definedName name="ELF" localSheetId="0">(((1+[0]!Real_Return)^Probable_Life)-(1+[0]!Real_Return)^#REF!)</definedName>
    <definedName name="ELF">(((1+Real_Return)^Probable_Life)-(1+Real_Return)^#REF!)</definedName>
    <definedName name="EMP_LIST">#REF!</definedName>
    <definedName name="EQUITY">#REF!</definedName>
    <definedName name="ERR_INDEX_ACCT">#REF!</definedName>
    <definedName name="etet" hidden="1">#REF!</definedName>
    <definedName name="EV__LASTREFTIME__" hidden="1">39729.3809143519</definedName>
    <definedName name="EXP">#REF!</definedName>
    <definedName name="expense">#REF!</definedName>
    <definedName name="EXPENSES">#REF!</definedName>
    <definedName name="F">#REF!</definedName>
    <definedName name="FA" localSheetId="0" hidden="1">{"datatable",#N/A,FALSE,"Cust.Adds_Volumes"}</definedName>
    <definedName name="FA" hidden="1">{"datatable",#N/A,FALSE,"Cust.Adds_Volumes"}</definedName>
    <definedName name="Fair_Value">#REF!</definedName>
    <definedName name="Fair_Value_Decision">#REF!</definedName>
    <definedName name="FDHDF"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#REF!</definedName>
    <definedName name="fg" localSheetId="0" hidden="1">{#N/A,#N/A,FALSE,"Aging Summary";#N/A,#N/A,FALSE,"Ratio Analysis";#N/A,#N/A,FALSE,"Test 120 Day Accts";#N/A,#N/A,FALSE,"Tickmarks"}</definedName>
    <definedName name="fg" hidden="1">{#N/A,#N/A,FALSE,"Aging Summary";#N/A,#N/A,FALSE,"Ratio Analysis";#N/A,#N/A,FALSE,"Test 120 Day Accts";#N/A,#N/A,FALSE,"Tickmarks"}</definedName>
    <definedName name="fgngdh">#REF!</definedName>
    <definedName name="fill" hidden="1">#REF!</definedName>
    <definedName name="Fill2" hidden="1">#REF!</definedName>
    <definedName name="Final98">#REF!,#REF!,#REF!,#REF!,#REF!,#REF!,#REF!,#REF!,#REF!,#REF!,#REF!,#REF!</definedName>
    <definedName name="FinalList">#REF!,#REF!,#REF!,#REF!,#REF!,#REF!,#REF!,#REF!,#REF!,#REF!</definedName>
    <definedName name="FinalProjects">#REF!,#REF!,#REF!,#REF!,#REF!,#REF!,#REF!,#REF!,#REF!,#REF!,#REF!</definedName>
    <definedName name="FINMAS">#REF!</definedName>
    <definedName name="FirstForcedCell">#REF!</definedName>
    <definedName name="FirstProjectID">#REF!</definedName>
    <definedName name="FirstSolverCell">#REF!</definedName>
    <definedName name="FirstUnitCell">#REF!</definedName>
    <definedName name="FirstYearConstraintCell">#REF!</definedName>
    <definedName name="five_yr_forecast">#REF!</definedName>
    <definedName name="Fixed_Charges">#REF!</definedName>
    <definedName name="flags_mergeES">#REF!</definedName>
    <definedName name="flags_mergeHOB">#REF!</definedName>
    <definedName name="flags_mergeHZ">#REF!</definedName>
    <definedName name="flags_mergePS">#REF!</definedName>
    <definedName name="fnew"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rcedCount">#REF!</definedName>
    <definedName name="ForcedNames">#REF!</definedName>
    <definedName name="ForcedProjectList">#REF!</definedName>
    <definedName name="Forecast">#REF!</definedName>
    <definedName name="forecast97">#REF!,#REF!</definedName>
    <definedName name="FortyFivePercent">#REF!</definedName>
    <definedName name="FTE">#REF!</definedName>
    <definedName name="FTPT">#REF!</definedName>
    <definedName name="FullYrBudget">#REF!</definedName>
    <definedName name="FVD">#REF!</definedName>
    <definedName name="fvsv">#REF!</definedName>
    <definedName name="g" localSheetId="0" hidden="1">{#N/A,#N/A,FALSE,"Aging Summary";#N/A,#N/A,FALSE,"Ratio Analysis";#N/A,#N/A,FALSE,"Test 120 Day Accts";#N/A,#N/A,FALSE,"Tickmarks"}</definedName>
    <definedName name="g" hidden="1">{#N/A,#N/A,FALSE,"Aging Summary";#N/A,#N/A,FALSE,"Ratio Analysis";#N/A,#N/A,FALSE,"Test 120 Day Accts";#N/A,#N/A,FALSE,"Tickmarks"}</definedName>
    <definedName name="GA">#REF!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CFC">#REF!</definedName>
    <definedName name="GENERAL">#REF!</definedName>
    <definedName name="GENERAL_1">#REF!</definedName>
    <definedName name="GFHDF" hidden="1">#REF!</definedName>
    <definedName name="GG" localSheetId="0" hidden="1">{#N/A,#N/A,FALSE,"Aging Summary";#N/A,#N/A,FALSE,"Ratio Analysis";#N/A,#N/A,FALSE,"Test 120 Day Accts";#N/A,#N/A,FALSE,"Tickmarks"}</definedName>
    <definedName name="GG" hidden="1">{#N/A,#N/A,FALSE,"Aging Summary";#N/A,#N/A,FALSE,"Ratio Analysis";#N/A,#N/A,FALSE,"Test 120 Day Accts";#N/A,#N/A,FALSE,"Tickmarks"}</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GHJ" hidden="1">#REF!</definedName>
    <definedName name="GJ">#REF!</definedName>
    <definedName name="GJUNDER">#REF!</definedName>
    <definedName name="GLaccount">#REF!</definedName>
    <definedName name="GLlookup">#REF!</definedName>
    <definedName name="GLname">#REF!</definedName>
    <definedName name="GOC">#REF!</definedName>
    <definedName name="GOCWI">#REF!</definedName>
    <definedName name="GOIPD">#REF!</definedName>
    <definedName name="GOX">#REF!</definedName>
    <definedName name="GPO">#REF!</definedName>
    <definedName name="GPOCWI">#REF!</definedName>
    <definedName name="GPOIPD">#REF!</definedName>
    <definedName name="GPOX">#REF!</definedName>
    <definedName name="GPSHR">#REF!</definedName>
    <definedName name="Graph"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ossplant">#REF!</definedName>
    <definedName name="GROUP_ASSET_ADJ">#REF!</definedName>
    <definedName name="Group1">#REF!,#REF!,#REF!,#REF!</definedName>
    <definedName name="GROUPED_ASSET">#REF!</definedName>
    <definedName name="hello">#REF!</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ighVoltageTrans">#REF!</definedName>
    <definedName name="histdate">#REF!</definedName>
    <definedName name="HISTORIC.COST">#REF!</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#REF!</definedName>
    <definedName name="HLJKGJKL" hidden="1">#REF!</definedName>
    <definedName name="HOEPApr">#REF!</definedName>
    <definedName name="HOEPAug">#REF!</definedName>
    <definedName name="HOEPDec">#REF!</definedName>
    <definedName name="HOEPFeb">#REF!</definedName>
    <definedName name="HOEPJan">#REF!</definedName>
    <definedName name="HOEPJul">#REF!</definedName>
    <definedName name="HOEPJun">#REF!</definedName>
    <definedName name="HOEPMar">#REF!</definedName>
    <definedName name="HOEPMay">#REF!</definedName>
    <definedName name="HOEPNov">#REF!</definedName>
    <definedName name="HOEPOct">#REF!</definedName>
    <definedName name="HOEPSep">#REF!</definedName>
    <definedName name="HoursAvail">#REF!</definedName>
    <definedName name="HVDS_LOW">#REF!</definedName>
    <definedName name="IBT">#REF!</definedName>
    <definedName name="IIC">#REF!</definedName>
    <definedName name="IICWI">#REF!</definedName>
    <definedName name="IIIPD">#REF!</definedName>
    <definedName name="IIX">#REF!</definedName>
    <definedName name="impactdata">#REF!</definedName>
    <definedName name="IncludeProject">#REF!</definedName>
    <definedName name="INCOME">#REF!</definedName>
    <definedName name="Incr2000">#REF!</definedName>
    <definedName name="increase">#REF!</definedName>
    <definedName name="Input_FW">#REF!,#REF!,#REF!,#REF!</definedName>
    <definedName name="Input_HUC">#REF!,#REF!,#REF!,#REF!,#REF!,#REF!,#REF!,#REF!</definedName>
    <definedName name="INV">#REF!</definedName>
    <definedName name="INV_JRNL">#REF!</definedName>
    <definedName name="Iowa_Depreciation">#REF!</definedName>
    <definedName name="Iowa_UL_array">#REF!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"assign"</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42443.5659490741</definedName>
    <definedName name="IQ_NAMES_REVISION_DATE__1" hidden="1">41365.714224537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"c190"</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#REF!</definedName>
    <definedName name="IQRLiquidityU5" hidden="1">#REF!</definedName>
    <definedName name="IQRLiquidityZ5" hidden="1">#REF!</definedName>
    <definedName name="IQRTKTMRawDataA3" hidden="1">#REF!</definedName>
    <definedName name="IS_CATEGORIES">#REF!</definedName>
    <definedName name="IS_MGMT">#REF!</definedName>
    <definedName name="Italy" hidden="1">#REF!</definedName>
    <definedName name="Items1997">#REF!,#REF!,#REF!,#REF!,#REF!</definedName>
    <definedName name="Items98">#REF!,#REF!,#REF!,#REF!,#REF!,#REF!,#REF!,#REF!,#REF!,#REF!,#REF!</definedName>
    <definedName name="IUE">#REF!</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hnhgg" localSheetId="0" hidden="1">{#N/A,#N/A,FALSE,"Aging Summary";#N/A,#N/A,FALSE,"Ratio Analysis";#N/A,#N/A,FALSE,"Test 120 Day Accts";#N/A,#N/A,FALSE,"Tickmarks"}</definedName>
    <definedName name="jhnhgg"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#REF!</definedName>
    <definedName name="john">#REF!</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K" localSheetId="0" hidden="1">{#N/A,#N/A,FALSE,"Aging Summary";#N/A,#N/A,FALSE,"Ratio Analysis";#N/A,#N/A,FALSE,"Test 120 Day Accts";#N/A,#N/A,FALSE,"Tickmarks"}</definedName>
    <definedName name="KK" hidden="1">{#N/A,#N/A,FALSE,"Aging Summary";#N/A,#N/A,FALSE,"Ratio Analysis";#N/A,#N/A,FALSE,"Test 120 Day Accts";#N/A,#N/A,FALSE,"Tickmarks"}</definedName>
    <definedName name="Kraft" localSheetId="0" hidden="1">{#N/A,#N/A,FALSE,"changes";#N/A,#N/A,FALSE,"Assumptions";"view1",#N/A,FALSE,"BE Analysis";"view2",#N/A,FALSE,"BE Analysis";#N/A,#N/A,FALSE,"DCF Calculation - Scenario 1";"Dollar",#N/A,FALSE,"Consolidated - Scenario 1";"CS",#N/A,FALSE,"Consolidated - Scenario 1"}</definedName>
    <definedName name="Kraft" hidden="1">{#N/A,#N/A,FALSE,"changes";#N/A,#N/A,FALSE,"Assumptions";"view1",#N/A,FALSE,"BE Analysis";"view2",#N/A,FALSE,"BE Analysis";#N/A,#N/A,FALSE,"DCF Calculation - Scenario 1";"Dollar",#N/A,FALSE,"Consolidated - Scenario 1";"CS",#N/A,FALSE,"Consolidated - Scenario 1"}</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bourlist">#REF!</definedName>
    <definedName name="LARGEUSER">#REF!</definedName>
    <definedName name="LARGEUSER_1">#REF!</definedName>
    <definedName name="LastSheet" hidden="1">"Total Bill Impacts_All Customer"</definedName>
    <definedName name="LASTYR">#REF!</definedName>
    <definedName name="lastyrcap">#REF!</definedName>
    <definedName name="lastyrop">#REF!</definedName>
    <definedName name="LDC_LIST">#REF!</definedName>
    <definedName name="LEAD">#REF!</definedName>
    <definedName name="LEASHOLDIMPROV">#REF!</definedName>
    <definedName name="LHI_UL">#REF!</definedName>
    <definedName name="LIMIT">#REF!</definedName>
    <definedName name="list">#REF!,#REF!,#REF!,#REF!,#REF!,#REF!,#REF!,#REF!,#REF!,#REF!</definedName>
    <definedName name="List2001">#REF!,#REF!,#REF!,#REF!,#REF!,#REF!,#REF!,#REF!,#REF!,#REF!</definedName>
    <definedName name="listlist" hidden="1">#REF!</definedName>
    <definedName name="ListOffset" hidden="1">1</definedName>
    <definedName name="LKASFDH" hidden="1">#REF!</definedName>
    <definedName name="Location">#REF!</definedName>
    <definedName name="LossFactors">#REF!</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IN">#REF!</definedName>
    <definedName name="MAJTOOLCAPBUD">#REF!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datoryTF">#REF!</definedName>
    <definedName name="MANEND">#REF!</definedName>
    <definedName name="manNYbud">#REF!</definedName>
    <definedName name="manpower_costs">#REF!</definedName>
    <definedName name="manPYACT">#REF!</definedName>
    <definedName name="MANSTART">#REF!</definedName>
    <definedName name="Market_Curve_Depreciation">#REF!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BUD">#REF!</definedName>
    <definedName name="MCYR">#REF!</definedName>
    <definedName name="MEAStats">#REF!</definedName>
    <definedName name="METERCAPBUD">#REF!</definedName>
    <definedName name="metricbridge"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inimum_Percent_Good">#REF!</definedName>
    <definedName name="MM" hidden="1">#N/A</definedName>
    <definedName name="mmm">#REF!</definedName>
    <definedName name="Model_Organization">#REF!</definedName>
    <definedName name="MofF">#REF!</definedName>
    <definedName name="Month">#REF!</definedName>
    <definedName name="MONTH_A">#REF!</definedName>
    <definedName name="MONTH_LONG">#REF!</definedName>
    <definedName name="MPYR">#REF!</definedName>
    <definedName name="MSColorIndexBegin">#REF!</definedName>
    <definedName name="MULT">#REF!</definedName>
    <definedName name="MUNICPCAPBUD">#REF!</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NBV">#REF!</definedName>
    <definedName name="NBV_DISPOSALS">#REF!</definedName>
    <definedName name="NCCA">#REF!</definedName>
    <definedName name="NETINT">#REF!</definedName>
    <definedName name="nnn">#REF!</definedName>
    <definedName name="NONBENF">#REF!</definedName>
    <definedName name="NonPayment">#REF!</definedName>
    <definedName name="nonreg">#REF!</definedName>
    <definedName name="nonregf">#REF!</definedName>
    <definedName name="NorB">#REF!</definedName>
    <definedName name="NOTE">#REF!</definedName>
    <definedName name="note5d">#REF!</definedName>
    <definedName name="NOTETOP">#REF!</definedName>
    <definedName name="NumOfPCs">#REF!</definedName>
    <definedName name="o" localSheetId="0" hidden="1">{#N/A,#N/A,FALSE,"New Depr Sch-150% DB";#N/A,#N/A,FALSE,"Cash Flows RLP";#N/A,#N/A,FALSE,"IRR";#N/A,#N/A,FALSE,"Proforma IS";#N/A,#N/A,FALSE,"Assumptions"}</definedName>
    <definedName name="o" hidden="1">{#N/A,#N/A,FALSE,"New Depr Sch-150% DB";#N/A,#N/A,FALSE,"Cash Flows RLP";#N/A,#N/A,FALSE,"IRR";#N/A,#N/A,FALSE,"Proforma IS";#N/A,#N/A,FALSE,"Assumptions"}</definedName>
    <definedName name="OEB_LIST">#REF!</definedName>
    <definedName name="OEBcodes">#REF!</definedName>
    <definedName name="OEBName">#REF!</definedName>
    <definedName name="OEConstraint10Yr1">#REF!</definedName>
    <definedName name="OEConstraint10Yr10">#REF!</definedName>
    <definedName name="OEConstraint10Yr2">#REF!</definedName>
    <definedName name="OEConstraint10Yr3">#REF!</definedName>
    <definedName name="OEConstraint10Yr4">#REF!</definedName>
    <definedName name="OEConstraint10Yr5">#REF!</definedName>
    <definedName name="OEConstraint10Yr6">#REF!</definedName>
    <definedName name="OEConstraint10Yr7">#REF!</definedName>
    <definedName name="OEConstraint10Yr8">#REF!</definedName>
    <definedName name="OEConstraint10Yr9">#REF!</definedName>
    <definedName name="OEConstraint11Yr1">#REF!</definedName>
    <definedName name="OEConstraint11Yr10">#REF!</definedName>
    <definedName name="OEConstraint11Yr2">#REF!</definedName>
    <definedName name="OEConstraint11Yr3">#REF!</definedName>
    <definedName name="OEConstraint11Yr4">#REF!</definedName>
    <definedName name="OEConstraint11Yr5">#REF!</definedName>
    <definedName name="OEConstraint11Yr6">#REF!</definedName>
    <definedName name="OEConstraint11Yr7">#REF!</definedName>
    <definedName name="OEConstraint11Yr8">#REF!</definedName>
    <definedName name="OEConstraint11Yr9">#REF!</definedName>
    <definedName name="OEConstraint12Yr1">#REF!</definedName>
    <definedName name="OEConstraint12Yr10">#REF!</definedName>
    <definedName name="OEConstraint12Yr2">#REF!</definedName>
    <definedName name="OEConstraint12Yr3">#REF!</definedName>
    <definedName name="OEConstraint12Yr4">#REF!</definedName>
    <definedName name="OEConstraint12Yr5">#REF!</definedName>
    <definedName name="OEConstraint12Yr6">#REF!</definedName>
    <definedName name="OEConstraint12Yr7">#REF!</definedName>
    <definedName name="OEConstraint12Yr8">#REF!</definedName>
    <definedName name="OEConstraint12Yr9">#REF!</definedName>
    <definedName name="OEConstraint13Yr1">#REF!</definedName>
    <definedName name="OEConstraint13Yr10">#REF!</definedName>
    <definedName name="OEConstraint13Yr2">#REF!</definedName>
    <definedName name="OEConstraint13Yr3">#REF!</definedName>
    <definedName name="OEConstraint13Yr4">#REF!</definedName>
    <definedName name="OEConstraint13Yr5">#REF!</definedName>
    <definedName name="OEConstraint13Yr6">#REF!</definedName>
    <definedName name="OEConstraint13Yr7">#REF!</definedName>
    <definedName name="OEConstraint13Yr8">#REF!</definedName>
    <definedName name="OEConstraint13Yr9">#REF!</definedName>
    <definedName name="OEConstraint1Yr1">#REF!</definedName>
    <definedName name="OEConstraint1Yr10">#REF!</definedName>
    <definedName name="OEConstraint1Yr2">#REF!</definedName>
    <definedName name="OEConstraint1Yr3">#REF!</definedName>
    <definedName name="OEConstraint1Yr4">#REF!</definedName>
    <definedName name="OEConstraint1Yr5">#REF!</definedName>
    <definedName name="OEConstraint1Yr6">#REF!</definedName>
    <definedName name="OEConstraint1Yr7">#REF!</definedName>
    <definedName name="OEConstraint1Yr8">#REF!</definedName>
    <definedName name="OEConstraint1Yr9">#REF!</definedName>
    <definedName name="OEConstraint2Yr1">#REF!</definedName>
    <definedName name="OEConstraint2Yr10">#REF!</definedName>
    <definedName name="OEConstraint2Yr2">#REF!</definedName>
    <definedName name="OEConstraint2Yr3">#REF!</definedName>
    <definedName name="OEConstraint2Yr4">#REF!</definedName>
    <definedName name="OEConstraint2Yr5">#REF!</definedName>
    <definedName name="OEConstraint2Yr6">#REF!</definedName>
    <definedName name="OEConstraint2Yr7">#REF!</definedName>
    <definedName name="OEConstraint2Yr8">#REF!</definedName>
    <definedName name="OEConstraint2Yr9">#REF!</definedName>
    <definedName name="OEConstraint3Yr1">#REF!</definedName>
    <definedName name="OEConstraint3Yr10">#REF!</definedName>
    <definedName name="OEConstraint3Yr2">#REF!</definedName>
    <definedName name="OEConstraint3Yr3">#REF!</definedName>
    <definedName name="OEConstraint3Yr4">#REF!</definedName>
    <definedName name="OEConstraint3Yr5">#REF!</definedName>
    <definedName name="OEConstraint3Yr6">#REF!</definedName>
    <definedName name="OEConstraint3Yr7">#REF!</definedName>
    <definedName name="OEConstraint3Yr8">#REF!</definedName>
    <definedName name="OEConstraint3Yr9">#REF!</definedName>
    <definedName name="OEConstraint4Yr1">#REF!</definedName>
    <definedName name="OEConstraint4Yr10">#REF!</definedName>
    <definedName name="OEConstraint4Yr2">#REF!</definedName>
    <definedName name="OEConstraint4Yr3">#REF!</definedName>
    <definedName name="OEConstraint4Yr4">#REF!</definedName>
    <definedName name="OEConstraint4Yr5">#REF!</definedName>
    <definedName name="OEConstraint4Yr6">#REF!</definedName>
    <definedName name="OEConstraint4Yr7">#REF!</definedName>
    <definedName name="OEConstraint4Yr8">#REF!</definedName>
    <definedName name="OEConstraint4Yr9">#REF!</definedName>
    <definedName name="OEConstraint5Yr1">#REF!</definedName>
    <definedName name="OEConstraint5Yr10">#REF!</definedName>
    <definedName name="OEConstraint5Yr2">#REF!</definedName>
    <definedName name="OEConstraint5Yr3">#REF!</definedName>
    <definedName name="OEConstraint5Yr4">#REF!</definedName>
    <definedName name="OEConstraint5Yr5">#REF!</definedName>
    <definedName name="OEConstraint5Yr6">#REF!</definedName>
    <definedName name="OEConstraint5Yr7">#REF!</definedName>
    <definedName name="OEConstraint5Yr8">#REF!</definedName>
    <definedName name="OEConstraint5Yr9">#REF!</definedName>
    <definedName name="OEConstraint6Yr1">#REF!</definedName>
    <definedName name="OEConstraint6Yr10">#REF!</definedName>
    <definedName name="OEConstraint6Yr2">#REF!</definedName>
    <definedName name="OEConstraint6Yr3">#REF!</definedName>
    <definedName name="OEConstraint6Yr4">#REF!</definedName>
    <definedName name="OEConstraint6Yr5">#REF!</definedName>
    <definedName name="OEConstraint6Yr6">#REF!</definedName>
    <definedName name="OEConstraint6Yr7">#REF!</definedName>
    <definedName name="OEConstraint6Yr8">#REF!</definedName>
    <definedName name="OEConstraint6Yr9">#REF!</definedName>
    <definedName name="OEConstraint7Yr1">#REF!</definedName>
    <definedName name="OEConstraint7Yr10">#REF!</definedName>
    <definedName name="OEConstraint7Yr2">#REF!</definedName>
    <definedName name="OEConstraint7Yr3">#REF!</definedName>
    <definedName name="OEConstraint7Yr4">#REF!</definedName>
    <definedName name="OEConstraint7Yr5">#REF!</definedName>
    <definedName name="OEConstraint7Yr6">#REF!</definedName>
    <definedName name="OEConstraint7Yr7">#REF!</definedName>
    <definedName name="OEConstraint7Yr8">#REF!</definedName>
    <definedName name="OEConstraint7Yr9">#REF!</definedName>
    <definedName name="OEConstraint8Yr1">#REF!</definedName>
    <definedName name="OEConstraint8Yr10">#REF!</definedName>
    <definedName name="OEConstraint8Yr2">#REF!</definedName>
    <definedName name="OEConstraint8Yr3">#REF!</definedName>
    <definedName name="OEConstraint8Yr4">#REF!</definedName>
    <definedName name="OEConstraint8Yr5">#REF!</definedName>
    <definedName name="OEConstraint8Yr6">#REF!</definedName>
    <definedName name="OEConstraint8Yr7">#REF!</definedName>
    <definedName name="OEConstraint8Yr8">#REF!</definedName>
    <definedName name="OEConstraint8Yr9">#REF!</definedName>
    <definedName name="OEConstraint9Yr1">#REF!</definedName>
    <definedName name="OEConstraint9Yr10">#REF!</definedName>
    <definedName name="OEConstraint9Yr2">#REF!</definedName>
    <definedName name="OEConstraint9Yr3">#REF!</definedName>
    <definedName name="OEConstraint9Yr4">#REF!</definedName>
    <definedName name="OEConstraint9Yr5">#REF!</definedName>
    <definedName name="OEConstraint9Yr6">#REF!</definedName>
    <definedName name="OEConstraint9Yr7">#REF!</definedName>
    <definedName name="OEConstraint9Yr8">#REF!</definedName>
    <definedName name="OEConstraint9Yr9">#REF!</definedName>
    <definedName name="OEOptimized1">#REF!</definedName>
    <definedName name="OEOptimized10">#REF!</definedName>
    <definedName name="OEOptimized11">#REF!</definedName>
    <definedName name="OEOptimized12">#REF!</definedName>
    <definedName name="OEOptimized13">#REF!</definedName>
    <definedName name="OEOptimized2">#REF!</definedName>
    <definedName name="OEOptimized3">#REF!</definedName>
    <definedName name="OEOptimized4">#REF!</definedName>
    <definedName name="OEOptimized5">#REF!</definedName>
    <definedName name="OEOptimized6">#REF!</definedName>
    <definedName name="OEOptimized7">#REF!</definedName>
    <definedName name="OEOptimized8">#REF!</definedName>
    <definedName name="OEOptimized9">#REF!</definedName>
    <definedName name="OESolverUnitsSelected">#REF!</definedName>
    <definedName name="OFFEQPCAPBUD">#REF!</definedName>
    <definedName name="OFFLEASCAPBUD">#REF!</definedName>
    <definedName name="OHLINCAPBUD">#REF!</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T_STATS">#REF!</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OPERATING">#REF!</definedName>
    <definedName name="OPERATING_TOWN">#REF!</definedName>
    <definedName name="OPERATINGDIRECT">#REF!</definedName>
    <definedName name="OPERST_VARIANCE">#REF!</definedName>
    <definedName name="OpsTrialBalance">#REF!</definedName>
    <definedName name="opsupplier">#REF!</definedName>
    <definedName name="OPtimizationAnalysisStart">#REF!</definedName>
    <definedName name="OptimizedValue">#REF!</definedName>
    <definedName name="Order" hidden="1">255</definedName>
    <definedName name="OrderCou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age3">#REF!</definedName>
    <definedName name="page7a">#REF!</definedName>
    <definedName name="PageAll">#REF!,#REF!,#REF!,#REF!,#REF!,#REF!,#REF!,#REF!,#REF!</definedName>
    <definedName name="PagePart">#REF!,#REF!,#REF!,#REF!</definedName>
    <definedName name="Pages2000a">#REF!,#REF!,#REF!,#REF!,#REF!,#REF!</definedName>
    <definedName name="Pages2000b">#REF!,#REF!,#REF!,#REF!,#REF!,#REF!,#REF!</definedName>
    <definedName name="PagesAll">#REF!,#REF!,#REF!,#REF!,#REF!,#REF!,#REF!,#REF!,#REF!,#REF!,#REF!,#REF!</definedName>
    <definedName name="Pal_Workbook_GUID" hidden="1">"CJIDBG9LAGS8VPF2DQK4XUW3"</definedName>
    <definedName name="PBT">#REF!</definedName>
    <definedName name="PC">#REF!</definedName>
    <definedName name="PeerGroup1">#REF!</definedName>
    <definedName name="PeerGroup2">#REF!</definedName>
    <definedName name="PeerGroup3">#REF!</definedName>
    <definedName name="PeerGroup4">#REF!</definedName>
    <definedName name="PeerGroup5">#REF!</definedName>
    <definedName name="PeerGroup6">#REF!</definedName>
    <definedName name="pemployee">#REF!</definedName>
    <definedName name="PEP">#REF!</definedName>
    <definedName name="Percent_Surviving">INDEX(#REF!,MATCH(ROUND(#REF!/#REF!*100,0),#REF!,0))</definedName>
    <definedName name="PERFORM">#REF!</definedName>
    <definedName name="PERIOD_CUTOFF">#REF!</definedName>
    <definedName name="PG" localSheetId="2">(1+[0]!Real_Return)^Probable_Life-1</definedName>
    <definedName name="PG" localSheetId="3">(1+[0]!Real_Return)^Probable_Life-1</definedName>
    <definedName name="PG" localSheetId="0">(1+[0]!Real_Return)^Probable_Life-1</definedName>
    <definedName name="PG">(1+Real_Return)^Probable_Life-1</definedName>
    <definedName name="PIVA">#REF!</definedName>
    <definedName name="PorW">#REF!</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PREPAIDS">#REF!</definedName>
    <definedName name="PriceCapParams">#REF!</definedName>
    <definedName name="primary">#REF!,#REF!,#REF!</definedName>
    <definedName name="prin">#REF!</definedName>
    <definedName name="Print">#REF!</definedName>
    <definedName name="Print_1">#REF!</definedName>
    <definedName name="Print_2">#REF!</definedName>
    <definedName name="_xlnm.Print_Area" localSheetId="2">'Depreciation Impact'!$A$1:$G$11</definedName>
    <definedName name="_xlnm.Print_Area" localSheetId="0">'Useful Life Changes Impact'!$A$1:$G$39</definedName>
    <definedName name="_xlnm.Print_Area">#REF!</definedName>
    <definedName name="print_end">#REF!</definedName>
    <definedName name="_xlnm.Print_Titles">#N/A</definedName>
    <definedName name="Print1" localSheetId="0">'Useful Life Changes Impact'!Print1</definedName>
    <definedName name="Print1">[0]!Print1</definedName>
    <definedName name="Print2" localSheetId="0">'Useful Life Changes Impact'!Print2</definedName>
    <definedName name="Print2">[0]!Print2</definedName>
    <definedName name="PRINT2000">#REF!</definedName>
    <definedName name="Print3" localSheetId="0">'Useful Life Changes Impact'!Print3</definedName>
    <definedName name="Print3">[0]!Print3</definedName>
    <definedName name="Print4" localSheetId="0">'Useful Life Changes Impact'!Print4</definedName>
    <definedName name="Print4">[0]!Print4</definedName>
    <definedName name="Print5" localSheetId="0">'Useful Life Changes Impact'!Print5</definedName>
    <definedName name="Print5">[0]!Print5</definedName>
    <definedName name="Print6" localSheetId="0">'Useful Life Changes Impact'!Print6</definedName>
    <definedName name="Print6">[0]!Print6</definedName>
    <definedName name="PRINT93">#REF!</definedName>
    <definedName name="PRINT94">#REF!</definedName>
    <definedName name="PRINT95">#REF!</definedName>
    <definedName name="PRINT96">#REF!</definedName>
    <definedName name="PRINT97">#REF!</definedName>
    <definedName name="PRINT98">#REF!</definedName>
    <definedName name="PRINT99">#REF!</definedName>
    <definedName name="PrintAP" localSheetId="0">'Useful Life Changes Impact'!PrintAP</definedName>
    <definedName name="PrintAP">[0]!PrintAP</definedName>
    <definedName name="PrintAR" localSheetId="0">'Useful Life Changes Impact'!PrintAR</definedName>
    <definedName name="PrintAR">[0]!PrintAR</definedName>
    <definedName name="PRINTCCAMORTIZN">#REF!</definedName>
    <definedName name="Printpref" localSheetId="0">'Useful Life Changes Impact'!Printpref</definedName>
    <definedName name="Printpref">[0]!Printpref</definedName>
    <definedName name="PRINTPROJN">#REF!</definedName>
    <definedName name="PRINTSCH">#REF!</definedName>
    <definedName name="PRIOR">#REF!</definedName>
    <definedName name="PRNTAREA">#REF!</definedName>
    <definedName name="ProjectCount">#REF!</definedName>
    <definedName name="projectemployee">#REF!</definedName>
    <definedName name="projectname">#REF!</definedName>
    <definedName name="PROPERTYTAX">#REF!</definedName>
    <definedName name="PROPTAX">#REF!</definedName>
    <definedName name="PROTAX">#REF!</definedName>
    <definedName name="PT">#N/A</definedName>
    <definedName name="PTI">#REF!</definedName>
    <definedName name="Qend">#REF!</definedName>
    <definedName name="QEWR" localSheetId="0"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UARTER">#REF!</definedName>
    <definedName name="R_">#REF!</definedName>
    <definedName name="RADIO_PHONE">#REF!</definedName>
    <definedName name="RADIOCAPBUD">#REF!</definedName>
    <definedName name="range1">#REF!</definedName>
    <definedName name="Rate_Class">#REF!</definedName>
    <definedName name="Rate_Riders">#REF!</definedName>
    <definedName name="Ratebase">#REF!</definedName>
    <definedName name="ratedescription">#REF!</definedName>
    <definedName name="RCN">#REF!</definedName>
    <definedName name="RCN_Weighted_Age">#REF!</definedName>
    <definedName name="RCN_Weighted_Book_Life">#REF!</definedName>
    <definedName name="RCN_Weighted_NUL">#REF!</definedName>
    <definedName name="RCN_Weighted_RUL">#REF!</definedName>
    <definedName name="Real_Return">#REF!</definedName>
    <definedName name="rearrange95">#REF!,#REF!,#REF!</definedName>
    <definedName name="REASON_CODES">#REF!</definedName>
    <definedName name="RebaseYear">#REF!</definedName>
    <definedName name="Recover">#REF!</definedName>
    <definedName name="REIMBURSE">#REF!</definedName>
    <definedName name="REIMBURSET">#REF!</definedName>
    <definedName name="res">#REF!</definedName>
    <definedName name="RESIDENT_1">#REF!</definedName>
    <definedName name="RESIDENTIAL">#REF!</definedName>
    <definedName name="RESIDENTIAL_1">#REF!</definedName>
    <definedName name="ret">#REF!</definedName>
    <definedName name="RETAIN">#REF!</definedName>
    <definedName name="REV">#REF!</definedName>
    <definedName name="RIA_ADJ">#REF!</definedName>
    <definedName name="RIP">#REF!</definedName>
    <definedName name="RiskAfterRecalcMacro" hidden="1">""</definedName>
    <definedName name="RiskAfterSimMacro" hidden="1">""</definedName>
    <definedName name="RiskBeforeRecalcMacro" hidden="1">""</definedName>
    <definedName name="RiskBeforeSimMacro" hidden="1">""</definedName>
    <definedName name="RiskChartEquations">#REF!</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und">#REF!</definedName>
    <definedName name="RPP_Data">#REF!</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rr">#REF!</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RUL_RANGE">#REF!</definedName>
    <definedName name="sa" hidden="1">#REF!</definedName>
    <definedName name="SALBENF">#REF!</definedName>
    <definedName name="salreg">#REF!</definedName>
    <definedName name="SALREGF">#REF!</definedName>
    <definedName name="SAPBEXrevision" hidden="1">9</definedName>
    <definedName name="SAPBEXsysID" hidden="1">"BWP"</definedName>
    <definedName name="SAPBEXwbID" hidden="1">"451N6G6HNH5M7RVWKXOTIVLAA"</definedName>
    <definedName name="SCADACAPBUD">#REF!</definedName>
    <definedName name="SCHANGES">#REF!</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fasd" localSheetId="0"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localSheetId="0" hidden="1">{#N/A,#N/A,FALSE,"Aging Summary";#N/A,#N/A,FALSE,"Ratio Analysis";#N/A,#N/A,FALSE,"Test 120 Day Accts";#N/A,#N/A,FALSE,"Tickmarks"}</definedName>
    <definedName name="sdfg" hidden="1">{#N/A,#N/A,FALSE,"Aging Summary";#N/A,#N/A,FALSE,"Ratio Analysis";#N/A,#N/A,FALSE,"Test 120 Day Accts";#N/A,#N/A,FALSE,"Tickmarks"}</definedName>
    <definedName name="sdfvsdfv" localSheetId="0" hidden="1">{#N/A,#N/A,FALSE,"Aging Summary";#N/A,#N/A,FALSE,"Ratio Analysis";#N/A,#N/A,FALSE,"Test 120 Day Accts";#N/A,#N/A,FALSE,"Tickmarks"}</definedName>
    <definedName name="sdfvsdfv" hidden="1">{#N/A,#N/A,FALSE,"Aging Summary";#N/A,#N/A,FALSE,"Ratio Analysis";#N/A,#N/A,FALSE,"Test 120 Day Accts";#N/A,#N/A,FALSE,"Tickmarks"}</definedName>
    <definedName name="Se"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TINEL">#REF!</definedName>
    <definedName name="SENTINEL_1">#REF!</definedName>
    <definedName name="Service_Factor" localSheetId="2">(1-[0]!Service_Life)*(Probable_Life-#REF!)/Probable_Life+[0]!Service_Life</definedName>
    <definedName name="Service_Factor" localSheetId="3">(1-[0]!Service_Life)*(Probable_Life-#REF!)/Probable_Life+[0]!Service_Life</definedName>
    <definedName name="Service_Factor" localSheetId="0">(1-[0]!Service_Life)*(Probable_Life-#REF!)/Probable_Life+[0]!Service_Life</definedName>
    <definedName name="Service_Factor">(1-Service_Life)*(Probable_Life-#REF!)/Probable_Life+Service_Life</definedName>
    <definedName name="Service_Life">#REF!</definedName>
    <definedName name="SGDP">#REF!</definedName>
    <definedName name="SheetLockPW">#REF!</definedName>
    <definedName name="siofjej">#REF!</definedName>
    <definedName name="Size1_1_1">#REF!</definedName>
    <definedName name="Size1_1_2">#REF!</definedName>
    <definedName name="Size1_1_3">#REF!</definedName>
    <definedName name="Size1_1_4">#REF!</definedName>
    <definedName name="Size1_2_1">#REF!</definedName>
    <definedName name="Size1_2_2">#REF!</definedName>
    <definedName name="Size1_2_3">#REF!</definedName>
    <definedName name="Size1_2_4">#REF!</definedName>
    <definedName name="Size1_3_1">#REF!</definedName>
    <definedName name="Size1_3_2">#REF!</definedName>
    <definedName name="Size1_3_3">#REF!</definedName>
    <definedName name="Size1_3_4">#REF!</definedName>
    <definedName name="Size1_4_1">#REF!</definedName>
    <definedName name="Size1_4_2">#REF!</definedName>
    <definedName name="Size1_4_3">#REF!</definedName>
    <definedName name="Size1_4_4">#REF!</definedName>
    <definedName name="Size1OneOne">#REF!</definedName>
    <definedName name="Size1OneThree">#REF!</definedName>
    <definedName name="Size1OneTwo">#REF!</definedName>
    <definedName name="Size2_1_1">#REF!</definedName>
    <definedName name="Size2_1_2">#REF!</definedName>
    <definedName name="Size2_1_3">#REF!</definedName>
    <definedName name="Size2_1_4">#REF!</definedName>
    <definedName name="Size2_2_1">#REF!</definedName>
    <definedName name="Size2_2_2">#REF!</definedName>
    <definedName name="Size2_2_3">#REF!</definedName>
    <definedName name="Size2_2_4">#REF!</definedName>
    <definedName name="Size2_3_1">#REF!</definedName>
    <definedName name="Size2_3_2">#REF!</definedName>
    <definedName name="Size2_3_3">#REF!</definedName>
    <definedName name="Size2_3_4">#REF!</definedName>
    <definedName name="Size2_4_1">#REF!</definedName>
    <definedName name="Size2_4_2">#REF!</definedName>
    <definedName name="Size2_4_3">#REF!</definedName>
    <definedName name="Size2_4_4">#REF!</definedName>
    <definedName name="SOPieColorsList">#REF!</definedName>
    <definedName name="SOPW">#REF!</definedName>
    <definedName name="Sort"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SO10Weight">#REF!</definedName>
    <definedName name="SOSO1Weight">#REF!</definedName>
    <definedName name="SOSO2Weight">#REF!</definedName>
    <definedName name="SOSO3Weight">#REF!</definedName>
    <definedName name="SOSO4Weight">#REF!</definedName>
    <definedName name="SOSO5Weight">#REF!</definedName>
    <definedName name="SOSO6Weight">#REF!</definedName>
    <definedName name="SOSO7Weight">#REF!</definedName>
    <definedName name="SOSO8Weight">#REF!</definedName>
    <definedName name="SOSO9Weight">#REF!</definedName>
    <definedName name="srdfg" localSheetId="0" hidden="1">{#N/A,#N/A,FALSE,"Aging Summary";#N/A,#N/A,FALSE,"Ratio Analysis";#N/A,#N/A,FALSE,"Test 120 Day Accts";#N/A,#N/A,FALSE,"Tickmarks"}</definedName>
    <definedName name="srdfg" hidden="1">{#N/A,#N/A,FALSE,"Aging Summary";#N/A,#N/A,FALSE,"Ratio Analysis";#N/A,#N/A,FALSE,"Test 120 Day Accts";#N/A,#N/A,FALSE,"Tickmarks"}</definedName>
    <definedName name="sss">#REF!</definedName>
    <definedName name="St._Thomas_Energy_Inc.">#REF!</definedName>
    <definedName name="Start_20">#REF!</definedName>
    <definedName name="Start_31">#REF!</definedName>
    <definedName name="Start_32">#REF!</definedName>
    <definedName name="stdhg" localSheetId="0" hidden="1">{#N/A,#N/A,FALSE,"Aging Summary";#N/A,#N/A,FALSE,"Ratio Analysis";#N/A,#N/A,FALSE,"Test 120 Day Accts";#N/A,#N/A,FALSE,"Tickmarks"}</definedName>
    <definedName name="stdhg" hidden="1">{#N/A,#N/A,FALSE,"Aging Summary";#N/A,#N/A,FALSE,"Ratio Analysis";#N/A,#N/A,FALSE,"Test 120 Day Accts";#N/A,#N/A,FALSE,"Tickmarks"}</definedName>
    <definedName name="STORESCAPBUD">#REF!</definedName>
    <definedName name="STREETLITE">#REF!</definedName>
    <definedName name="STREETLITE_1">#REF!</definedName>
    <definedName name="StrObj10MainOE">#REF!</definedName>
    <definedName name="StrObj10SubList">#REF!</definedName>
    <definedName name="StrObj10SubOE">#REF!</definedName>
    <definedName name="StrObj1MainOE">#REF!</definedName>
    <definedName name="StrObj1SubList">#REF!</definedName>
    <definedName name="StrObj1SubOE">#REF!</definedName>
    <definedName name="StrObj2MainOE">#REF!</definedName>
    <definedName name="StrObj2SubList">#REF!</definedName>
    <definedName name="StrObj2SubOE">#REF!</definedName>
    <definedName name="StrObj3MainOE">#REF!</definedName>
    <definedName name="StrObj3SubList">#REF!</definedName>
    <definedName name="StrObj3SubOE">#REF!</definedName>
    <definedName name="StrObj4MainOE">#REF!</definedName>
    <definedName name="StrObj4SubList">#REF!</definedName>
    <definedName name="StrObj4SubOE">#REF!</definedName>
    <definedName name="StrObj5MainOE">#REF!</definedName>
    <definedName name="StrObj5SubList">#REF!</definedName>
    <definedName name="StrObj5SubOE">#REF!</definedName>
    <definedName name="StrObj6MainOE">#REF!</definedName>
    <definedName name="StrObj6SubList">#REF!</definedName>
    <definedName name="StrObj6SubOE">#REF!</definedName>
    <definedName name="StrObj7MainOE">#REF!</definedName>
    <definedName name="StrObj7SubList">#REF!</definedName>
    <definedName name="StrObj7SubOE">#REF!</definedName>
    <definedName name="StrObj8MainOE">#REF!</definedName>
    <definedName name="StrObj8SubList">#REF!</definedName>
    <definedName name="StrObj8SubOE">#REF!</definedName>
    <definedName name="StrObj9MainOE">#REF!</definedName>
    <definedName name="StrObj9SubList">#REF!</definedName>
    <definedName name="StrObj9SubOE">#REF!</definedName>
    <definedName name="StrObjMaster">#REF!</definedName>
    <definedName name="stsg" localSheetId="0"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B">#REF!</definedName>
    <definedName name="SubacctGrp">#REF!</definedName>
    <definedName name="subtrans">#REF!,#REF!,#REF!,#REF!,#REF!</definedName>
    <definedName name="SUMMARY_IS">#REF!</definedName>
    <definedName name="SUPPLMT">#REF!</definedName>
    <definedName name="SUPPS">#REF!</definedName>
    <definedName name="SUR">#REF!</definedName>
    <definedName name="Surtax">#REF!</definedName>
    <definedName name="switch_mergeES">#REF!</definedName>
    <definedName name="switch_mergeHOB">#REF!</definedName>
    <definedName name="switch_mergeHZ">#REF!</definedName>
    <definedName name="switch_mergePS">#REF!</definedName>
    <definedName name="SysPageAll">#REF!,#REF!,#REF!,#REF!,#REF!,#REF!</definedName>
    <definedName name="SYSTEM">#REF!,#REF!,#REF!,#REF!,#REF!,#REF!,#REF!,#REF!</definedName>
    <definedName name="T">#REF!</definedName>
    <definedName name="TableLarge">#REF!,#REF!,#REF!,#REF!</definedName>
    <definedName name="TableName">"Dummy"</definedName>
    <definedName name="TableReportAll">#REF!,#REF!,#REF!</definedName>
    <definedName name="TaxYear">#REF!</definedName>
    <definedName name="TELECAPBUD">#REF!</definedName>
    <definedName name="temp">#REF!</definedName>
    <definedName name="TEMPA">#REF!</definedName>
    <definedName name="terr_name">#REF!</definedName>
    <definedName name="test" localSheetId="0"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localSheetId="0"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Year">#REF!</definedName>
    <definedName name="TFP_PG_Comp_121307_b">#REF!</definedName>
    <definedName name="TM1REBUILDOPTION">1</definedName>
    <definedName name="TorF">#REF!</definedName>
    <definedName name="total">#REF!,#REF!,#REF!,#REF!,#REF!,#REF!,#REF!,#REF!</definedName>
    <definedName name="total_dept">#REF!</definedName>
    <definedName name="total_manpower">#REF!</definedName>
    <definedName name="total_material">#REF!</definedName>
    <definedName name="total_other">#REF!</definedName>
    <definedName name="total_transportation">#REF!</definedName>
    <definedName name="Totals1">#REF!</definedName>
    <definedName name="Totals2">#REF!</definedName>
    <definedName name="Totals3">#REF!</definedName>
    <definedName name="Totals4">#REF!</definedName>
    <definedName name="Totals5">#REF!</definedName>
    <definedName name="Totals6">#REF!</definedName>
    <definedName name="Totals7">#REF!</definedName>
    <definedName name="TR">#REF!</definedName>
    <definedName name="TRANBUD">#REF!</definedName>
    <definedName name="TRANEND">#REF!</definedName>
    <definedName name="transportation_costs">#REF!</definedName>
    <definedName name="TRANSTART">#REF!</definedName>
    <definedName name="Trend">#REF!</definedName>
    <definedName name="TREND_FACTORS">#REF!</definedName>
    <definedName name="Trend_Index">#REF!</definedName>
    <definedName name="tretert" hidden="1">#REF!</definedName>
    <definedName name="TrialBalance02">#REF!</definedName>
    <definedName name="TrialBalance03">#REF!</definedName>
    <definedName name="TrialBalance04">#REF!</definedName>
    <definedName name="TrialBalance05">#REF!</definedName>
    <definedName name="TrialBalance06">#REF!</definedName>
    <definedName name="TrialBalance07">#REF!</definedName>
    <definedName name="TrialBalance08">#REF!</definedName>
    <definedName name="TrialBalance09">#REF!</definedName>
    <definedName name="TrialBalance10">#REF!</definedName>
    <definedName name="TrialBalance11">#REF!</definedName>
    <definedName name="TrialBalance89">#REF!</definedName>
    <definedName name="TrialBalance90">#REF!</definedName>
    <definedName name="TrialBalance91">#REF!</definedName>
    <definedName name="Trialbalance92">#REF!</definedName>
    <definedName name="TrialBalance93">#REF!</definedName>
    <definedName name="TrialBalance94">#REF!</definedName>
    <definedName name="TrialBalance95">#REF!</definedName>
    <definedName name="TrialBalance96">#REF!</definedName>
    <definedName name="TrialBalance97">#REF!</definedName>
    <definedName name="TrialBalance98">#REF!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NSOHCAPBUD">#REF!</definedName>
    <definedName name="TRNSSTNCAPBUD">#REF!</definedName>
    <definedName name="TRNSUGCAPBUD">#REF!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hidden="1">#REF!</definedName>
    <definedName name="TWENTY_FIVE_YEAR_CLUB">#REF!</definedName>
    <definedName name="u" localSheetId="0" hidden="1">{#N/A,#N/A,FALSE,"Aging Summary";#N/A,#N/A,FALSE,"Ratio Analysis";#N/A,#N/A,FALSE,"Test 120 Day Accts";#N/A,#N/A,FALSE,"Tickmarks"}</definedName>
    <definedName name="u" hidden="1">{#N/A,#N/A,FALSE,"Aging Summary";#N/A,#N/A,FALSE,"Ratio Analysis";#N/A,#N/A,FALSE,"Test 120 Day Accts";#N/A,#N/A,FALSE,"Tickmarks"}</definedName>
    <definedName name="UGLINCAPBUD">#REF!</definedName>
    <definedName name="unbuntrans">#REF!</definedName>
    <definedName name="UnionStaff">#REF!</definedName>
    <definedName name="UnionTitles">#REF!</definedName>
    <definedName name="Units">#REF!</definedName>
    <definedName name="Untitled">#REF!</definedName>
    <definedName name="UsefulLife">#REF!</definedName>
    <definedName name="USOA">#REF!</definedName>
    <definedName name="USoATB">#REF!</definedName>
    <definedName name="Utility">#REF!</definedName>
    <definedName name="UtilityInfo">#REF!</definedName>
    <definedName name="Utilization">#REF!</definedName>
    <definedName name="utitliy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#REF!</definedName>
    <definedName name="Valuation_Date">#REF!</definedName>
    <definedName name="ValueAchievedYr1">#REF!</definedName>
    <definedName name="ValueAchievedYr10">#REF!</definedName>
    <definedName name="ValueAchievedYr2">#REF!</definedName>
    <definedName name="ValueAchievedYr3">#REF!</definedName>
    <definedName name="ValueAchievedYr4">#REF!</definedName>
    <definedName name="ValueAchievedYr5">#REF!</definedName>
    <definedName name="ValueAchievedYr6">#REF!</definedName>
    <definedName name="ValueAchievedYr7">#REF!</definedName>
    <definedName name="ValueAchievedYr8">#REF!</definedName>
    <definedName name="ValueAchievedYr9">#REF!</definedName>
    <definedName name="VarSum">#REF!</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VEHCAPBUD">#REF!</definedName>
    <definedName name="vehicle">#REF!</definedName>
    <definedName name="vehiclelookup">#REF!</definedName>
    <definedName name="VEHLEASCAPBUD">#REF!</definedName>
    <definedName name="VV" localSheetId="0" hidden="1">{#N/A,#N/A,FALSE,"Aging Summary";#N/A,#N/A,FALSE,"Ratio Analysis";#N/A,#N/A,FALSE,"Test 120 Day Accts";#N/A,#N/A,FALSE,"Tickmarks"}</definedName>
    <definedName name="VV" hidden="1">{#N/A,#N/A,FALSE,"Aging Summary";#N/A,#N/A,FALSE,"Ratio Analysis";#N/A,#N/A,FALSE,"Test 120 Day Accts";#N/A,#N/A,FALSE,"Tickmarks"}</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aresd" localSheetId="0" hidden="1">{#N/A,#N/A,FALSE,"Aging Summary";#N/A,#N/A,FALSE,"Ratio Analysis";#N/A,#N/A,FALSE,"Test 120 Day Accts";#N/A,#N/A,FALSE,"Tickmarks"}</definedName>
    <definedName name="waresd" hidden="1">{#N/A,#N/A,FALSE,"Aging Summary";#N/A,#N/A,FALSE,"Ratio Analysis";#N/A,#N/A,FALSE,"Test 120 Day Accts";#N/A,#N/A,FALSE,"Tickmarks"}</definedName>
    <definedName name="wemployee">#REF!</definedName>
    <definedName name="WHEATCAPBUD">#REF!</definedName>
    <definedName name="wlkednjfc" localSheetId="0"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#REF!</definedName>
    <definedName name="workname">#REF!</definedName>
    <definedName name="wrn.1996._.PROPERTY._.AND._.BUSINESS._.INTERRUPTION._.VALUES." localSheetId="0" hidden="1">{#N/A,#N/A,TRUE,"96PROP"}</definedName>
    <definedName name="wrn.1996._.PROPERTY._.AND._.BUSINESS._.INTERRUPTION._.VALUES." hidden="1">{#N/A,#N/A,TRUE,"96PROP"}</definedName>
    <definedName name="wrn.5._.Year._.Plan." localSheetId="0"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FE._.REGISTER." localSheetId="0" hidden="1">{#N/A,#N/A,FALSE,"CLAIMS";#N/A,#N/A,FALSE,"EXPENSE";#N/A,#N/A,FALSE,"CAPITAL"}</definedName>
    <definedName name="wrn.AFE._.REGISTER." hidden="1">{#N/A,#N/A,FALSE,"CLAIMS";#N/A,#N/A,FALSE,"EXPENSE";#N/A,#N/A,FALSE,"CAPITAL"}</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localSheetId="0"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PCT." localSheetId="0" hidden="1">{"Page1",#N/A,FALSE,"APCT";"Page2",#N/A,FALSE,"APCT"}</definedName>
    <definedName name="wrn.APCT." hidden="1">{"Page1",#N/A,FALSE,"APCT";"Page2",#N/A,FALSE,"APCT"}</definedName>
    <definedName name="wrn.APL." localSheetId="0" hidden="1">{"Page1",#N/A,FALSE,"APL";"Page2",#N/A,FALSE,"APL"}</definedName>
    <definedName name="wrn.APL." hidden="1">{"Page1",#N/A,FALSE,"APL";"Page2",#N/A,FALSE,"APL"}</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sumptions." localSheetId="0" hidden="1">{"assumptions1",#N/A,FALSE,"Valuation Analysis";"assumptions2",#N/A,FALSE,"Valuation Analysis"}</definedName>
    <definedName name="wrn.assumptions." hidden="1">{"assumptions1",#N/A,FALSE,"Valuation Analysis";"assumptions2",#N/A,FALSE,"Valuation Analysis"}</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_.sheet." localSheetId="0" hidden="1">{"bs",#N/A,FALSE,"SCF"}</definedName>
    <definedName name="wrn.balance._.sheet." hidden="1">{"bs",#N/A,FALSE,"SCF"}</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ntributory._.asset._.charges." localSheetId="0"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prorate._.Package." localSheetId="0"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localSheetId="0" hidden="1">{#N/A,#N/A,FALSE,"BS";#N/A,#N/A,FALSE,"PL";#N/A,#N/A,FALSE,"처분";#N/A,#N/A,FALSE,"현금";#N/A,#N/A,FALSE,"매출";#N/A,#N/A,FALSE,"원가";#N/A,#N/A,FALSE,"경영"}</definedName>
    <definedName name="wrn.COSA._.FS._.국문." hidden="1">{#N/A,#N/A,FALSE,"BS";#N/A,#N/A,FALSE,"PL";#N/A,#N/A,FALSE,"처분";#N/A,#N/A,FALSE,"현금";#N/A,#N/A,FALSE,"매출";#N/A,#N/A,FALSE,"원가";#N/A,#N/A,FALSE,"경영"}</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localSheetId="0"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ocumentation." localSheetId="0" hidden="1">{"documentation1",#N/A,FALSE,"Documentation";"documentation2",#N/A,FALSE,"Documentation"}</definedName>
    <definedName name="wrn.documentation." hidden="1">{"documentation1",#N/A,FALSE,"Documentation";"documentation2",#N/A,FALSE,"Documentation"}</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ntitiesWithReclasses." localSheetId="0" hidden="1">{"page1",#N/A,FALSE,"EntitiesWithReclasses";"page2",#N/A,FALSE,"EntitiesWithReclasses";"page3",#N/A,FALSE,"EntitiesWithReclasses";"page4",#N/A,FALSE,"EntitiesWithReclasses";"page5",#N/A,FALSE,"EntitiesWithReclasses";"page6",#N/A,FALSE,"EntitiesWithReclasses"}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localSheetId="0" hidden="1">{#N/A,#N/A,FALSE,"Exception Report"}</definedName>
    <definedName name="wrn.Exception._.Report." hidden="1">{#N/A,#N/A,FALSE,"Exception Report"}</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localSheetId="0"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localSheetId="0" hidden="1">{"Footnotespg1",#N/A,FALSE,"Footnotes";"Footnotespg2",#N/A,FALSE,"Footnotes"}</definedName>
    <definedName name="wrn.FOOTNOTES." hidden="1">{"Footnotespg1",#N/A,FALSE,"Footnotes";"Footnotespg2",#N/A,FALSE,"Footnotes"}</definedName>
    <definedName name="wrn.Full._.Business._.Plan._.Package." localSheetId="0"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localSheetId="0" hidden="1">{#N/A,#N/A,FALSE,"HIBBARD";#N/A,#N/A,FALSE,"BEATON";#N/A,#N/A,FALSE,"CLARKSON";#N/A,#N/A,FALSE,"HARTMAN";#N/A,#N/A,FALSE,"SAMSON";#N/A,#N/A,FALSE,"VENSKAITIS";#N/A,#N/A,FALSE,"MCNEIL"}</definedName>
    <definedName name="wrn.GARNISH." hidden="1">{#N/A,#N/A,FALSE,"HIBBARD";#N/A,#N/A,FALSE,"BEATON";#N/A,#N/A,FALSE,"CLARKSON";#N/A,#N/A,FALSE,"HARTMAN";#N/A,#N/A,FALSE,"SAMSON";#N/A,#N/A,FALSE,"VENSKAITIS";#N/A,#N/A,FALSE,"MCNEIL"}</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localSheetId="0" hidden="1">{"gross_margin1",#N/A,FALSE,"Gross Margin Detail";"gross_margin2",#N/A,FALSE,"Gross Margin Detail"}</definedName>
    <definedName name="wrn.gross._.margin._.detail." hidden="1">{"gross_margin1",#N/A,FALSE,"Gross Margin Detail";"gross_margin2",#N/A,FALSE,"Gross Margin Detail"}</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storical._.performance." localSheetId="0"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income." localSheetId="0" hidden="1">{"income",#N/A,FALSE,"income_statement"}</definedName>
    <definedName name="wrn.income." hidden="1">{"income",#N/A,FALSE,"income_statement"}</definedName>
    <definedName name="wrn.INCOME._.STATEMENT." localSheetId="0" hidden="1">{"INCOME STATEMENT",#N/A,FALSE,"Income Statement"}</definedName>
    <definedName name="wrn.INCOME._.STATEMENT." hidden="1">{"INCOME STATEMENT",#N/A,FALSE,"Income Statement"}</definedName>
    <definedName name="wrn.incomestmt." localSheetId="0"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localSheetId="0" hidden="1">{#N/A,#N/A,FALSE,"TICKERS INPUT SHEET"}</definedName>
    <definedName name="wrn.input._.sheet." hidden="1">{#N/A,#N/A,FALSE,"TICKERS INPUT SHEET"}</definedName>
    <definedName name="wrn.Lead._.Schedule." localSheetId="0" hidden="1">{#N/A,#N/A,FALSE,"BS";#N/A,#N/A,FALSE,"PL";#N/A,#N/A,FALSE,"A";#N/A,#N/A,FALSE,"B";#N/A,#N/A,FALSE,"B1";#N/A,#N/A,FALSE,"C";#N/A,#N/A,FALSE,"C1";#N/A,#N/A,FALSE,"C2";#N/A,#N/A,FALSE,"D";#N/A,#N/A,FALSE,"E";#N/A,#N/A,FALSE,"F";#N/A,#N/A,FALSE,"AA";#N/A,#N/A,FALSE,"BB";#N/A,#N/A,FALSE,"CC";#N/A,#N/A,FALSE,"DD";#N/A,#N/A,FALSE,"EE";#N/A,#N/A,FALSE,"FF";#N/A,#N/A,FALSE,"PL10";#N/A,#N/A,FALSE,"PL20";#N/A,#N/A,FALSE,"PL30"}</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localSheetId="0" hidden="1">{"LPNL1",#N/A,FALSE,"EntitiesWithReclasses";"LPNL2",#N/A,FALSE,"EntitiesWithReclasses";"LPNL3",#N/A,FALSE,"EntitiesWithReclasses"}</definedName>
    <definedName name="wrn.LPNL." hidden="1">{"LPNL1",#N/A,FALSE,"EntitiesWithReclasses";"LPNL2",#N/A,FALSE,"EntitiesWithReclasses";"LPNL3",#N/A,FALSE,"EntitiesWithReclasses"}</definedName>
    <definedName name="wrn.Multiples._.Calculation." localSheetId="0"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localSheetId="0" hidden="1">{"PARTNERS CAPITAL STMT",#N/A,FALSE,"Partners Capital"}</definedName>
    <definedName name="wrn.PARTNERS._.CAPITAL._.STMT." hidden="1">{"PARTNERS CAPITAL STMT",#N/A,FALSE,"Partners Capital"}</definedName>
    <definedName name="wrn.Plan._.Support._.Only." localSheetId="0"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localSheetId="0" hidden="1">{#N/A,#N/A,FALSE,"Part E";#N/A,#N/A,FALSE,"E.1 Prelim Earnings Plan"}</definedName>
    <definedName name="wrn.Preliminary._.Plan." hidden="1">{#N/A,#N/A,FALSE,"Part E";#N/A,#N/A,FALSE,"E.1 Prelim Earnings Plan"}</definedName>
    <definedName name="wrn.President._.Report." localSheetId="0"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print." localSheetId="0" hidden="1">{#N/A,#N/A,FALSE,"Japan 2003";#N/A,#N/A,FALSE,"Sheet2"}</definedName>
    <definedName name="wrn.print." hidden="1">{#N/A,#N/A,FALSE,"Japan 2003";#N/A,#N/A,FALSE,"Sheet2"}</definedName>
    <definedName name="wrn.Print._.All._.Exhibits." localSheetId="0"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sheets." localSheetId="0"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Blank._.Exhibit." localSheetId="0" hidden="1">{"Extra 1",#N/A,FALSE,"Blank"}</definedName>
    <definedName name="wrn.Print._.Blank._.Exhibit." hidden="1">{"Extra 1",#N/A,FALSE,"Blank"}</definedName>
    <definedName name="wrn.Print._.BS._.Exhibits." localSheetId="0" hidden="1">{"BS Dollar",#N/A,FALSE,"BS";"BS CS",#N/A,FALSE,"BS"}</definedName>
    <definedName name="wrn.Print._.BS._.Exhibits." hidden="1">{"BS Dollar",#N/A,FALSE,"BS";"BS CS",#N/A,FALSE,"BS"}</definedName>
    <definedName name="wrn.Print._.CF._.Exhibit." localSheetId="0" hidden="1">{"CF Dollar",#N/A,FALSE,"CF"}</definedName>
    <definedName name="wrn.Print._.CF._.Exhibit." hidden="1">{"CF Dollar",#N/A,FALSE,"CF"}</definedName>
    <definedName name="wrn.Print._.Everything." localSheetId="0"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localSheetId="0" hidden="1">{"Inc Stmt Dollar",#N/A,FALSE,"IS";"Inc Stmt CS",#N/A,FALSE,"IS"}</definedName>
    <definedName name="wrn.Print._.IS._.Exhibits." hidden="1">{"Inc Stmt Dollar",#N/A,FALSE,"IS";"Inc Stmt CS",#N/A,FALSE,"IS"}</definedName>
    <definedName name="wrn.Print._.Ratio._.Exhibits." localSheetId="0" hidden="1">{"Ratio No.1",#N/A,FALSE,"Ratio";"Ratio No.2",#N/A,FALSE,"Ratio"}</definedName>
    <definedName name="wrn.Print._.Ratio._.Exhibits." hidden="1">{"Ratio No.1",#N/A,FALSE,"Ratio";"Ratio No.2",#N/A,FALSE,"Ratio"}</definedName>
    <definedName name="wrn.Projected._.Data._.and._.Subject._.Company._.Data." localSheetId="0" hidden="1">{#N/A,#N/A,FALSE,"Projected Data &amp; SUBJECT-INPUTS"}</definedName>
    <definedName name="wrn.Projected._.Data._.and._.Subject._.Company._.Data." hidden="1">{#N/A,#N/A,FALSE,"Projected Data &amp; SUBJECT-INPUTS"}</definedName>
    <definedName name="wrn.Quarter._.1._.Forecast." localSheetId="0"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0"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0"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0"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localSheetId="0" hidden="1">{"page1",#N/A,FALSE,"Range Value - Incl Reclasses";"page2",#N/A,FALSE,"Range Value - Incl Reclasses";"page3",#N/A,FALSE,"Range Value - Incl Reclasses"}</definedName>
    <definedName name="wrn.Range._.Values." hidden="1">{"page1",#N/A,FALSE,"Range Value - Incl Reclasses";"page2",#N/A,FALSE,"Range Value - Incl Reclasses";"page3",#N/A,FALSE,"Range Value - Incl Reclasses"}</definedName>
    <definedName name="wrn.Report._.Exhibits." localSheetId="0" hidden="1">{"Inc Stmt Exhibit",#N/A,FALSE,"IS";"BS Exhibit",#N/A,FALSE,"BS";"Ratio No.1",#N/A,FALSE,"Ratio";"Ratio No.2",#N/A,FALSE,"Ratio"}</definedName>
    <definedName name="wrn.Report._.Exhibits." hidden="1">{"Inc Stmt Exhibit",#N/A,FALSE,"IS";"BS Exhibit",#N/A,FALSE,"BS";"Ratio No.1",#N/A,FALSE,"Ratio";"Ratio No.2",#N/A,FALSE,"Ratio"}</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localSheetId="0"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graph." localSheetId="0" hidden="1">{"revenue graph",#N/A,FALSE,"Revenue Graph"}</definedName>
    <definedName name="wrn.revenue._.graph." hidden="1">{"revenue graph",#N/A,FALSE,"Revenue Graph"}</definedName>
    <definedName name="wrn.sample." localSheetId="0" hidden="1">{"sample",#N/A,FALSE,"Client Input Sheet"}</definedName>
    <definedName name="wrn.sample." hidden="1">{"sample",#N/A,FALSE,"Client Input Sheet"}</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localSheetId="0" hidden="1">{#N/A,#N/A,FALSE,"IS US";#N/A,#N/A,FALSE,"BS US";#N/A,#N/A,FALSE,"IS LOCAL";#N/A,#N/A,FALSE,"BS INPUT";#N/A,#N/A,FALSE,"EQUITY";#N/A,#N/A,FALSE,"LOCAL ADJ";#N/A,#N/A,FALSE,"GAAP ADJ"}</definedName>
    <definedName name="wrn.Standard." hidden="1">{#N/A,#N/A,FALSE,"IS US";#N/A,#N/A,FALSE,"BS US";#N/A,#N/A,FALSE,"IS LOCAL";#N/A,#N/A,FALSE,"BS INPUT";#N/A,#N/A,FALSE,"EQUITY";#N/A,#N/A,FALSE,"LOCAL ADJ";#N/A,#N/A,FALSE,"GAAP ADJ"}</definedName>
    <definedName name="wrn.STMT._.OF._.CASH._.FLOWS." localSheetId="0" hidden="1">{"STMT OF CASH FLOWS",#N/A,FALSE,"Cash Flows Indirect"}</definedName>
    <definedName name="wrn.STMT._.OF._.CASH._.FLOWS." hidden="1">{"STMT OF CASH FLOWS",#N/A,FALSE,"Cash Flows Indirect"}</definedName>
    <definedName name="wrn.summary." localSheetId="0" hidden="1">{"summary",#N/A,FALSE,"Valuation Analysis"}</definedName>
    <definedName name="wrn.summary." hidden="1">{"summary",#N/A,FALSE,"Valuation Analysis"}</definedName>
    <definedName name="wrn.summary._.schedules." localSheetId="0" hidden="1">{"summary1",#N/A,FALSE,"Summary of Values";"summary2",#N/A,FALSE,"Summary of Values"}</definedName>
    <definedName name="wrn.summary._.schedules." hidden="1">{"summary1",#N/A,FALSE,"Summary of Values";"summary2",#N/A,FALSE,"Summary of Values"}</definedName>
    <definedName name="wrn.Supplemental._.Pkg.." localSheetId="0"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localSheetId="0" hidden="1">{"BALANCE SHEET ACCOUNTS",#N/A,TRUE,"Working Trial Balance";"INCOME ACCOUNTS",#N/A,TRUE,"Working Trial Balance"}</definedName>
    <definedName name="wrn.TB._.ALL._.ACCTS." hidden="1">{"BALANCE SHEET ACCOUNTS",#N/A,TRUE,"Working Trial Balance";"INCOME ACCOUNTS",#N/A,TRUE,"Working Trial Balance"}</definedName>
    <definedName name="wrn.TB._.BALANCE._.SHEET." localSheetId="0" hidden="1">{"BALANCE SHEET ACCOUNTS",#N/A,FALSE,"Working Trial Balance"}</definedName>
    <definedName name="wrn.TB._.BALANCE._.SHEET." hidden="1">{"BALANCE SHEET ACCOUNTS",#N/A,FALSE,"Working Trial Balance"}</definedName>
    <definedName name="wrn.TB._.EXPLANATIONS." localSheetId="0" hidden="1">{"EXPLANATIONS",#N/A,FALSE,"Working Trial Balance"}</definedName>
    <definedName name="wrn.TB._.EXPLANATIONS." hidden="1">{"EXPLANATIONS",#N/A,FALSE,"Working Trial Balance"}</definedName>
    <definedName name="wrn.TB._.INCOME._.STMT." localSheetId="0" hidden="1">{"INCOME ACCOUNTS",#N/A,FALSE,"Working Trial Balance"}</definedName>
    <definedName name="wrn.TB._.INCOME._.STMT." hidden="1">{"INCOME ACCOUNTS",#N/A,FALSE,"Working Trial Balance"}</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localSheetId="0" hidden="1">{"trademark1",#N/A,FALSE,"Trademark(s) and Trade Name(s)"}</definedName>
    <definedName name="wrn.trademark._.and._.trade._.name." hidden="1">{"trademark1",#N/A,FALSE,"Trademark(s) and Trade Name(s)"}</definedName>
    <definedName name="wrn.Worcester._.Model._._._.Full." localSheetId="0"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localSheetId="0"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X140." localSheetId="0" hidden="1">{"page1",#N/A,FALSE,"X140withReclasses";"page2",#N/A,FALSE,"X140withReclasses";"page3",#N/A,FALSE,"X140withReclasses"}</definedName>
    <definedName name="wrn.X140." hidden="1">{"page1",#N/A,FALSE,"X140withReclasses";"page2",#N/A,FALSE,"X140withReclasses";"page3",#N/A,FALSE,"X140withReclasses"}</definedName>
    <definedName name="wrn.Year._.End._.Reporting._.Pkg.." localSheetId="0"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localSheetId="0" hidden="1">{"土地",#N/A,FALSE,"土地建物"}</definedName>
    <definedName name="wrn.土地." hidden="1">{"土地",#N/A,FALSE,"土地建物"}</definedName>
    <definedName name="wrn.建物." localSheetId="0" hidden="1">{"建物",#N/A,FALSE,"土地建物"}</definedName>
    <definedName name="wrn.建物." hidden="1">{"建物",#N/A,FALSE,"土地建物"}</definedName>
    <definedName name="WS">#REF!</definedName>
    <definedName name="wwwwww">#REF!</definedName>
    <definedName name="XK_by_Peer_Group">#REF!</definedName>
    <definedName name="xxx">#REF!</definedName>
    <definedName name="xxxxxxx" localSheetId="0"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ear">#REF!</definedName>
    <definedName name="YEAR_LIST">#REF!</definedName>
    <definedName name="YearList">#REF!</definedName>
    <definedName name="YearTag">#REF!</definedName>
    <definedName name="Yr1Depr">#REF!</definedName>
    <definedName name="yrh" localSheetId="0" hidden="1">{#N/A,#N/A,FALSE,"Aging Summary";#N/A,#N/A,FALSE,"Ratio Analysis";#N/A,#N/A,FALSE,"Test 120 Day Accts";#N/A,#N/A,FALSE,"Tickmarks"}</definedName>
    <definedName name="yrh" hidden="1">{#N/A,#N/A,FALSE,"Aging Summary";#N/A,#N/A,FALSE,"Ratio Analysis";#N/A,#N/A,FALSE,"Test 120 Day Accts";#N/A,#N/A,FALSE,"Tickmarks"}</definedName>
    <definedName name="YTD_LAB">#REF!</definedName>
    <definedName name="YTD_LAB_VA">#REF!</definedName>
    <definedName name="YTD_RNM">#REF!</definedName>
    <definedName name="YTD_RNM_VA">#REF!</definedName>
    <definedName name="YTDAct01">#REF!</definedName>
    <definedName name="YTDAct02">#REF!</definedName>
    <definedName name="YTDAct03">#REF!</definedName>
    <definedName name="YTDAct04">#REF!</definedName>
    <definedName name="YTDAct05">#REF!</definedName>
    <definedName name="YTDAct06">#REF!</definedName>
    <definedName name="YTDAct07">#REF!</definedName>
    <definedName name="YTDAct08">#REF!</definedName>
    <definedName name="YTDAct09">#REF!</definedName>
    <definedName name="YTDAct10">#REF!</definedName>
    <definedName name="YTDAct11">#REF!</definedName>
    <definedName name="YTDAct12">#REF!</definedName>
    <definedName name="YTDActual">#REF!</definedName>
    <definedName name="YTDActualsTiming">#REF!</definedName>
    <definedName name="YTDBudg01">#REF!</definedName>
    <definedName name="YTDBudg02">#REF!</definedName>
    <definedName name="YTDBudg03">#REF!</definedName>
    <definedName name="YTDBudg04">#REF!</definedName>
    <definedName name="YTDBudg05">#REF!</definedName>
    <definedName name="YTDBudg06">#REF!</definedName>
    <definedName name="YTDBudg07">#REF!</definedName>
    <definedName name="YTDBudg08">#REF!</definedName>
    <definedName name="YTDBudg09">#REF!</definedName>
    <definedName name="YTDBudg10">#REF!</definedName>
    <definedName name="YTDBudg11">#REF!</definedName>
    <definedName name="YTDBudg12">#REF!</definedName>
    <definedName name="YTDBudget">#REF!</definedName>
    <definedName name="YTDBudgetTiming">#REF!</definedName>
    <definedName name="YTDvar">#REF!</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#REF!</definedName>
    <definedName name="Z_Factor_Analysis">#REF!</definedName>
    <definedName name="zzz" localSheetId="0" hidden="1">{#N/A,#N/A,FALSE,"Aging Summary";#N/A,#N/A,FALSE,"Ratio Analysis";#N/A,#N/A,FALSE,"Test 120 Day Accts";#N/A,#N/A,FALSE,"Tickmarks"}</definedName>
    <definedName name="zzz" hidden="1">{#N/A,#N/A,FALSE,"Aging Summary";#N/A,#N/A,FALSE,"Ratio Analysis";#N/A,#N/A,FALSE,"Test 120 Day Accts";#N/A,#N/A,FALSE,"Tickmarks"}</definedName>
    <definedName name="건가new" localSheetId="0" hidden="1">{#N/A,#N/A,FALSE,"BS";#N/A,#N/A,FALSE,"PL";#N/A,#N/A,FALSE,"처분";#N/A,#N/A,FALSE,"현금";#N/A,#N/A,FALSE,"매출";#N/A,#N/A,FALSE,"원가";#N/A,#N/A,FALSE,"경영"}</definedName>
    <definedName name="건가new" hidden="1">{#N/A,#N/A,FALSE,"BS";#N/A,#N/A,FALSE,"PL";#N/A,#N/A,FALSE,"처분";#N/A,#N/A,FALSE,"현금";#N/A,#N/A,FALSE,"매출";#N/A,#N/A,FALSE,"원가";#N/A,#N/A,FALSE,"경영"}</definedName>
    <definedName name="결맹" localSheetId="0" hidden="1">{#N/A,#N/A,FALSE,"BS";#N/A,#N/A,FALSE,"PL";#N/A,#N/A,FALSE,"A";#N/A,#N/A,FALSE,"B";#N/A,#N/A,FALSE,"B1";#N/A,#N/A,FALSE,"C";#N/A,#N/A,FALSE,"C1";#N/A,#N/A,FALSE,"C2";#N/A,#N/A,FALSE,"D";#N/A,#N/A,FALSE,"E";#N/A,#N/A,FALSE,"F";#N/A,#N/A,FALSE,"AA";#N/A,#N/A,FALSE,"BB";#N/A,#N/A,FALSE,"CC";#N/A,#N/A,FALSE,"DD";#N/A,#N/A,FALSE,"EE";#N/A,#N/A,FALSE,"FF";#N/A,#N/A,FALSE,"PL10";#N/A,#N/A,FALSE,"PL20";#N/A,#N/A,FALSE,"PL30"}</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localSheetId="0" hidden="1">{#N/A,#N/A,FALSE,"BS";#N/A,#N/A,FALSE,"PL";#N/A,#N/A,FALSE,"처분";#N/A,#N/A,FALSE,"현금";#N/A,#N/A,FALSE,"매출";#N/A,#N/A,FALSE,"원가";#N/A,#N/A,FALSE,"경영"}</definedName>
    <definedName name="결산공고" hidden="1">{#N/A,#N/A,FALSE,"BS";#N/A,#N/A,FALSE,"PL";#N/A,#N/A,FALSE,"처분";#N/A,#N/A,FALSE,"현금";#N/A,#N/A,FALSE,"매출";#N/A,#N/A,FALSE,"원가";#N/A,#N/A,FALSE,"경영"}</definedName>
    <definedName name="결손" localSheetId="0" hidden="1">{#N/A,#N/A,FALSE,"BS";#N/A,#N/A,FALSE,"PL";#N/A,#N/A,FALSE,"A";#N/A,#N/A,FALSE,"B";#N/A,#N/A,FALSE,"B1";#N/A,#N/A,FALSE,"C";#N/A,#N/A,FALSE,"C1";#N/A,#N/A,FALSE,"C2";#N/A,#N/A,FALSE,"D";#N/A,#N/A,FALSE,"E";#N/A,#N/A,FALSE,"F";#N/A,#N/A,FALSE,"AA";#N/A,#N/A,FALSE,"BB";#N/A,#N/A,FALSE,"CC";#N/A,#N/A,FALSE,"DD";#N/A,#N/A,FALSE,"EE";#N/A,#N/A,FALSE,"FF";#N/A,#N/A,FALSE,"PL10";#N/A,#N/A,FALSE,"PL20";#N/A,#N/A,FALSE,"PL30"}</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localSheetId="0" hidden="1">{#N/A,#N/A,FALSE,"BS";#N/A,#N/A,FALSE,"PL";#N/A,#N/A,FALSE,"처분";#N/A,#N/A,FALSE,"현금";#N/A,#N/A,FALSE,"매출";#N/A,#N/A,FALSE,"원가";#N/A,#N/A,FALSE,"경영"}</definedName>
    <definedName name="결손금" hidden="1">{#N/A,#N/A,FALSE,"BS";#N/A,#N/A,FALSE,"PL";#N/A,#N/A,FALSE,"처분";#N/A,#N/A,FALSE,"현금";#N/A,#N/A,FALSE,"매출";#N/A,#N/A,FALSE,"원가";#N/A,#N/A,FALSE,"경영"}</definedName>
    <definedName name="ㄴㅇ" localSheetId="0" hidden="1">{#N/A,#N/A,FALSE,"BS";#N/A,#N/A,FALSE,"PL";#N/A,#N/A,FALSE,"A";#N/A,#N/A,FALSE,"B";#N/A,#N/A,FALSE,"B1";#N/A,#N/A,FALSE,"C";#N/A,#N/A,FALSE,"C1";#N/A,#N/A,FALSE,"C2";#N/A,#N/A,FALSE,"D";#N/A,#N/A,FALSE,"E";#N/A,#N/A,FALSE,"F";#N/A,#N/A,FALSE,"AA";#N/A,#N/A,FALSE,"BB";#N/A,#N/A,FALSE,"CC";#N/A,#N/A,FALSE,"DD";#N/A,#N/A,FALSE,"EE";#N/A,#N/A,FALSE,"FF";#N/A,#N/A,FALSE,"PL10";#N/A,#N/A,FALSE,"PL20";#N/A,#N/A,FALSE,"PL30"}</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localSheetId="0"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localSheetId="0" hidden="1">{#N/A,#N/A,FALSE,"BS";#N/A,#N/A,FALSE,"PL";#N/A,#N/A,FALSE,"처분";#N/A,#N/A,FALSE,"현금";#N/A,#N/A,FALSE,"매출";#N/A,#N/A,FALSE,"원가";#N/A,#N/A,FALSE,"경영"}</definedName>
    <definedName name="편집" hidden="1">{#N/A,#N/A,FALSE,"BS";#N/A,#N/A,FALSE,"PL";#N/A,#N/A,FALSE,"처분";#N/A,#N/A,FALSE,"현금";#N/A,#N/A,FALSE,"매출";#N/A,#N/A,FALSE,"원가";#N/A,#N/A,FALSE,"경영"}</definedName>
    <definedName name="현금및등가물" localSheetId="0" hidden="1">{#N/A,#N/A,FALSE,"BS";#N/A,#N/A,FALSE,"PL";#N/A,#N/A,FALSE,"A";#N/A,#N/A,FALSE,"B";#N/A,#N/A,FALSE,"B1";#N/A,#N/A,FALSE,"C";#N/A,#N/A,FALSE,"C1";#N/A,#N/A,FALSE,"C2";#N/A,#N/A,FALSE,"D";#N/A,#N/A,FALSE,"E";#N/A,#N/A,FALSE,"F";#N/A,#N/A,FALSE,"AA";#N/A,#N/A,FALSE,"BB";#N/A,#N/A,FALSE,"CC";#N/A,#N/A,FALSE,"DD";#N/A,#N/A,FALSE,"EE";#N/A,#N/A,FALSE,"FF";#N/A,#N/A,FALSE,"PL10";#N/A,#N/A,FALSE,"PL20";#N/A,#N/A,FALSE,"PL30"}</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3" l="1"/>
  <c r="C9" i="23"/>
  <c r="B9" i="23"/>
  <c r="G35" i="21" l="1"/>
  <c r="G32" i="21"/>
  <c r="G33" i="21"/>
  <c r="G34" i="21"/>
  <c r="G15" i="21" l="1"/>
  <c r="G16" i="21"/>
  <c r="G17" i="21"/>
  <c r="G18" i="21"/>
  <c r="G19" i="21"/>
  <c r="G20" i="21"/>
  <c r="G21" i="21"/>
  <c r="G22" i="21"/>
  <c r="G23" i="21"/>
  <c r="G24" i="21"/>
  <c r="G25" i="21"/>
  <c r="G26" i="21"/>
  <c r="G27" i="21"/>
  <c r="G28" i="21"/>
  <c r="G29" i="21"/>
  <c r="G30" i="21"/>
  <c r="G31" i="21"/>
  <c r="G14" i="21"/>
  <c r="D32" i="21"/>
  <c r="D33" i="21"/>
  <c r="D34" i="21"/>
  <c r="D35" i="21"/>
  <c r="D15" i="21"/>
  <c r="D16" i="21"/>
  <c r="D17" i="21"/>
  <c r="D18" i="21"/>
  <c r="D19" i="21"/>
  <c r="D20" i="21"/>
  <c r="D21" i="21"/>
  <c r="D22" i="21"/>
  <c r="D23" i="21"/>
  <c r="D24" i="21"/>
  <c r="D25" i="21"/>
  <c r="D26" i="21"/>
  <c r="D27" i="21"/>
  <c r="D28" i="21"/>
  <c r="D29" i="21"/>
  <c r="D30" i="21"/>
  <c r="D31" i="21"/>
  <c r="D13" i="21"/>
  <c r="D14" i="21"/>
  <c r="G13" i="21"/>
  <c r="G12" i="21"/>
  <c r="F13" i="21"/>
  <c r="F14" i="21"/>
  <c r="F15" i="21"/>
  <c r="F16" i="21"/>
  <c r="F17" i="21"/>
  <c r="F18" i="21"/>
  <c r="F19" i="21"/>
  <c r="F20" i="21"/>
  <c r="F21" i="21"/>
  <c r="F22" i="21"/>
  <c r="F23" i="21"/>
  <c r="F24" i="21"/>
  <c r="F25" i="21"/>
  <c r="F26" i="21"/>
  <c r="F27" i="21"/>
  <c r="F28" i="21"/>
  <c r="F29" i="21"/>
  <c r="F30" i="21"/>
  <c r="F31" i="21"/>
  <c r="F32" i="21"/>
  <c r="F33" i="21"/>
  <c r="H33" i="21" s="1"/>
  <c r="F34" i="21"/>
  <c r="F35" i="21"/>
  <c r="F12" i="21"/>
  <c r="D12" i="21"/>
  <c r="C13" i="21"/>
  <c r="C14" i="21"/>
  <c r="C15" i="21"/>
  <c r="C16" i="21"/>
  <c r="C17" i="21"/>
  <c r="C18" i="21"/>
  <c r="C19" i="21"/>
  <c r="C20" i="21"/>
  <c r="C21" i="21"/>
  <c r="C22" i="21"/>
  <c r="C23" i="21"/>
  <c r="C24" i="21"/>
  <c r="C25" i="21"/>
  <c r="C26" i="21"/>
  <c r="C27" i="21"/>
  <c r="C28" i="21"/>
  <c r="C29" i="21"/>
  <c r="C30" i="21"/>
  <c r="C31" i="21"/>
  <c r="C32" i="21"/>
  <c r="C33" i="21"/>
  <c r="C34" i="21"/>
  <c r="C35" i="21"/>
  <c r="C12" i="21"/>
  <c r="H22" i="21" l="1"/>
  <c r="H21" i="21"/>
  <c r="F36" i="21"/>
  <c r="E26" i="21"/>
  <c r="H30" i="21"/>
  <c r="E25" i="21"/>
  <c r="E19" i="21"/>
  <c r="H32" i="21"/>
  <c r="E17" i="21"/>
  <c r="E27" i="21"/>
  <c r="E28" i="21"/>
  <c r="H31" i="21"/>
  <c r="H20" i="21"/>
  <c r="H35" i="21"/>
  <c r="H34" i="21"/>
  <c r="H23" i="21"/>
  <c r="E33" i="21"/>
  <c r="H18" i="21"/>
  <c r="H27" i="21"/>
  <c r="H17" i="21"/>
  <c r="E35" i="21"/>
  <c r="H26" i="21"/>
  <c r="H16" i="21"/>
  <c r="E15" i="21"/>
  <c r="E24" i="21"/>
  <c r="H28" i="21"/>
  <c r="H25" i="21"/>
  <c r="H15" i="21"/>
  <c r="H24" i="21"/>
  <c r="H14" i="21"/>
  <c r="E18" i="21"/>
  <c r="H29" i="21"/>
  <c r="H19" i="21"/>
  <c r="E16" i="21"/>
  <c r="E23" i="21"/>
  <c r="E22" i="21"/>
  <c r="E14" i="21"/>
  <c r="E31" i="21"/>
  <c r="E21" i="21"/>
  <c r="E34" i="21"/>
  <c r="E30" i="21"/>
  <c r="E20" i="21"/>
  <c r="E29" i="21"/>
  <c r="E32" i="21"/>
  <c r="H12" i="21"/>
  <c r="E12" i="21"/>
  <c r="E13" i="21"/>
  <c r="H13" i="21"/>
  <c r="G36" i="21"/>
  <c r="D36" i="21"/>
  <c r="C36" i="21"/>
  <c r="H36" i="21" l="1"/>
  <c r="E36" i="21"/>
  <c r="L67" i="20" l="1"/>
  <c r="I67" i="19" s="1"/>
  <c r="L66" i="20"/>
  <c r="I66" i="19" s="1"/>
  <c r="G60" i="20" l="1"/>
  <c r="D60" i="19" s="1"/>
  <c r="G60" i="19" s="1"/>
  <c r="L69" i="20"/>
  <c r="I69" i="19" s="1"/>
  <c r="L69" i="19" s="1"/>
  <c r="G57" i="20"/>
  <c r="D57" i="19" s="1"/>
  <c r="G57" i="19" s="1"/>
  <c r="L51" i="20"/>
  <c r="I51" i="19" s="1"/>
  <c r="L51" i="19" s="1"/>
  <c r="L63" i="20"/>
  <c r="I63" i="19" s="1"/>
  <c r="L63" i="19" s="1"/>
  <c r="L44" i="20"/>
  <c r="I44" i="19" s="1"/>
  <c r="L44" i="19" s="1"/>
  <c r="G59" i="20"/>
  <c r="D59" i="19" s="1"/>
  <c r="G59" i="19" s="1"/>
  <c r="G42" i="20"/>
  <c r="D42" i="19" s="1"/>
  <c r="G42" i="19" s="1"/>
  <c r="L78" i="20"/>
  <c r="I78" i="19" s="1"/>
  <c r="L78" i="19" s="1"/>
  <c r="L41" i="20"/>
  <c r="I41" i="19" s="1"/>
  <c r="L41" i="19" s="1"/>
  <c r="L45" i="20"/>
  <c r="I45" i="19" s="1"/>
  <c r="L45" i="19" s="1"/>
  <c r="L57" i="20"/>
  <c r="I57" i="19" s="1"/>
  <c r="L57" i="19" s="1"/>
  <c r="G52" i="20"/>
  <c r="D52" i="19" s="1"/>
  <c r="G52" i="19" s="1"/>
  <c r="L55" i="20"/>
  <c r="I55" i="19" s="1"/>
  <c r="L55" i="19" s="1"/>
  <c r="L73" i="20"/>
  <c r="I73" i="19" s="1"/>
  <c r="L73" i="19" s="1"/>
  <c r="G47" i="20"/>
  <c r="D47" i="19" s="1"/>
  <c r="G47" i="19" s="1"/>
  <c r="G62" i="20"/>
  <c r="D62" i="19" s="1"/>
  <c r="G62" i="19" s="1"/>
  <c r="L64" i="20"/>
  <c r="I64" i="19" s="1"/>
  <c r="L64" i="19" s="1"/>
  <c r="L56" i="20"/>
  <c r="I56" i="19" s="1"/>
  <c r="L56" i="19" s="1"/>
  <c r="L75" i="20"/>
  <c r="I75" i="19" s="1"/>
  <c r="L75" i="19" s="1"/>
  <c r="G58" i="20"/>
  <c r="D58" i="19" s="1"/>
  <c r="G58" i="19" s="1"/>
  <c r="L65" i="20"/>
  <c r="I65" i="19" s="1"/>
  <c r="L65" i="19" s="1"/>
  <c r="L71" i="20"/>
  <c r="I71" i="19" s="1"/>
  <c r="L71" i="19" s="1"/>
  <c r="L74" i="20"/>
  <c r="I74" i="19" s="1"/>
  <c r="L74" i="19" s="1"/>
  <c r="G67" i="20"/>
  <c r="K72" i="20"/>
  <c r="K79" i="20" s="1"/>
  <c r="G68" i="20"/>
  <c r="D68" i="19" s="1"/>
  <c r="G68" i="19" s="1"/>
  <c r="G46" i="20"/>
  <c r="D46" i="19" s="1"/>
  <c r="G46" i="19" s="1"/>
  <c r="G61" i="20"/>
  <c r="D61" i="19" s="1"/>
  <c r="G61" i="19" s="1"/>
  <c r="G41" i="20"/>
  <c r="D41" i="19" s="1"/>
  <c r="G41" i="19" s="1"/>
  <c r="L49" i="20"/>
  <c r="I49" i="19" s="1"/>
  <c r="L49" i="19" s="1"/>
  <c r="L58" i="20"/>
  <c r="I58" i="19" s="1"/>
  <c r="L58" i="19" s="1"/>
  <c r="L67" i="19"/>
  <c r="G66" i="20"/>
  <c r="E72" i="19"/>
  <c r="L46" i="20"/>
  <c r="I46" i="19" s="1"/>
  <c r="L46" i="19" s="1"/>
  <c r="L77" i="20"/>
  <c r="I77" i="19" s="1"/>
  <c r="L77" i="19" s="1"/>
  <c r="F72" i="19"/>
  <c r="F79" i="19" s="1"/>
  <c r="L48" i="20"/>
  <c r="I48" i="19" s="1"/>
  <c r="L48" i="19" s="1"/>
  <c r="G51" i="20"/>
  <c r="D51" i="19" s="1"/>
  <c r="G51" i="19" s="1"/>
  <c r="L66" i="19"/>
  <c r="G63" i="20"/>
  <c r="G53" i="20"/>
  <c r="D53" i="19" s="1"/>
  <c r="G53" i="19" s="1"/>
  <c r="L59" i="20"/>
  <c r="I59" i="19" s="1"/>
  <c r="L59" i="19" s="1"/>
  <c r="J72" i="19"/>
  <c r="J79" i="19" s="1"/>
  <c r="E72" i="20"/>
  <c r="G50" i="20"/>
  <c r="D50" i="19" s="1"/>
  <c r="G50" i="19" s="1"/>
  <c r="K72" i="19"/>
  <c r="F72" i="20"/>
  <c r="F79" i="20" s="1"/>
  <c r="L76" i="20"/>
  <c r="I76" i="19" s="1"/>
  <c r="L76" i="19" s="1"/>
  <c r="L40" i="20"/>
  <c r="I40" i="19" s="1"/>
  <c r="L40" i="19" s="1"/>
  <c r="J72" i="20"/>
  <c r="J79" i="20" s="1"/>
  <c r="G43" i="20"/>
  <c r="D43" i="19" s="1"/>
  <c r="G43" i="19" s="1"/>
  <c r="G45" i="20"/>
  <c r="L50" i="20"/>
  <c r="I50" i="19" s="1"/>
  <c r="L50" i="19" s="1"/>
  <c r="L54" i="20"/>
  <c r="I54" i="19" s="1"/>
  <c r="L54" i="19" s="1"/>
  <c r="L68" i="20"/>
  <c r="I68" i="19" s="1"/>
  <c r="L68" i="19" s="1"/>
  <c r="L70" i="20"/>
  <c r="I70" i="19" s="1"/>
  <c r="L70" i="19" s="1"/>
  <c r="G69" i="20"/>
  <c r="D72" i="20"/>
  <c r="G70" i="20"/>
  <c r="D70" i="19" s="1"/>
  <c r="G70" i="19" s="1"/>
  <c r="L42" i="20"/>
  <c r="I42" i="19" s="1"/>
  <c r="G44" i="20"/>
  <c r="D44" i="19" s="1"/>
  <c r="G44" i="19" s="1"/>
  <c r="G48" i="20"/>
  <c r="D48" i="19" s="1"/>
  <c r="G48" i="19" s="1"/>
  <c r="L52" i="20"/>
  <c r="I52" i="19" s="1"/>
  <c r="L52" i="19" s="1"/>
  <c r="G54" i="20"/>
  <c r="D54" i="19" s="1"/>
  <c r="G54" i="19" s="1"/>
  <c r="L60" i="20"/>
  <c r="G71" i="20"/>
  <c r="D71" i="19" s="1"/>
  <c r="G71" i="19" s="1"/>
  <c r="G73" i="20"/>
  <c r="L53" i="20"/>
  <c r="G55" i="20"/>
  <c r="L61" i="20"/>
  <c r="I61" i="19" s="1"/>
  <c r="L61" i="19" s="1"/>
  <c r="G40" i="20"/>
  <c r="D40" i="19" s="1"/>
  <c r="L43" i="20"/>
  <c r="I43" i="19" s="1"/>
  <c r="L43" i="19" s="1"/>
  <c r="L47" i="20"/>
  <c r="I47" i="19" s="1"/>
  <c r="L47" i="19" s="1"/>
  <c r="G49" i="20"/>
  <c r="D49" i="19" s="1"/>
  <c r="G49" i="19" s="1"/>
  <c r="L62" i="20"/>
  <c r="I62" i="19" s="1"/>
  <c r="L62" i="19" s="1"/>
  <c r="G64" i="20"/>
  <c r="D64" i="19" s="1"/>
  <c r="G64" i="19" s="1"/>
  <c r="G74" i="20"/>
  <c r="D74" i="19" s="1"/>
  <c r="G74" i="19" s="1"/>
  <c r="G75" i="20"/>
  <c r="G76" i="20"/>
  <c r="D76" i="19" s="1"/>
  <c r="G76" i="19" s="1"/>
  <c r="G77" i="20"/>
  <c r="D77" i="19" s="1"/>
  <c r="G77" i="19" s="1"/>
  <c r="G78" i="20"/>
  <c r="D78" i="19" s="1"/>
  <c r="G78" i="19" s="1"/>
  <c r="I72" i="20"/>
  <c r="G56" i="20"/>
  <c r="D56" i="19" s="1"/>
  <c r="G56" i="19" s="1"/>
  <c r="G65" i="20"/>
  <c r="D65" i="19" s="1"/>
  <c r="G65" i="19" s="1"/>
  <c r="B8" i="17" l="1"/>
  <c r="B29" i="22"/>
  <c r="C8" i="17"/>
  <c r="C29" i="22"/>
  <c r="M43" i="19"/>
  <c r="M67" i="20"/>
  <c r="D67" i="19"/>
  <c r="G67" i="19" s="1"/>
  <c r="M67" i="19" s="1"/>
  <c r="M66" i="20"/>
  <c r="D66" i="19"/>
  <c r="G66" i="19" s="1"/>
  <c r="M66" i="19" s="1"/>
  <c r="M55" i="20"/>
  <c r="D55" i="19"/>
  <c r="G55" i="19" s="1"/>
  <c r="M55" i="19" s="1"/>
  <c r="M51" i="19"/>
  <c r="M63" i="20"/>
  <c r="D63" i="19"/>
  <c r="G63" i="19" s="1"/>
  <c r="M63" i="19" s="1"/>
  <c r="M75" i="20"/>
  <c r="D75" i="19"/>
  <c r="G75" i="19" s="1"/>
  <c r="M75" i="19" s="1"/>
  <c r="M53" i="20"/>
  <c r="I53" i="19"/>
  <c r="L53" i="19" s="1"/>
  <c r="M53" i="19" s="1"/>
  <c r="M69" i="20"/>
  <c r="D69" i="19"/>
  <c r="G69" i="19" s="1"/>
  <c r="M69" i="19" s="1"/>
  <c r="G40" i="19"/>
  <c r="M40" i="19" s="1"/>
  <c r="M46" i="19"/>
  <c r="M73" i="20"/>
  <c r="D73" i="19"/>
  <c r="G73" i="19" s="1"/>
  <c r="M73" i="19" s="1"/>
  <c r="L42" i="19"/>
  <c r="M45" i="20"/>
  <c r="D45" i="19"/>
  <c r="G45" i="19" s="1"/>
  <c r="M45" i="19" s="1"/>
  <c r="M60" i="20"/>
  <c r="I60" i="19"/>
  <c r="L60" i="19" s="1"/>
  <c r="M60" i="19" s="1"/>
  <c r="M70" i="19"/>
  <c r="M78" i="20"/>
  <c r="M62" i="20"/>
  <c r="M74" i="20"/>
  <c r="M77" i="19"/>
  <c r="M64" i="20"/>
  <c r="M61" i="20"/>
  <c r="M50" i="19"/>
  <c r="M54" i="19"/>
  <c r="M57" i="20"/>
  <c r="M68" i="19"/>
  <c r="M41" i="19"/>
  <c r="M76" i="19"/>
  <c r="M65" i="19"/>
  <c r="M48" i="19"/>
  <c r="M47" i="20"/>
  <c r="M59" i="20"/>
  <c r="M44" i="20"/>
  <c r="M54" i="20"/>
  <c r="M51" i="20"/>
  <c r="M61" i="19"/>
  <c r="M49" i="20"/>
  <c r="M58" i="19"/>
  <c r="M56" i="20"/>
  <c r="M65" i="20"/>
  <c r="M46" i="20"/>
  <c r="M74" i="19"/>
  <c r="M78" i="19"/>
  <c r="M47" i="19"/>
  <c r="M52" i="19"/>
  <c r="M58" i="20"/>
  <c r="M77" i="20"/>
  <c r="K79" i="19"/>
  <c r="M52" i="20"/>
  <c r="M62" i="19"/>
  <c r="M43" i="20"/>
  <c r="M48" i="20"/>
  <c r="M49" i="19"/>
  <c r="M68" i="20"/>
  <c r="E79" i="19"/>
  <c r="C28" i="22" s="1"/>
  <c r="E79" i="20"/>
  <c r="B28" i="22" s="1"/>
  <c r="M41" i="20"/>
  <c r="M71" i="20"/>
  <c r="M64" i="19"/>
  <c r="M56" i="19"/>
  <c r="M59" i="19"/>
  <c r="M71" i="19"/>
  <c r="L72" i="20"/>
  <c r="L79" i="20" s="1"/>
  <c r="M50" i="20"/>
  <c r="M57" i="19"/>
  <c r="M70" i="20"/>
  <c r="M44" i="19"/>
  <c r="M76" i="20"/>
  <c r="M40" i="20"/>
  <c r="G72" i="20"/>
  <c r="I79" i="20"/>
  <c r="M42" i="20"/>
  <c r="D79" i="20"/>
  <c r="B27" i="22" s="1"/>
  <c r="B30" i="22" s="1"/>
  <c r="C27" i="22" l="1"/>
  <c r="C30" i="22"/>
  <c r="L72" i="19"/>
  <c r="L79" i="19" s="1"/>
  <c r="M42" i="19"/>
  <c r="M72" i="19" s="1"/>
  <c r="G72" i="19"/>
  <c r="G79" i="19" s="1"/>
  <c r="D72" i="19"/>
  <c r="D79" i="19" s="1"/>
  <c r="I72" i="19"/>
  <c r="I79" i="19" s="1"/>
  <c r="G79" i="20"/>
  <c r="M72" i="20"/>
  <c r="M79" i="19" l="1"/>
  <c r="M79" i="20"/>
  <c r="L71" i="9" l="1"/>
  <c r="L78" i="9" s="1"/>
  <c r="I78" i="8" s="1"/>
  <c r="G61" i="9"/>
  <c r="L60" i="9"/>
  <c r="I60" i="8" s="1"/>
  <c r="L43" i="9"/>
  <c r="I43" i="8" s="1"/>
  <c r="L62" i="9"/>
  <c r="I62" i="8" s="1"/>
  <c r="L61" i="9"/>
  <c r="I61" i="8" s="1"/>
  <c r="L70" i="9"/>
  <c r="L77" i="9" s="1"/>
  <c r="I77" i="8" s="1"/>
  <c r="L57" i="9"/>
  <c r="I57" i="8" s="1"/>
  <c r="E72" i="8"/>
  <c r="E79" i="8" s="1"/>
  <c r="C22" i="22" s="1"/>
  <c r="G71" i="9"/>
  <c r="G63" i="9"/>
  <c r="G60" i="9" l="1"/>
  <c r="D60" i="8" s="1"/>
  <c r="G60" i="8" s="1"/>
  <c r="G57" i="9"/>
  <c r="M57" i="9" s="1"/>
  <c r="G75" i="9"/>
  <c r="D75" i="8" s="1"/>
  <c r="G62" i="9"/>
  <c r="D62" i="8" s="1"/>
  <c r="G42" i="9"/>
  <c r="D42" i="8" s="1"/>
  <c r="G42" i="8" s="1"/>
  <c r="L61" i="8"/>
  <c r="G69" i="9"/>
  <c r="L69" i="9"/>
  <c r="I69" i="8" s="1"/>
  <c r="G43" i="9"/>
  <c r="M43" i="9" s="1"/>
  <c r="G49" i="9"/>
  <c r="D49" i="8" s="1"/>
  <c r="G49" i="8" s="1"/>
  <c r="G47" i="9"/>
  <c r="L57" i="8"/>
  <c r="G48" i="9"/>
  <c r="D48" i="8" s="1"/>
  <c r="G48" i="8" s="1"/>
  <c r="G68" i="9"/>
  <c r="G52" i="9"/>
  <c r="D52" i="8" s="1"/>
  <c r="L43" i="8"/>
  <c r="G44" i="9"/>
  <c r="D44" i="8" s="1"/>
  <c r="L60" i="8"/>
  <c r="G70" i="9"/>
  <c r="M70" i="9" s="1"/>
  <c r="L54" i="9"/>
  <c r="I54" i="8" s="1"/>
  <c r="G40" i="9"/>
  <c r="D40" i="8" s="1"/>
  <c r="G40" i="8" s="1"/>
  <c r="L73" i="9"/>
  <c r="I73" i="8" s="1"/>
  <c r="G59" i="9"/>
  <c r="D59" i="8" s="1"/>
  <c r="G59" i="8" s="1"/>
  <c r="L64" i="9"/>
  <c r="I64" i="8" s="1"/>
  <c r="G55" i="9"/>
  <c r="G73" i="9"/>
  <c r="D73" i="8" s="1"/>
  <c r="G45" i="9"/>
  <c r="G58" i="9"/>
  <c r="G54" i="9"/>
  <c r="G65" i="9"/>
  <c r="G74" i="9"/>
  <c r="D74" i="8" s="1"/>
  <c r="G74" i="8" s="1"/>
  <c r="G66" i="9"/>
  <c r="G41" i="9"/>
  <c r="J72" i="9"/>
  <c r="J79" i="9" s="1"/>
  <c r="L63" i="9"/>
  <c r="I63" i="8" s="1"/>
  <c r="L63" i="8" s="1"/>
  <c r="F72" i="8"/>
  <c r="F79" i="8" s="1"/>
  <c r="G56" i="9"/>
  <c r="G46" i="9"/>
  <c r="G64" i="9"/>
  <c r="D64" i="8" s="1"/>
  <c r="G64" i="8" s="1"/>
  <c r="L51" i="9"/>
  <c r="I51" i="8" s="1"/>
  <c r="G51" i="9"/>
  <c r="L56" i="9"/>
  <c r="I56" i="8" s="1"/>
  <c r="G76" i="9"/>
  <c r="D76" i="8" s="1"/>
  <c r="G76" i="8" s="1"/>
  <c r="G53" i="9"/>
  <c r="L45" i="9"/>
  <c r="I45" i="8" s="1"/>
  <c r="G67" i="9"/>
  <c r="I72" i="9"/>
  <c r="I79" i="9" s="1"/>
  <c r="I70" i="8"/>
  <c r="L70" i="8" s="1"/>
  <c r="L77" i="8" s="1"/>
  <c r="J72" i="8"/>
  <c r="J79" i="8" s="1"/>
  <c r="D57" i="8"/>
  <c r="G57" i="8" s="1"/>
  <c r="L46" i="9"/>
  <c r="I46" i="8" s="1"/>
  <c r="L48" i="9"/>
  <c r="F72" i="9"/>
  <c r="F79" i="9" s="1"/>
  <c r="L52" i="9"/>
  <c r="I52" i="8" s="1"/>
  <c r="G50" i="9"/>
  <c r="D50" i="8" s="1"/>
  <c r="I71" i="8"/>
  <c r="L71" i="8" s="1"/>
  <c r="L78" i="8" s="1"/>
  <c r="L47" i="9"/>
  <c r="I47" i="8" s="1"/>
  <c r="D72" i="9"/>
  <c r="D79" i="9" s="1"/>
  <c r="G78" i="9"/>
  <c r="M78" i="9" s="1"/>
  <c r="L58" i="9"/>
  <c r="I58" i="8" s="1"/>
  <c r="L62" i="8"/>
  <c r="D71" i="8"/>
  <c r="G71" i="8" s="1"/>
  <c r="M71" i="9"/>
  <c r="L53" i="9"/>
  <c r="D61" i="8"/>
  <c r="G61" i="8" s="1"/>
  <c r="M61" i="9"/>
  <c r="D63" i="8"/>
  <c r="G63" i="8" s="1"/>
  <c r="E72" i="9"/>
  <c r="E79" i="9" s="1"/>
  <c r="B22" i="22" s="1"/>
  <c r="B21" i="22" l="1"/>
  <c r="C9" i="17"/>
  <c r="C10" i="17" s="1"/>
  <c r="B9" i="17"/>
  <c r="B10" i="17" s="1"/>
  <c r="M60" i="9"/>
  <c r="M62" i="9"/>
  <c r="L65" i="9"/>
  <c r="I65" i="8" s="1"/>
  <c r="L65" i="8" s="1"/>
  <c r="D69" i="8"/>
  <c r="G69" i="8" s="1"/>
  <c r="D43" i="8"/>
  <c r="G43" i="8" s="1"/>
  <c r="D55" i="8"/>
  <c r="G55" i="8" s="1"/>
  <c r="L69" i="8"/>
  <c r="M69" i="9"/>
  <c r="D56" i="8"/>
  <c r="G56" i="8" s="1"/>
  <c r="D47" i="8"/>
  <c r="G47" i="8" s="1"/>
  <c r="D65" i="8"/>
  <c r="G65" i="8" s="1"/>
  <c r="D68" i="8"/>
  <c r="G68" i="8" s="1"/>
  <c r="L67" i="9"/>
  <c r="I67" i="8" s="1"/>
  <c r="L67" i="8" s="1"/>
  <c r="L64" i="8"/>
  <c r="M64" i="8" s="1"/>
  <c r="L73" i="8"/>
  <c r="M56" i="9"/>
  <c r="G77" i="9"/>
  <c r="D77" i="8" s="1"/>
  <c r="M48" i="9"/>
  <c r="L52" i="8"/>
  <c r="M73" i="9"/>
  <c r="D70" i="8"/>
  <c r="G70" i="8" s="1"/>
  <c r="M70" i="8" s="1"/>
  <c r="D67" i="8"/>
  <c r="G67" i="8" s="1"/>
  <c r="M64" i="9"/>
  <c r="M54" i="9"/>
  <c r="L54" i="8"/>
  <c r="L74" i="9"/>
  <c r="L76" i="9"/>
  <c r="I76" i="8" s="1"/>
  <c r="L76" i="8" s="1"/>
  <c r="M76" i="8" s="1"/>
  <c r="D58" i="8"/>
  <c r="G58" i="8" s="1"/>
  <c r="D45" i="8"/>
  <c r="G45" i="8" s="1"/>
  <c r="M52" i="9"/>
  <c r="M63" i="9"/>
  <c r="D54" i="8"/>
  <c r="G54" i="8" s="1"/>
  <c r="L40" i="9"/>
  <c r="I40" i="8" s="1"/>
  <c r="L46" i="8"/>
  <c r="D66" i="8"/>
  <c r="G66" i="8" s="1"/>
  <c r="L51" i="8"/>
  <c r="I48" i="8"/>
  <c r="L48" i="8" s="1"/>
  <c r="M48" i="8" s="1"/>
  <c r="D46" i="8"/>
  <c r="G46" i="8" s="1"/>
  <c r="M53" i="9"/>
  <c r="D41" i="8"/>
  <c r="G41" i="8" s="1"/>
  <c r="L56" i="8"/>
  <c r="L50" i="9"/>
  <c r="M58" i="9"/>
  <c r="L59" i="9"/>
  <c r="I59" i="8" s="1"/>
  <c r="L59" i="8" s="1"/>
  <c r="M59" i="8" s="1"/>
  <c r="L45" i="8"/>
  <c r="L55" i="9"/>
  <c r="L75" i="9"/>
  <c r="D51" i="8"/>
  <c r="M45" i="9"/>
  <c r="D53" i="8"/>
  <c r="G53" i="8" s="1"/>
  <c r="D78" i="8"/>
  <c r="L49" i="9"/>
  <c r="M46" i="9"/>
  <c r="G72" i="9"/>
  <c r="M47" i="9"/>
  <c r="L58" i="8"/>
  <c r="L44" i="9"/>
  <c r="I53" i="8"/>
  <c r="M51" i="9"/>
  <c r="K72" i="8"/>
  <c r="K79" i="8" s="1"/>
  <c r="C23" i="22" s="1"/>
  <c r="L42" i="9"/>
  <c r="M42" i="9" s="1"/>
  <c r="L68" i="9"/>
  <c r="I68" i="8" s="1"/>
  <c r="L68" i="8" s="1"/>
  <c r="L41" i="9"/>
  <c r="I41" i="8" s="1"/>
  <c r="L66" i="9"/>
  <c r="I66" i="8" s="1"/>
  <c r="G75" i="8"/>
  <c r="L47" i="8"/>
  <c r="M61" i="8"/>
  <c r="M60" i="8"/>
  <c r="M63" i="8"/>
  <c r="G73" i="8"/>
  <c r="G62" i="8"/>
  <c r="K72" i="9"/>
  <c r="G44" i="8"/>
  <c r="G50" i="8"/>
  <c r="M57" i="8"/>
  <c r="G78" i="8"/>
  <c r="M71" i="8"/>
  <c r="G52" i="8"/>
  <c r="M65" i="9" l="1"/>
  <c r="M69" i="8"/>
  <c r="M73" i="8"/>
  <c r="M47" i="8"/>
  <c r="M67" i="9"/>
  <c r="M77" i="9"/>
  <c r="G79" i="9"/>
  <c r="G77" i="8"/>
  <c r="M77" i="8" s="1"/>
  <c r="M54" i="8"/>
  <c r="M40" i="9"/>
  <c r="I74" i="8"/>
  <c r="L74" i="8" s="1"/>
  <c r="M74" i="8" s="1"/>
  <c r="M74" i="9"/>
  <c r="M68" i="9"/>
  <c r="M76" i="9"/>
  <c r="M46" i="8"/>
  <c r="G51" i="8"/>
  <c r="G72" i="8" s="1"/>
  <c r="I50" i="8"/>
  <c r="M50" i="9"/>
  <c r="M41" i="9"/>
  <c r="I49" i="8"/>
  <c r="L49" i="8" s="1"/>
  <c r="M49" i="8" s="1"/>
  <c r="M49" i="9"/>
  <c r="I75" i="8"/>
  <c r="M75" i="9"/>
  <c r="D72" i="8"/>
  <c r="D79" i="8" s="1"/>
  <c r="M59" i="9"/>
  <c r="I55" i="8"/>
  <c r="M55" i="9"/>
  <c r="I44" i="8"/>
  <c r="M44" i="9"/>
  <c r="I42" i="8"/>
  <c r="L42" i="8" s="1"/>
  <c r="M42" i="8" s="1"/>
  <c r="L72" i="9"/>
  <c r="L79" i="9" s="1"/>
  <c r="M66" i="9"/>
  <c r="L53" i="8"/>
  <c r="M53" i="8" s="1"/>
  <c r="K79" i="9"/>
  <c r="B23" i="22" s="1"/>
  <c r="B24" i="22" s="1"/>
  <c r="M56" i="8"/>
  <c r="L41" i="8"/>
  <c r="M41" i="8" s="1"/>
  <c r="M58" i="8"/>
  <c r="M62" i="8"/>
  <c r="M65" i="8"/>
  <c r="L40" i="8"/>
  <c r="M67" i="8"/>
  <c r="M68" i="8"/>
  <c r="M45" i="8"/>
  <c r="M43" i="8"/>
  <c r="L66" i="8"/>
  <c r="M66" i="8" s="1"/>
  <c r="M52" i="8"/>
  <c r="M78" i="8"/>
  <c r="C21" i="22" l="1"/>
  <c r="C24" i="22" s="1"/>
  <c r="C32" i="22" s="1"/>
  <c r="B32" i="22"/>
  <c r="G17" i="22" s="1"/>
  <c r="G79" i="8"/>
  <c r="M51" i="8"/>
  <c r="L50" i="8"/>
  <c r="M50" i="8" s="1"/>
  <c r="L75" i="8"/>
  <c r="M75" i="8" s="1"/>
  <c r="L55" i="8"/>
  <c r="M55" i="8" s="1"/>
  <c r="M72" i="9"/>
  <c r="M79" i="9" s="1"/>
  <c r="I72" i="8"/>
  <c r="I79" i="8" s="1"/>
  <c r="L44" i="8"/>
  <c r="M44" i="8" s="1"/>
  <c r="M40" i="8"/>
  <c r="G18" i="22" l="1"/>
  <c r="G19" i="22"/>
  <c r="C35" i="22"/>
  <c r="C37" i="22" s="1"/>
  <c r="C36" i="22"/>
  <c r="H17" i="22"/>
  <c r="M72" i="8"/>
  <c r="M79" i="8" s="1"/>
  <c r="L72" i="8"/>
  <c r="G20" i="22" l="1"/>
  <c r="H19" i="22"/>
  <c r="I19" i="22" s="1"/>
  <c r="H18" i="22"/>
  <c r="H20" i="22" s="1"/>
  <c r="I17" i="22"/>
  <c r="L79" i="8"/>
  <c r="I18" i="22" l="1"/>
  <c r="I20" i="22" s="1"/>
</calcChain>
</file>

<file path=xl/sharedStrings.xml><?xml version="1.0" encoding="utf-8"?>
<sst xmlns="http://schemas.openxmlformats.org/spreadsheetml/2006/main" count="393" uniqueCount="123">
  <si>
    <t>Appendix</t>
  </si>
  <si>
    <t>Account 1508 Sub-account - Useful Life Changes</t>
  </si>
  <si>
    <t xml:space="preserve">Impact resulting from useful life changes </t>
  </si>
  <si>
    <t>Total</t>
  </si>
  <si>
    <t>Reporting Basis</t>
  </si>
  <si>
    <t>MIFRS</t>
  </si>
  <si>
    <t>Principal Balance</t>
  </si>
  <si>
    <t>Forecast</t>
  </si>
  <si>
    <t>Return on Rate Base - 6.1%</t>
  </si>
  <si>
    <t>$</t>
  </si>
  <si>
    <t>Carrying Charges –  2.91%</t>
  </si>
  <si>
    <r>
      <t xml:space="preserve">PP&amp;E Values under former </t>
    </r>
    <r>
      <rPr>
        <b/>
        <strike/>
        <sz val="10"/>
        <color rgb="FF000000"/>
        <rFont val="Arial"/>
        <family val="2"/>
      </rPr>
      <t xml:space="preserve"> </t>
    </r>
    <r>
      <rPr>
        <b/>
        <sz val="10"/>
        <color indexed="8"/>
        <rFont val="Arial"/>
        <family val="2"/>
      </rPr>
      <t>useful lives</t>
    </r>
  </si>
  <si>
    <t>Difference</t>
  </si>
  <si>
    <t xml:space="preserve">            Opening net PP&amp;E</t>
  </si>
  <si>
    <t xml:space="preserve">            Net Additions</t>
  </si>
  <si>
    <r>
      <t xml:space="preserve">            Net Depreciation</t>
    </r>
    <r>
      <rPr>
        <sz val="10"/>
        <rFont val="Arial"/>
        <family val="2"/>
      </rPr>
      <t xml:space="preserve"> (includes derecognition)</t>
    </r>
  </si>
  <si>
    <t xml:space="preserve">            Closing net PP&amp;E</t>
  </si>
  <si>
    <t>PP&amp;E Values under revised useful lives (Starts from 2025)</t>
  </si>
  <si>
    <t xml:space="preserve">            Net Depreciation (includes derecognition)</t>
  </si>
  <si>
    <t>Difference in Closing net PP&amp;E</t>
  </si>
  <si>
    <t>Effect on Deferral and Variance Account Rate Riders</t>
  </si>
  <si>
    <t>Closing balance in Account 1508 Sub-account - Useful Life Changes</t>
  </si>
  <si>
    <t>Return on capital</t>
  </si>
  <si>
    <t>Return on Rate Base Associated with Account 1508 Sub-account - Useful Life Changes balance at return on capital of 6.1%</t>
  </si>
  <si>
    <t># of years of rate rider disposition period</t>
  </si>
  <si>
    <t>Amount included in Deferral and Variance Account Rate Rider Calculation</t>
  </si>
  <si>
    <t>Rate Zone</t>
  </si>
  <si>
    <t>Closing Principal Balance as of Dec-31-25</t>
  </si>
  <si>
    <t>Principal-Projected Transactions during 2026</t>
  </si>
  <si>
    <t>Closing Principal Balance as of Dec-31-26</t>
  </si>
  <si>
    <t>BRZ</t>
  </si>
  <si>
    <t>ERZ</t>
  </si>
  <si>
    <t>GRZ</t>
  </si>
  <si>
    <t>HRZ</t>
  </si>
  <si>
    <t>PRZ</t>
  </si>
  <si>
    <t xml:space="preserve">Summary Impact resulting from the useful life changes </t>
  </si>
  <si>
    <t>Depreciation expense under new useful lives</t>
  </si>
  <si>
    <t>Depreciation expense under former  useful lives</t>
  </si>
  <si>
    <t>Difference in Depreciation Expense</t>
  </si>
  <si>
    <t>OEB Account</t>
  </si>
  <si>
    <t xml:space="preserve">Description </t>
  </si>
  <si>
    <t>Depreciation 
New UL</t>
  </si>
  <si>
    <t>Depreciation 
old UL</t>
  </si>
  <si>
    <t>Capital Contributions Paid</t>
  </si>
  <si>
    <t>Computer Software</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</si>
  <si>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</si>
  <si>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</si>
  <si>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</si>
  <si>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</si>
  <si>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</si>
  <si>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</si>
  <si>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</si>
  <si>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</si>
  <si>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</si>
  <si>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</si>
  <si>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Buildings &amp; Fixtures</t>
  </si>
  <si>
    <t>Office Furniture &amp; Equipment</t>
  </si>
  <si>
    <t>Computer Equipment - Hardware</t>
  </si>
  <si>
    <t>Transportation Equipment</t>
  </si>
  <si>
    <t>Stores Equipment</t>
  </si>
  <si>
    <t>Tools, Shop &amp; Garage Equipment</t>
  </si>
  <si>
    <t>Measurement &amp; Testing Equipment</t>
  </si>
  <si>
    <t>Communications Equipment</t>
  </si>
  <si>
    <t xml:space="preserve">Miscellaneous Equipment </t>
  </si>
  <si>
    <t>System Supervisor Equipment</t>
  </si>
  <si>
    <t>Deferred Revenue</t>
  </si>
  <si>
    <t>Property Under Finance Lease</t>
  </si>
  <si>
    <t>MIFRS Depreciation Expense</t>
  </si>
  <si>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</si>
  <si>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</si>
  <si>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</si>
  <si>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</si>
  <si>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</si>
  <si>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</si>
  <si>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</si>
  <si>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</si>
  <si>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New Useful Lives</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</si>
  <si>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</si>
  <si>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</si>
  <si>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</si>
  <si>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</si>
  <si>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</si>
  <si>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</si>
  <si>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</si>
  <si>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</si>
  <si>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</si>
  <si>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</si>
  <si>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 xml:space="preserve">Year </t>
  </si>
  <si>
    <t>Cost</t>
  </si>
  <si>
    <t>Accumulated Depreciation</t>
  </si>
  <si>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</si>
  <si>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</si>
  <si>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</si>
  <si>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</si>
  <si>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</si>
  <si>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</si>
  <si>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</si>
  <si>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</si>
  <si>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Computer Software (Formally known as Account 1925)</t>
  </si>
  <si>
    <t>Land Rights (Formally known as Account 1906)</t>
  </si>
  <si>
    <t>Land</t>
  </si>
  <si>
    <t>Other Installations on Customer's Premises</t>
  </si>
  <si>
    <t>Street Lighting and Signal Systems</t>
  </si>
  <si>
    <t>Office Furniture &amp; Equipment (10 years)</t>
  </si>
  <si>
    <r>
      <t>Deferred Revenue</t>
    </r>
    <r>
      <rPr>
        <vertAlign val="superscript"/>
        <sz val="10"/>
        <rFont val="Arial"/>
        <family val="2"/>
      </rPr>
      <t>5</t>
    </r>
  </si>
  <si>
    <t>2440.NDA</t>
  </si>
  <si>
    <t>Deferred Revenue-Non Distribution Assets</t>
  </si>
  <si>
    <r>
      <t>Property Under Finance Lease</t>
    </r>
    <r>
      <rPr>
        <vertAlign val="superscript"/>
        <sz val="10"/>
        <rFont val="Arial"/>
        <family val="2"/>
      </rPr>
      <t>7</t>
    </r>
  </si>
  <si>
    <t xml:space="preserve">Non-Utility Property Owned </t>
  </si>
  <si>
    <t>Construction Work In Progress</t>
  </si>
  <si>
    <t>2055.CIAC</t>
  </si>
  <si>
    <t>Construction Work In Progress - CIAC</t>
  </si>
  <si>
    <t>Sub-Total</t>
  </si>
  <si>
    <t>Less Other Non Rate-Regulated Utility Assets</t>
  </si>
  <si>
    <t>Less Other Installations on Customer's Premises</t>
  </si>
  <si>
    <t>Less Street Lighting and Signal Systems</t>
  </si>
  <si>
    <t>Less Deferred Revenue-non distribution assets</t>
  </si>
  <si>
    <t>Less Construction Work In Progress</t>
  </si>
  <si>
    <t>Less Construction Work In Progress - CIAC</t>
  </si>
  <si>
    <t>Total PP&amp;E for Rate Base Purposes</t>
  </si>
  <si>
    <t>Old Useful Lives</t>
  </si>
  <si>
    <r>
      <t xml:space="preserve">Less Other Non Rate-Regulated Utility Assets </t>
    </r>
    <r>
      <rPr>
        <i/>
        <sz val="9"/>
        <rFont val="Arial"/>
        <family val="2"/>
      </rPr>
      <t>(input as negative)</t>
    </r>
  </si>
  <si>
    <t>EB-2025-0252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</si>
</sst>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00_-;\-* #,##0.00_-;_-* &quot;-&quot;??_-;_-@_-"/>
    <numFmt numFmtId="167" formatCode="_-* #,##0_-;\-* #,##0_-;_-* &quot;-&quot;??_-;_-@_-"/>
    <numFmt numFmtId="168" formatCode="_(* #,##0.0_);_(* \(#,##0.0\);_(* &quot;-&quot;??_);_(@_)"/>
  </numFmts>
  <fonts count="2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color indexed="8"/>
      <name val="Calibri"/>
      <family val="2"/>
    </font>
    <font>
      <sz val="10"/>
      <color indexed="8"/>
      <name val="Arial"/>
      <family val="2"/>
    </font>
    <font>
      <b/>
      <sz val="10"/>
      <color indexed="8"/>
      <name val="Arial"/>
      <family val="2"/>
    </font>
    <font>
      <sz val="10"/>
      <color indexed="8"/>
      <name val="Calibri"/>
      <family val="2"/>
    </font>
    <font>
      <b/>
      <vertAlign val="superscript"/>
      <sz val="14"/>
      <name val="Arial"/>
      <family val="2"/>
    </font>
    <font>
      <b/>
      <i/>
      <sz val="10"/>
      <name val="Arial"/>
      <family val="2"/>
    </font>
    <font>
      <b/>
      <sz val="11"/>
      <name val="Arial"/>
      <family val="2"/>
    </font>
    <font>
      <b/>
      <u/>
      <sz val="11"/>
      <name val="Arial"/>
      <family val="2"/>
    </font>
    <font>
      <b/>
      <vertAlign val="superscript"/>
      <sz val="10"/>
      <name val="Arial"/>
      <family val="2"/>
    </font>
    <font>
      <vertAlign val="superscript"/>
      <sz val="10"/>
      <name val="Arial"/>
      <family val="2"/>
    </font>
    <font>
      <i/>
      <sz val="10"/>
      <name val="Arial"/>
      <family val="2"/>
    </font>
    <font>
      <b/>
      <i/>
      <sz val="10"/>
      <color indexed="8"/>
      <name val="Arial"/>
      <family val="2"/>
    </font>
    <font>
      <i/>
      <sz val="9"/>
      <name val="Arial"/>
      <family val="2"/>
    </font>
    <font>
      <b/>
      <sz val="10"/>
      <color rgb="FFFF0000"/>
      <name val="Arial"/>
      <family val="2"/>
    </font>
    <font>
      <b/>
      <sz val="10"/>
      <color theme="0"/>
      <name val="Arial"/>
      <family val="2"/>
    </font>
    <font>
      <sz val="11"/>
      <color rgb="FFFFFFFF"/>
      <name val="Arial"/>
      <family val="2"/>
    </font>
    <font>
      <sz val="11"/>
      <color rgb="FF000000"/>
      <name val="Arial"/>
      <family val="2"/>
    </font>
    <font>
      <sz val="10"/>
      <color theme="0"/>
      <name val="Arial"/>
      <family val="2"/>
    </font>
    <font>
      <b/>
      <strike/>
      <sz val="10"/>
      <color rgb="FF000000"/>
      <name val="Arial"/>
      <family val="2"/>
    </font>
    <font>
      <i/>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1"/>
        <bgColor indexed="64"/>
      </patternFill>
    </fill>
    <fill>
      <patternFill patternType="solid">
        <fgColor rgb="FF000000"/>
        <bgColor indexed="64"/>
      </patternFill>
    </fill>
  </fills>
  <borders count="16">
    <border>
      <left/>
      <right/>
      <top/>
      <bottom/>
      <diagonal/>
    </border>
    <border>
      <left/>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theme="0"/>
      </top>
      <bottom/>
      <diagonal/>
    </border>
    <border>
      <left/>
      <right/>
      <top style="thin">
        <color indexed="64"/>
      </top>
      <bottom style="double">
        <color indexed="64"/>
      </bottom>
      <diagonal/>
    </border>
  </borders>
  <cellStyleXfs count="17">
    <xf numFmtId="0" fontId="0" fillId="0" borderId="0"/>
    <xf numFmtId="0" fontId="2" fillId="0" borderId="0"/>
    <xf numFmtId="0" fontId="6"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3" fillId="0" borderId="0" xfId="1" applyFont="1" applyProtection="1">
      <protection locked="0"/>
    </xf>
    <xf numFmtId="0" fontId="4" fillId="0" borderId="0" xfId="1"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2" fillId="0" borderId="0" xfId="1" applyProtection="1">
      <protection locked="0"/>
    </xf>
    <xf numFmtId="0" fontId="7" fillId="0" borderId="0" xfId="2" applyFont="1" applyProtection="1">
      <protection locked="0"/>
    </xf>
    <xf numFmtId="0" fontId="9" fillId="0" borderId="0" xfId="2" applyFont="1" applyProtection="1">
      <protection locked="0"/>
    </xf>
    <xf numFmtId="0" fontId="6" fillId="0" borderId="0" xfId="2" applyProtection="1">
      <protection locked="0"/>
    </xf>
    <xf numFmtId="3" fontId="7" fillId="0" borderId="5" xfId="2" applyNumberFormat="1" applyFont="1" applyBorder="1" applyProtection="1">
      <protection locked="0"/>
    </xf>
    <xf numFmtId="0" fontId="8" fillId="0" borderId="5" xfId="2" applyFont="1" applyBorder="1" applyProtection="1">
      <protection locked="0"/>
    </xf>
    <xf numFmtId="0" fontId="2" fillId="0" borderId="0" xfId="1" applyAlignment="1" applyProtection="1">
      <alignment horizontal="center"/>
      <protection locked="0"/>
    </xf>
    <xf numFmtId="0" fontId="4" fillId="0" borderId="0" xfId="0" applyFont="1" applyAlignment="1">
      <alignment horizontal="right" vertical="top"/>
    </xf>
    <xf numFmtId="0" fontId="11" fillId="0" borderId="0" xfId="1" applyFont="1" applyAlignment="1" applyProtection="1">
      <alignment horizontal="center"/>
      <protection locked="0"/>
    </xf>
    <xf numFmtId="15" fontId="2" fillId="0" borderId="0" xfId="1" applyNumberFormat="1" applyProtection="1">
      <protection locked="0"/>
    </xf>
    <xf numFmtId="0" fontId="2" fillId="0" borderId="0" xfId="1" applyAlignment="1" applyProtection="1">
      <alignment horizontal="left" wrapText="1"/>
      <protection locked="0"/>
    </xf>
    <xf numFmtId="0" fontId="2" fillId="0" borderId="0" xfId="1" applyAlignment="1" applyProtection="1">
      <alignment horizontal="left"/>
      <protection locked="0"/>
    </xf>
    <xf numFmtId="0" fontId="3" fillId="0" borderId="0" xfId="1" applyFont="1" applyAlignment="1" applyProtection="1">
      <alignment horizontal="right"/>
      <protection locked="0"/>
    </xf>
    <xf numFmtId="0" fontId="0" fillId="3" borderId="0" xfId="0" applyFill="1" applyAlignment="1" applyProtection="1">
      <alignment horizontal="center" vertical="center"/>
      <protection locked="0"/>
    </xf>
    <xf numFmtId="0" fontId="12" fillId="0" borderId="7" xfId="1" applyFont="1" applyBorder="1" applyAlignment="1">
      <alignment horizontal="center"/>
    </xf>
    <xf numFmtId="0" fontId="13" fillId="0" borderId="0" xfId="1" applyFont="1" applyAlignment="1" applyProtection="1">
      <alignment horizontal="center"/>
      <protection locked="0"/>
    </xf>
    <xf numFmtId="0" fontId="2" fillId="4" borderId="2" xfId="1" applyFill="1" applyBorder="1" applyProtection="1">
      <protection locked="0"/>
    </xf>
    <xf numFmtId="0" fontId="3" fillId="4" borderId="6" xfId="1" applyFont="1" applyFill="1" applyBorder="1" applyProtection="1">
      <protection locked="0"/>
    </xf>
    <xf numFmtId="0" fontId="3" fillId="4" borderId="3" xfId="1" applyFont="1" applyFill="1" applyBorder="1" applyProtection="1">
      <protection locked="0"/>
    </xf>
    <xf numFmtId="0" fontId="3" fillId="4" borderId="5" xfId="1" applyFont="1" applyFill="1" applyBorder="1" applyAlignment="1" applyProtection="1">
      <alignment horizontal="center" wrapText="1"/>
      <protection locked="0"/>
    </xf>
    <xf numFmtId="0" fontId="3" fillId="4" borderId="5" xfId="1" applyFont="1" applyFill="1" applyBorder="1" applyProtection="1">
      <protection locked="0"/>
    </xf>
    <xf numFmtId="0" fontId="3" fillId="4" borderId="5" xfId="1" applyFont="1" applyFill="1" applyBorder="1" applyAlignment="1" applyProtection="1">
      <alignment horizontal="center"/>
      <protection locked="0"/>
    </xf>
    <xf numFmtId="0" fontId="2" fillId="4" borderId="8" xfId="1" applyFill="1" applyBorder="1" applyProtection="1">
      <protection locked="0"/>
    </xf>
    <xf numFmtId="0" fontId="3" fillId="4" borderId="4" xfId="1" applyFont="1" applyFill="1" applyBorder="1" applyAlignment="1" applyProtection="1">
      <alignment horizontal="center"/>
      <protection locked="0"/>
    </xf>
    <xf numFmtId="0" fontId="3" fillId="4" borderId="4" xfId="1" applyFont="1" applyFill="1" applyBorder="1" applyAlignment="1" applyProtection="1">
      <alignment horizontal="center" wrapText="1"/>
      <protection locked="0"/>
    </xf>
    <xf numFmtId="0" fontId="2" fillId="0" borderId="5" xfId="1" applyBorder="1" applyAlignment="1" applyProtection="1">
      <alignment horizontal="center" vertical="center"/>
      <protection locked="0"/>
    </xf>
    <xf numFmtId="0" fontId="2" fillId="0" borderId="5" xfId="1" applyBorder="1" applyAlignment="1" applyProtection="1">
      <alignment vertical="center" wrapText="1"/>
      <protection locked="0"/>
    </xf>
    <xf numFmtId="165" fontId="0" fillId="0" borderId="5" xfId="4" applyNumberFormat="1" applyFont="1" applyFill="1" applyBorder="1" applyProtection="1">
      <protection locked="0"/>
    </xf>
    <xf numFmtId="165" fontId="0" fillId="2" borderId="5" xfId="4" applyNumberFormat="1" applyFont="1" applyFill="1" applyBorder="1" applyProtection="1">
      <protection locked="0"/>
    </xf>
    <xf numFmtId="165" fontId="0" fillId="0" borderId="5" xfId="4" applyNumberFormat="1" applyFont="1" applyBorder="1" applyProtection="1"/>
    <xf numFmtId="165" fontId="2" fillId="0" borderId="5" xfId="1" applyNumberFormat="1" applyBorder="1"/>
    <xf numFmtId="0" fontId="2" fillId="0" borderId="5" xfId="3" applyBorder="1" applyAlignment="1" applyProtection="1">
      <alignment horizontal="center"/>
      <protection locked="0"/>
    </xf>
    <xf numFmtId="0" fontId="2" fillId="0" borderId="5" xfId="1" applyBorder="1" applyAlignment="1" applyProtection="1">
      <alignment horizontal="center"/>
      <protection locked="0"/>
    </xf>
    <xf numFmtId="0" fontId="2" fillId="0" borderId="5" xfId="1" applyBorder="1" applyProtection="1">
      <protection locked="0"/>
    </xf>
    <xf numFmtId="0" fontId="3" fillId="0" borderId="5" xfId="1" applyFont="1" applyBorder="1" applyProtection="1">
      <protection locked="0"/>
    </xf>
    <xf numFmtId="165" fontId="3" fillId="0" borderId="5" xfId="1" applyNumberFormat="1" applyFont="1" applyBorder="1"/>
    <xf numFmtId="165" fontId="2" fillId="0" borderId="0" xfId="1" applyNumberFormat="1" applyProtection="1">
      <protection locked="0"/>
    </xf>
    <xf numFmtId="0" fontId="2" fillId="0" borderId="0" xfId="3" applyProtection="1">
      <protection locked="0"/>
    </xf>
    <xf numFmtId="0" fontId="17" fillId="0" borderId="0" xfId="2" applyFont="1" applyProtection="1">
      <protection locked="0"/>
    </xf>
    <xf numFmtId="0" fontId="2" fillId="0" borderId="0" xfId="3" applyAlignment="1" applyProtection="1">
      <alignment horizontal="center"/>
      <protection locked="0"/>
    </xf>
    <xf numFmtId="0" fontId="3" fillId="0" borderId="0" xfId="3" applyFont="1" applyProtection="1">
      <protection locked="0"/>
    </xf>
    <xf numFmtId="0" fontId="4" fillId="2" borderId="1" xfId="3" applyFont="1" applyFill="1" applyBorder="1" applyAlignment="1" applyProtection="1">
      <alignment horizontal="right" vertical="top"/>
      <protection locked="0"/>
    </xf>
    <xf numFmtId="0" fontId="4" fillId="2" borderId="0" xfId="3" applyFont="1" applyFill="1" applyAlignment="1" applyProtection="1">
      <alignment horizontal="right" vertical="top"/>
      <protection locked="0"/>
    </xf>
    <xf numFmtId="0" fontId="4" fillId="0" borderId="0" xfId="3" applyFont="1" applyAlignment="1" applyProtection="1">
      <alignment horizontal="right" vertical="top"/>
      <protection locked="0"/>
    </xf>
    <xf numFmtId="0" fontId="11" fillId="0" borderId="0" xfId="3" applyFont="1" applyAlignment="1" applyProtection="1">
      <alignment horizontal="center"/>
      <protection locked="0"/>
    </xf>
    <xf numFmtId="0" fontId="2" fillId="0" borderId="0" xfId="3" applyAlignment="1" applyProtection="1">
      <alignment horizontal="left" wrapText="1"/>
      <protection locked="0"/>
    </xf>
    <xf numFmtId="0" fontId="2" fillId="0" borderId="0" xfId="3" applyAlignment="1" applyProtection="1">
      <alignment horizontal="left"/>
      <protection locked="0"/>
    </xf>
    <xf numFmtId="0" fontId="3" fillId="0" borderId="0" xfId="3" applyFont="1" applyAlignment="1" applyProtection="1">
      <alignment horizontal="right"/>
      <protection locked="0"/>
    </xf>
    <xf numFmtId="0" fontId="1" fillId="3" borderId="0" xfId="10" applyFill="1" applyAlignment="1" applyProtection="1">
      <alignment horizontal="center" vertical="center"/>
      <protection locked="0"/>
    </xf>
    <xf numFmtId="0" fontId="12" fillId="0" borderId="7" xfId="3" applyFont="1" applyBorder="1" applyAlignment="1">
      <alignment horizontal="center"/>
    </xf>
    <xf numFmtId="0" fontId="13" fillId="0" borderId="0" xfId="3" applyFont="1" applyAlignment="1" applyProtection="1">
      <alignment horizontal="center"/>
      <protection locked="0"/>
    </xf>
    <xf numFmtId="0" fontId="2" fillId="4" borderId="2" xfId="3" applyFill="1" applyBorder="1" applyProtection="1">
      <protection locked="0"/>
    </xf>
    <xf numFmtId="0" fontId="3" fillId="4" borderId="6" xfId="3" applyFont="1" applyFill="1" applyBorder="1" applyProtection="1">
      <protection locked="0"/>
    </xf>
    <xf numFmtId="0" fontId="3" fillId="4" borderId="3" xfId="3" applyFont="1" applyFill="1" applyBorder="1" applyProtection="1">
      <protection locked="0"/>
    </xf>
    <xf numFmtId="0" fontId="3" fillId="4" borderId="5" xfId="11" applyFont="1" applyFill="1" applyBorder="1" applyAlignment="1" applyProtection="1">
      <alignment horizontal="center" wrapText="1"/>
      <protection locked="0"/>
    </xf>
    <xf numFmtId="0" fontId="3" fillId="4" borderId="5" xfId="11" applyFont="1" applyFill="1" applyBorder="1" applyProtection="1">
      <protection locked="0"/>
    </xf>
    <xf numFmtId="0" fontId="3" fillId="4" borderId="5" xfId="11" applyFont="1" applyFill="1" applyBorder="1" applyAlignment="1" applyProtection="1">
      <alignment horizontal="center"/>
      <protection locked="0"/>
    </xf>
    <xf numFmtId="0" fontId="2" fillId="4" borderId="8" xfId="11" applyFill="1" applyBorder="1" applyProtection="1">
      <protection locked="0"/>
    </xf>
    <xf numFmtId="0" fontId="3" fillId="4" borderId="4" xfId="11" applyFont="1" applyFill="1" applyBorder="1" applyAlignment="1" applyProtection="1">
      <alignment horizontal="center"/>
      <protection locked="0"/>
    </xf>
    <xf numFmtId="0" fontId="3" fillId="4" borderId="4" xfId="11" applyFont="1" applyFill="1" applyBorder="1" applyAlignment="1" applyProtection="1">
      <alignment horizontal="center" wrapText="1"/>
      <protection locked="0"/>
    </xf>
    <xf numFmtId="0" fontId="3" fillId="0" borderId="5" xfId="11" applyFont="1" applyBorder="1" applyAlignment="1" applyProtection="1">
      <alignment horizontal="center" wrapText="1"/>
      <protection locked="0"/>
    </xf>
    <xf numFmtId="0" fontId="2" fillId="0" borderId="5" xfId="11" applyBorder="1" applyAlignment="1" applyProtection="1">
      <alignment horizontal="center" vertical="center"/>
      <protection locked="0"/>
    </xf>
    <xf numFmtId="0" fontId="2" fillId="0" borderId="5" xfId="11" applyBorder="1" applyAlignment="1" applyProtection="1">
      <alignment vertical="center" wrapText="1"/>
      <protection locked="0"/>
    </xf>
    <xf numFmtId="165" fontId="0" fillId="0" borderId="5" xfId="4" applyNumberFormat="1" applyFont="1" applyFill="1" applyBorder="1" applyProtection="1"/>
    <xf numFmtId="0" fontId="2" fillId="0" borderId="8" xfId="11" applyBorder="1" applyProtection="1">
      <protection locked="0"/>
    </xf>
    <xf numFmtId="165" fontId="2" fillId="0" borderId="5" xfId="11" applyNumberFormat="1" applyBorder="1"/>
    <xf numFmtId="0" fontId="2" fillId="0" borderId="0" xfId="11" applyAlignment="1" applyProtection="1">
      <alignment horizontal="center"/>
      <protection locked="0"/>
    </xf>
    <xf numFmtId="0" fontId="2" fillId="0" borderId="5" xfId="11" applyBorder="1" applyAlignment="1" applyProtection="1">
      <alignment horizontal="center"/>
      <protection locked="0"/>
    </xf>
    <xf numFmtId="0" fontId="2" fillId="0" borderId="5" xfId="11" applyBorder="1" applyProtection="1">
      <protection locked="0"/>
    </xf>
    <xf numFmtId="0" fontId="2" fillId="0" borderId="2" xfId="11" applyBorder="1" applyProtection="1">
      <protection locked="0"/>
    </xf>
    <xf numFmtId="0" fontId="2" fillId="0" borderId="2" xfId="3" applyBorder="1" applyProtection="1">
      <protection locked="0"/>
    </xf>
    <xf numFmtId="0" fontId="3" fillId="0" borderId="5" xfId="11" applyFont="1" applyBorder="1" applyProtection="1">
      <protection locked="0"/>
    </xf>
    <xf numFmtId="165" fontId="3" fillId="0" borderId="5" xfId="11" applyNumberFormat="1" applyFont="1" applyBorder="1"/>
    <xf numFmtId="0" fontId="16" fillId="0" borderId="5" xfId="11" applyFont="1" applyBorder="1" applyAlignment="1" applyProtection="1">
      <alignment vertical="top" wrapText="1"/>
      <protection locked="0"/>
    </xf>
    <xf numFmtId="0" fontId="2" fillId="0" borderId="0" xfId="11" applyProtection="1">
      <protection locked="0"/>
    </xf>
    <xf numFmtId="0" fontId="19" fillId="0" borderId="0" xfId="1" applyFont="1" applyProtection="1">
      <protection locked="0"/>
    </xf>
    <xf numFmtId="0" fontId="7" fillId="0" borderId="5" xfId="2" applyFont="1" applyBorder="1" applyAlignment="1" applyProtection="1">
      <alignment horizontal="left" indent="2"/>
      <protection locked="0"/>
    </xf>
    <xf numFmtId="3" fontId="8" fillId="0" borderId="5" xfId="2" applyNumberFormat="1" applyFont="1" applyBorder="1" applyProtection="1">
      <protection locked="0"/>
    </xf>
    <xf numFmtId="0" fontId="5" fillId="0" borderId="0" xfId="1" applyFont="1" applyAlignment="1" applyProtection="1">
      <alignment horizontal="left"/>
      <protection locked="0"/>
    </xf>
    <xf numFmtId="0" fontId="7" fillId="5" borderId="0" xfId="2" applyFont="1" applyFill="1" applyProtection="1">
      <protection locked="0"/>
    </xf>
    <xf numFmtId="0" fontId="20" fillId="5" borderId="5" xfId="2" applyFont="1" applyFill="1" applyBorder="1" applyAlignment="1" applyProtection="1">
      <alignment horizontal="center" wrapText="1"/>
      <protection locked="0"/>
    </xf>
    <xf numFmtId="0" fontId="16" fillId="0" borderId="5" xfId="1" applyFont="1" applyBorder="1" applyAlignment="1" applyProtection="1">
      <alignment vertical="top" wrapText="1"/>
      <protection locked="0"/>
    </xf>
    <xf numFmtId="0" fontId="2" fillId="0" borderId="2" xfId="1" applyBorder="1" applyProtection="1">
      <protection locked="0"/>
    </xf>
    <xf numFmtId="0" fontId="20" fillId="5" borderId="5" xfId="11" applyFont="1" applyFill="1" applyBorder="1" applyAlignment="1" applyProtection="1">
      <alignment horizontal="center" wrapText="1"/>
      <protection locked="0"/>
    </xf>
    <xf numFmtId="0" fontId="20" fillId="5" borderId="5" xfId="11" applyFont="1" applyFill="1" applyBorder="1" applyProtection="1">
      <protection locked="0"/>
    </xf>
    <xf numFmtId="0" fontId="20" fillId="5" borderId="4" xfId="11" applyFont="1" applyFill="1" applyBorder="1" applyAlignment="1" applyProtection="1">
      <alignment horizontal="center" wrapText="1"/>
      <protection locked="0"/>
    </xf>
    <xf numFmtId="165" fontId="2" fillId="0" borderId="0" xfId="3" applyNumberFormat="1" applyProtection="1">
      <protection locked="0"/>
    </xf>
    <xf numFmtId="0" fontId="21" fillId="6" borderId="11" xfId="0" applyFont="1" applyFill="1" applyBorder="1" applyAlignment="1">
      <alignment horizontal="center" vertical="center"/>
    </xf>
    <xf numFmtId="0" fontId="8" fillId="0" borderId="0" xfId="2" applyFont="1" applyProtection="1">
      <protection locked="0"/>
    </xf>
    <xf numFmtId="0" fontId="20" fillId="5" borderId="5" xfId="2" applyFont="1" applyFill="1" applyBorder="1" applyAlignment="1" applyProtection="1">
      <alignment horizontal="center" vertical="center"/>
      <protection locked="0"/>
    </xf>
    <xf numFmtId="0" fontId="22" fillId="0" borderId="12" xfId="0" applyFont="1" applyBorder="1" applyAlignment="1">
      <alignment vertical="center"/>
    </xf>
    <xf numFmtId="37" fontId="22" fillId="0" borderId="13" xfId="0" applyNumberFormat="1" applyFont="1" applyBorder="1" applyAlignment="1">
      <alignment horizontal="center" vertical="center"/>
    </xf>
    <xf numFmtId="0" fontId="23" fillId="5" borderId="5" xfId="2" applyFont="1" applyFill="1" applyBorder="1" applyAlignment="1" applyProtection="1">
      <alignment horizontal="center"/>
      <protection locked="0"/>
    </xf>
    <xf numFmtId="0" fontId="7" fillId="0" borderId="5" xfId="2" applyFont="1" applyBorder="1" applyProtection="1">
      <protection locked="0"/>
    </xf>
    <xf numFmtId="37" fontId="7" fillId="0" borderId="5" xfId="2" applyNumberFormat="1" applyFont="1" applyBorder="1" applyProtection="1">
      <protection locked="0"/>
    </xf>
    <xf numFmtId="37" fontId="9" fillId="0" borderId="0" xfId="2" applyNumberFormat="1" applyFont="1" applyProtection="1">
      <protection locked="0"/>
    </xf>
    <xf numFmtId="0" fontId="8" fillId="0" borderId="0" xfId="2" applyFont="1" applyAlignment="1" applyProtection="1">
      <alignment wrapText="1"/>
      <protection locked="0"/>
    </xf>
    <xf numFmtId="3" fontId="6" fillId="0" borderId="0" xfId="2" applyNumberFormat="1" applyProtection="1">
      <protection locked="0"/>
    </xf>
    <xf numFmtId="0" fontId="8" fillId="0" borderId="5" xfId="2" applyFont="1" applyBorder="1" applyAlignment="1" applyProtection="1">
      <alignment wrapText="1"/>
      <protection locked="0"/>
    </xf>
    <xf numFmtId="3" fontId="9" fillId="0" borderId="0" xfId="2" applyNumberFormat="1" applyFont="1" applyProtection="1">
      <protection locked="0"/>
    </xf>
    <xf numFmtId="37" fontId="7" fillId="0" borderId="0" xfId="2" applyNumberFormat="1" applyFont="1" applyProtection="1">
      <protection locked="0"/>
    </xf>
    <xf numFmtId="3" fontId="7" fillId="0" borderId="0" xfId="2" applyNumberFormat="1" applyFont="1" applyProtection="1">
      <protection locked="0"/>
    </xf>
    <xf numFmtId="0" fontId="7" fillId="0" borderId="5" xfId="2" applyFont="1" applyBorder="1" applyAlignment="1" applyProtection="1">
      <alignment horizontal="left" wrapText="1" indent="4"/>
      <protection locked="0"/>
    </xf>
    <xf numFmtId="37" fontId="7" fillId="0" borderId="5" xfId="15" applyNumberFormat="1" applyFont="1" applyBorder="1" applyProtection="1">
      <protection locked="0"/>
    </xf>
    <xf numFmtId="0" fontId="8" fillId="0" borderId="0" xfId="2" applyFont="1" applyAlignment="1" applyProtection="1">
      <alignment horizontal="right"/>
      <protection locked="0"/>
    </xf>
    <xf numFmtId="10" fontId="7" fillId="0" borderId="1" xfId="2" applyNumberFormat="1" applyFont="1" applyBorder="1" applyProtection="1">
      <protection locked="0"/>
    </xf>
    <xf numFmtId="37" fontId="7" fillId="0" borderId="5" xfId="15" applyNumberFormat="1" applyFont="1" applyBorder="1" applyProtection="1"/>
    <xf numFmtId="0" fontId="0" fillId="0" borderId="0" xfId="0" applyAlignment="1">
      <alignment vertical="center" wrapText="1"/>
    </xf>
    <xf numFmtId="43" fontId="0" fillId="0" borderId="0" xfId="14" applyFont="1"/>
    <xf numFmtId="43" fontId="17" fillId="0" borderId="0" xfId="14" applyFont="1" applyProtection="1">
      <protection locked="0"/>
    </xf>
    <xf numFmtId="43" fontId="0" fillId="0" borderId="0" xfId="0" applyNumberFormat="1"/>
    <xf numFmtId="0" fontId="25" fillId="0" borderId="0" xfId="0" applyFont="1"/>
    <xf numFmtId="10" fontId="0" fillId="0" borderId="0" xfId="16" applyNumberFormat="1" applyFont="1"/>
    <xf numFmtId="0" fontId="20" fillId="5" borderId="5" xfId="2" applyFont="1" applyFill="1" applyBorder="1" applyAlignment="1" applyProtection="1">
      <alignment horizontal="center" vertical="center" wrapText="1"/>
      <protection locked="0"/>
    </xf>
    <xf numFmtId="168" fontId="25" fillId="0" borderId="0" xfId="0" applyNumberFormat="1" applyFont="1"/>
    <xf numFmtId="168" fontId="0" fillId="0" borderId="0" xfId="5" applyNumberFormat="1" applyFont="1"/>
    <xf numFmtId="168" fontId="0" fillId="0" borderId="15" xfId="5" applyNumberFormat="1" applyFont="1" applyBorder="1"/>
    <xf numFmtId="0" fontId="5" fillId="0" borderId="0" xfId="1" applyFont="1" applyAlignment="1" applyProtection="1">
      <alignment horizontal="center"/>
      <protection locked="0"/>
    </xf>
    <xf numFmtId="0" fontId="2" fillId="0" borderId="0" xfId="1" applyAlignment="1" applyProtection="1">
      <alignment horizontal="center"/>
      <protection locked="0"/>
    </xf>
    <xf numFmtId="0" fontId="2" fillId="0" borderId="0" xfId="1" applyProtection="1">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wrapText="1"/>
      <protection locked="0"/>
    </xf>
    <xf numFmtId="167" fontId="7" fillId="0" borderId="14" xfId="15" applyNumberFormat="1" applyFont="1" applyFill="1" applyBorder="1" applyAlignment="1" applyProtection="1">
      <alignment horizontal="center"/>
      <protection locked="0"/>
    </xf>
    <xf numFmtId="167" fontId="7" fillId="0" borderId="1" xfId="15" applyNumberFormat="1" applyFont="1" applyFill="1" applyBorder="1" applyAlignment="1" applyProtection="1">
      <alignment horizontal="center"/>
      <protection locked="0"/>
    </xf>
    <xf numFmtId="0" fontId="5" fillId="0" borderId="0" xfId="1" applyFont="1" applyAlignment="1" applyProtection="1">
      <alignment horizontal="left"/>
      <protection locked="0"/>
    </xf>
    <xf numFmtId="0" fontId="2" fillId="0" borderId="0" xfId="1" applyAlignment="1" applyProtection="1">
      <alignment horizontal="left"/>
      <protection locked="0"/>
    </xf>
    <xf numFmtId="0" fontId="3" fillId="4" borderId="9" xfId="3" applyFont="1" applyFill="1" applyBorder="1" applyAlignment="1" applyProtection="1">
      <alignment horizontal="center"/>
      <protection locked="0"/>
    </xf>
    <xf numFmtId="0" fontId="3" fillId="4" borderId="10" xfId="3" applyFont="1" applyFill="1" applyBorder="1" applyAlignment="1" applyProtection="1">
      <alignment horizontal="center"/>
      <protection locked="0"/>
    </xf>
    <xf numFmtId="0" fontId="0" fillId="0" borderId="10" xfId="0" applyBorder="1" applyAlignment="1">
      <alignment horizontal="center"/>
    </xf>
    <xf numFmtId="0" fontId="0" fillId="0" borderId="11" xfId="0" applyBorder="1" applyAlignment="1">
      <alignment horizontal="center"/>
    </xf>
    <xf numFmtId="0" fontId="2" fillId="0" borderId="0" xfId="3" applyAlignment="1" applyProtection="1">
      <alignment horizontal="left" wrapText="1"/>
      <protection locked="0"/>
    </xf>
    <xf numFmtId="0" fontId="3" fillId="4" borderId="2" xfId="3" applyFont="1" applyFill="1" applyBorder="1" applyAlignment="1" applyProtection="1">
      <alignment horizontal="center"/>
      <protection locked="0"/>
    </xf>
    <xf numFmtId="0" fontId="3" fillId="4" borderId="6" xfId="3" applyFont="1" applyFill="1" applyBorder="1" applyAlignment="1" applyProtection="1">
      <alignment horizontal="center"/>
      <protection locked="0"/>
    </xf>
    <xf numFmtId="0" fontId="3" fillId="4" borderId="3" xfId="3" applyFont="1" applyFill="1" applyBorder="1" applyAlignment="1" applyProtection="1">
      <alignment horizontal="center"/>
      <protection locked="0"/>
    </xf>
    <xf numFmtId="0" fontId="5" fillId="0" borderId="0" xfId="3" applyFont="1" applyAlignment="1" applyProtection="1">
      <alignment horizontal="center" vertical="top"/>
      <protection locked="0"/>
    </xf>
    <xf numFmtId="0" fontId="2" fillId="0" borderId="0" xfId="3" applyAlignment="1" applyProtection="1">
      <alignment horizontal="left" vertical="top" wrapText="1"/>
      <protection locked="0"/>
    </xf>
    <xf numFmtId="0" fontId="2" fillId="0" borderId="0" xfId="1" applyAlignment="1" applyProtection="1">
      <alignment horizontal="left" wrapText="1"/>
      <protection locked="0"/>
    </xf>
    <xf numFmtId="0" fontId="3" fillId="4" borderId="2" xfId="1" applyFont="1" applyFill="1" applyBorder="1" applyAlignment="1" applyProtection="1">
      <alignment horizontal="center"/>
      <protection locked="0"/>
    </xf>
    <xf numFmtId="0" fontId="3" fillId="4" borderId="6" xfId="1" applyFont="1" applyFill="1" applyBorder="1" applyAlignment="1" applyProtection="1">
      <alignment horizontal="center"/>
      <protection locked="0"/>
    </xf>
    <xf numFmtId="0" fontId="3" fillId="4" borderId="3" xfId="1" applyFont="1" applyFill="1" applyBorder="1" applyAlignment="1" applyProtection="1">
      <alignment horizontal="center"/>
      <protection locked="0"/>
    </xf>
    <xf numFmtId="0" fontId="5" fillId="0" borderId="0" xfId="1" applyFont="1" applyAlignment="1" applyProtection="1">
      <alignment horizontal="center" vertical="top"/>
      <protection locked="0"/>
    </xf>
    <xf numFmtId="0" fontId="2" fillId="0" borderId="0" xfId="1" applyAlignment="1" applyProtection="1">
      <alignment horizontal="left" vertical="top" wrapText="1"/>
      <protection locked="0"/>
    </xf>
  </cellXfs>
  <cellStyles count="17">
    <cellStyle name="Comma" xfId="14" builtinId="3"/>
    <cellStyle name="Comma 2" xfId="5" xr:uid="{07DFEE1D-6494-4DCE-A1FC-FB0C6E942751}"/>
    <cellStyle name="Comma 2 2" xfId="6" xr:uid="{1454DF8E-447D-4311-87FC-9AD7D9FD1B47}"/>
    <cellStyle name="Comma 3" xfId="15" xr:uid="{0133B0AE-E74B-4B55-AC74-1E01C806B94B}"/>
    <cellStyle name="Comma 3 2" xfId="12" xr:uid="{F82DDEB4-3653-4073-A870-BD04CF3224E0}"/>
    <cellStyle name="Currency 2" xfId="4" xr:uid="{4D23A15D-1BAE-478F-B926-8F2F6C10457F}"/>
    <cellStyle name="Currency 5 5" xfId="13" xr:uid="{A39B58BF-133D-4618-8351-15CCB897F451}"/>
    <cellStyle name="Normal" xfId="0" builtinId="0"/>
    <cellStyle name="Normal 10 10" xfId="8" xr:uid="{6FD75F2D-9C5A-4CF3-8842-F2138CD140CA}"/>
    <cellStyle name="Normal 2" xfId="1" xr:uid="{BC4C0EDC-4CBC-4407-9D2C-26FD72981A63}"/>
    <cellStyle name="Normal 2 15" xfId="11" xr:uid="{6C7579FE-9459-4688-A95B-B6E3D7F90CE5}"/>
    <cellStyle name="Normal 2 2 2" xfId="10" xr:uid="{D0B1986D-C4C3-429D-8566-B6544EF15435}"/>
    <cellStyle name="Normal 2 2 2 2" xfId="3" xr:uid="{B0135DCF-7D24-426A-8104-A35F79B2CE9B}"/>
    <cellStyle name="Normal 5" xfId="7" xr:uid="{79D1C3AB-9B12-4368-8E9D-B8FDC7A2746E}"/>
    <cellStyle name="Normal_PPE Deferral Account Schedule for 2013 MIFRS CoS applications (2)" xfId="2" xr:uid="{A5CB611C-C55C-46C8-AA14-5447522E7F58}"/>
    <cellStyle name="Percent" xfId="16" builtinId="5"/>
    <cellStyle name="Percent 2" xfId="9" xr:uid="{B6513EEB-0EDA-40B7-84A7-371A4C286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B7FC-B7A9-4DEC-92C4-8F07597F4E79}">
  <sheetPr>
    <tabColor rgb="FF92D050"/>
    <pageSetUpPr fitToPage="1"/>
  </sheetPr>
  <dimension ref="A1:K46"/>
  <sheetViews>
    <sheetView showGridLines="0" tabSelected="1" workbookViewId="0">
      <selection activeCell="G29" sqref="G29"/>
    </sheetView>
  </sheetViews>
  <sheetFormatPr defaultRowHeight="15" x14ac:dyDescent="0.25"/>
  <cols>
    <col min="1" max="1" width="51.7109375" style="8" customWidth="1"/>
    <col min="2" max="2" width="14.42578125" style="8" bestFit="1" customWidth="1"/>
    <col min="3" max="3" width="14.140625" style="8" bestFit="1" customWidth="1"/>
    <col min="4" max="4" width="14.42578125" style="8" customWidth="1"/>
    <col min="5" max="5" width="10.42578125" style="8" bestFit="1" customWidth="1"/>
    <col min="6" max="6" width="27.7109375" style="8" bestFit="1" customWidth="1"/>
    <col min="7" max="7" width="21.140625" style="8" customWidth="1"/>
    <col min="8" max="8" width="24.7109375" bestFit="1" customWidth="1"/>
    <col min="9" max="9" width="16.140625" customWidth="1"/>
    <col min="10" max="11" width="16.140625" style="113" bestFit="1" customWidth="1"/>
    <col min="12" max="12" width="11.5703125" customWidth="1"/>
  </cols>
  <sheetData>
    <row r="1" spans="1:9" x14ac:dyDescent="0.25">
      <c r="A1" s="5"/>
      <c r="B1" s="5"/>
      <c r="C1" s="5"/>
      <c r="D1" s="5"/>
      <c r="E1" s="5"/>
      <c r="F1" s="1"/>
      <c r="G1" s="2"/>
    </row>
    <row r="2" spans="1:9" x14ac:dyDescent="0.25">
      <c r="A2" s="5"/>
      <c r="B2" s="5"/>
      <c r="C2" s="5"/>
      <c r="D2" s="5"/>
      <c r="E2" s="5"/>
      <c r="F2" s="1"/>
      <c r="G2"/>
    </row>
    <row r="3" spans="1:9" x14ac:dyDescent="0.25">
      <c r="A3" s="5"/>
      <c r="B3" s="5"/>
      <c r="C3" s="5"/>
      <c r="D3" s="5"/>
      <c r="E3" s="5"/>
      <c r="F3" s="1"/>
      <c r="G3"/>
    </row>
    <row r="4" spans="1:9" x14ac:dyDescent="0.25">
      <c r="A4" s="5"/>
      <c r="B4" s="5"/>
      <c r="C4" s="5"/>
      <c r="D4" s="5"/>
      <c r="E4" s="5"/>
      <c r="F4" s="1"/>
      <c r="G4"/>
    </row>
    <row r="5" spans="1:9" x14ac:dyDescent="0.25">
      <c r="A5" s="5"/>
      <c r="B5" s="5"/>
      <c r="C5" s="5"/>
      <c r="D5" s="5"/>
      <c r="E5" s="5"/>
      <c r="F5" s="1"/>
      <c r="G5"/>
    </row>
    <row r="6" spans="1:9" x14ac:dyDescent="0.25">
      <c r="A6" s="5"/>
      <c r="B6" s="5"/>
      <c r="C6" s="5"/>
      <c r="D6" s="5"/>
      <c r="E6" s="5"/>
      <c r="F6" s="1"/>
      <c r="G6"/>
    </row>
    <row r="7" spans="1:9" x14ac:dyDescent="0.25">
      <c r="A7" s="5"/>
      <c r="B7" s="5"/>
      <c r="C7" s="5"/>
      <c r="D7" s="5"/>
      <c r="E7" s="5"/>
      <c r="F7" s="1"/>
      <c r="G7"/>
    </row>
    <row r="8" spans="1:9" x14ac:dyDescent="0.25">
      <c r="A8" s="5"/>
      <c r="B8" s="5"/>
      <c r="C8" s="5"/>
      <c r="D8" s="5"/>
      <c r="E8" s="5"/>
      <c r="F8" s="5"/>
      <c r="G8"/>
    </row>
    <row r="9" spans="1:9" ht="18" x14ac:dyDescent="0.25">
      <c r="A9" s="122" t="s">
        <v>0</v>
      </c>
      <c r="B9" s="123"/>
      <c r="C9" s="123"/>
      <c r="D9" s="123"/>
      <c r="E9" s="123"/>
      <c r="F9" s="123"/>
      <c r="G9" s="123"/>
    </row>
    <row r="10" spans="1:9" ht="18" x14ac:dyDescent="0.25">
      <c r="A10" s="122" t="s">
        <v>1</v>
      </c>
      <c r="B10" s="124"/>
      <c r="C10" s="124"/>
      <c r="D10" s="124"/>
      <c r="E10" s="124"/>
      <c r="F10" s="124"/>
      <c r="G10" s="124"/>
    </row>
    <row r="11" spans="1:9" ht="18" x14ac:dyDescent="0.25">
      <c r="A11" s="122" t="s">
        <v>2</v>
      </c>
      <c r="B11" s="124"/>
      <c r="C11" s="124"/>
      <c r="D11" s="124"/>
      <c r="E11" s="124"/>
      <c r="F11" s="124"/>
      <c r="G11" s="124"/>
    </row>
    <row r="12" spans="1:9" x14ac:dyDescent="0.25">
      <c r="A12" s="5"/>
      <c r="B12" s="5"/>
      <c r="C12" s="5"/>
      <c r="D12" s="5"/>
      <c r="E12" s="5"/>
      <c r="F12" s="5"/>
      <c r="G12" s="5"/>
    </row>
    <row r="13" spans="1:9" x14ac:dyDescent="0.25">
      <c r="A13" s="6"/>
      <c r="B13" s="6"/>
      <c r="C13" s="6"/>
      <c r="D13" s="6"/>
      <c r="E13" s="6"/>
      <c r="F13" s="6"/>
      <c r="G13" s="6"/>
    </row>
    <row r="14" spans="1:9" x14ac:dyDescent="0.25">
      <c r="A14" s="125"/>
      <c r="B14" s="125"/>
      <c r="C14" s="125"/>
      <c r="D14" s="125"/>
      <c r="E14" s="125"/>
      <c r="F14" s="125"/>
      <c r="G14" s="125"/>
    </row>
    <row r="15" spans="1:9" ht="15.75" thickBot="1" x14ac:dyDescent="0.3">
      <c r="A15" s="6"/>
      <c r="B15" s="6"/>
      <c r="C15" s="6"/>
      <c r="D15" s="6"/>
      <c r="E15" s="6"/>
      <c r="F15" s="6"/>
      <c r="G15" s="6"/>
    </row>
    <row r="16" spans="1:9" ht="15.75" thickBot="1" x14ac:dyDescent="0.3">
      <c r="A16" s="6"/>
      <c r="B16" s="85">
        <v>2025</v>
      </c>
      <c r="C16" s="85">
        <v>2026</v>
      </c>
      <c r="E16" s="7"/>
      <c r="F16" s="92"/>
      <c r="G16" s="92">
        <v>2025</v>
      </c>
      <c r="H16" s="92">
        <v>2026</v>
      </c>
      <c r="I16" s="92" t="s">
        <v>3</v>
      </c>
    </row>
    <row r="17" spans="1:9" ht="15.75" thickBot="1" x14ac:dyDescent="0.3">
      <c r="A17" s="93" t="s">
        <v>4</v>
      </c>
      <c r="B17" s="94" t="s">
        <v>5</v>
      </c>
      <c r="C17" s="94" t="s">
        <v>5</v>
      </c>
      <c r="E17" s="7"/>
      <c r="F17" s="95" t="s">
        <v>6</v>
      </c>
      <c r="G17" s="96">
        <f>B32</f>
        <v>-16621718.065063953</v>
      </c>
      <c r="H17" s="96">
        <f>C32-B32</f>
        <v>-21239166.758738041</v>
      </c>
      <c r="I17" s="96">
        <f>G17+H17</f>
        <v>-37860884.823801994</v>
      </c>
    </row>
    <row r="18" spans="1:9" ht="15.75" thickBot="1" x14ac:dyDescent="0.3">
      <c r="A18" s="93"/>
      <c r="B18" s="94" t="s">
        <v>7</v>
      </c>
      <c r="C18" s="94" t="s">
        <v>7</v>
      </c>
      <c r="E18" s="7"/>
      <c r="F18" s="95" t="s">
        <v>8</v>
      </c>
      <c r="G18" s="96">
        <f>G17*6.1%</f>
        <v>-1013924.8019689012</v>
      </c>
      <c r="H18" s="96">
        <f>H17*6.1%</f>
        <v>-1295589.1722830206</v>
      </c>
      <c r="I18" s="96">
        <f>G18+H18</f>
        <v>-2309513.9742519218</v>
      </c>
    </row>
    <row r="19" spans="1:9" ht="15.75" thickBot="1" x14ac:dyDescent="0.3">
      <c r="A19" s="6"/>
      <c r="B19" s="97" t="s">
        <v>9</v>
      </c>
      <c r="C19" s="97" t="s">
        <v>9</v>
      </c>
      <c r="E19" s="7"/>
      <c r="F19" s="95" t="s">
        <v>10</v>
      </c>
      <c r="G19" s="96">
        <f>G17*2.91%</f>
        <v>-483691.99569336104</v>
      </c>
      <c r="H19" s="96">
        <f>H17*2.91%</f>
        <v>-618059.75267927698</v>
      </c>
      <c r="I19" s="96">
        <f>G19+H19</f>
        <v>-1101751.7483726381</v>
      </c>
    </row>
    <row r="20" spans="1:9" ht="15.75" thickBot="1" x14ac:dyDescent="0.3">
      <c r="A20" s="93" t="s">
        <v>11</v>
      </c>
      <c r="E20" s="7"/>
      <c r="F20" s="95" t="s">
        <v>12</v>
      </c>
      <c r="G20" s="96">
        <f>G18-G19</f>
        <v>-530232.80627554015</v>
      </c>
      <c r="H20" s="96">
        <f>H18-H19</f>
        <v>-677529.41960374359</v>
      </c>
      <c r="I20" s="96">
        <f>I18-I19</f>
        <v>-1207762.2258792836</v>
      </c>
    </row>
    <row r="21" spans="1:9" x14ac:dyDescent="0.25">
      <c r="A21" s="98" t="s">
        <v>13</v>
      </c>
      <c r="B21" s="99">
        <f>+'2025 (Old UL)'!D79+'2025 (Old UL)'!I79</f>
        <v>3670770322.0400009</v>
      </c>
      <c r="C21" s="99">
        <f>B24</f>
        <v>3830595427.1206045</v>
      </c>
      <c r="E21" s="7"/>
    </row>
    <row r="22" spans="1:9" x14ac:dyDescent="0.25">
      <c r="A22" s="98" t="s">
        <v>14</v>
      </c>
      <c r="B22" s="99">
        <f>+'2025 (Old UL)'!E79</f>
        <v>346696346.61443424</v>
      </c>
      <c r="C22" s="99">
        <f>+'2026 (Old UL)'!E79</f>
        <v>335859634.74735707</v>
      </c>
      <c r="D22" s="7"/>
      <c r="E22" s="7"/>
    </row>
    <row r="23" spans="1:9" x14ac:dyDescent="0.25">
      <c r="A23" s="98" t="s">
        <v>15</v>
      </c>
      <c r="B23" s="99">
        <f>+'2025 (Old UL)'!J79+'2025 (Old UL)'!F79+'2025 (Old UL)'!K79</f>
        <v>-186871241.53383079</v>
      </c>
      <c r="C23" s="99">
        <f>+'2026 (Old UL)'!J79+'2026 (Old UL)'!F79+'2026 (Old UL)'!K79</f>
        <v>-199360869.76408997</v>
      </c>
      <c r="D23" s="7"/>
      <c r="E23" s="7"/>
    </row>
    <row r="24" spans="1:9" x14ac:dyDescent="0.25">
      <c r="A24" s="10" t="s">
        <v>16</v>
      </c>
      <c r="B24" s="99">
        <f>B21+B22+B23</f>
        <v>3830595427.1206045</v>
      </c>
      <c r="C24" s="99">
        <f>C21+C22+C23</f>
        <v>3967094192.1038713</v>
      </c>
      <c r="D24" s="7"/>
      <c r="E24" s="7"/>
    </row>
    <row r="25" spans="1:9" x14ac:dyDescent="0.25">
      <c r="A25" s="6"/>
      <c r="B25" s="100"/>
      <c r="C25" s="100"/>
      <c r="D25" s="7"/>
      <c r="E25" s="7"/>
    </row>
    <row r="26" spans="1:9" ht="26.25" x14ac:dyDescent="0.25">
      <c r="A26" s="101" t="s">
        <v>17</v>
      </c>
      <c r="B26" s="100"/>
      <c r="C26" s="100"/>
      <c r="D26" s="7"/>
      <c r="E26" s="7"/>
    </row>
    <row r="27" spans="1:9" x14ac:dyDescent="0.25">
      <c r="A27" s="98" t="s">
        <v>13</v>
      </c>
      <c r="B27" s="99">
        <f>+'2025 (New UL)'!D79+'2025 (New UL)'!I79</f>
        <v>3670770322.04</v>
      </c>
      <c r="C27" s="99">
        <f>B30</f>
        <v>3847217145.1856685</v>
      </c>
      <c r="D27" s="7"/>
      <c r="E27" s="7"/>
    </row>
    <row r="28" spans="1:9" x14ac:dyDescent="0.25">
      <c r="A28" s="98" t="s">
        <v>14</v>
      </c>
      <c r="B28" s="99">
        <f>+'2025 (New UL)'!E79</f>
        <v>346696346.61443424</v>
      </c>
      <c r="C28" s="99">
        <f>+'2026 (New UL)'!E79</f>
        <v>335859634.74735695</v>
      </c>
      <c r="D28" s="7"/>
      <c r="E28" s="7"/>
    </row>
    <row r="29" spans="1:9" x14ac:dyDescent="0.25">
      <c r="A29" s="98" t="s">
        <v>18</v>
      </c>
      <c r="B29" s="99">
        <f>+'2025 (New UL)'!J79+'2025 (New UL)'!F79+'2025 (New UL)'!K79</f>
        <v>-170249523.46876594</v>
      </c>
      <c r="C29" s="99">
        <f>+'2026 (New UL)'!J79+'2026 (New UL)'!F79+'2026 (New UL)'!K79</f>
        <v>-178121703.00535184</v>
      </c>
      <c r="D29" s="7"/>
      <c r="E29" s="7"/>
    </row>
    <row r="30" spans="1:9" x14ac:dyDescent="0.25">
      <c r="A30" s="10" t="s">
        <v>16</v>
      </c>
      <c r="B30" s="99">
        <f t="shared" ref="B30:C30" si="0">SUM(B27:B29)</f>
        <v>3847217145.1856685</v>
      </c>
      <c r="C30" s="99">
        <f t="shared" si="0"/>
        <v>4004955076.9276733</v>
      </c>
      <c r="D30" s="7"/>
      <c r="E30" s="7"/>
    </row>
    <row r="31" spans="1:9" x14ac:dyDescent="0.25">
      <c r="A31" s="6"/>
      <c r="B31" s="100"/>
      <c r="C31" s="100"/>
      <c r="D31" s="7"/>
      <c r="E31" s="7"/>
      <c r="F31" s="102"/>
    </row>
    <row r="32" spans="1:9" x14ac:dyDescent="0.25">
      <c r="A32" s="103" t="s">
        <v>19</v>
      </c>
      <c r="B32" s="99">
        <f>B24-B30</f>
        <v>-16621718.065063953</v>
      </c>
      <c r="C32" s="99">
        <f>C24-C30</f>
        <v>-37860884.823801994</v>
      </c>
      <c r="D32" s="7"/>
      <c r="E32" s="104"/>
      <c r="F32" s="102"/>
    </row>
    <row r="33" spans="1:11" x14ac:dyDescent="0.25">
      <c r="A33" s="93"/>
      <c r="B33" s="105"/>
      <c r="C33" s="105"/>
      <c r="D33" s="106"/>
      <c r="E33" s="106"/>
      <c r="F33" s="106"/>
      <c r="G33" s="6"/>
    </row>
    <row r="34" spans="1:11" x14ac:dyDescent="0.25">
      <c r="A34" s="10" t="s">
        <v>20</v>
      </c>
      <c r="B34" s="99"/>
      <c r="C34" s="99"/>
      <c r="D34" s="106"/>
      <c r="E34" s="106"/>
      <c r="F34" s="106"/>
      <c r="G34" s="6"/>
    </row>
    <row r="35" spans="1:11" ht="26.25" x14ac:dyDescent="0.25">
      <c r="A35" s="107" t="s">
        <v>21</v>
      </c>
      <c r="B35" s="99"/>
      <c r="C35" s="108">
        <f>IF(ISERROR(C32), 0, C32)</f>
        <v>-37860884.823801994</v>
      </c>
      <c r="E35" s="6"/>
      <c r="F35" s="109" t="s">
        <v>22</v>
      </c>
      <c r="G35" s="110">
        <v>6.0999999999999999E-2</v>
      </c>
    </row>
    <row r="36" spans="1:11" ht="39" x14ac:dyDescent="0.25">
      <c r="A36" s="107" t="s">
        <v>23</v>
      </c>
      <c r="B36" s="99"/>
      <c r="C36" s="111">
        <f>C32*G35*G36</f>
        <v>-2309513.9742519218</v>
      </c>
      <c r="E36" s="126" t="s">
        <v>24</v>
      </c>
      <c r="F36" s="126"/>
      <c r="G36" s="127">
        <v>1</v>
      </c>
    </row>
    <row r="37" spans="1:11" x14ac:dyDescent="0.25">
      <c r="A37" s="10" t="s">
        <v>25</v>
      </c>
      <c r="B37" s="99"/>
      <c r="C37" s="108">
        <f>C35+C36</f>
        <v>-40170398.798053913</v>
      </c>
      <c r="E37" s="126"/>
      <c r="F37" s="126"/>
      <c r="G37" s="128"/>
    </row>
    <row r="38" spans="1:11" ht="15" customHeight="1" x14ac:dyDescent="0.25">
      <c r="A38"/>
      <c r="B38"/>
      <c r="C38"/>
      <c r="D38" s="112"/>
      <c r="E38"/>
      <c r="F38"/>
      <c r="G38"/>
    </row>
    <row r="39" spans="1:11" x14ac:dyDescent="0.25">
      <c r="A39"/>
      <c r="B39"/>
      <c r="C39"/>
      <c r="D39"/>
      <c r="E39"/>
      <c r="F39"/>
      <c r="G39"/>
    </row>
    <row r="40" spans="1:11" x14ac:dyDescent="0.25">
      <c r="A40"/>
      <c r="B40"/>
      <c r="C40"/>
      <c r="D40"/>
      <c r="E40"/>
      <c r="F40"/>
      <c r="G40"/>
    </row>
    <row r="41" spans="1:11" x14ac:dyDescent="0.25">
      <c r="A41"/>
      <c r="B41"/>
      <c r="C41"/>
      <c r="D41"/>
      <c r="E41"/>
      <c r="F41"/>
      <c r="G41"/>
    </row>
    <row r="42" spans="1:11" x14ac:dyDescent="0.25">
      <c r="A42"/>
      <c r="B42"/>
      <c r="C42"/>
      <c r="D42"/>
      <c r="E42"/>
      <c r="F42"/>
      <c r="G42"/>
    </row>
    <row r="43" spans="1:11" x14ac:dyDescent="0.25">
      <c r="A43"/>
      <c r="B43"/>
      <c r="C43"/>
      <c r="D43"/>
      <c r="E43"/>
      <c r="F43"/>
      <c r="G43"/>
      <c r="K43" s="114"/>
    </row>
    <row r="44" spans="1:11" x14ac:dyDescent="0.25">
      <c r="A44"/>
      <c r="B44"/>
      <c r="C44"/>
      <c r="D44"/>
      <c r="E44"/>
      <c r="F44"/>
      <c r="G44"/>
    </row>
    <row r="45" spans="1:11" x14ac:dyDescent="0.25">
      <c r="A45" s="6"/>
      <c r="B45" s="6"/>
      <c r="C45" s="6"/>
      <c r="D45" s="6"/>
      <c r="E45" s="6"/>
      <c r="F45" s="6"/>
      <c r="G45" s="6"/>
    </row>
    <row r="46" spans="1:11" x14ac:dyDescent="0.25">
      <c r="A46" s="6"/>
      <c r="B46" s="7"/>
      <c r="C46" s="7"/>
      <c r="D46" s="7"/>
      <c r="E46" s="7"/>
      <c r="F46" s="7"/>
      <c r="G46" s="7"/>
    </row>
  </sheetData>
  <mergeCells count="6">
    <mergeCell ref="A9:G9"/>
    <mergeCell ref="A10:G10"/>
    <mergeCell ref="A11:G11"/>
    <mergeCell ref="A14:G14"/>
    <mergeCell ref="E36:F37"/>
    <mergeCell ref="G36:G37"/>
  </mergeCells>
  <pageMargins left="0.7" right="0.7" top="0.75" bottom="0.75" header="0.3" footer="0.3"/>
  <pageSetup scale="69" orientation="portrait" r:id="rId1"/>
  <ignoredErrors>
    <ignoredError sqref="B21:C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3DBF-1FCA-43DC-90B0-FD747B666CCA}">
  <dimension ref="A1:E11"/>
  <sheetViews>
    <sheetView workbookViewId="0">
      <selection activeCell="C26" sqref="C26"/>
    </sheetView>
  </sheetViews>
  <sheetFormatPr defaultRowHeight="15" x14ac:dyDescent="0.25"/>
  <cols>
    <col min="1" max="1" width="14.85546875" customWidth="1"/>
    <col min="2" max="3" width="16" customWidth="1"/>
    <col min="4" max="4" width="15" customWidth="1"/>
    <col min="5" max="5" width="11.42578125" customWidth="1"/>
  </cols>
  <sheetData>
    <row r="1" spans="1:5" x14ac:dyDescent="0.25">
      <c r="A1" t="s">
        <v>21</v>
      </c>
    </row>
    <row r="3" spans="1:5" ht="53.25" customHeight="1" x14ac:dyDescent="0.25">
      <c r="A3" s="94" t="s">
        <v>26</v>
      </c>
      <c r="B3" s="118" t="s">
        <v>27</v>
      </c>
      <c r="C3" s="118" t="s">
        <v>28</v>
      </c>
      <c r="D3" s="85" t="s">
        <v>29</v>
      </c>
    </row>
    <row r="4" spans="1:5" x14ac:dyDescent="0.25">
      <c r="A4" t="s">
        <v>30</v>
      </c>
      <c r="B4" s="120">
        <v>-2.5693886778549508</v>
      </c>
      <c r="C4" s="120">
        <v>-3.6370690994625727</v>
      </c>
      <c r="D4" s="120">
        <v>-6.2064577773175236</v>
      </c>
    </row>
    <row r="5" spans="1:5" x14ac:dyDescent="0.25">
      <c r="A5" t="s">
        <v>31</v>
      </c>
      <c r="B5" s="120">
        <v>-4.2512712005240383</v>
      </c>
      <c r="C5" s="120">
        <v>-6.0178388930123612</v>
      </c>
      <c r="D5" s="120">
        <v>-10.269110093536399</v>
      </c>
    </row>
    <row r="6" spans="1:5" x14ac:dyDescent="0.25">
      <c r="A6" t="s">
        <v>32</v>
      </c>
      <c r="B6" s="120">
        <v>-0.99772844350824186</v>
      </c>
      <c r="C6" s="120">
        <v>-1.4123232202331559</v>
      </c>
      <c r="D6" s="120">
        <v>-2.4100516637413976</v>
      </c>
    </row>
    <row r="7" spans="1:5" x14ac:dyDescent="0.25">
      <c r="A7" t="s">
        <v>33</v>
      </c>
      <c r="B7" s="120">
        <v>-3.2147285105795143</v>
      </c>
      <c r="C7" s="120">
        <v>-4.5505726049790542</v>
      </c>
      <c r="D7" s="120">
        <v>-7.7653011155585681</v>
      </c>
    </row>
    <row r="8" spans="1:5" x14ac:dyDescent="0.25">
      <c r="A8" t="s">
        <v>34</v>
      </c>
      <c r="B8" s="120">
        <v>-5.6033631675332529</v>
      </c>
      <c r="C8" s="120">
        <v>-7.9314740965512538</v>
      </c>
      <c r="D8" s="120">
        <v>-13.534837264084507</v>
      </c>
    </row>
    <row r="9" spans="1:5" ht="15.75" thickBot="1" x14ac:dyDescent="0.3">
      <c r="B9" s="121">
        <f>SUM(B4:B8)</f>
        <v>-16.636479999999999</v>
      </c>
      <c r="C9" s="121">
        <f>SUM(C4:C8)</f>
        <v>-23.549277914238399</v>
      </c>
      <c r="D9" s="121">
        <f>SUM(D4:D8)</f>
        <v>-40.185757914238394</v>
      </c>
    </row>
    <row r="10" spans="1:5" ht="15.75" thickTop="1" x14ac:dyDescent="0.25">
      <c r="A10" s="116"/>
      <c r="B10" s="119"/>
      <c r="C10" s="119"/>
      <c r="D10" s="119"/>
      <c r="E10" s="115"/>
    </row>
    <row r="11" spans="1:5" x14ac:dyDescent="0.25">
      <c r="E11" s="117"/>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08BF-416E-4411-940E-1C97CB6CBB04}">
  <sheetPr>
    <pageSetUpPr fitToPage="1"/>
  </sheetPr>
  <dimension ref="A1:K18"/>
  <sheetViews>
    <sheetView showGridLines="0" workbookViewId="0">
      <selection activeCell="B27" sqref="B27"/>
    </sheetView>
  </sheetViews>
  <sheetFormatPr defaultRowHeight="15" x14ac:dyDescent="0.25"/>
  <cols>
    <col min="1" max="1" width="46.85546875" style="8" customWidth="1"/>
    <col min="2" max="2" width="14.42578125" style="8" bestFit="1" customWidth="1"/>
    <col min="3" max="3" width="14.140625" style="8" bestFit="1" customWidth="1"/>
    <col min="4" max="4" width="14.42578125" style="8" customWidth="1"/>
    <col min="5" max="5" width="15.28515625" style="8" bestFit="1" customWidth="1"/>
    <col min="6" max="6" width="16.140625" style="8" bestFit="1" customWidth="1"/>
    <col min="7" max="7" width="12.42578125" style="8" customWidth="1"/>
    <col min="8" max="8" width="24.7109375" bestFit="1" customWidth="1"/>
  </cols>
  <sheetData>
    <row r="1" spans="1:11" ht="18" x14ac:dyDescent="0.25">
      <c r="A1" s="129" t="s">
        <v>35</v>
      </c>
      <c r="B1" s="130"/>
      <c r="C1" s="130"/>
      <c r="D1" s="130"/>
      <c r="E1" s="130"/>
      <c r="F1" s="130"/>
      <c r="G1" s="130"/>
    </row>
    <row r="2" spans="1:11" ht="18" x14ac:dyDescent="0.25">
      <c r="A2" s="83"/>
      <c r="B2" s="16"/>
      <c r="C2" s="16"/>
      <c r="D2" s="16"/>
      <c r="E2" s="16"/>
      <c r="F2" s="16"/>
      <c r="G2" s="16"/>
    </row>
    <row r="3" spans="1:11" ht="18" x14ac:dyDescent="0.25">
      <c r="A3" s="83"/>
      <c r="B3" s="16"/>
      <c r="C3" s="16"/>
      <c r="D3" s="16"/>
      <c r="E3" s="16"/>
      <c r="F3" s="16"/>
      <c r="G3" s="16"/>
    </row>
    <row r="4" spans="1:11" ht="18" x14ac:dyDescent="0.25">
      <c r="A4" s="83"/>
      <c r="B4" s="16"/>
      <c r="C4" s="16"/>
      <c r="D4" s="16"/>
      <c r="E4" s="16"/>
      <c r="F4" s="16"/>
      <c r="G4" s="16"/>
    </row>
    <row r="5" spans="1:11" ht="18" x14ac:dyDescent="0.25">
      <c r="A5" s="83"/>
      <c r="B5" s="16"/>
      <c r="C5" s="16"/>
      <c r="D5" s="16"/>
      <c r="E5" s="16"/>
      <c r="F5" s="16"/>
      <c r="G5" s="16"/>
    </row>
    <row r="6" spans="1:11" x14ac:dyDescent="0.25">
      <c r="A6" s="6"/>
      <c r="B6" s="6"/>
      <c r="C6" s="6"/>
      <c r="D6" s="6"/>
      <c r="E6" s="6"/>
      <c r="F6" s="6"/>
      <c r="G6" s="6"/>
    </row>
    <row r="7" spans="1:11" x14ac:dyDescent="0.25">
      <c r="A7" s="84"/>
      <c r="B7" s="85">
        <v>2025</v>
      </c>
      <c r="C7" s="85">
        <v>2026</v>
      </c>
      <c r="E7" s="7"/>
    </row>
    <row r="8" spans="1:11" x14ac:dyDescent="0.25">
      <c r="A8" s="81" t="s">
        <v>36</v>
      </c>
      <c r="B8" s="9">
        <f>-'2025 (New UL)'!J79</f>
        <v>162935878.70700729</v>
      </c>
      <c r="C8" s="9">
        <f>-'2026 (New UL)'!J79</f>
        <v>171057221.1564036</v>
      </c>
      <c r="D8" s="7"/>
      <c r="E8" s="7"/>
    </row>
    <row r="9" spans="1:11" x14ac:dyDescent="0.25">
      <c r="A9" s="81" t="s">
        <v>37</v>
      </c>
      <c r="B9" s="9">
        <f>-'2025 (Old UL)'!J79</f>
        <v>179557596.77401009</v>
      </c>
      <c r="C9" s="9">
        <f>-'2026 (Old UL)'!J79</f>
        <v>192296387.91514176</v>
      </c>
      <c r="D9" s="7"/>
      <c r="E9" s="7"/>
    </row>
    <row r="10" spans="1:11" x14ac:dyDescent="0.25">
      <c r="A10" s="10" t="s">
        <v>38</v>
      </c>
      <c r="B10" s="82">
        <f>B8-B9</f>
        <v>-16621718.067002803</v>
      </c>
      <c r="C10" s="82">
        <f>C8-C9</f>
        <v>-21239166.75873816</v>
      </c>
      <c r="D10" s="7"/>
      <c r="E10" s="7"/>
    </row>
    <row r="11" spans="1:11" x14ac:dyDescent="0.25">
      <c r="A11"/>
      <c r="B11"/>
      <c r="C11"/>
      <c r="D11"/>
      <c r="E11"/>
      <c r="F11"/>
      <c r="G11"/>
    </row>
    <row r="12" spans="1:11" x14ac:dyDescent="0.25">
      <c r="A12"/>
      <c r="B12"/>
      <c r="C12"/>
      <c r="D12"/>
      <c r="E12"/>
      <c r="F12"/>
      <c r="G12"/>
    </row>
    <row r="13" spans="1:11" x14ac:dyDescent="0.25">
      <c r="A13"/>
      <c r="B13"/>
      <c r="C13"/>
      <c r="D13"/>
      <c r="E13"/>
      <c r="F13"/>
      <c r="G13"/>
    </row>
    <row r="14" spans="1:11" x14ac:dyDescent="0.25">
      <c r="A14"/>
      <c r="B14"/>
      <c r="C14"/>
      <c r="D14"/>
      <c r="E14"/>
      <c r="F14"/>
      <c r="G14"/>
    </row>
    <row r="15" spans="1:11" x14ac:dyDescent="0.25">
      <c r="A15"/>
      <c r="B15"/>
      <c r="C15"/>
      <c r="D15"/>
      <c r="E15"/>
      <c r="F15"/>
      <c r="G15"/>
      <c r="K15" s="43"/>
    </row>
    <row r="16" spans="1:11" x14ac:dyDescent="0.25">
      <c r="A16"/>
      <c r="B16"/>
      <c r="C16"/>
      <c r="D16"/>
      <c r="E16"/>
      <c r="F16"/>
      <c r="G16"/>
    </row>
    <row r="17" spans="1:7" x14ac:dyDescent="0.25">
      <c r="A17" s="6"/>
      <c r="B17" s="6"/>
      <c r="C17" s="6"/>
      <c r="D17" s="6"/>
      <c r="E17" s="6"/>
      <c r="F17" s="6"/>
      <c r="G17" s="6"/>
    </row>
    <row r="18" spans="1:7" x14ac:dyDescent="0.25">
      <c r="A18" s="6"/>
      <c r="B18" s="7"/>
      <c r="C18" s="7"/>
      <c r="D18" s="7"/>
      <c r="E18" s="7"/>
      <c r="F18" s="7"/>
      <c r="G18" s="7"/>
    </row>
  </sheetData>
  <mergeCells count="1">
    <mergeCell ref="A1:G1"/>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0480-11AD-45BC-AC31-101B3D43DFDF}">
  <dimension ref="A6:H36"/>
  <sheetViews>
    <sheetView zoomScale="90" zoomScaleNormal="90" workbookViewId="0">
      <selection activeCell="S18" sqref="S18"/>
    </sheetView>
  </sheetViews>
  <sheetFormatPr defaultColWidth="9" defaultRowHeight="12.75" x14ac:dyDescent="0.2"/>
  <cols>
    <col min="1" max="1" width="11.28515625" style="44" customWidth="1"/>
    <col min="2" max="2" width="35.5703125" style="42" customWidth="1"/>
    <col min="3" max="3" width="16.5703125" style="42" bestFit="1" customWidth="1"/>
    <col min="4" max="4" width="18.5703125" style="42" bestFit="1" customWidth="1"/>
    <col min="5" max="5" width="15.5703125" style="42" bestFit="1" customWidth="1"/>
    <col min="6" max="6" width="16.5703125" style="42" bestFit="1" customWidth="1"/>
    <col min="7" max="7" width="18.5703125" style="42" bestFit="1" customWidth="1"/>
    <col min="8" max="8" width="15.5703125" style="42" bestFit="1" customWidth="1"/>
    <col min="9" max="16384" width="9" style="42"/>
  </cols>
  <sheetData>
    <row r="6" spans="1:8" ht="9" customHeight="1" x14ac:dyDescent="0.2"/>
    <row r="8" spans="1:8" ht="9" customHeight="1" x14ac:dyDescent="0.2"/>
    <row r="9" spans="1:8" ht="13.5" thickBot="1" x14ac:dyDescent="0.25"/>
    <row r="10" spans="1:8" ht="15.75" thickBot="1" x14ac:dyDescent="0.3">
      <c r="C10" s="131">
        <v>2025</v>
      </c>
      <c r="D10" s="132"/>
      <c r="E10" s="132"/>
      <c r="F10" s="131">
        <v>2026</v>
      </c>
      <c r="G10" s="133"/>
      <c r="H10" s="134"/>
    </row>
    <row r="11" spans="1:8" ht="30" customHeight="1" x14ac:dyDescent="0.2">
      <c r="A11" s="88" t="s">
        <v>39</v>
      </c>
      <c r="B11" s="89" t="s">
        <v>40</v>
      </c>
      <c r="C11" s="90" t="s">
        <v>41</v>
      </c>
      <c r="D11" s="90" t="s">
        <v>42</v>
      </c>
      <c r="E11" s="90" t="s">
        <v>12</v>
      </c>
      <c r="F11" s="90" t="s">
        <v>41</v>
      </c>
      <c r="G11" s="90" t="s">
        <v>42</v>
      </c>
      <c r="H11" s="90" t="s">
        <v>12</v>
      </c>
    </row>
    <row r="12" spans="1:8" ht="26.1" customHeight="1" x14ac:dyDescent="0.25">
      <c r="A12" s="66">
        <v>1609</v>
      </c>
      <c r="B12" s="67" t="s">
        <v>43</v>
      </c>
      <c r="C12" s="32">
        <f>-'2025 (New UL)'!J40</f>
        <v>3415875.890347179</v>
      </c>
      <c r="D12" s="32">
        <f>-'2025 (Old UL)'!J40</f>
        <v>3415875.890347179</v>
      </c>
      <c r="E12" s="32">
        <f>C12-D12</f>
        <v>0</v>
      </c>
      <c r="F12" s="32">
        <f>-'2026 (New UL)'!J40</f>
        <v>3486570.7792454702</v>
      </c>
      <c r="G12" s="32">
        <f>-'2026 (Old UL)'!J40</f>
        <v>3486570.7792454702</v>
      </c>
      <c r="H12" s="32">
        <f>F12-G12</f>
        <v>0</v>
      </c>
    </row>
    <row r="13" spans="1:8" ht="15" x14ac:dyDescent="0.25">
      <c r="A13" s="66">
        <v>1611</v>
      </c>
      <c r="B13" s="67" t="s">
        <v>44</v>
      </c>
      <c r="C13" s="32">
        <f>-'2025 (New UL)'!J41</f>
        <v>16707797.152705491</v>
      </c>
      <c r="D13" s="32">
        <f>-'2025 (Old UL)'!J41</f>
        <v>27216659.666075375</v>
      </c>
      <c r="E13" s="32">
        <f t="shared" ref="E13:E35" si="0">C13-D13</f>
        <v>-10508862.513369884</v>
      </c>
      <c r="F13" s="32">
        <f>-'2026 (New UL)'!J41</f>
        <v>22323094.029258184</v>
      </c>
      <c r="G13" s="32">
        <f>-'2026 (Old UL)'!J41</f>
        <v>32831955.812628068</v>
      </c>
      <c r="H13" s="32">
        <f t="shared" ref="H13:H35" si="1">F13-G13</f>
        <v>-10508861.783369884</v>
      </c>
    </row>
    <row r="14" spans="1:8" ht="15" x14ac:dyDescent="0.25">
      <c r="A14" s="66">
        <v>1808</v>
      </c>
      <c r="B14" s="67" t="s">
        <v>45</v>
      </c>
      <c r="C14" s="32">
        <f>-'2025 (New UL)'!J44</f>
        <v>1532657.942421647</v>
      </c>
      <c r="D14" s="32">
        <f>-'2025 (Old UL)'!J44</f>
        <v>1708601.8370952934</v>
      </c>
      <c r="E14" s="32">
        <f t="shared" si="0"/>
        <v>-175943.89467364643</v>
      </c>
      <c r="F14" s="32">
        <f>-'2026 (New UL)'!J44</f>
        <v>1554712.5408491138</v>
      </c>
      <c r="G14" s="32">
        <f>-'2026 (Old UL)'!J44</f>
        <v>1735042.4822211594</v>
      </c>
      <c r="H14" s="32">
        <f t="shared" si="1"/>
        <v>-180329.94137204555</v>
      </c>
    </row>
    <row r="15" spans="1:8" ht="15" x14ac:dyDescent="0.25">
      <c r="A15" s="66">
        <v>1815</v>
      </c>
      <c r="B15" s="67" t="s">
        <v>46</v>
      </c>
      <c r="C15" s="32">
        <f>-'2025 (New UL)'!J45</f>
        <v>5599045.1842202758</v>
      </c>
      <c r="D15" s="32">
        <f>-'2025 (Old UL)'!J45</f>
        <v>4853987.5219383184</v>
      </c>
      <c r="E15" s="32">
        <f t="shared" si="0"/>
        <v>745057.66228195745</v>
      </c>
      <c r="F15" s="32">
        <f>-'2026 (New UL)'!J45</f>
        <v>4466472.8066304494</v>
      </c>
      <c r="G15" s="32">
        <f>-'2026 (Old UL)'!J45</f>
        <v>4888532.9605804365</v>
      </c>
      <c r="H15" s="32">
        <f t="shared" si="1"/>
        <v>-422060.15394998714</v>
      </c>
    </row>
    <row r="16" spans="1:8" ht="15" x14ac:dyDescent="0.25">
      <c r="A16" s="66">
        <v>1820</v>
      </c>
      <c r="B16" s="67" t="s">
        <v>47</v>
      </c>
      <c r="C16" s="32">
        <f>-'2025 (New UL)'!J46</f>
        <v>6389875.8646494336</v>
      </c>
      <c r="D16" s="32">
        <f>-'2025 (Old UL)'!J46</f>
        <v>6311275.372395969</v>
      </c>
      <c r="E16" s="32">
        <f t="shared" si="0"/>
        <v>78600.492253464647</v>
      </c>
      <c r="F16" s="32">
        <f>-'2026 (New UL)'!J46</f>
        <v>5935970.7378000505</v>
      </c>
      <c r="G16" s="32">
        <f>-'2026 (Old UL)'!J46</f>
        <v>6459309.2381082261</v>
      </c>
      <c r="H16" s="32">
        <f t="shared" si="1"/>
        <v>-523338.50030817557</v>
      </c>
    </row>
    <row r="17" spans="1:8" ht="15" x14ac:dyDescent="0.25">
      <c r="A17" s="66">
        <v>1830</v>
      </c>
      <c r="B17" s="67" t="s">
        <v>48</v>
      </c>
      <c r="C17" s="32">
        <f>-'2025 (New UL)'!J47</f>
        <v>16204817.735650925</v>
      </c>
      <c r="D17" s="32">
        <f>-'2025 (Old UL)'!J47</f>
        <v>17358468.17965633</v>
      </c>
      <c r="E17" s="32">
        <f t="shared" si="0"/>
        <v>-1153650.4440054055</v>
      </c>
      <c r="F17" s="32">
        <f>-'2026 (New UL)'!J47</f>
        <v>17259176.01205809</v>
      </c>
      <c r="G17" s="32">
        <f>-'2026 (Old UL)'!J47</f>
        <v>18461718.310396232</v>
      </c>
      <c r="H17" s="32">
        <f t="shared" si="1"/>
        <v>-1202542.2983381413</v>
      </c>
    </row>
    <row r="18" spans="1:8" ht="15" x14ac:dyDescent="0.25">
      <c r="A18" s="66">
        <v>1835</v>
      </c>
      <c r="B18" s="67" t="s">
        <v>49</v>
      </c>
      <c r="C18" s="32">
        <f>-'2025 (New UL)'!J48</f>
        <v>15253533.423721004</v>
      </c>
      <c r="D18" s="32">
        <f>-'2025 (Old UL)'!J48</f>
        <v>15792238.947703928</v>
      </c>
      <c r="E18" s="32">
        <f t="shared" si="0"/>
        <v>-538705.52398292348</v>
      </c>
      <c r="F18" s="32">
        <f>-'2026 (New UL)'!J48</f>
        <v>16223350.180677207</v>
      </c>
      <c r="G18" s="32">
        <f>-'2026 (Old UL)'!J48</f>
        <v>16893102.299460448</v>
      </c>
      <c r="H18" s="32">
        <f t="shared" si="1"/>
        <v>-669752.11878324114</v>
      </c>
    </row>
    <row r="19" spans="1:8" ht="15" x14ac:dyDescent="0.25">
      <c r="A19" s="66">
        <v>1840</v>
      </c>
      <c r="B19" s="67" t="s">
        <v>50</v>
      </c>
      <c r="C19" s="32">
        <f>-'2025 (New UL)'!J49</f>
        <v>9711820.1267609522</v>
      </c>
      <c r="D19" s="32">
        <f>-'2025 (Old UL)'!J49</f>
        <v>11798356.855679903</v>
      </c>
      <c r="E19" s="32">
        <f t="shared" si="0"/>
        <v>-2086536.728918951</v>
      </c>
      <c r="F19" s="32">
        <f>-'2026 (New UL)'!J49</f>
        <v>10880668.733636267</v>
      </c>
      <c r="G19" s="32">
        <f>-'2026 (Old UL)'!J49</f>
        <v>13146670.964344647</v>
      </c>
      <c r="H19" s="32">
        <f t="shared" si="1"/>
        <v>-2266002.2307083793</v>
      </c>
    </row>
    <row r="20" spans="1:8" ht="15" x14ac:dyDescent="0.25">
      <c r="A20" s="66">
        <v>1845</v>
      </c>
      <c r="B20" s="67" t="s">
        <v>51</v>
      </c>
      <c r="C20" s="32">
        <f>-'2025 (New UL)'!J50</f>
        <v>47305051.843543291</v>
      </c>
      <c r="D20" s="32">
        <f>-'2025 (Old UL)'!J50</f>
        <v>49264009.340685382</v>
      </c>
      <c r="E20" s="32">
        <f t="shared" si="0"/>
        <v>-1958957.4971420914</v>
      </c>
      <c r="F20" s="32">
        <f>-'2026 (New UL)'!J50</f>
        <v>50073707.771127358</v>
      </c>
      <c r="G20" s="32">
        <f>-'2026 (Old UL)'!J50</f>
        <v>54000937.765716642</v>
      </c>
      <c r="H20" s="32">
        <f t="shared" si="1"/>
        <v>-3927229.9945892841</v>
      </c>
    </row>
    <row r="21" spans="1:8" ht="15" x14ac:dyDescent="0.25">
      <c r="A21" s="66">
        <v>1850</v>
      </c>
      <c r="B21" s="67" t="s">
        <v>52</v>
      </c>
      <c r="C21" s="32">
        <f>-'2025 (New UL)'!J51</f>
        <v>24844534.630902804</v>
      </c>
      <c r="D21" s="32">
        <f>-'2025 (Old UL)'!J51</f>
        <v>23720800.200454835</v>
      </c>
      <c r="E21" s="32">
        <f t="shared" si="0"/>
        <v>1123734.4304479696</v>
      </c>
      <c r="F21" s="32">
        <f>-'2026 (New UL)'!J51</f>
        <v>25886661.028418172</v>
      </c>
      <c r="G21" s="32">
        <f>-'2026 (Old UL)'!J51</f>
        <v>25334011.169662885</v>
      </c>
      <c r="H21" s="32">
        <f t="shared" si="1"/>
        <v>552649.85875528678</v>
      </c>
    </row>
    <row r="22" spans="1:8" ht="15" x14ac:dyDescent="0.25">
      <c r="A22" s="66">
        <v>1855</v>
      </c>
      <c r="B22" s="67" t="s">
        <v>53</v>
      </c>
      <c r="C22" s="32">
        <f>-'2025 (New UL)'!J52</f>
        <v>2791185.8617231776</v>
      </c>
      <c r="D22" s="32">
        <f>-'2025 (Old UL)'!J52</f>
        <v>2975595.8492148956</v>
      </c>
      <c r="E22" s="32">
        <f t="shared" si="0"/>
        <v>-184409.98749171803</v>
      </c>
      <c r="F22" s="32">
        <f>-'2026 (New UL)'!J52</f>
        <v>3000841.3052593903</v>
      </c>
      <c r="G22" s="32">
        <f>-'2026 (Old UL)'!J52</f>
        <v>3191085.4080380714</v>
      </c>
      <c r="H22" s="32">
        <f t="shared" si="1"/>
        <v>-190244.10277868109</v>
      </c>
    </row>
    <row r="23" spans="1:8" ht="15" x14ac:dyDescent="0.25">
      <c r="A23" s="66">
        <v>1860</v>
      </c>
      <c r="B23" s="67" t="s">
        <v>54</v>
      </c>
      <c r="C23" s="32">
        <f>-'2025 (New UL)'!J53</f>
        <v>13629724.695579311</v>
      </c>
      <c r="D23" s="32">
        <f>-'2025 (Old UL)'!J53</f>
        <v>15934393.003705602</v>
      </c>
      <c r="E23" s="32">
        <f t="shared" si="0"/>
        <v>-2304668.3081262913</v>
      </c>
      <c r="F23" s="32">
        <f>-'2026 (New UL)'!J53</f>
        <v>14279693.902629159</v>
      </c>
      <c r="G23" s="32">
        <f>-'2026 (Old UL)'!J53</f>
        <v>16818207.832991023</v>
      </c>
      <c r="H23" s="32">
        <f t="shared" si="1"/>
        <v>-2538513.9303618632</v>
      </c>
    </row>
    <row r="24" spans="1:8" ht="15" x14ac:dyDescent="0.25">
      <c r="A24" s="66">
        <v>1908</v>
      </c>
      <c r="B24" s="67" t="s">
        <v>55</v>
      </c>
      <c r="C24" s="32">
        <f>-'2025 (New UL)'!J56</f>
        <v>5820296.6870059557</v>
      </c>
      <c r="D24" s="32">
        <f>-'2025 (Old UL)'!J56</f>
        <v>5375138.5023385696</v>
      </c>
      <c r="E24" s="32">
        <f t="shared" si="0"/>
        <v>445158.18466738611</v>
      </c>
      <c r="F24" s="32">
        <f>-'2026 (New UL)'!J56</f>
        <v>5864210.3999594776</v>
      </c>
      <c r="G24" s="32">
        <f>-'2026 (Old UL)'!J56</f>
        <v>5415803.3113990091</v>
      </c>
      <c r="H24" s="32">
        <f t="shared" si="1"/>
        <v>448407.08856046852</v>
      </c>
    </row>
    <row r="25" spans="1:8" ht="15" x14ac:dyDescent="0.25">
      <c r="A25" s="66">
        <v>1915</v>
      </c>
      <c r="B25" s="67" t="s">
        <v>56</v>
      </c>
      <c r="C25" s="32">
        <f>-'2025 (New UL)'!J57</f>
        <v>276991.64803169237</v>
      </c>
      <c r="D25" s="32">
        <f>-'2025 (Old UL)'!J57</f>
        <v>517115.59891169763</v>
      </c>
      <c r="E25" s="32">
        <f t="shared" si="0"/>
        <v>-240123.95088000526</v>
      </c>
      <c r="F25" s="32">
        <f>-'2026 (New UL)'!J57</f>
        <v>276991.64803169237</v>
      </c>
      <c r="G25" s="32">
        <f>-'2026 (Old UL)'!J57</f>
        <v>471603.85154574557</v>
      </c>
      <c r="H25" s="32">
        <f t="shared" si="1"/>
        <v>-194612.2035140532</v>
      </c>
    </row>
    <row r="26" spans="1:8" ht="15" x14ac:dyDescent="0.25">
      <c r="A26" s="66">
        <v>1920</v>
      </c>
      <c r="B26" s="67" t="s">
        <v>57</v>
      </c>
      <c r="C26" s="32">
        <f>-'2025 (New UL)'!J58</f>
        <v>5219333.1766844001</v>
      </c>
      <c r="D26" s="32">
        <f>-'2025 (Old UL)'!J58</f>
        <v>5219333.1766844001</v>
      </c>
      <c r="E26" s="32">
        <f t="shared" si="0"/>
        <v>0</v>
      </c>
      <c r="F26" s="32">
        <f>-'2026 (New UL)'!J58</f>
        <v>4837264.1954310145</v>
      </c>
      <c r="G26" s="32">
        <f>-'2026 (Old UL)'!J58</f>
        <v>4837264.1954310145</v>
      </c>
      <c r="H26" s="32">
        <f t="shared" si="1"/>
        <v>0</v>
      </c>
    </row>
    <row r="27" spans="1:8" ht="15" x14ac:dyDescent="0.25">
      <c r="A27" s="66">
        <v>1930</v>
      </c>
      <c r="B27" s="67" t="s">
        <v>58</v>
      </c>
      <c r="C27" s="32">
        <f>-'2025 (New UL)'!J59</f>
        <v>5247105.2360907262</v>
      </c>
      <c r="D27" s="32">
        <f>-'2025 (Old UL)'!J59</f>
        <v>6389446.0562189426</v>
      </c>
      <c r="E27" s="32">
        <f t="shared" si="0"/>
        <v>-1142340.8201282164</v>
      </c>
      <c r="F27" s="32">
        <f>-'2026 (New UL)'!J59</f>
        <v>5329318.7757300567</v>
      </c>
      <c r="G27" s="32">
        <f>-'2026 (Old UL)'!J59</f>
        <v>6538635.9075573822</v>
      </c>
      <c r="H27" s="32">
        <f t="shared" si="1"/>
        <v>-1209317.1318273256</v>
      </c>
    </row>
    <row r="28" spans="1:8" ht="15" x14ac:dyDescent="0.25">
      <c r="A28" s="66">
        <v>1935</v>
      </c>
      <c r="B28" s="67" t="s">
        <v>59</v>
      </c>
      <c r="C28" s="32">
        <f>-'2025 (New UL)'!J60</f>
        <v>84165.749605780322</v>
      </c>
      <c r="D28" s="32">
        <f>-'2025 (Old UL)'!J60</f>
        <v>84165.749605780322</v>
      </c>
      <c r="E28" s="32">
        <f t="shared" si="0"/>
        <v>0</v>
      </c>
      <c r="F28" s="32">
        <f>-'2026 (New UL)'!J60</f>
        <v>80756.127888571704</v>
      </c>
      <c r="G28" s="32">
        <f>-'2026 (Old UL)'!J60</f>
        <v>80756.127888571704</v>
      </c>
      <c r="H28" s="32">
        <f t="shared" si="1"/>
        <v>0</v>
      </c>
    </row>
    <row r="29" spans="1:8" ht="15" x14ac:dyDescent="0.25">
      <c r="A29" s="66">
        <v>1940</v>
      </c>
      <c r="B29" s="67" t="s">
        <v>60</v>
      </c>
      <c r="C29" s="32">
        <f>-'2025 (New UL)'!J61</f>
        <v>466134.80050367047</v>
      </c>
      <c r="D29" s="32">
        <f>-'2025 (Old UL)'!J61</f>
        <v>466134.80050367047</v>
      </c>
      <c r="E29" s="32">
        <f t="shared" si="0"/>
        <v>0</v>
      </c>
      <c r="F29" s="32">
        <f>-'2026 (New UL)'!J61</f>
        <v>481523.2000821887</v>
      </c>
      <c r="G29" s="32">
        <f>-'2026 (Old UL)'!J61</f>
        <v>481523.2000821887</v>
      </c>
      <c r="H29" s="32">
        <f t="shared" si="1"/>
        <v>0</v>
      </c>
    </row>
    <row r="30" spans="1:8" ht="15" x14ac:dyDescent="0.25">
      <c r="A30" s="66">
        <v>1945</v>
      </c>
      <c r="B30" s="67" t="s">
        <v>61</v>
      </c>
      <c r="C30" s="32">
        <f>-'2025 (New UL)'!J62</f>
        <v>412962.27643038391</v>
      </c>
      <c r="D30" s="32">
        <f>-'2025 (Old UL)'!J62</f>
        <v>412962.27643038391</v>
      </c>
      <c r="E30" s="32">
        <f t="shared" si="0"/>
        <v>0</v>
      </c>
      <c r="F30" s="32">
        <f>-'2026 (New UL)'!J62</f>
        <v>446978.52819778508</v>
      </c>
      <c r="G30" s="32">
        <f>-'2026 (Old UL)'!J62</f>
        <v>446978.52819778508</v>
      </c>
      <c r="H30" s="32">
        <f t="shared" si="1"/>
        <v>0</v>
      </c>
    </row>
    <row r="31" spans="1:8" ht="15" x14ac:dyDescent="0.25">
      <c r="A31" s="66">
        <v>1955</v>
      </c>
      <c r="B31" s="67" t="s">
        <v>62</v>
      </c>
      <c r="C31" s="32">
        <f>-'2025 (New UL)'!J63</f>
        <v>597846.76043014205</v>
      </c>
      <c r="D31" s="32">
        <f>-'2025 (Old UL)'!J63</f>
        <v>833222.88179499842</v>
      </c>
      <c r="E31" s="32">
        <f t="shared" si="0"/>
        <v>-235376.12136485637</v>
      </c>
      <c r="F31" s="32">
        <f>-'2026 (New UL)'!J63</f>
        <v>663367.74258816266</v>
      </c>
      <c r="G31" s="32">
        <f>-'2026 (Old UL)'!J63</f>
        <v>881626.3560164005</v>
      </c>
      <c r="H31" s="32">
        <f t="shared" si="1"/>
        <v>-218258.61342823785</v>
      </c>
    </row>
    <row r="32" spans="1:8" ht="15" x14ac:dyDescent="0.25">
      <c r="A32" s="66">
        <v>1960</v>
      </c>
      <c r="B32" s="67" t="s">
        <v>63</v>
      </c>
      <c r="C32" s="32">
        <f>-'2025 (New UL)'!J64</f>
        <v>1096198.3465128972</v>
      </c>
      <c r="D32" s="32">
        <f>-'2025 (Old UL)'!J64</f>
        <v>1096198.3465128972</v>
      </c>
      <c r="E32" s="32">
        <f t="shared" si="0"/>
        <v>0</v>
      </c>
      <c r="F32" s="32">
        <f>-'2026 (New UL)'!J64</f>
        <v>538343.69402469031</v>
      </c>
      <c r="G32" s="32">
        <f>-'2026 (Old UL)'!J64</f>
        <v>538343.69402469031</v>
      </c>
      <c r="H32" s="32">
        <f t="shared" si="1"/>
        <v>0</v>
      </c>
    </row>
    <row r="33" spans="1:8" ht="15" x14ac:dyDescent="0.25">
      <c r="A33" s="66">
        <v>1980</v>
      </c>
      <c r="B33" s="67" t="s">
        <v>64</v>
      </c>
      <c r="C33" s="32">
        <f>-'2025 (New UL)'!J65</f>
        <v>2258436.3720821426</v>
      </c>
      <c r="D33" s="32">
        <f>-'2025 (Old UL)'!J65</f>
        <v>2258436.3720821426</v>
      </c>
      <c r="E33" s="32">
        <f t="shared" si="0"/>
        <v>0</v>
      </c>
      <c r="F33" s="32">
        <f>-'2026 (New UL)'!J65</f>
        <v>2476989.3063069154</v>
      </c>
      <c r="G33" s="32">
        <f>-'2026 (Old UL)'!J65</f>
        <v>2476989.3063069154</v>
      </c>
      <c r="H33" s="32">
        <f t="shared" si="1"/>
        <v>0</v>
      </c>
    </row>
    <row r="34" spans="1:8" ht="15" x14ac:dyDescent="0.25">
      <c r="A34" s="66">
        <v>2440</v>
      </c>
      <c r="B34" s="67" t="s">
        <v>65</v>
      </c>
      <c r="C34" s="32">
        <f>-'2025 (New UL)'!J66</f>
        <v>-22660704.678595979</v>
      </c>
      <c r="D34" s="32">
        <f>-'2025 (Old UL)'!J66</f>
        <v>-24184981.936641794</v>
      </c>
      <c r="E34" s="32">
        <f t="shared" si="0"/>
        <v>1524277.2580458149</v>
      </c>
      <c r="F34" s="32">
        <f>-'2026 (New UL)'!J66</f>
        <v>-26040634.26942585</v>
      </c>
      <c r="G34" s="32">
        <f>-'2026 (Old UL)'!J66</f>
        <v>-27860443.871316683</v>
      </c>
      <c r="H34" s="32">
        <f t="shared" si="1"/>
        <v>1819809.6018908322</v>
      </c>
    </row>
    <row r="35" spans="1:8" ht="15" x14ac:dyDescent="0.25">
      <c r="A35" s="72">
        <v>2005</v>
      </c>
      <c r="B35" s="73" t="s">
        <v>66</v>
      </c>
      <c r="C35" s="32">
        <f>-'2025 (New UL)'!J68</f>
        <v>731191.98</v>
      </c>
      <c r="D35" s="32">
        <f>-'2025 (Old UL)'!J68</f>
        <v>740162.28461538465</v>
      </c>
      <c r="E35" s="32">
        <f t="shared" si="0"/>
        <v>-8970.3046153846662</v>
      </c>
      <c r="F35" s="32">
        <f>-'2026 (New UL)'!J68</f>
        <v>731191.98</v>
      </c>
      <c r="G35" s="32">
        <f>-'2026 (Old UL)'!J68</f>
        <v>740162.28461538465</v>
      </c>
      <c r="H35" s="32">
        <f t="shared" si="1"/>
        <v>-8970.3046153846662</v>
      </c>
    </row>
    <row r="36" spans="1:8" x14ac:dyDescent="0.2">
      <c r="A36" s="72"/>
      <c r="B36" s="76" t="s">
        <v>67</v>
      </c>
      <c r="C36" s="77">
        <f t="shared" ref="C36:H36" si="2">SUM(C12:C35)</f>
        <v>162935878.70700729</v>
      </c>
      <c r="D36" s="77">
        <f t="shared" si="2"/>
        <v>179557596.77401009</v>
      </c>
      <c r="E36" s="77">
        <f t="shared" si="2"/>
        <v>-16621718.067002783</v>
      </c>
      <c r="F36" s="77">
        <f t="shared" si="2"/>
        <v>171057221.1564036</v>
      </c>
      <c r="G36" s="77">
        <f t="shared" si="2"/>
        <v>192296387.91514176</v>
      </c>
      <c r="H36" s="77">
        <f t="shared" si="2"/>
        <v>-21239166.758738097</v>
      </c>
    </row>
  </sheetData>
  <mergeCells count="2">
    <mergeCell ref="C10:E10"/>
    <mergeCell ref="F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DD3E-682D-4018-8551-83930D89BF52}">
  <dimension ref="A1:M81"/>
  <sheetViews>
    <sheetView zoomScale="90" zoomScaleNormal="90" workbookViewId="0">
      <selection activeCell="S33" sqref="S33"/>
    </sheetView>
  </sheetViews>
  <sheetFormatPr defaultColWidth="9" defaultRowHeight="12.75" x14ac:dyDescent="0.2"/>
  <cols>
    <col min="1" max="1" width="7.140625" style="44" customWidth="1"/>
    <col min="2" max="2" width="11.28515625" style="44" customWidth="1"/>
    <col min="3" max="3" width="35.5703125" style="42" customWidth="1"/>
    <col min="4" max="4" width="16.5703125" style="42" bestFit="1" customWidth="1"/>
    <col min="5" max="5" width="18.5703125" style="42" bestFit="1" customWidth="1"/>
    <col min="6" max="6" width="15.5703125" style="42" bestFit="1" customWidth="1"/>
    <col min="7" max="7" width="16.5703125" style="42" bestFit="1" customWidth="1"/>
    <col min="8" max="8" width="1.42578125" style="42" customWidth="1"/>
    <col min="9" max="9" width="15.85546875" style="42" customWidth="1"/>
    <col min="10" max="10" width="15.5703125" style="42" customWidth="1"/>
    <col min="11" max="11" width="14.28515625" style="42" bestFit="1" customWidth="1"/>
    <col min="12" max="12" width="16.140625" style="42" bestFit="1" customWidth="1"/>
    <col min="13" max="13" width="16.85546875" style="42" bestFit="1" customWidth="1"/>
    <col min="14" max="16384" width="9" style="42"/>
  </cols>
  <sheetData>
    <row r="1" spans="1:13" x14ac:dyDescent="0.2">
      <c r="L1" s="45" t="s">
        <v>68</v>
      </c>
      <c r="M1" s="12" t="s">
        <v>122</v>
      </c>
    </row>
    <row r="2" spans="1:13" x14ac:dyDescent="0.2">
      <c r="L2" s="45" t="s">
        <v>69</v>
      </c>
      <c r="M2" s="46"/>
    </row>
    <row r="3" spans="1:13" x14ac:dyDescent="0.2">
      <c r="L3" s="45" t="s">
        <v>70</v>
      </c>
      <c r="M3" s="46"/>
    </row>
    <row r="4" spans="1:13" x14ac:dyDescent="0.2">
      <c r="L4" s="45" t="s">
        <v>71</v>
      </c>
      <c r="M4" s="46"/>
    </row>
    <row r="5" spans="1:13" x14ac:dyDescent="0.2">
      <c r="L5" s="45" t="s">
        <v>72</v>
      </c>
      <c r="M5" s="47"/>
    </row>
    <row r="6" spans="1:13" ht="9" customHeight="1" x14ac:dyDescent="0.2">
      <c r="L6" s="45"/>
      <c r="M6" s="48"/>
    </row>
    <row r="7" spans="1:13" x14ac:dyDescent="0.2">
      <c r="L7" s="45" t="s">
        <v>73</v>
      </c>
      <c r="M7" s="47"/>
    </row>
    <row r="8" spans="1:13" ht="9" customHeight="1" x14ac:dyDescent="0.2"/>
    <row r="9" spans="1:13" ht="20.25" customHeight="1" x14ac:dyDescent="0.2">
      <c r="A9" s="139" t="s">
        <v>74</v>
      </c>
      <c r="B9" s="139"/>
      <c r="C9" s="139"/>
      <c r="D9" s="139"/>
      <c r="E9" s="139"/>
      <c r="F9" s="139"/>
      <c r="G9" s="139"/>
      <c r="H9" s="139"/>
      <c r="I9" s="139"/>
      <c r="J9" s="139"/>
      <c r="K9" s="139"/>
      <c r="L9" s="139"/>
      <c r="M9" s="139"/>
    </row>
    <row r="10" spans="1:13" ht="21" x14ac:dyDescent="0.2">
      <c r="A10" s="139" t="s">
        <v>75</v>
      </c>
      <c r="B10" s="139"/>
      <c r="C10" s="139"/>
      <c r="D10" s="139"/>
      <c r="E10" s="139"/>
      <c r="F10" s="139"/>
      <c r="G10" s="139"/>
      <c r="H10" s="139"/>
      <c r="I10" s="139"/>
      <c r="J10" s="139"/>
      <c r="K10" s="139"/>
      <c r="L10" s="139"/>
      <c r="M10" s="139"/>
    </row>
    <row r="11" spans="1:13" x14ac:dyDescent="0.2">
      <c r="E11" s="80" t="s">
        <v>76</v>
      </c>
    </row>
    <row r="12" spans="1:13" x14ac:dyDescent="0.2">
      <c r="A12" s="49" t="s">
        <v>77</v>
      </c>
    </row>
    <row r="14" spans="1:13" ht="12.6" customHeight="1" x14ac:dyDescent="0.2">
      <c r="A14" s="44">
        <v>1</v>
      </c>
      <c r="B14" s="140" t="s">
        <v>78</v>
      </c>
      <c r="C14" s="140"/>
      <c r="D14" s="140"/>
      <c r="E14" s="140"/>
      <c r="F14" s="140"/>
      <c r="G14" s="140"/>
      <c r="H14" s="140"/>
      <c r="I14" s="140"/>
      <c r="J14" s="140"/>
      <c r="K14" s="140"/>
      <c r="L14" s="140"/>
      <c r="M14" s="140"/>
    </row>
    <row r="15" spans="1:13" ht="29.25" customHeight="1" x14ac:dyDescent="0.2">
      <c r="B15" s="140"/>
      <c r="C15" s="140"/>
      <c r="D15" s="140"/>
      <c r="E15" s="140"/>
      <c r="F15" s="140"/>
      <c r="G15" s="140"/>
      <c r="H15" s="140"/>
      <c r="I15" s="140"/>
      <c r="J15" s="140"/>
      <c r="K15" s="140"/>
      <c r="L15" s="140"/>
      <c r="M15" s="140"/>
    </row>
    <row r="16" spans="1:13" ht="12.75" customHeight="1" x14ac:dyDescent="0.2"/>
    <row r="17" spans="1:13" ht="12.6" customHeight="1" x14ac:dyDescent="0.2">
      <c r="A17" s="44">
        <v>2</v>
      </c>
      <c r="B17" s="140" t="s">
        <v>79</v>
      </c>
      <c r="C17" s="140"/>
      <c r="D17" s="140"/>
      <c r="E17" s="140"/>
      <c r="F17" s="140"/>
      <c r="G17" s="140"/>
      <c r="H17" s="140"/>
      <c r="I17" s="140"/>
      <c r="J17" s="140"/>
      <c r="K17" s="140"/>
      <c r="L17" s="140"/>
      <c r="M17" s="140"/>
    </row>
    <row r="18" spans="1:13" x14ac:dyDescent="0.2">
      <c r="B18" s="140"/>
      <c r="C18" s="140"/>
      <c r="D18" s="140"/>
      <c r="E18" s="140"/>
      <c r="F18" s="140"/>
      <c r="G18" s="140"/>
      <c r="H18" s="140"/>
      <c r="I18" s="140"/>
      <c r="J18" s="140"/>
      <c r="K18" s="140"/>
      <c r="L18" s="140"/>
      <c r="M18" s="140"/>
    </row>
    <row r="20" spans="1:13" ht="12.6" customHeight="1" x14ac:dyDescent="0.2">
      <c r="A20" s="44">
        <v>3</v>
      </c>
      <c r="B20" s="135" t="s">
        <v>80</v>
      </c>
      <c r="C20" s="135"/>
      <c r="D20" s="135"/>
      <c r="E20" s="135"/>
      <c r="F20" s="135"/>
      <c r="G20" s="135"/>
      <c r="H20" s="135"/>
      <c r="I20" s="135"/>
      <c r="J20" s="135"/>
      <c r="K20" s="135"/>
      <c r="L20" s="135"/>
      <c r="M20" s="135"/>
    </row>
    <row r="22" spans="1:13" x14ac:dyDescent="0.2">
      <c r="A22" s="44">
        <v>4</v>
      </c>
      <c r="B22" s="51" t="s">
        <v>81</v>
      </c>
    </row>
    <row r="24" spans="1:13" ht="30.75" customHeight="1" x14ac:dyDescent="0.2">
      <c r="A24" s="44">
        <v>5</v>
      </c>
      <c r="B24" s="135" t="s">
        <v>82</v>
      </c>
      <c r="C24" s="135"/>
      <c r="D24" s="135"/>
      <c r="E24" s="135"/>
      <c r="F24" s="135"/>
      <c r="G24" s="135"/>
      <c r="H24" s="135"/>
      <c r="I24" s="135"/>
      <c r="J24" s="135"/>
      <c r="K24" s="135"/>
      <c r="L24" s="135"/>
      <c r="M24" s="135"/>
    </row>
    <row r="26" spans="1:13" ht="12.6" customHeight="1" x14ac:dyDescent="0.2">
      <c r="A26" s="44">
        <v>6</v>
      </c>
      <c r="B26" s="135" t="s">
        <v>83</v>
      </c>
      <c r="C26" s="135"/>
      <c r="D26" s="135"/>
      <c r="E26" s="135"/>
      <c r="F26" s="135"/>
      <c r="G26" s="135"/>
      <c r="H26" s="135"/>
      <c r="I26" s="135"/>
      <c r="J26" s="135"/>
      <c r="K26" s="135"/>
      <c r="L26" s="135"/>
      <c r="M26" s="135"/>
    </row>
    <row r="27" spans="1:13" x14ac:dyDescent="0.2">
      <c r="B27" s="135"/>
      <c r="C27" s="135"/>
      <c r="D27" s="135"/>
      <c r="E27" s="135"/>
      <c r="F27" s="135"/>
      <c r="G27" s="135"/>
      <c r="H27" s="135"/>
      <c r="I27" s="135"/>
      <c r="J27" s="135"/>
      <c r="K27" s="135"/>
      <c r="L27" s="135"/>
      <c r="M27" s="135"/>
    </row>
    <row r="28" spans="1:13" x14ac:dyDescent="0.2">
      <c r="B28" s="135"/>
      <c r="C28" s="135"/>
      <c r="D28" s="135"/>
      <c r="E28" s="135"/>
      <c r="F28" s="135"/>
      <c r="G28" s="135"/>
      <c r="H28" s="135"/>
      <c r="I28" s="135"/>
      <c r="J28" s="135"/>
      <c r="K28" s="135"/>
      <c r="L28" s="135"/>
      <c r="M28" s="135"/>
    </row>
    <row r="30" spans="1:13" ht="12.75" customHeight="1" x14ac:dyDescent="0.2">
      <c r="A30" s="44">
        <v>7</v>
      </c>
      <c r="B30" s="51" t="s">
        <v>84</v>
      </c>
      <c r="C30" s="50"/>
      <c r="D30" s="50"/>
      <c r="E30" s="50"/>
      <c r="F30" s="50"/>
      <c r="G30" s="50"/>
      <c r="H30" s="50"/>
      <c r="I30" s="50"/>
      <c r="J30" s="50"/>
      <c r="K30" s="50"/>
      <c r="L30" s="50"/>
      <c r="M30" s="50"/>
    </row>
    <row r="31" spans="1:13" x14ac:dyDescent="0.2">
      <c r="B31" s="50"/>
      <c r="C31" s="50"/>
      <c r="D31" s="50"/>
      <c r="E31" s="50"/>
      <c r="F31" s="50"/>
      <c r="G31" s="50"/>
      <c r="H31" s="50"/>
      <c r="I31" s="50"/>
      <c r="J31" s="50"/>
      <c r="K31" s="50"/>
      <c r="L31" s="50"/>
      <c r="M31" s="50"/>
    </row>
    <row r="32" spans="1:13" x14ac:dyDescent="0.2">
      <c r="A32" s="44">
        <v>8</v>
      </c>
      <c r="B32" s="51" t="s">
        <v>85</v>
      </c>
      <c r="C32" s="50"/>
      <c r="D32" s="50"/>
      <c r="E32" s="50"/>
      <c r="F32" s="50"/>
      <c r="G32" s="50"/>
      <c r="H32" s="50"/>
      <c r="I32" s="50"/>
      <c r="J32" s="50"/>
      <c r="K32" s="50"/>
      <c r="L32" s="50"/>
      <c r="M32" s="50"/>
    </row>
    <row r="33" spans="1:13" customFormat="1" ht="15" x14ac:dyDescent="0.25">
      <c r="A33" s="44"/>
      <c r="B33" s="44"/>
      <c r="C33" s="42"/>
      <c r="D33" s="42"/>
      <c r="E33" s="42"/>
      <c r="F33" s="42"/>
      <c r="G33" s="42"/>
      <c r="H33" s="42"/>
      <c r="I33" s="42"/>
      <c r="J33" s="42"/>
      <c r="K33" s="42"/>
      <c r="L33" s="42"/>
      <c r="M33" s="42"/>
    </row>
    <row r="34" spans="1:13" customFormat="1" ht="15" x14ac:dyDescent="0.25">
      <c r="A34" s="44"/>
      <c r="B34" s="44"/>
      <c r="C34" s="42"/>
      <c r="D34" s="42"/>
      <c r="E34" s="42"/>
      <c r="F34" s="42"/>
      <c r="G34" s="42"/>
      <c r="H34" s="42"/>
      <c r="I34" s="42"/>
      <c r="J34" s="42"/>
      <c r="K34" s="42"/>
      <c r="L34" s="42"/>
      <c r="M34" s="42"/>
    </row>
    <row r="35" spans="1:13" ht="15.75" thickBot="1" x14ac:dyDescent="0.25">
      <c r="E35" s="52" t="s">
        <v>86</v>
      </c>
      <c r="F35" s="53" t="s">
        <v>5</v>
      </c>
    </row>
    <row r="36" spans="1:13" ht="15.75" thickBot="1" x14ac:dyDescent="0.3">
      <c r="E36" s="52" t="s">
        <v>87</v>
      </c>
      <c r="F36" s="54">
        <v>2026</v>
      </c>
      <c r="G36" s="55"/>
    </row>
    <row r="38" spans="1:13" x14ac:dyDescent="0.2">
      <c r="D38" s="136" t="s">
        <v>88</v>
      </c>
      <c r="E38" s="137"/>
      <c r="F38" s="137"/>
      <c r="G38" s="138"/>
      <c r="I38" s="56"/>
      <c r="J38" s="57" t="s">
        <v>89</v>
      </c>
      <c r="K38" s="57"/>
      <c r="L38" s="58"/>
    </row>
    <row r="39" spans="1:13" ht="30" customHeight="1" x14ac:dyDescent="0.2">
      <c r="A39" s="59"/>
      <c r="B39" s="59" t="s">
        <v>90</v>
      </c>
      <c r="C39" s="60" t="s">
        <v>91</v>
      </c>
      <c r="D39" s="59" t="s">
        <v>92</v>
      </c>
      <c r="E39" s="61" t="s">
        <v>93</v>
      </c>
      <c r="F39" s="61" t="s">
        <v>94</v>
      </c>
      <c r="G39" s="59" t="s">
        <v>95</v>
      </c>
      <c r="H39" s="62"/>
      <c r="I39" s="59" t="s">
        <v>92</v>
      </c>
      <c r="J39" s="63" t="s">
        <v>96</v>
      </c>
      <c r="K39" s="63" t="s">
        <v>94</v>
      </c>
      <c r="L39" s="64" t="s">
        <v>95</v>
      </c>
      <c r="M39" s="59" t="s">
        <v>97</v>
      </c>
    </row>
    <row r="40" spans="1:13" ht="25.5" customHeight="1" x14ac:dyDescent="0.25">
      <c r="A40" s="65"/>
      <c r="B40" s="66">
        <v>1609</v>
      </c>
      <c r="C40" s="67" t="s">
        <v>43</v>
      </c>
      <c r="D40" s="32">
        <f>'2025 (New UL)'!G40</f>
        <v>98789549.156599998</v>
      </c>
      <c r="E40" s="32">
        <v>7894473.1502</v>
      </c>
      <c r="F40" s="32">
        <v>0</v>
      </c>
      <c r="G40" s="68">
        <f t="shared" ref="G40:G71" si="0">D40+E40+F40</f>
        <v>106684022.30679999</v>
      </c>
      <c r="H40" s="69"/>
      <c r="I40" s="32">
        <f>'2025 (New UL)'!L40</f>
        <v>-32252382.190347176</v>
      </c>
      <c r="J40" s="32">
        <v>-3486570.7792454702</v>
      </c>
      <c r="K40" s="32">
        <v>0</v>
      </c>
      <c r="L40" s="68">
        <f>I40+J40+K40</f>
        <v>-35738952.969592646</v>
      </c>
      <c r="M40" s="70">
        <f t="shared" ref="M40:M71" si="1">G40+L40</f>
        <v>70945069.337207347</v>
      </c>
    </row>
    <row r="41" spans="1:13" ht="25.5" x14ac:dyDescent="0.25">
      <c r="A41" s="66"/>
      <c r="B41" s="66">
        <v>1611</v>
      </c>
      <c r="C41" s="67" t="s">
        <v>98</v>
      </c>
      <c r="D41" s="32">
        <f>'2025 (New UL)'!G41</f>
        <v>240173514.36056152</v>
      </c>
      <c r="E41" s="32">
        <v>32931535.781099997</v>
      </c>
      <c r="F41" s="32">
        <v>-607738.8600000001</v>
      </c>
      <c r="G41" s="68">
        <f t="shared" si="0"/>
        <v>272497311.28166151</v>
      </c>
      <c r="H41" s="69"/>
      <c r="I41" s="32">
        <f>'2025 (New UL)'!L41</f>
        <v>-131884978.8627055</v>
      </c>
      <c r="J41" s="32">
        <v>-22323094.029258184</v>
      </c>
      <c r="K41" s="32">
        <v>607738.8600000001</v>
      </c>
      <c r="L41" s="68">
        <f t="shared" ref="L41:L71" si="2">I41+J41+K41</f>
        <v>-153600334.03196368</v>
      </c>
      <c r="M41" s="70">
        <f t="shared" si="1"/>
        <v>118896977.24969783</v>
      </c>
    </row>
    <row r="42" spans="1:13" ht="25.5" x14ac:dyDescent="0.25">
      <c r="A42" s="66"/>
      <c r="B42" s="66">
        <v>1612</v>
      </c>
      <c r="C42" s="67" t="s">
        <v>99</v>
      </c>
      <c r="D42" s="32">
        <f>'2025 (New UL)'!G42</f>
        <v>4264599.7194000017</v>
      </c>
      <c r="E42" s="32">
        <v>138131.85570000001</v>
      </c>
      <c r="F42" s="32">
        <v>0</v>
      </c>
      <c r="G42" s="68">
        <f t="shared" si="0"/>
        <v>4402731.5751000019</v>
      </c>
      <c r="H42" s="69"/>
      <c r="I42" s="32">
        <f>'2025 (New UL)'!L42</f>
        <v>0</v>
      </c>
      <c r="J42" s="32">
        <v>0</v>
      </c>
      <c r="K42" s="32">
        <v>0</v>
      </c>
      <c r="L42" s="68">
        <f t="shared" si="2"/>
        <v>0</v>
      </c>
      <c r="M42" s="70">
        <f t="shared" si="1"/>
        <v>4402731.5751000019</v>
      </c>
    </row>
    <row r="43" spans="1:13" ht="15" x14ac:dyDescent="0.25">
      <c r="A43" s="66"/>
      <c r="B43" s="66">
        <v>1805</v>
      </c>
      <c r="C43" s="67" t="s">
        <v>100</v>
      </c>
      <c r="D43" s="32">
        <f>'2025 (New UL)'!G43</f>
        <v>84610153.680000007</v>
      </c>
      <c r="E43" s="32">
        <v>0</v>
      </c>
      <c r="F43" s="32">
        <v>0</v>
      </c>
      <c r="G43" s="68">
        <f t="shared" si="0"/>
        <v>84610153.680000007</v>
      </c>
      <c r="H43" s="69"/>
      <c r="I43" s="32">
        <f>'2025 (New UL)'!L43</f>
        <v>0</v>
      </c>
      <c r="J43" s="32">
        <v>0</v>
      </c>
      <c r="K43" s="32">
        <v>0</v>
      </c>
      <c r="L43" s="68">
        <f t="shared" si="2"/>
        <v>0</v>
      </c>
      <c r="M43" s="70">
        <f t="shared" si="1"/>
        <v>84610153.680000007</v>
      </c>
    </row>
    <row r="44" spans="1:13" ht="15" x14ac:dyDescent="0.25">
      <c r="A44" s="66"/>
      <c r="B44" s="66">
        <v>1808</v>
      </c>
      <c r="C44" s="67" t="s">
        <v>45</v>
      </c>
      <c r="D44" s="32">
        <f>'2025 (New UL)'!G44</f>
        <v>45357741.890715204</v>
      </c>
      <c r="E44" s="32">
        <v>86195.317374783379</v>
      </c>
      <c r="F44" s="32">
        <v>0</v>
      </c>
      <c r="G44" s="68">
        <f t="shared" si="0"/>
        <v>45443937.208089985</v>
      </c>
      <c r="H44" s="69"/>
      <c r="I44" s="32">
        <f>'2025 (New UL)'!L44</f>
        <v>-13419453.222421648</v>
      </c>
      <c r="J44" s="32">
        <v>-1554712.5408491138</v>
      </c>
      <c r="K44" s="32">
        <v>0</v>
      </c>
      <c r="L44" s="68">
        <f t="shared" si="2"/>
        <v>-14974165.763270762</v>
      </c>
      <c r="M44" s="70">
        <f t="shared" si="1"/>
        <v>30469771.444819223</v>
      </c>
    </row>
    <row r="45" spans="1:13" ht="15" x14ac:dyDescent="0.25">
      <c r="A45" s="66"/>
      <c r="B45" s="66">
        <v>1815</v>
      </c>
      <c r="C45" s="67" t="s">
        <v>46</v>
      </c>
      <c r="D45" s="32">
        <f>'2025 (New UL)'!G45</f>
        <v>146185698.38954473</v>
      </c>
      <c r="E45" s="32">
        <v>1944683.7720452158</v>
      </c>
      <c r="F45" s="32">
        <v>-23123.141879999996</v>
      </c>
      <c r="G45" s="68">
        <f t="shared" si="0"/>
        <v>148107259.01970994</v>
      </c>
      <c r="H45" s="69"/>
      <c r="I45" s="32">
        <f>'2025 (New UL)'!L45</f>
        <v>-63017080.302341409</v>
      </c>
      <c r="J45" s="32">
        <v>-4466472.8066304494</v>
      </c>
      <c r="K45" s="32">
        <v>6729.101878800001</v>
      </c>
      <c r="L45" s="68">
        <f t="shared" si="2"/>
        <v>-67476824.007093057</v>
      </c>
      <c r="M45" s="70">
        <f t="shared" si="1"/>
        <v>80630435.012616888</v>
      </c>
    </row>
    <row r="46" spans="1:13" ht="15" x14ac:dyDescent="0.25">
      <c r="A46" s="66"/>
      <c r="B46" s="66">
        <v>1820</v>
      </c>
      <c r="C46" s="67" t="s">
        <v>47</v>
      </c>
      <c r="D46" s="32">
        <f>'2025 (New UL)'!G46</f>
        <v>190015624.7142742</v>
      </c>
      <c r="E46" s="32">
        <v>2572037.9513800004</v>
      </c>
      <c r="F46" s="32">
        <v>-156496.98468599998</v>
      </c>
      <c r="G46" s="68">
        <f t="shared" si="0"/>
        <v>192431165.68096823</v>
      </c>
      <c r="H46" s="69"/>
      <c r="I46" s="32">
        <f>'2025 (New UL)'!L46</f>
        <v>-61790466.949962959</v>
      </c>
      <c r="J46" s="32">
        <v>-5935970.7378000505</v>
      </c>
      <c r="K46" s="32">
        <v>41215.264686480012</v>
      </c>
      <c r="L46" s="68">
        <f t="shared" si="2"/>
        <v>-67685222.423076525</v>
      </c>
      <c r="M46" s="70">
        <f t="shared" si="1"/>
        <v>124745943.2578917</v>
      </c>
    </row>
    <row r="47" spans="1:13" ht="15" x14ac:dyDescent="0.25">
      <c r="A47" s="66"/>
      <c r="B47" s="66">
        <v>1830</v>
      </c>
      <c r="C47" s="67" t="s">
        <v>48</v>
      </c>
      <c r="D47" s="32">
        <f>'2025 (New UL)'!G47</f>
        <v>775138263.12783194</v>
      </c>
      <c r="E47" s="32">
        <v>46893795.661329478</v>
      </c>
      <c r="F47" s="32">
        <v>-2122651.5000000005</v>
      </c>
      <c r="G47" s="68">
        <f t="shared" si="0"/>
        <v>819909407.28916144</v>
      </c>
      <c r="H47" s="69"/>
      <c r="I47" s="32">
        <f>'2025 (New UL)'!L47</f>
        <v>-126750174.09529093</v>
      </c>
      <c r="J47" s="32">
        <v>-17259176.01205809</v>
      </c>
      <c r="K47" s="32">
        <v>424530.30036000011</v>
      </c>
      <c r="L47" s="68">
        <f t="shared" si="2"/>
        <v>-143584819.80698901</v>
      </c>
      <c r="M47" s="70">
        <f t="shared" si="1"/>
        <v>676324587.48217249</v>
      </c>
    </row>
    <row r="48" spans="1:13" ht="15" x14ac:dyDescent="0.25">
      <c r="A48" s="66"/>
      <c r="B48" s="66">
        <v>1835</v>
      </c>
      <c r="C48" s="67" t="s">
        <v>49</v>
      </c>
      <c r="D48" s="32">
        <f>'2025 (New UL)'!G48</f>
        <v>632792812.34189582</v>
      </c>
      <c r="E48" s="32">
        <v>43893361.554142244</v>
      </c>
      <c r="F48" s="32">
        <v>-2086359.4512</v>
      </c>
      <c r="G48" s="68">
        <f t="shared" si="0"/>
        <v>674599814.44483805</v>
      </c>
      <c r="H48" s="69"/>
      <c r="I48" s="32">
        <f>'2025 (New UL)'!L48</f>
        <v>-119448537.03300104</v>
      </c>
      <c r="J48" s="32">
        <v>-16223350.180677207</v>
      </c>
      <c r="K48" s="32">
        <v>417271.89072000002</v>
      </c>
      <c r="L48" s="68">
        <f t="shared" si="2"/>
        <v>-135254615.32295823</v>
      </c>
      <c r="M48" s="70">
        <f t="shared" si="1"/>
        <v>539345199.12187982</v>
      </c>
    </row>
    <row r="49" spans="1:13" ht="15" x14ac:dyDescent="0.25">
      <c r="A49" s="66"/>
      <c r="B49" s="66">
        <v>1840</v>
      </c>
      <c r="C49" s="67" t="s">
        <v>50</v>
      </c>
      <c r="D49" s="32">
        <f>'2025 (New UL)'!G49</f>
        <v>599757305.49693048</v>
      </c>
      <c r="E49" s="32">
        <v>67652582.924978316</v>
      </c>
      <c r="F49" s="32">
        <v>-426183.00276</v>
      </c>
      <c r="G49" s="68">
        <f t="shared" si="0"/>
        <v>666983705.4191488</v>
      </c>
      <c r="H49" s="69"/>
      <c r="I49" s="32">
        <f>'2025 (New UL)'!L49</f>
        <v>-87536214.533964887</v>
      </c>
      <c r="J49" s="32">
        <v>-10880668.733636267</v>
      </c>
      <c r="K49" s="32">
        <v>85236.602796000006</v>
      </c>
      <c r="L49" s="68">
        <f t="shared" si="2"/>
        <v>-98331646.664805159</v>
      </c>
      <c r="M49" s="70">
        <f t="shared" si="1"/>
        <v>568652058.75434363</v>
      </c>
    </row>
    <row r="50" spans="1:13" ht="15" x14ac:dyDescent="0.25">
      <c r="A50" s="66"/>
      <c r="B50" s="66">
        <v>1845</v>
      </c>
      <c r="C50" s="67" t="s">
        <v>51</v>
      </c>
      <c r="D50" s="32">
        <f>'2025 (New UL)'!G50</f>
        <v>1728924789.5925243</v>
      </c>
      <c r="E50" s="32">
        <v>163827490.4502598</v>
      </c>
      <c r="F50" s="32">
        <v>-1888347.0002891996</v>
      </c>
      <c r="G50" s="68">
        <f t="shared" si="0"/>
        <v>1890863933.042495</v>
      </c>
      <c r="H50" s="69"/>
      <c r="I50" s="32">
        <f>'2025 (New UL)'!L50</f>
        <v>-366985010.51320654</v>
      </c>
      <c r="J50" s="32">
        <v>-50073707.771127358</v>
      </c>
      <c r="K50" s="32">
        <v>377669.40033672005</v>
      </c>
      <c r="L50" s="68">
        <f t="shared" si="2"/>
        <v>-416681048.88399714</v>
      </c>
      <c r="M50" s="70">
        <f t="shared" si="1"/>
        <v>1474182884.1584978</v>
      </c>
    </row>
    <row r="51" spans="1:13" ht="15" x14ac:dyDescent="0.25">
      <c r="A51" s="66"/>
      <c r="B51" s="66">
        <v>1850</v>
      </c>
      <c r="C51" s="67" t="s">
        <v>52</v>
      </c>
      <c r="D51" s="32">
        <f>'2025 (New UL)'!G51</f>
        <v>871144480.25788653</v>
      </c>
      <c r="E51" s="32">
        <v>61316109.164764538</v>
      </c>
      <c r="F51" s="32">
        <v>-2602740.1500000004</v>
      </c>
      <c r="G51" s="68">
        <f t="shared" si="0"/>
        <v>929857849.27265108</v>
      </c>
      <c r="H51" s="69"/>
      <c r="I51" s="32">
        <f>'2025 (New UL)'!L51</f>
        <v>-178982163.9013828</v>
      </c>
      <c r="J51" s="32">
        <v>-25886661.028418172</v>
      </c>
      <c r="K51" s="32">
        <v>520548.0295200001</v>
      </c>
      <c r="L51" s="68">
        <f t="shared" si="2"/>
        <v>-204348276.90028098</v>
      </c>
      <c r="M51" s="70">
        <f t="shared" si="1"/>
        <v>725509572.37237012</v>
      </c>
    </row>
    <row r="52" spans="1:13" ht="15" x14ac:dyDescent="0.25">
      <c r="A52" s="66"/>
      <c r="B52" s="66">
        <v>1855</v>
      </c>
      <c r="C52" s="67" t="s">
        <v>53</v>
      </c>
      <c r="D52" s="32">
        <f>'2025 (New UL)'!G52</f>
        <v>131250954.35373616</v>
      </c>
      <c r="E52" s="32">
        <v>8865554.8402079288</v>
      </c>
      <c r="F52" s="32">
        <v>-445887.90023999993</v>
      </c>
      <c r="G52" s="68">
        <f t="shared" si="0"/>
        <v>139670621.29370409</v>
      </c>
      <c r="H52" s="69"/>
      <c r="I52" s="32">
        <f>'2025 (New UL)'!L52</f>
        <v>-23039819.121447172</v>
      </c>
      <c r="J52" s="32">
        <v>-3000841.3052593903</v>
      </c>
      <c r="K52" s="32">
        <v>89177.580275999979</v>
      </c>
      <c r="L52" s="68">
        <f t="shared" si="2"/>
        <v>-25951482.846430562</v>
      </c>
      <c r="M52" s="70">
        <f t="shared" si="1"/>
        <v>113719138.44727352</v>
      </c>
    </row>
    <row r="53" spans="1:13" ht="15" x14ac:dyDescent="0.25">
      <c r="A53" s="66"/>
      <c r="B53" s="66">
        <v>1860</v>
      </c>
      <c r="C53" s="67" t="s">
        <v>54</v>
      </c>
      <c r="D53" s="32">
        <f>'2025 (New UL)'!G53</f>
        <v>313404999.7505033</v>
      </c>
      <c r="E53" s="32">
        <v>27524361.992283173</v>
      </c>
      <c r="F53" s="32">
        <v>-1304507.6813384332</v>
      </c>
      <c r="G53" s="68">
        <f t="shared" si="0"/>
        <v>339624854.06144804</v>
      </c>
      <c r="H53" s="69"/>
      <c r="I53" s="32">
        <f>'2025 (New UL)'!L53</f>
        <v>-164479715.24658513</v>
      </c>
      <c r="J53" s="32">
        <v>-14279693.902629159</v>
      </c>
      <c r="K53" s="32">
        <v>847929.9928699818</v>
      </c>
      <c r="L53" s="68">
        <f t="shared" si="2"/>
        <v>-177911479.15634432</v>
      </c>
      <c r="M53" s="70">
        <f t="shared" si="1"/>
        <v>161713374.90510371</v>
      </c>
    </row>
    <row r="54" spans="1:13" ht="25.5" x14ac:dyDescent="0.25">
      <c r="A54" s="66"/>
      <c r="B54" s="66">
        <v>1865</v>
      </c>
      <c r="C54" s="67" t="s">
        <v>101</v>
      </c>
      <c r="D54" s="32">
        <f>'2025 (New UL)'!G54</f>
        <v>800186</v>
      </c>
      <c r="E54" s="32">
        <v>0</v>
      </c>
      <c r="F54" s="32">
        <v>0</v>
      </c>
      <c r="G54" s="68">
        <f t="shared" si="0"/>
        <v>800186</v>
      </c>
      <c r="H54" s="69"/>
      <c r="I54" s="32">
        <f>'2025 (New UL)'!L54</f>
        <v>-208595.4696551724</v>
      </c>
      <c r="J54" s="32">
        <v>-80018.599655172409</v>
      </c>
      <c r="K54" s="32">
        <v>0</v>
      </c>
      <c r="L54" s="68">
        <f t="shared" si="2"/>
        <v>-288614.06931034481</v>
      </c>
      <c r="M54" s="70">
        <f t="shared" si="1"/>
        <v>511571.93068965519</v>
      </c>
    </row>
    <row r="55" spans="1:13" ht="15" x14ac:dyDescent="0.25">
      <c r="A55" s="66"/>
      <c r="B55" s="66">
        <v>1875</v>
      </c>
      <c r="C55" s="67" t="s">
        <v>102</v>
      </c>
      <c r="D55" s="32">
        <f>'2025 (New UL)'!G55</f>
        <v>1091911.0800000005</v>
      </c>
      <c r="E55" s="32">
        <v>0</v>
      </c>
      <c r="F55" s="32">
        <v>0</v>
      </c>
      <c r="G55" s="68">
        <f t="shared" si="0"/>
        <v>1091911.0800000005</v>
      </c>
      <c r="H55" s="69"/>
      <c r="I55" s="32">
        <f>'2025 (New UL)'!L55</f>
        <v>-627312.89137535449</v>
      </c>
      <c r="J55" s="32">
        <v>-40420.192514211965</v>
      </c>
      <c r="K55" s="32">
        <v>0</v>
      </c>
      <c r="L55" s="68">
        <f t="shared" si="2"/>
        <v>-667733.08388956648</v>
      </c>
      <c r="M55" s="70">
        <f t="shared" si="1"/>
        <v>424177.99611043406</v>
      </c>
    </row>
    <row r="56" spans="1:13" ht="15" x14ac:dyDescent="0.25">
      <c r="A56" s="66"/>
      <c r="B56" s="66">
        <v>1908</v>
      </c>
      <c r="C56" s="67" t="s">
        <v>55</v>
      </c>
      <c r="D56" s="32">
        <f>'2025 (New UL)'!G56</f>
        <v>203929904.22889999</v>
      </c>
      <c r="E56" s="32">
        <v>1152239.5538999997</v>
      </c>
      <c r="F56" s="32">
        <v>0</v>
      </c>
      <c r="G56" s="68">
        <f t="shared" si="0"/>
        <v>205082143.78279999</v>
      </c>
      <c r="H56" s="69"/>
      <c r="I56" s="32">
        <f>'2025 (New UL)'!L56</f>
        <v>-41313534.187005967</v>
      </c>
      <c r="J56" s="32">
        <v>-5864210.3999594776</v>
      </c>
      <c r="K56" s="32">
        <v>0</v>
      </c>
      <c r="L56" s="68">
        <f t="shared" si="2"/>
        <v>-47177744.586965442</v>
      </c>
      <c r="M56" s="70">
        <f t="shared" si="1"/>
        <v>157904399.19583455</v>
      </c>
    </row>
    <row r="57" spans="1:13" ht="15" x14ac:dyDescent="0.25">
      <c r="A57" s="66"/>
      <c r="B57" s="66">
        <v>1915</v>
      </c>
      <c r="C57" s="67" t="s">
        <v>103</v>
      </c>
      <c r="D57" s="32">
        <f>'2025 (New UL)'!G57</f>
        <v>5340222.01</v>
      </c>
      <c r="E57" s="32">
        <v>0</v>
      </c>
      <c r="F57" s="32">
        <v>0</v>
      </c>
      <c r="G57" s="68">
        <f t="shared" si="0"/>
        <v>5340222.01</v>
      </c>
      <c r="H57" s="69"/>
      <c r="I57" s="32">
        <f>'2025 (New UL)'!L57</f>
        <v>-2131006.2480316926</v>
      </c>
      <c r="J57" s="32">
        <v>-276991.64803169237</v>
      </c>
      <c r="K57" s="32">
        <v>0</v>
      </c>
      <c r="L57" s="68">
        <f t="shared" si="2"/>
        <v>-2407997.8960633851</v>
      </c>
      <c r="M57" s="70">
        <f t="shared" si="1"/>
        <v>2932224.1139366147</v>
      </c>
    </row>
    <row r="58" spans="1:13" ht="15" x14ac:dyDescent="0.25">
      <c r="A58" s="66"/>
      <c r="B58" s="66">
        <v>1920</v>
      </c>
      <c r="C58" s="67" t="s">
        <v>57</v>
      </c>
      <c r="D58" s="32">
        <f>'2025 (New UL)'!G58</f>
        <v>24644833.899169266</v>
      </c>
      <c r="E58" s="32">
        <v>3801635.4004000002</v>
      </c>
      <c r="F58" s="32">
        <v>-4428501.3699999992</v>
      </c>
      <c r="G58" s="68">
        <f t="shared" si="0"/>
        <v>24017967.929569267</v>
      </c>
      <c r="H58" s="69"/>
      <c r="I58" s="32">
        <f>'2025 (New UL)'!L58</f>
        <v>-14029205.2566844</v>
      </c>
      <c r="J58" s="32">
        <v>-4837264.1954310145</v>
      </c>
      <c r="K58" s="32">
        <v>4428501.3699999992</v>
      </c>
      <c r="L58" s="68">
        <f t="shared" si="2"/>
        <v>-14437968.082115417</v>
      </c>
      <c r="M58" s="70">
        <f t="shared" si="1"/>
        <v>9579999.8474538494</v>
      </c>
    </row>
    <row r="59" spans="1:13" ht="15" x14ac:dyDescent="0.25">
      <c r="A59" s="66"/>
      <c r="B59" s="66">
        <v>1930</v>
      </c>
      <c r="C59" s="67" t="s">
        <v>58</v>
      </c>
      <c r="D59" s="32">
        <f>'2025 (New UL)'!G59</f>
        <v>82915299.7332872</v>
      </c>
      <c r="E59" s="32">
        <v>12033312.001199998</v>
      </c>
      <c r="F59" s="32">
        <v>-174205.86671279999</v>
      </c>
      <c r="G59" s="68">
        <f t="shared" si="0"/>
        <v>94774405.867774412</v>
      </c>
      <c r="H59" s="69"/>
      <c r="I59" s="32">
        <f>'2025 (New UL)'!L59</f>
        <v>-49445921.079378285</v>
      </c>
      <c r="J59" s="32">
        <v>-5329318.7757300567</v>
      </c>
      <c r="K59" s="32">
        <v>125533.62671244</v>
      </c>
      <c r="L59" s="68">
        <f t="shared" si="2"/>
        <v>-54649706.228395902</v>
      </c>
      <c r="M59" s="70">
        <f t="shared" si="1"/>
        <v>40124699.63937851</v>
      </c>
    </row>
    <row r="60" spans="1:13" ht="15" x14ac:dyDescent="0.25">
      <c r="A60" s="66"/>
      <c r="B60" s="66">
        <v>1935</v>
      </c>
      <c r="C60" s="67" t="s">
        <v>59</v>
      </c>
      <c r="D60" s="32">
        <f>'2025 (New UL)'!G60</f>
        <v>839346.80999999994</v>
      </c>
      <c r="E60" s="32">
        <v>0</v>
      </c>
      <c r="F60" s="32">
        <v>-161188.02000000002</v>
      </c>
      <c r="G60" s="68">
        <f t="shared" si="0"/>
        <v>678158.78999999992</v>
      </c>
      <c r="H60" s="69"/>
      <c r="I60" s="32">
        <f>'2025 (New UL)'!L60</f>
        <v>-297030.68960578035</v>
      </c>
      <c r="J60" s="32">
        <v>-80756.127888571704</v>
      </c>
      <c r="K60" s="32">
        <v>161188.02000000002</v>
      </c>
      <c r="L60" s="68">
        <f t="shared" si="2"/>
        <v>-216598.79749435204</v>
      </c>
      <c r="M60" s="70">
        <f t="shared" si="1"/>
        <v>461559.99250564788</v>
      </c>
    </row>
    <row r="61" spans="1:13" ht="15" x14ac:dyDescent="0.25">
      <c r="A61" s="66"/>
      <c r="B61" s="66">
        <v>1940</v>
      </c>
      <c r="C61" s="67" t="s">
        <v>60</v>
      </c>
      <c r="D61" s="32">
        <f>'2025 (New UL)'!G61</f>
        <v>4295354.6333999988</v>
      </c>
      <c r="E61" s="32">
        <v>1853596.1236999999</v>
      </c>
      <c r="F61" s="32">
        <v>-1185466.2299999997</v>
      </c>
      <c r="G61" s="68">
        <f t="shared" si="0"/>
        <v>4963484.5270999996</v>
      </c>
      <c r="H61" s="69"/>
      <c r="I61" s="32">
        <f>'2025 (New UL)'!L61</f>
        <v>-2740023.7905036719</v>
      </c>
      <c r="J61" s="32">
        <v>-481523.2000821887</v>
      </c>
      <c r="K61" s="32">
        <v>1185466.2299999997</v>
      </c>
      <c r="L61" s="68">
        <f t="shared" si="2"/>
        <v>-2036080.760585861</v>
      </c>
      <c r="M61" s="70">
        <f t="shared" si="1"/>
        <v>2927403.7665141383</v>
      </c>
    </row>
    <row r="62" spans="1:13" ht="15" x14ac:dyDescent="0.25">
      <c r="A62" s="66"/>
      <c r="B62" s="66">
        <v>1945</v>
      </c>
      <c r="C62" s="67" t="s">
        <v>61</v>
      </c>
      <c r="D62" s="32">
        <f>'2025 (New UL)'!G62</f>
        <v>4478941.1705</v>
      </c>
      <c r="E62" s="32">
        <v>65317.465600000003</v>
      </c>
      <c r="F62" s="32">
        <v>-68196.759999999995</v>
      </c>
      <c r="G62" s="68">
        <f t="shared" si="0"/>
        <v>4476061.8761</v>
      </c>
      <c r="H62" s="69"/>
      <c r="I62" s="32">
        <f>'2025 (New UL)'!L62</f>
        <v>-1652205.2264303835</v>
      </c>
      <c r="J62" s="32">
        <v>-446978.52819778508</v>
      </c>
      <c r="K62" s="32">
        <v>68196.759999999995</v>
      </c>
      <c r="L62" s="68">
        <f t="shared" si="2"/>
        <v>-2030986.9946281684</v>
      </c>
      <c r="M62" s="70">
        <f t="shared" si="1"/>
        <v>2445074.8814718314</v>
      </c>
    </row>
    <row r="63" spans="1:13" ht="15" x14ac:dyDescent="0.25">
      <c r="A63" s="66"/>
      <c r="B63" s="66">
        <v>1955</v>
      </c>
      <c r="C63" s="67" t="s">
        <v>62</v>
      </c>
      <c r="D63" s="32">
        <f>'2025 (New UL)'!G63</f>
        <v>7166237.3675999986</v>
      </c>
      <c r="E63" s="32">
        <v>284994.25460000004</v>
      </c>
      <c r="F63" s="32">
        <v>-826.8</v>
      </c>
      <c r="G63" s="68">
        <f t="shared" si="0"/>
        <v>7450404.8221999984</v>
      </c>
      <c r="H63" s="69"/>
      <c r="I63" s="32">
        <f>'2025 (New UL)'!L63</f>
        <v>-2937749.7404301418</v>
      </c>
      <c r="J63" s="32">
        <v>-663367.74258816266</v>
      </c>
      <c r="K63" s="32">
        <v>826.8</v>
      </c>
      <c r="L63" s="68">
        <f t="shared" si="2"/>
        <v>-3600290.6830183044</v>
      </c>
      <c r="M63" s="70">
        <f t="shared" si="1"/>
        <v>3850114.139181694</v>
      </c>
    </row>
    <row r="64" spans="1:13" ht="15" x14ac:dyDescent="0.25">
      <c r="A64" s="66"/>
      <c r="B64" s="66">
        <v>1960</v>
      </c>
      <c r="C64" s="67" t="s">
        <v>63</v>
      </c>
      <c r="D64" s="32">
        <f>'2025 (New UL)'!G64</f>
        <v>8952643.3835228011</v>
      </c>
      <c r="E64" s="32">
        <v>216371.86559999999</v>
      </c>
      <c r="F64" s="32">
        <v>-42274.456477199994</v>
      </c>
      <c r="G64" s="68">
        <f t="shared" si="0"/>
        <v>9126740.7926455997</v>
      </c>
      <c r="H64" s="69"/>
      <c r="I64" s="32">
        <f>'2025 (New UL)'!L64</f>
        <v>-5665409.030040497</v>
      </c>
      <c r="J64" s="32">
        <v>-538343.69402469031</v>
      </c>
      <c r="K64" s="32">
        <v>6823.4564724000011</v>
      </c>
      <c r="L64" s="68">
        <f t="shared" si="2"/>
        <v>-6196929.2675927877</v>
      </c>
      <c r="M64" s="70">
        <f t="shared" si="1"/>
        <v>2929811.525052812</v>
      </c>
    </row>
    <row r="65" spans="1:13" ht="15" x14ac:dyDescent="0.25">
      <c r="A65" s="66"/>
      <c r="B65" s="66">
        <v>1980</v>
      </c>
      <c r="C65" s="67" t="s">
        <v>64</v>
      </c>
      <c r="D65" s="32">
        <f>'2025 (New UL)'!G65</f>
        <v>44138717.427308202</v>
      </c>
      <c r="E65" s="32">
        <v>3130386.9402463827</v>
      </c>
      <c r="F65" s="32">
        <v>-141451.70071999999</v>
      </c>
      <c r="G65" s="68">
        <f t="shared" si="0"/>
        <v>47127652.666834585</v>
      </c>
      <c r="H65" s="69"/>
      <c r="I65" s="32">
        <f>'2025 (New UL)'!L65</f>
        <v>-24013021.891314145</v>
      </c>
      <c r="J65" s="32">
        <v>-2476989.3063069154</v>
      </c>
      <c r="K65" s="32">
        <v>29289.86076800001</v>
      </c>
      <c r="L65" s="68">
        <f t="shared" si="2"/>
        <v>-26460721.336853061</v>
      </c>
      <c r="M65" s="70">
        <f t="shared" si="1"/>
        <v>20666931.329981524</v>
      </c>
    </row>
    <row r="66" spans="1:13" ht="15" x14ac:dyDescent="0.25">
      <c r="A66" s="66"/>
      <c r="B66" s="66">
        <v>2440</v>
      </c>
      <c r="C66" s="67" t="s">
        <v>104</v>
      </c>
      <c r="D66" s="32">
        <f>'2025 (New UL)'!G66</f>
        <v>-1035366539.9534216</v>
      </c>
      <c r="E66" s="32">
        <v>-152218533.27365494</v>
      </c>
      <c r="F66" s="32">
        <v>1722239.8434731998</v>
      </c>
      <c r="G66" s="68">
        <f t="shared" si="0"/>
        <v>-1185862833.3836033</v>
      </c>
      <c r="H66" s="69"/>
      <c r="I66" s="32">
        <f>'2025 (New UL)'!L66</f>
        <v>141302072.93508148</v>
      </c>
      <c r="J66" s="32">
        <v>26040634.26942585</v>
      </c>
      <c r="K66" s="32">
        <v>-344447.96351460007</v>
      </c>
      <c r="L66" s="68">
        <f t="shared" si="2"/>
        <v>166998259.24099272</v>
      </c>
      <c r="M66" s="70">
        <f t="shared" si="1"/>
        <v>-1018864574.1426105</v>
      </c>
    </row>
    <row r="67" spans="1:13" ht="25.5" x14ac:dyDescent="0.25">
      <c r="A67" s="66"/>
      <c r="B67" s="72" t="s">
        <v>105</v>
      </c>
      <c r="C67" s="67" t="s">
        <v>106</v>
      </c>
      <c r="D67" s="32">
        <f>'2025 (New UL)'!G67</f>
        <v>-1892097.0799999998</v>
      </c>
      <c r="E67" s="32">
        <v>0</v>
      </c>
      <c r="F67" s="32">
        <v>0</v>
      </c>
      <c r="G67" s="68">
        <f t="shared" si="0"/>
        <v>-1892097.0799999998</v>
      </c>
      <c r="H67" s="69"/>
      <c r="I67" s="32">
        <f>'2025 (New UL)'!L67</f>
        <v>847581.58457494457</v>
      </c>
      <c r="J67" s="32">
        <v>123834.16507494469</v>
      </c>
      <c r="K67" s="32">
        <v>0</v>
      </c>
      <c r="L67" s="68">
        <f t="shared" si="2"/>
        <v>971415.7496498893</v>
      </c>
      <c r="M67" s="70">
        <f t="shared" si="1"/>
        <v>-920681.33035011054</v>
      </c>
    </row>
    <row r="68" spans="1:13" ht="15" x14ac:dyDescent="0.25">
      <c r="A68" s="72"/>
      <c r="B68" s="72">
        <v>2005</v>
      </c>
      <c r="C68" s="73" t="s">
        <v>107</v>
      </c>
      <c r="D68" s="32">
        <f>'2025 (New UL)'!G68</f>
        <v>11699071.99</v>
      </c>
      <c r="E68" s="32">
        <v>0</v>
      </c>
      <c r="F68" s="32">
        <v>0</v>
      </c>
      <c r="G68" s="68">
        <f t="shared" si="0"/>
        <v>11699071.99</v>
      </c>
      <c r="H68" s="69"/>
      <c r="I68" s="32">
        <f>'2025 (New UL)'!L68</f>
        <v>-5118344.17</v>
      </c>
      <c r="J68" s="32">
        <v>-731191.98</v>
      </c>
      <c r="K68" s="32">
        <v>0</v>
      </c>
      <c r="L68" s="68">
        <f t="shared" si="2"/>
        <v>-5849536.1500000004</v>
      </c>
      <c r="M68" s="70">
        <f t="shared" si="1"/>
        <v>5849535.8399999999</v>
      </c>
    </row>
    <row r="69" spans="1:13" ht="15" x14ac:dyDescent="0.25">
      <c r="A69" s="72"/>
      <c r="B69" s="72">
        <v>2075</v>
      </c>
      <c r="C69" s="73" t="s">
        <v>108</v>
      </c>
      <c r="D69" s="32">
        <f>'2025 (New UL)'!G69</f>
        <v>191039.66999999998</v>
      </c>
      <c r="E69" s="32">
        <v>0</v>
      </c>
      <c r="F69" s="32">
        <v>0</v>
      </c>
      <c r="G69" s="68">
        <f t="shared" si="0"/>
        <v>191039.66999999998</v>
      </c>
      <c r="H69" s="69"/>
      <c r="I69" s="32">
        <f>'2025 (New UL)'!L69</f>
        <v>-191039.66999999998</v>
      </c>
      <c r="J69" s="32">
        <v>0</v>
      </c>
      <c r="K69" s="32">
        <v>0</v>
      </c>
      <c r="L69" s="68">
        <f t="shared" si="2"/>
        <v>-191039.66999999998</v>
      </c>
      <c r="M69" s="70">
        <f t="shared" si="1"/>
        <v>0</v>
      </c>
    </row>
    <row r="70" spans="1:13" ht="15" x14ac:dyDescent="0.25">
      <c r="A70" s="72"/>
      <c r="B70" s="72">
        <v>2055</v>
      </c>
      <c r="C70" s="74" t="s">
        <v>109</v>
      </c>
      <c r="D70" s="32">
        <f>'2025 (New UL)'!G70</f>
        <v>169593621.45882151</v>
      </c>
      <c r="E70" s="32">
        <v>41340175.904128999</v>
      </c>
      <c r="F70" s="32">
        <v>0</v>
      </c>
      <c r="G70" s="68">
        <f t="shared" si="0"/>
        <v>210933797.3629505</v>
      </c>
      <c r="H70" s="69"/>
      <c r="I70" s="32">
        <f>'2025 (New UL)'!L70</f>
        <v>0</v>
      </c>
      <c r="J70" s="32">
        <v>0</v>
      </c>
      <c r="K70" s="32">
        <v>0</v>
      </c>
      <c r="L70" s="68">
        <f t="shared" si="2"/>
        <v>0</v>
      </c>
      <c r="M70" s="70">
        <f t="shared" si="1"/>
        <v>210933797.3629505</v>
      </c>
    </row>
    <row r="71" spans="1:13" ht="15" x14ac:dyDescent="0.25">
      <c r="A71" s="72"/>
      <c r="B71" s="36" t="s">
        <v>110</v>
      </c>
      <c r="C71" s="75" t="s">
        <v>111</v>
      </c>
      <c r="D71" s="32">
        <f>'2025 (New UL)'!G71</f>
        <v>-98799279.982804835</v>
      </c>
      <c r="E71" s="32">
        <v>-19228819.055945005</v>
      </c>
      <c r="F71" s="32">
        <v>0</v>
      </c>
      <c r="G71" s="68">
        <f t="shared" si="0"/>
        <v>-118028099.03874984</v>
      </c>
      <c r="H71" s="69"/>
      <c r="I71" s="32">
        <f>'2025 (New UL)'!L71</f>
        <v>0</v>
      </c>
      <c r="J71" s="32">
        <v>0</v>
      </c>
      <c r="K71" s="32">
        <v>0</v>
      </c>
      <c r="L71" s="68">
        <f t="shared" si="2"/>
        <v>0</v>
      </c>
      <c r="M71" s="70">
        <f t="shared" si="1"/>
        <v>-118028099.03874984</v>
      </c>
    </row>
    <row r="72" spans="1:13" x14ac:dyDescent="0.2">
      <c r="A72" s="72"/>
      <c r="B72" s="72"/>
      <c r="C72" s="76" t="s">
        <v>112</v>
      </c>
      <c r="D72" s="77">
        <f>SUM(D40:D71)</f>
        <v>5295829900.6786861</v>
      </c>
      <c r="E72" s="77">
        <f>SUM(E40:E71)</f>
        <v>357970991.59554094</v>
      </c>
      <c r="F72" s="77">
        <f>SUM(F40:F71)</f>
        <v>-16143907.032830436</v>
      </c>
      <c r="G72" s="77">
        <f>SUM(G40:G71)</f>
        <v>5637656985.241396</v>
      </c>
      <c r="H72" s="69"/>
      <c r="I72" s="77">
        <f>SUM(I40:I71)</f>
        <v>-1377806740.7934561</v>
      </c>
      <c r="J72" s="77">
        <f>SUM(J40:J71)</f>
        <v>-171053825.78349805</v>
      </c>
      <c r="K72" s="77">
        <f>SUM(K40:K71)</f>
        <v>9079425.1838822216</v>
      </c>
      <c r="L72" s="77">
        <f>SUM(L40:L71)</f>
        <v>-1539781141.3930719</v>
      </c>
      <c r="M72" s="77">
        <f>SUM(M40:M71)</f>
        <v>4097875843.8483257</v>
      </c>
    </row>
    <row r="73" spans="1:13" ht="25.5" x14ac:dyDescent="0.25">
      <c r="A73" s="72"/>
      <c r="B73" s="72">
        <v>2075</v>
      </c>
      <c r="C73" s="78" t="s">
        <v>113</v>
      </c>
      <c r="D73" s="32">
        <f>'2025 (New UL)'!G73</f>
        <v>-191039.66999999998</v>
      </c>
      <c r="E73" s="32">
        <v>0</v>
      </c>
      <c r="F73" s="32">
        <v>0</v>
      </c>
      <c r="G73" s="68">
        <f t="shared" ref="G73:G78" si="3">D73+E73+F73</f>
        <v>-191039.66999999998</v>
      </c>
      <c r="H73" s="69"/>
      <c r="I73" s="32">
        <f>'2025 (New UL)'!L73</f>
        <v>191039.66999999998</v>
      </c>
      <c r="J73" s="32">
        <v>0</v>
      </c>
      <c r="K73" s="32">
        <v>0</v>
      </c>
      <c r="L73" s="68">
        <f t="shared" ref="L73:L77" si="4">I73+J73+K73</f>
        <v>191039.66999999998</v>
      </c>
      <c r="M73" s="70">
        <f t="shared" ref="M73:M78" si="5">G73+L73</f>
        <v>0</v>
      </c>
    </row>
    <row r="74" spans="1:13" ht="25.5" x14ac:dyDescent="0.25">
      <c r="A74" s="72"/>
      <c r="B74" s="72">
        <v>1865</v>
      </c>
      <c r="C74" s="78" t="s">
        <v>114</v>
      </c>
      <c r="D74" s="32">
        <f>'2025 (New UL)'!G74</f>
        <v>-800186</v>
      </c>
      <c r="E74" s="32">
        <v>0</v>
      </c>
      <c r="F74" s="32">
        <v>0</v>
      </c>
      <c r="G74" s="68">
        <f t="shared" si="3"/>
        <v>-800186</v>
      </c>
      <c r="H74" s="69"/>
      <c r="I74" s="32">
        <f>'2025 (New UL)'!L74</f>
        <v>208595.4696551724</v>
      </c>
      <c r="J74" s="32">
        <v>80018.599655172409</v>
      </c>
      <c r="K74" s="32">
        <v>0</v>
      </c>
      <c r="L74" s="68">
        <f t="shared" si="4"/>
        <v>288614.06931034481</v>
      </c>
      <c r="M74" s="70">
        <f t="shared" si="5"/>
        <v>-511571.93068965519</v>
      </c>
    </row>
    <row r="75" spans="1:13" ht="15.95" customHeight="1" x14ac:dyDescent="0.25">
      <c r="A75" s="72"/>
      <c r="B75" s="72">
        <v>1875</v>
      </c>
      <c r="C75" s="78" t="s">
        <v>115</v>
      </c>
      <c r="D75" s="32">
        <f>'2025 (New UL)'!G75</f>
        <v>-1091911.0800000005</v>
      </c>
      <c r="E75" s="32">
        <v>0</v>
      </c>
      <c r="F75" s="32">
        <v>0</v>
      </c>
      <c r="G75" s="68">
        <f t="shared" si="3"/>
        <v>-1091911.0800000005</v>
      </c>
      <c r="H75" s="69"/>
      <c r="I75" s="32">
        <f>'2025 (New UL)'!L75</f>
        <v>627312.89137535449</v>
      </c>
      <c r="J75" s="32">
        <v>40420.192514211965</v>
      </c>
      <c r="K75" s="32">
        <v>0</v>
      </c>
      <c r="L75" s="68">
        <f t="shared" si="4"/>
        <v>667733.08388956648</v>
      </c>
      <c r="M75" s="70">
        <f t="shared" si="5"/>
        <v>-424177.99611043406</v>
      </c>
    </row>
    <row r="76" spans="1:13" ht="25.5" x14ac:dyDescent="0.25">
      <c r="A76" s="72"/>
      <c r="B76" s="72" t="s">
        <v>105</v>
      </c>
      <c r="C76" s="78" t="s">
        <v>116</v>
      </c>
      <c r="D76" s="32">
        <f>'2025 (New UL)'!G76</f>
        <v>1892097.0799999998</v>
      </c>
      <c r="E76" s="32">
        <v>0</v>
      </c>
      <c r="F76" s="32">
        <v>0</v>
      </c>
      <c r="G76" s="68">
        <f t="shared" si="3"/>
        <v>1892097.0799999998</v>
      </c>
      <c r="H76" s="69"/>
      <c r="I76" s="32">
        <f>'2025 (New UL)'!L76</f>
        <v>-847581.58457494457</v>
      </c>
      <c r="J76" s="32">
        <v>-123834.16507494469</v>
      </c>
      <c r="K76" s="32">
        <v>0</v>
      </c>
      <c r="L76" s="68">
        <f t="shared" si="4"/>
        <v>-971415.7496498893</v>
      </c>
      <c r="M76" s="70">
        <f t="shared" si="5"/>
        <v>920681.33035011054</v>
      </c>
    </row>
    <row r="77" spans="1:13" ht="15" x14ac:dyDescent="0.25">
      <c r="A77" s="72"/>
      <c r="B77" s="72">
        <v>2055</v>
      </c>
      <c r="C77" s="74" t="s">
        <v>117</v>
      </c>
      <c r="D77" s="32">
        <f>'2025 (New UL)'!G77</f>
        <v>-169593621.45882151</v>
      </c>
      <c r="E77" s="32">
        <v>-41340175.904128999</v>
      </c>
      <c r="F77" s="32">
        <v>0</v>
      </c>
      <c r="G77" s="68">
        <f t="shared" si="3"/>
        <v>-210933797.3629505</v>
      </c>
      <c r="H77" s="69"/>
      <c r="I77" s="32">
        <f>'2025 (New UL)'!L77</f>
        <v>0</v>
      </c>
      <c r="J77" s="32">
        <v>0</v>
      </c>
      <c r="K77" s="32">
        <v>0</v>
      </c>
      <c r="L77" s="68">
        <f t="shared" si="4"/>
        <v>0</v>
      </c>
      <c r="M77" s="70">
        <f t="shared" si="5"/>
        <v>-210933797.3629505</v>
      </c>
    </row>
    <row r="78" spans="1:13" ht="15" x14ac:dyDescent="0.25">
      <c r="A78" s="72"/>
      <c r="B78" s="36" t="s">
        <v>110</v>
      </c>
      <c r="C78" s="75" t="s">
        <v>118</v>
      </c>
      <c r="D78" s="32">
        <f>'2025 (New UL)'!G78</f>
        <v>98799279.982804835</v>
      </c>
      <c r="E78" s="32">
        <v>19228819.055945005</v>
      </c>
      <c r="F78" s="32">
        <v>0</v>
      </c>
      <c r="G78" s="68">
        <f t="shared" si="3"/>
        <v>118028099.03874984</v>
      </c>
      <c r="H78" s="69"/>
      <c r="I78" s="32">
        <f>'2025 (New UL)'!L78</f>
        <v>0</v>
      </c>
      <c r="J78" s="32">
        <v>0</v>
      </c>
      <c r="K78" s="32">
        <v>0</v>
      </c>
      <c r="L78" s="68">
        <f t="shared" ref="L78" si="6">I78+J78+K78</f>
        <v>0</v>
      </c>
      <c r="M78" s="70">
        <f t="shared" si="5"/>
        <v>118028099.03874984</v>
      </c>
    </row>
    <row r="79" spans="1:13" x14ac:dyDescent="0.2">
      <c r="A79" s="72"/>
      <c r="B79" s="72"/>
      <c r="C79" s="76" t="s">
        <v>119</v>
      </c>
      <c r="D79" s="77">
        <f>SUM(D72:D78)</f>
        <v>5224844519.53267</v>
      </c>
      <c r="E79" s="77">
        <f>SUM(E72:E78)</f>
        <v>335859634.74735695</v>
      </c>
      <c r="F79" s="77">
        <f>SUM(F72:F78)</f>
        <v>-16143907.032830436</v>
      </c>
      <c r="G79" s="77">
        <f>SUM(G72:G78)</f>
        <v>5544560247.2471952</v>
      </c>
      <c r="H79" s="69"/>
      <c r="I79" s="77">
        <f t="shared" ref="I79:M79" si="7">SUM(I72:I78)</f>
        <v>-1377627374.3470004</v>
      </c>
      <c r="J79" s="77">
        <f t="shared" si="7"/>
        <v>-171057221.1564036</v>
      </c>
      <c r="K79" s="77">
        <f t="shared" si="7"/>
        <v>9079425.1838822216</v>
      </c>
      <c r="L79" s="77">
        <f t="shared" si="7"/>
        <v>-1539605170.3195219</v>
      </c>
      <c r="M79" s="77">
        <f t="shared" si="7"/>
        <v>4004955076.9276748</v>
      </c>
    </row>
    <row r="81" spans="4:4" x14ac:dyDescent="0.2">
      <c r="D81" s="91"/>
    </row>
  </sheetData>
  <mergeCells count="8">
    <mergeCell ref="B24:M24"/>
    <mergeCell ref="B26:M28"/>
    <mergeCell ref="D38:G38"/>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804C3853-7CD9-4A85-BA62-6B87CC841A34}">
      <formula1>"CGAAP, MIFRS,USGAAP, ASPE"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FC26-912B-464E-8325-B952DBBE77F7}">
  <dimension ref="A1:M80"/>
  <sheetViews>
    <sheetView workbookViewId="0">
      <selection activeCell="M1" sqref="M1"/>
    </sheetView>
  </sheetViews>
  <sheetFormatPr defaultColWidth="9" defaultRowHeight="12.75" x14ac:dyDescent="0.2"/>
  <cols>
    <col min="1" max="1" width="7.140625" style="44" customWidth="1"/>
    <col min="2" max="2" width="11.28515625" style="44" customWidth="1"/>
    <col min="3" max="3" width="43.7109375" style="42" customWidth="1"/>
    <col min="4" max="4" width="16.5703125" style="42" bestFit="1" customWidth="1"/>
    <col min="5" max="5" width="18.5703125" style="42" bestFit="1" customWidth="1"/>
    <col min="6" max="6" width="15.5703125" style="42" bestFit="1" customWidth="1"/>
    <col min="7" max="7" width="16.5703125" style="42" bestFit="1" customWidth="1"/>
    <col min="8" max="8" width="1.42578125" style="42" customWidth="1"/>
    <col min="9" max="9" width="15.85546875" style="42" customWidth="1"/>
    <col min="10" max="10" width="15.5703125" style="42" customWidth="1"/>
    <col min="11" max="11" width="14.28515625" style="42" bestFit="1" customWidth="1"/>
    <col min="12" max="12" width="15.5703125" style="42" bestFit="1" customWidth="1"/>
    <col min="13" max="13" width="16.85546875" style="42" bestFit="1" customWidth="1"/>
    <col min="14" max="16384" width="9" style="42"/>
  </cols>
  <sheetData>
    <row r="1" spans="1:13" x14ac:dyDescent="0.2">
      <c r="L1" s="45" t="s">
        <v>68</v>
      </c>
      <c r="M1" s="12" t="s">
        <v>122</v>
      </c>
    </row>
    <row r="2" spans="1:13" x14ac:dyDescent="0.2">
      <c r="L2" s="45" t="s">
        <v>69</v>
      </c>
      <c r="M2" s="46"/>
    </row>
    <row r="3" spans="1:13" x14ac:dyDescent="0.2">
      <c r="L3" s="45" t="s">
        <v>70</v>
      </c>
      <c r="M3" s="46"/>
    </row>
    <row r="4" spans="1:13" x14ac:dyDescent="0.2">
      <c r="L4" s="45" t="s">
        <v>71</v>
      </c>
      <c r="M4" s="46"/>
    </row>
    <row r="5" spans="1:13" x14ac:dyDescent="0.2">
      <c r="L5" s="45" t="s">
        <v>72</v>
      </c>
      <c r="M5" s="47"/>
    </row>
    <row r="6" spans="1:13" ht="9" customHeight="1" x14ac:dyDescent="0.2">
      <c r="L6" s="45"/>
      <c r="M6" s="48"/>
    </row>
    <row r="7" spans="1:13" x14ac:dyDescent="0.2">
      <c r="L7" s="45" t="s">
        <v>73</v>
      </c>
      <c r="M7" s="47"/>
    </row>
    <row r="8" spans="1:13" ht="9" customHeight="1" x14ac:dyDescent="0.2"/>
    <row r="9" spans="1:13" ht="20.25" customHeight="1" x14ac:dyDescent="0.2">
      <c r="A9" s="139" t="s">
        <v>74</v>
      </c>
      <c r="B9" s="139"/>
      <c r="C9" s="139"/>
      <c r="D9" s="139"/>
      <c r="E9" s="139"/>
      <c r="F9" s="139"/>
      <c r="G9" s="139"/>
      <c r="H9" s="139"/>
      <c r="I9" s="139"/>
      <c r="J9" s="139"/>
      <c r="K9" s="139"/>
      <c r="L9" s="139"/>
      <c r="M9" s="139"/>
    </row>
    <row r="10" spans="1:13" ht="21" x14ac:dyDescent="0.2">
      <c r="A10" s="139" t="s">
        <v>75</v>
      </c>
      <c r="B10" s="139"/>
      <c r="C10" s="139"/>
      <c r="D10" s="139"/>
      <c r="E10" s="139"/>
      <c r="F10" s="139"/>
      <c r="G10" s="139"/>
      <c r="H10" s="139"/>
      <c r="I10" s="139"/>
      <c r="J10" s="139"/>
      <c r="K10" s="139"/>
      <c r="L10" s="139"/>
      <c r="M10" s="139"/>
    </row>
    <row r="11" spans="1:13" x14ac:dyDescent="0.2">
      <c r="E11" s="80" t="s">
        <v>76</v>
      </c>
    </row>
    <row r="12" spans="1:13" x14ac:dyDescent="0.2">
      <c r="A12" s="49" t="s">
        <v>77</v>
      </c>
    </row>
    <row r="14" spans="1:13" ht="12.6" customHeight="1" x14ac:dyDescent="0.2">
      <c r="A14" s="44">
        <v>1</v>
      </c>
      <c r="B14" s="140" t="s">
        <v>78</v>
      </c>
      <c r="C14" s="140"/>
      <c r="D14" s="140"/>
      <c r="E14" s="140"/>
      <c r="F14" s="140"/>
      <c r="G14" s="140"/>
      <c r="H14" s="140"/>
      <c r="I14" s="140"/>
      <c r="J14" s="140"/>
      <c r="K14" s="140"/>
      <c r="L14" s="140"/>
      <c r="M14" s="140"/>
    </row>
    <row r="15" spans="1:13" ht="29.25" customHeight="1" x14ac:dyDescent="0.2">
      <c r="B15" s="140"/>
      <c r="C15" s="140"/>
      <c r="D15" s="140"/>
      <c r="E15" s="140"/>
      <c r="F15" s="140"/>
      <c r="G15" s="140"/>
      <c r="H15" s="140"/>
      <c r="I15" s="140"/>
      <c r="J15" s="140"/>
      <c r="K15" s="140"/>
      <c r="L15" s="140"/>
      <c r="M15" s="140"/>
    </row>
    <row r="16" spans="1:13" ht="12.75" customHeight="1" x14ac:dyDescent="0.2"/>
    <row r="17" spans="1:13" ht="12.6" customHeight="1" x14ac:dyDescent="0.2">
      <c r="A17" s="44">
        <v>2</v>
      </c>
      <c r="B17" s="140" t="s">
        <v>79</v>
      </c>
      <c r="C17" s="140"/>
      <c r="D17" s="140"/>
      <c r="E17" s="140"/>
      <c r="F17" s="140"/>
      <c r="G17" s="140"/>
      <c r="H17" s="140"/>
      <c r="I17" s="140"/>
      <c r="J17" s="140"/>
      <c r="K17" s="140"/>
      <c r="L17" s="140"/>
      <c r="M17" s="140"/>
    </row>
    <row r="18" spans="1:13" x14ac:dyDescent="0.2">
      <c r="B18" s="140"/>
      <c r="C18" s="140"/>
      <c r="D18" s="140"/>
      <c r="E18" s="140"/>
      <c r="F18" s="140"/>
      <c r="G18" s="140"/>
      <c r="H18" s="140"/>
      <c r="I18" s="140"/>
      <c r="J18" s="140"/>
      <c r="K18" s="140"/>
      <c r="L18" s="140"/>
      <c r="M18" s="140"/>
    </row>
    <row r="20" spans="1:13" ht="12.6" customHeight="1" x14ac:dyDescent="0.2">
      <c r="A20" s="44">
        <v>3</v>
      </c>
      <c r="B20" s="135" t="s">
        <v>80</v>
      </c>
      <c r="C20" s="135"/>
      <c r="D20" s="135"/>
      <c r="E20" s="135"/>
      <c r="F20" s="135"/>
      <c r="G20" s="135"/>
      <c r="H20" s="135"/>
      <c r="I20" s="135"/>
      <c r="J20" s="135"/>
      <c r="K20" s="135"/>
      <c r="L20" s="135"/>
      <c r="M20" s="135"/>
    </row>
    <row r="22" spans="1:13" x14ac:dyDescent="0.2">
      <c r="A22" s="44">
        <v>4</v>
      </c>
      <c r="B22" s="51" t="s">
        <v>81</v>
      </c>
    </row>
    <row r="24" spans="1:13" ht="30.75" customHeight="1" x14ac:dyDescent="0.2">
      <c r="A24" s="44">
        <v>5</v>
      </c>
      <c r="B24" s="135" t="s">
        <v>82</v>
      </c>
      <c r="C24" s="135"/>
      <c r="D24" s="135"/>
      <c r="E24" s="135"/>
      <c r="F24" s="135"/>
      <c r="G24" s="135"/>
      <c r="H24" s="135"/>
      <c r="I24" s="135"/>
      <c r="J24" s="135"/>
      <c r="K24" s="135"/>
      <c r="L24" s="135"/>
      <c r="M24" s="135"/>
    </row>
    <row r="26" spans="1:13" ht="12.6" customHeight="1" x14ac:dyDescent="0.2">
      <c r="A26" s="44">
        <v>6</v>
      </c>
      <c r="B26" s="135" t="s">
        <v>83</v>
      </c>
      <c r="C26" s="135"/>
      <c r="D26" s="135"/>
      <c r="E26" s="135"/>
      <c r="F26" s="135"/>
      <c r="G26" s="135"/>
      <c r="H26" s="135"/>
      <c r="I26" s="135"/>
      <c r="J26" s="135"/>
      <c r="K26" s="135"/>
      <c r="L26" s="135"/>
      <c r="M26" s="135"/>
    </row>
    <row r="27" spans="1:13" x14ac:dyDescent="0.2">
      <c r="B27" s="135"/>
      <c r="C27" s="135"/>
      <c r="D27" s="135"/>
      <c r="E27" s="135"/>
      <c r="F27" s="135"/>
      <c r="G27" s="135"/>
      <c r="H27" s="135"/>
      <c r="I27" s="135"/>
      <c r="J27" s="135"/>
      <c r="K27" s="135"/>
      <c r="L27" s="135"/>
      <c r="M27" s="135"/>
    </row>
    <row r="28" spans="1:13" x14ac:dyDescent="0.2">
      <c r="B28" s="135"/>
      <c r="C28" s="135"/>
      <c r="D28" s="135"/>
      <c r="E28" s="135"/>
      <c r="F28" s="135"/>
      <c r="G28" s="135"/>
      <c r="H28" s="135"/>
      <c r="I28" s="135"/>
      <c r="J28" s="135"/>
      <c r="K28" s="135"/>
      <c r="L28" s="135"/>
      <c r="M28" s="135"/>
    </row>
    <row r="30" spans="1:13" ht="12.75" customHeight="1" x14ac:dyDescent="0.2">
      <c r="A30" s="44">
        <v>7</v>
      </c>
      <c r="B30" s="51" t="s">
        <v>84</v>
      </c>
      <c r="C30" s="50"/>
      <c r="D30" s="50"/>
      <c r="E30" s="50"/>
      <c r="F30" s="50"/>
      <c r="G30" s="50"/>
      <c r="H30" s="50"/>
      <c r="I30" s="50"/>
      <c r="J30" s="50"/>
      <c r="K30" s="50"/>
      <c r="L30" s="50"/>
      <c r="M30" s="50"/>
    </row>
    <row r="31" spans="1:13" x14ac:dyDescent="0.2">
      <c r="B31" s="50"/>
      <c r="C31" s="50"/>
      <c r="D31" s="50"/>
      <c r="E31" s="50"/>
      <c r="F31" s="50"/>
      <c r="G31" s="50"/>
      <c r="H31" s="50"/>
      <c r="I31" s="50"/>
      <c r="J31" s="50"/>
      <c r="K31" s="50"/>
      <c r="L31" s="50"/>
      <c r="M31" s="50"/>
    </row>
    <row r="32" spans="1:13" x14ac:dyDescent="0.2">
      <c r="A32" s="44">
        <v>8</v>
      </c>
      <c r="B32" s="51" t="s">
        <v>85</v>
      </c>
      <c r="C32" s="50"/>
      <c r="D32" s="50"/>
      <c r="E32" s="50"/>
      <c r="F32" s="50"/>
      <c r="G32" s="50"/>
      <c r="H32" s="50"/>
      <c r="I32" s="50"/>
      <c r="J32" s="50"/>
      <c r="K32" s="50"/>
      <c r="L32" s="50"/>
      <c r="M32" s="50"/>
    </row>
    <row r="33" spans="1:13" customFormat="1" ht="15" x14ac:dyDescent="0.25">
      <c r="A33" s="44"/>
      <c r="B33" s="44"/>
      <c r="C33" s="42"/>
      <c r="D33" s="42"/>
      <c r="E33" s="42"/>
      <c r="F33" s="42"/>
      <c r="G33" s="42"/>
      <c r="H33" s="42"/>
      <c r="I33" s="42"/>
      <c r="J33" s="42"/>
      <c r="K33" s="42"/>
      <c r="L33" s="42"/>
      <c r="M33" s="42"/>
    </row>
    <row r="34" spans="1:13" customFormat="1" ht="15" x14ac:dyDescent="0.25">
      <c r="A34" s="44"/>
      <c r="B34" s="44"/>
      <c r="C34" s="42"/>
      <c r="D34" s="42"/>
      <c r="E34" s="42"/>
      <c r="F34" s="42"/>
      <c r="G34" s="42"/>
      <c r="H34" s="42"/>
      <c r="I34" s="42"/>
      <c r="J34" s="42"/>
      <c r="K34" s="42"/>
      <c r="L34" s="42"/>
      <c r="M34" s="42"/>
    </row>
    <row r="35" spans="1:13" ht="15.75" thickBot="1" x14ac:dyDescent="0.25">
      <c r="E35" s="52" t="s">
        <v>86</v>
      </c>
      <c r="F35" s="53" t="s">
        <v>5</v>
      </c>
    </row>
    <row r="36" spans="1:13" ht="15.75" thickBot="1" x14ac:dyDescent="0.3">
      <c r="E36" s="52" t="s">
        <v>87</v>
      </c>
      <c r="F36" s="54">
        <v>2025</v>
      </c>
      <c r="G36" s="55"/>
    </row>
    <row r="38" spans="1:13" x14ac:dyDescent="0.2">
      <c r="D38" s="136" t="s">
        <v>88</v>
      </c>
      <c r="E38" s="137"/>
      <c r="F38" s="137"/>
      <c r="G38" s="138"/>
      <c r="I38" s="56"/>
      <c r="J38" s="57" t="s">
        <v>89</v>
      </c>
      <c r="K38" s="57"/>
      <c r="L38" s="58"/>
    </row>
    <row r="39" spans="1:13" ht="30" customHeight="1" x14ac:dyDescent="0.2">
      <c r="A39" s="59"/>
      <c r="B39" s="59" t="s">
        <v>90</v>
      </c>
      <c r="C39" s="60" t="s">
        <v>91</v>
      </c>
      <c r="D39" s="59" t="s">
        <v>92</v>
      </c>
      <c r="E39" s="61" t="s">
        <v>93</v>
      </c>
      <c r="F39" s="61" t="s">
        <v>94</v>
      </c>
      <c r="G39" s="59" t="s">
        <v>95</v>
      </c>
      <c r="H39" s="62"/>
      <c r="I39" s="59" t="s">
        <v>92</v>
      </c>
      <c r="J39" s="63" t="s">
        <v>96</v>
      </c>
      <c r="K39" s="63" t="s">
        <v>94</v>
      </c>
      <c r="L39" s="64" t="s">
        <v>95</v>
      </c>
      <c r="M39" s="59" t="s">
        <v>97</v>
      </c>
    </row>
    <row r="40" spans="1:13" ht="25.5" customHeight="1" x14ac:dyDescent="0.25">
      <c r="A40" s="65"/>
      <c r="B40" s="66">
        <v>1609</v>
      </c>
      <c r="C40" s="67" t="s">
        <v>43</v>
      </c>
      <c r="D40" s="32">
        <v>97012005.039999992</v>
      </c>
      <c r="E40" s="32">
        <v>1777544.1165999998</v>
      </c>
      <c r="F40" s="32">
        <v>0</v>
      </c>
      <c r="G40" s="68">
        <f t="shared" ref="G40:G71" si="0">D40+E40+F40</f>
        <v>98789549.156599998</v>
      </c>
      <c r="H40" s="69"/>
      <c r="I40" s="32">
        <v>-28836506.299999997</v>
      </c>
      <c r="J40" s="32">
        <v>-3415875.890347179</v>
      </c>
      <c r="K40" s="32">
        <v>0</v>
      </c>
      <c r="L40" s="68">
        <f>I40+J40+K40</f>
        <v>-32252382.190347176</v>
      </c>
      <c r="M40" s="70">
        <f t="shared" ref="M40:M71" si="1">G40+L40</f>
        <v>66537166.966252819</v>
      </c>
    </row>
    <row r="41" spans="1:13" ht="25.5" x14ac:dyDescent="0.25">
      <c r="A41" s="66"/>
      <c r="B41" s="66">
        <v>1611</v>
      </c>
      <c r="C41" s="67" t="s">
        <v>98</v>
      </c>
      <c r="D41" s="32">
        <v>219657683.83000004</v>
      </c>
      <c r="E41" s="32">
        <v>21814830.910561472</v>
      </c>
      <c r="F41" s="32">
        <v>-1299000.3799999999</v>
      </c>
      <c r="G41" s="68">
        <f t="shared" si="0"/>
        <v>240173514.36056152</v>
      </c>
      <c r="H41" s="69"/>
      <c r="I41" s="32">
        <v>-116247279.07000001</v>
      </c>
      <c r="J41" s="32">
        <v>-16707797.152705491</v>
      </c>
      <c r="K41" s="32">
        <v>1070097.3599999999</v>
      </c>
      <c r="L41" s="68">
        <f t="shared" ref="L41:L71" si="2">I41+J41+K41</f>
        <v>-131884978.8627055</v>
      </c>
      <c r="M41" s="70">
        <f t="shared" si="1"/>
        <v>108288535.49785602</v>
      </c>
    </row>
    <row r="42" spans="1:13" ht="15" x14ac:dyDescent="0.25">
      <c r="A42" s="66"/>
      <c r="B42" s="66">
        <v>1612</v>
      </c>
      <c r="C42" s="67" t="s">
        <v>99</v>
      </c>
      <c r="D42" s="32">
        <v>4127503.6600000015</v>
      </c>
      <c r="E42" s="32">
        <v>137096.05940000003</v>
      </c>
      <c r="F42" s="32">
        <v>0</v>
      </c>
      <c r="G42" s="68">
        <f t="shared" si="0"/>
        <v>4264599.7194000017</v>
      </c>
      <c r="H42" s="69"/>
      <c r="I42" s="32">
        <v>0</v>
      </c>
      <c r="J42" s="32">
        <v>0</v>
      </c>
      <c r="K42" s="32">
        <v>0</v>
      </c>
      <c r="L42" s="68">
        <f t="shared" si="2"/>
        <v>0</v>
      </c>
      <c r="M42" s="70">
        <f t="shared" si="1"/>
        <v>4264599.7194000017</v>
      </c>
    </row>
    <row r="43" spans="1:13" ht="15" x14ac:dyDescent="0.25">
      <c r="A43" s="66"/>
      <c r="B43" s="66">
        <v>1805</v>
      </c>
      <c r="C43" s="67" t="s">
        <v>100</v>
      </c>
      <c r="D43" s="32">
        <v>84610153.680000007</v>
      </c>
      <c r="E43" s="32">
        <v>0</v>
      </c>
      <c r="F43" s="32">
        <v>0</v>
      </c>
      <c r="G43" s="68">
        <f t="shared" si="0"/>
        <v>84610153.680000007</v>
      </c>
      <c r="H43" s="69"/>
      <c r="I43" s="32">
        <v>0</v>
      </c>
      <c r="J43" s="32">
        <v>0</v>
      </c>
      <c r="K43" s="32">
        <v>0</v>
      </c>
      <c r="L43" s="68">
        <f t="shared" si="2"/>
        <v>0</v>
      </c>
      <c r="M43" s="70">
        <f t="shared" si="1"/>
        <v>84610153.680000007</v>
      </c>
    </row>
    <row r="44" spans="1:13" ht="15" x14ac:dyDescent="0.25">
      <c r="A44" s="66"/>
      <c r="B44" s="66">
        <v>1808</v>
      </c>
      <c r="C44" s="67" t="s">
        <v>45</v>
      </c>
      <c r="D44" s="32">
        <v>44558040.68</v>
      </c>
      <c r="E44" s="32">
        <v>799701.21071520261</v>
      </c>
      <c r="F44" s="32">
        <v>0</v>
      </c>
      <c r="G44" s="68">
        <f t="shared" si="0"/>
        <v>45357741.890715204</v>
      </c>
      <c r="H44" s="69"/>
      <c r="I44" s="32">
        <v>-11886795.280000001</v>
      </c>
      <c r="J44" s="32">
        <v>-1532657.942421647</v>
      </c>
      <c r="K44" s="32">
        <v>0</v>
      </c>
      <c r="L44" s="68">
        <f t="shared" si="2"/>
        <v>-13419453.222421648</v>
      </c>
      <c r="M44" s="70">
        <f t="shared" si="1"/>
        <v>31938288.668293558</v>
      </c>
    </row>
    <row r="45" spans="1:13" ht="15" x14ac:dyDescent="0.25">
      <c r="A45" s="66"/>
      <c r="B45" s="66">
        <v>1815</v>
      </c>
      <c r="C45" s="67" t="s">
        <v>46</v>
      </c>
      <c r="D45" s="32">
        <v>143413758.84999993</v>
      </c>
      <c r="E45" s="32">
        <v>2795062.6814247975</v>
      </c>
      <c r="F45" s="32">
        <v>-23123.141879999996</v>
      </c>
      <c r="G45" s="68">
        <f t="shared" si="0"/>
        <v>146185698.38954473</v>
      </c>
      <c r="H45" s="69"/>
      <c r="I45" s="32">
        <v>-57424764.219999932</v>
      </c>
      <c r="J45" s="32">
        <v>-5599045.1842202758</v>
      </c>
      <c r="K45" s="32">
        <v>6729.101878800001</v>
      </c>
      <c r="L45" s="68">
        <f t="shared" si="2"/>
        <v>-63017080.302341409</v>
      </c>
      <c r="M45" s="70">
        <f t="shared" si="1"/>
        <v>83168618.087203324</v>
      </c>
    </row>
    <row r="46" spans="1:13" ht="15" x14ac:dyDescent="0.25">
      <c r="A46" s="66"/>
      <c r="B46" s="66">
        <v>1820</v>
      </c>
      <c r="C46" s="67" t="s">
        <v>47</v>
      </c>
      <c r="D46" s="32">
        <v>183841112.26000017</v>
      </c>
      <c r="E46" s="32">
        <v>6331009.4389600009</v>
      </c>
      <c r="F46" s="32">
        <v>-156496.98468599998</v>
      </c>
      <c r="G46" s="68">
        <f t="shared" si="0"/>
        <v>190015624.7142742</v>
      </c>
      <c r="H46" s="69"/>
      <c r="I46" s="32">
        <v>-55441806.350000009</v>
      </c>
      <c r="J46" s="32">
        <v>-6389875.8646494336</v>
      </c>
      <c r="K46" s="32">
        <v>41215.264686480012</v>
      </c>
      <c r="L46" s="68">
        <f t="shared" si="2"/>
        <v>-61790466.949962959</v>
      </c>
      <c r="M46" s="70">
        <f t="shared" si="1"/>
        <v>128225157.76431124</v>
      </c>
    </row>
    <row r="47" spans="1:13" ht="15" x14ac:dyDescent="0.25">
      <c r="A47" s="66"/>
      <c r="B47" s="66">
        <v>1830</v>
      </c>
      <c r="C47" s="67" t="s">
        <v>48</v>
      </c>
      <c r="D47" s="32">
        <v>720756955.31000042</v>
      </c>
      <c r="E47" s="32">
        <v>56501230.803159565</v>
      </c>
      <c r="F47" s="32">
        <v>-2119922.9853280252</v>
      </c>
      <c r="G47" s="68">
        <f t="shared" si="0"/>
        <v>775138263.12783194</v>
      </c>
      <c r="H47" s="69"/>
      <c r="I47" s="32">
        <v>-110969886.66</v>
      </c>
      <c r="J47" s="32">
        <v>-16204817.735650925</v>
      </c>
      <c r="K47" s="32">
        <v>424530.30036000011</v>
      </c>
      <c r="L47" s="68">
        <f t="shared" si="2"/>
        <v>-126750174.09529093</v>
      </c>
      <c r="M47" s="70">
        <f t="shared" si="1"/>
        <v>648388089.03254104</v>
      </c>
    </row>
    <row r="48" spans="1:13" ht="15" x14ac:dyDescent="0.25">
      <c r="A48" s="66"/>
      <c r="B48" s="66">
        <v>1835</v>
      </c>
      <c r="C48" s="67" t="s">
        <v>49</v>
      </c>
      <c r="D48" s="32">
        <v>584319720.82999992</v>
      </c>
      <c r="E48" s="32">
        <v>50557929.52416724</v>
      </c>
      <c r="F48" s="32">
        <v>-2084838.0122714431</v>
      </c>
      <c r="G48" s="68">
        <f t="shared" si="0"/>
        <v>632792812.34189582</v>
      </c>
      <c r="H48" s="69"/>
      <c r="I48" s="32">
        <v>-104612275.50000003</v>
      </c>
      <c r="J48" s="32">
        <v>-15253533.423721004</v>
      </c>
      <c r="K48" s="32">
        <v>417271.89072000002</v>
      </c>
      <c r="L48" s="68">
        <f t="shared" si="2"/>
        <v>-119448537.03300104</v>
      </c>
      <c r="M48" s="70">
        <f t="shared" si="1"/>
        <v>513344275.30889475</v>
      </c>
    </row>
    <row r="49" spans="1:13" ht="15" x14ac:dyDescent="0.25">
      <c r="A49" s="66"/>
      <c r="B49" s="66">
        <v>1840</v>
      </c>
      <c r="C49" s="67" t="s">
        <v>50</v>
      </c>
      <c r="D49" s="32">
        <v>525561101.64000058</v>
      </c>
      <c r="E49" s="32">
        <v>74621341.770079136</v>
      </c>
      <c r="F49" s="32">
        <v>-425137.91314918234</v>
      </c>
      <c r="G49" s="68">
        <f t="shared" si="0"/>
        <v>599757305.49693048</v>
      </c>
      <c r="H49" s="69"/>
      <c r="I49" s="32">
        <v>-77909631.009999946</v>
      </c>
      <c r="J49" s="32">
        <v>-9711820.1267609522</v>
      </c>
      <c r="K49" s="32">
        <v>85236.602796000006</v>
      </c>
      <c r="L49" s="68">
        <f t="shared" si="2"/>
        <v>-87536214.533964887</v>
      </c>
      <c r="M49" s="70">
        <f t="shared" si="1"/>
        <v>512221090.96296561</v>
      </c>
    </row>
    <row r="50" spans="1:13" ht="15" x14ac:dyDescent="0.25">
      <c r="A50" s="66"/>
      <c r="B50" s="66">
        <v>1845</v>
      </c>
      <c r="C50" s="67" t="s">
        <v>51</v>
      </c>
      <c r="D50" s="32">
        <v>1555129782.5599995</v>
      </c>
      <c r="E50" s="32">
        <v>175680709.90840566</v>
      </c>
      <c r="F50" s="32">
        <v>-1885702.8758809487</v>
      </c>
      <c r="G50" s="68">
        <f t="shared" si="0"/>
        <v>1728924789.5925243</v>
      </c>
      <c r="H50" s="69"/>
      <c r="I50" s="32">
        <v>-320057628.06999999</v>
      </c>
      <c r="J50" s="32">
        <v>-47305051.843543291</v>
      </c>
      <c r="K50" s="32">
        <v>377669.40033672005</v>
      </c>
      <c r="L50" s="68">
        <f t="shared" si="2"/>
        <v>-366985010.51320654</v>
      </c>
      <c r="M50" s="70">
        <f t="shared" si="1"/>
        <v>1361939779.0793178</v>
      </c>
    </row>
    <row r="51" spans="1:13" ht="15" x14ac:dyDescent="0.25">
      <c r="A51" s="66"/>
      <c r="B51" s="66">
        <v>1850</v>
      </c>
      <c r="C51" s="67" t="s">
        <v>52</v>
      </c>
      <c r="D51" s="32">
        <v>805575634.8499999</v>
      </c>
      <c r="E51" s="32">
        <v>68168935.074278846</v>
      </c>
      <c r="F51" s="32">
        <v>-2600089.6663921885</v>
      </c>
      <c r="G51" s="68">
        <f t="shared" si="0"/>
        <v>871144480.25788653</v>
      </c>
      <c r="H51" s="69"/>
      <c r="I51" s="32">
        <v>-154658177.30000001</v>
      </c>
      <c r="J51" s="32">
        <v>-24844534.630902804</v>
      </c>
      <c r="K51" s="32">
        <v>520548.0295200001</v>
      </c>
      <c r="L51" s="68">
        <f t="shared" si="2"/>
        <v>-178982163.9013828</v>
      </c>
      <c r="M51" s="70">
        <f t="shared" si="1"/>
        <v>692162316.35650373</v>
      </c>
    </row>
    <row r="52" spans="1:13" ht="15" x14ac:dyDescent="0.25">
      <c r="A52" s="66"/>
      <c r="B52" s="66">
        <v>1855</v>
      </c>
      <c r="C52" s="67" t="s">
        <v>53</v>
      </c>
      <c r="D52" s="32">
        <v>119227334.38000007</v>
      </c>
      <c r="E52" s="32">
        <v>12467744.725203495</v>
      </c>
      <c r="F52" s="32">
        <v>-444124.75146741205</v>
      </c>
      <c r="G52" s="68">
        <f t="shared" si="0"/>
        <v>131250954.35373616</v>
      </c>
      <c r="H52" s="69"/>
      <c r="I52" s="32">
        <v>-20337810.839999996</v>
      </c>
      <c r="J52" s="32">
        <v>-2791185.8617231776</v>
      </c>
      <c r="K52" s="32">
        <v>89177.580275999979</v>
      </c>
      <c r="L52" s="68">
        <f t="shared" si="2"/>
        <v>-23039819.121447172</v>
      </c>
      <c r="M52" s="70">
        <f t="shared" si="1"/>
        <v>108211135.23228899</v>
      </c>
    </row>
    <row r="53" spans="1:13" ht="15" x14ac:dyDescent="0.25">
      <c r="A53" s="66"/>
      <c r="B53" s="66">
        <v>1860</v>
      </c>
      <c r="C53" s="67" t="s">
        <v>54</v>
      </c>
      <c r="D53" s="32">
        <v>295786125.87</v>
      </c>
      <c r="E53" s="32">
        <v>19016560.680776346</v>
      </c>
      <c r="F53" s="32">
        <v>-1397686.8002730526</v>
      </c>
      <c r="G53" s="68">
        <f t="shared" si="0"/>
        <v>313404999.7505033</v>
      </c>
      <c r="H53" s="69"/>
      <c r="I53" s="32">
        <v>-151758486.96999997</v>
      </c>
      <c r="J53" s="32">
        <v>-13629724.695579311</v>
      </c>
      <c r="K53" s="32">
        <v>908496.41899415606</v>
      </c>
      <c r="L53" s="68">
        <f t="shared" si="2"/>
        <v>-164479715.24658513</v>
      </c>
      <c r="M53" s="70">
        <f t="shared" si="1"/>
        <v>148925284.50391817</v>
      </c>
    </row>
    <row r="54" spans="1:13" ht="15" x14ac:dyDescent="0.25">
      <c r="A54" s="66"/>
      <c r="B54" s="66">
        <v>1865</v>
      </c>
      <c r="C54" s="67" t="s">
        <v>101</v>
      </c>
      <c r="D54" s="32">
        <v>800186</v>
      </c>
      <c r="E54" s="32">
        <v>0</v>
      </c>
      <c r="F54" s="32">
        <v>0</v>
      </c>
      <c r="G54" s="68">
        <f t="shared" si="0"/>
        <v>800186</v>
      </c>
      <c r="H54" s="69"/>
      <c r="I54" s="32">
        <v>-128576.87</v>
      </c>
      <c r="J54" s="32">
        <v>-80018.599655172409</v>
      </c>
      <c r="K54" s="32">
        <v>0</v>
      </c>
      <c r="L54" s="68">
        <f t="shared" si="2"/>
        <v>-208595.4696551724</v>
      </c>
      <c r="M54" s="70">
        <f t="shared" si="1"/>
        <v>591590.53034482757</v>
      </c>
    </row>
    <row r="55" spans="1:13" ht="15" x14ac:dyDescent="0.25">
      <c r="A55" s="66"/>
      <c r="B55" s="66">
        <v>1875</v>
      </c>
      <c r="C55" s="67" t="s">
        <v>102</v>
      </c>
      <c r="D55" s="32">
        <v>1091911.0800000005</v>
      </c>
      <c r="E55" s="32">
        <v>0</v>
      </c>
      <c r="F55" s="32">
        <v>0</v>
      </c>
      <c r="G55" s="68">
        <f t="shared" si="0"/>
        <v>1091911.0800000005</v>
      </c>
      <c r="H55" s="69"/>
      <c r="I55" s="32">
        <v>-588040.17000000004</v>
      </c>
      <c r="J55" s="32">
        <v>-39272.7213753545</v>
      </c>
      <c r="K55" s="32">
        <v>0</v>
      </c>
      <c r="L55" s="68">
        <f t="shared" si="2"/>
        <v>-627312.89137535449</v>
      </c>
      <c r="M55" s="70">
        <f t="shared" si="1"/>
        <v>464598.18862464605</v>
      </c>
    </row>
    <row r="56" spans="1:13" ht="15" x14ac:dyDescent="0.25">
      <c r="A56" s="66"/>
      <c r="B56" s="66">
        <v>1908</v>
      </c>
      <c r="C56" s="67" t="s">
        <v>55</v>
      </c>
      <c r="D56" s="32">
        <v>202905184.88</v>
      </c>
      <c r="E56" s="32">
        <v>1024719.3488999999</v>
      </c>
      <c r="F56" s="32">
        <v>0</v>
      </c>
      <c r="G56" s="68">
        <f t="shared" si="0"/>
        <v>203929904.22889999</v>
      </c>
      <c r="H56" s="69"/>
      <c r="I56" s="32">
        <v>-35493237.500000007</v>
      </c>
      <c r="J56" s="32">
        <v>-5820296.6870059557</v>
      </c>
      <c r="K56" s="32">
        <v>0</v>
      </c>
      <c r="L56" s="68">
        <f t="shared" si="2"/>
        <v>-41313534.187005967</v>
      </c>
      <c r="M56" s="70">
        <f t="shared" si="1"/>
        <v>162616370.04189402</v>
      </c>
    </row>
    <row r="57" spans="1:13" ht="15" x14ac:dyDescent="0.25">
      <c r="A57" s="66"/>
      <c r="B57" s="66">
        <v>1915</v>
      </c>
      <c r="C57" s="67" t="s">
        <v>103</v>
      </c>
      <c r="D57" s="32">
        <v>5340222.01</v>
      </c>
      <c r="E57" s="32">
        <v>0</v>
      </c>
      <c r="F57" s="32">
        <v>0</v>
      </c>
      <c r="G57" s="68">
        <f t="shared" si="0"/>
        <v>5340222.01</v>
      </c>
      <c r="H57" s="69"/>
      <c r="I57" s="32">
        <v>-1854014.6</v>
      </c>
      <c r="J57" s="32">
        <v>-276991.64803169237</v>
      </c>
      <c r="K57" s="32">
        <v>0</v>
      </c>
      <c r="L57" s="68">
        <f t="shared" si="2"/>
        <v>-2131006.2480316926</v>
      </c>
      <c r="M57" s="70">
        <f t="shared" si="1"/>
        <v>3209215.7619683072</v>
      </c>
    </row>
    <row r="58" spans="1:13" ht="15" x14ac:dyDescent="0.25">
      <c r="A58" s="66"/>
      <c r="B58" s="66">
        <v>1920</v>
      </c>
      <c r="C58" s="67" t="s">
        <v>57</v>
      </c>
      <c r="D58" s="32">
        <v>28308948.620000005</v>
      </c>
      <c r="E58" s="32">
        <v>2582837.4191692621</v>
      </c>
      <c r="F58" s="32">
        <v>-6246952.1399999997</v>
      </c>
      <c r="G58" s="68">
        <f t="shared" si="0"/>
        <v>24644833.899169266</v>
      </c>
      <c r="H58" s="69"/>
      <c r="I58" s="32">
        <v>-15056824.220000003</v>
      </c>
      <c r="J58" s="32">
        <v>-5219333.1766844001</v>
      </c>
      <c r="K58" s="32">
        <v>6246952.1399999997</v>
      </c>
      <c r="L58" s="68">
        <f t="shared" si="2"/>
        <v>-14029205.2566844</v>
      </c>
      <c r="M58" s="70">
        <f t="shared" si="1"/>
        <v>10615628.642484866</v>
      </c>
    </row>
    <row r="59" spans="1:13" ht="15" x14ac:dyDescent="0.25">
      <c r="A59" s="66"/>
      <c r="B59" s="66">
        <v>1930</v>
      </c>
      <c r="C59" s="67" t="s">
        <v>58</v>
      </c>
      <c r="D59" s="32">
        <v>77709841.530000001</v>
      </c>
      <c r="E59" s="32">
        <v>5379664.0700000003</v>
      </c>
      <c r="F59" s="32">
        <v>-174205.86671279999</v>
      </c>
      <c r="G59" s="68">
        <f t="shared" si="0"/>
        <v>82915299.7332872</v>
      </c>
      <c r="H59" s="69"/>
      <c r="I59" s="32">
        <v>-44324349.469999999</v>
      </c>
      <c r="J59" s="32">
        <v>-5247105.2360907262</v>
      </c>
      <c r="K59" s="32">
        <v>125533.62671244</v>
      </c>
      <c r="L59" s="68">
        <f t="shared" si="2"/>
        <v>-49445921.079378285</v>
      </c>
      <c r="M59" s="70">
        <f t="shared" si="1"/>
        <v>33469378.653908916</v>
      </c>
    </row>
    <row r="60" spans="1:13" ht="15" x14ac:dyDescent="0.25">
      <c r="A60" s="66"/>
      <c r="B60" s="66">
        <v>1935</v>
      </c>
      <c r="C60" s="67" t="s">
        <v>59</v>
      </c>
      <c r="D60" s="32">
        <v>919680.98</v>
      </c>
      <c r="E60" s="32">
        <v>0</v>
      </c>
      <c r="F60" s="32">
        <v>-80334.17</v>
      </c>
      <c r="G60" s="68">
        <f t="shared" si="0"/>
        <v>839346.80999999994</v>
      </c>
      <c r="H60" s="69"/>
      <c r="I60" s="32">
        <v>-293199.11</v>
      </c>
      <c r="J60" s="32">
        <v>-84165.749605780322</v>
      </c>
      <c r="K60" s="32">
        <v>80334.17</v>
      </c>
      <c r="L60" s="68">
        <f t="shared" si="2"/>
        <v>-297030.68960578035</v>
      </c>
      <c r="M60" s="70">
        <f t="shared" si="1"/>
        <v>542316.12039421964</v>
      </c>
    </row>
    <row r="61" spans="1:13" ht="15" x14ac:dyDescent="0.25">
      <c r="A61" s="66"/>
      <c r="B61" s="66">
        <v>1940</v>
      </c>
      <c r="C61" s="67" t="s">
        <v>60</v>
      </c>
      <c r="D61" s="32">
        <v>4512110.0199999996</v>
      </c>
      <c r="E61" s="32">
        <v>1000718.7934000001</v>
      </c>
      <c r="F61" s="32">
        <v>-1217474.1800000002</v>
      </c>
      <c r="G61" s="68">
        <f t="shared" si="0"/>
        <v>4295354.6333999988</v>
      </c>
      <c r="H61" s="69"/>
      <c r="I61" s="32">
        <v>-3491363.1700000013</v>
      </c>
      <c r="J61" s="32">
        <v>-466134.80050367047</v>
      </c>
      <c r="K61" s="32">
        <v>1217474.1800000002</v>
      </c>
      <c r="L61" s="68">
        <f t="shared" si="2"/>
        <v>-2740023.7905036719</v>
      </c>
      <c r="M61" s="70">
        <f t="shared" si="1"/>
        <v>1555330.8428963269</v>
      </c>
    </row>
    <row r="62" spans="1:13" ht="15" x14ac:dyDescent="0.25">
      <c r="A62" s="66"/>
      <c r="B62" s="66">
        <v>1945</v>
      </c>
      <c r="C62" s="67" t="s">
        <v>61</v>
      </c>
      <c r="D62" s="32">
        <v>4102214.04</v>
      </c>
      <c r="E62" s="32">
        <v>408860.09050000005</v>
      </c>
      <c r="F62" s="32">
        <v>-32132.959999999999</v>
      </c>
      <c r="G62" s="68">
        <f t="shared" si="0"/>
        <v>4478941.1705</v>
      </c>
      <c r="H62" s="69"/>
      <c r="I62" s="32">
        <v>-1271375.9099999997</v>
      </c>
      <c r="J62" s="32">
        <v>-412962.27643038391</v>
      </c>
      <c r="K62" s="32">
        <v>32132.959999999999</v>
      </c>
      <c r="L62" s="68">
        <f t="shared" si="2"/>
        <v>-1652205.2264303835</v>
      </c>
      <c r="M62" s="70">
        <f t="shared" si="1"/>
        <v>2826735.9440696165</v>
      </c>
    </row>
    <row r="63" spans="1:13" ht="15" x14ac:dyDescent="0.25">
      <c r="A63" s="66"/>
      <c r="B63" s="66">
        <v>1955</v>
      </c>
      <c r="C63" s="67" t="s">
        <v>62</v>
      </c>
      <c r="D63" s="32">
        <v>6712516.2499999981</v>
      </c>
      <c r="E63" s="32">
        <v>453721.11760000011</v>
      </c>
      <c r="F63" s="32">
        <v>0</v>
      </c>
      <c r="G63" s="68">
        <f t="shared" si="0"/>
        <v>7166237.3675999986</v>
      </c>
      <c r="H63" s="69"/>
      <c r="I63" s="32">
        <v>-2339902.98</v>
      </c>
      <c r="J63" s="32">
        <v>-597846.76043014205</v>
      </c>
      <c r="K63" s="32">
        <v>0</v>
      </c>
      <c r="L63" s="68">
        <f t="shared" si="2"/>
        <v>-2937749.7404301418</v>
      </c>
      <c r="M63" s="70">
        <f t="shared" si="1"/>
        <v>4228487.6271698568</v>
      </c>
    </row>
    <row r="64" spans="1:13" ht="15" x14ac:dyDescent="0.25">
      <c r="A64" s="66"/>
      <c r="B64" s="66">
        <v>1960</v>
      </c>
      <c r="C64" s="67" t="s">
        <v>63</v>
      </c>
      <c r="D64" s="32">
        <v>8994917.8400000017</v>
      </c>
      <c r="E64" s="32">
        <v>0</v>
      </c>
      <c r="F64" s="32">
        <v>-42274.456477199994</v>
      </c>
      <c r="G64" s="68">
        <f t="shared" si="0"/>
        <v>8952643.3835228011</v>
      </c>
      <c r="H64" s="69"/>
      <c r="I64" s="32">
        <v>-4576034.1399999997</v>
      </c>
      <c r="J64" s="32">
        <v>-1096198.3465128972</v>
      </c>
      <c r="K64" s="32">
        <v>6823.4564724000011</v>
      </c>
      <c r="L64" s="68">
        <f t="shared" si="2"/>
        <v>-5665409.030040497</v>
      </c>
      <c r="M64" s="70">
        <f t="shared" si="1"/>
        <v>3287234.3534823041</v>
      </c>
    </row>
    <row r="65" spans="1:13" ht="15" x14ac:dyDescent="0.25">
      <c r="A65" s="66"/>
      <c r="B65" s="66">
        <v>1980</v>
      </c>
      <c r="C65" s="67" t="s">
        <v>64</v>
      </c>
      <c r="D65" s="32">
        <v>38957582.149999999</v>
      </c>
      <c r="E65" s="32">
        <v>6152655.9080282012</v>
      </c>
      <c r="F65" s="32">
        <v>-971520.63072000002</v>
      </c>
      <c r="G65" s="68">
        <f t="shared" si="0"/>
        <v>44138717.427308202</v>
      </c>
      <c r="H65" s="69"/>
      <c r="I65" s="32">
        <v>-22613944.310000002</v>
      </c>
      <c r="J65" s="32">
        <v>-2258436.3720821426</v>
      </c>
      <c r="K65" s="32">
        <v>859358.79076800006</v>
      </c>
      <c r="L65" s="68">
        <f t="shared" si="2"/>
        <v>-24013021.891314145</v>
      </c>
      <c r="M65" s="70">
        <f t="shared" si="1"/>
        <v>20125695.535994057</v>
      </c>
    </row>
    <row r="66" spans="1:13" ht="15" x14ac:dyDescent="0.25">
      <c r="A66" s="66"/>
      <c r="B66" s="66">
        <v>2440</v>
      </c>
      <c r="C66" s="67" t="s">
        <v>104</v>
      </c>
      <c r="D66" s="32">
        <v>-876112252.75999975</v>
      </c>
      <c r="E66" s="32">
        <v>-160976527.03689501</v>
      </c>
      <c r="F66" s="32">
        <v>1722239.8434731998</v>
      </c>
      <c r="G66" s="68">
        <f t="shared" si="0"/>
        <v>-1035366539.9534216</v>
      </c>
      <c r="H66" s="69"/>
      <c r="I66" s="32">
        <v>118985816.22000009</v>
      </c>
      <c r="J66" s="32">
        <v>22660704.678595979</v>
      </c>
      <c r="K66" s="32">
        <v>-344447.96351460007</v>
      </c>
      <c r="L66" s="68">
        <f t="shared" si="2"/>
        <v>141302072.93508148</v>
      </c>
      <c r="M66" s="70">
        <f t="shared" si="1"/>
        <v>-894064467.01834011</v>
      </c>
    </row>
    <row r="67" spans="1:13" ht="15" x14ac:dyDescent="0.25">
      <c r="A67" s="66"/>
      <c r="B67" s="72" t="s">
        <v>105</v>
      </c>
      <c r="C67" s="67" t="s">
        <v>106</v>
      </c>
      <c r="D67" s="32">
        <v>-2073384.7299999997</v>
      </c>
      <c r="E67" s="32">
        <v>0</v>
      </c>
      <c r="F67" s="32">
        <v>181287.65</v>
      </c>
      <c r="G67" s="68">
        <f t="shared" si="0"/>
        <v>-1892097.0799999998</v>
      </c>
      <c r="H67" s="69"/>
      <c r="I67" s="32">
        <v>755297.09999999986</v>
      </c>
      <c r="J67" s="32">
        <v>130964.54457494468</v>
      </c>
      <c r="K67" s="32">
        <v>-38680.06</v>
      </c>
      <c r="L67" s="68">
        <f t="shared" si="2"/>
        <v>847581.58457494457</v>
      </c>
      <c r="M67" s="70">
        <f t="shared" si="1"/>
        <v>-1044515.4954250553</v>
      </c>
    </row>
    <row r="68" spans="1:13" ht="15" x14ac:dyDescent="0.25">
      <c r="A68" s="72"/>
      <c r="B68" s="72">
        <v>2005</v>
      </c>
      <c r="C68" s="73" t="s">
        <v>107</v>
      </c>
      <c r="D68" s="32">
        <v>11699071.99</v>
      </c>
      <c r="E68" s="32">
        <v>0</v>
      </c>
      <c r="F68" s="32">
        <v>0</v>
      </c>
      <c r="G68" s="68">
        <f t="shared" si="0"/>
        <v>11699071.99</v>
      </c>
      <c r="H68" s="69"/>
      <c r="I68" s="32">
        <v>-4387152.1900000004</v>
      </c>
      <c r="J68" s="32">
        <v>-731191.98</v>
      </c>
      <c r="K68" s="32">
        <v>0</v>
      </c>
      <c r="L68" s="68">
        <f t="shared" si="2"/>
        <v>-5118344.17</v>
      </c>
      <c r="M68" s="70">
        <f t="shared" si="1"/>
        <v>6580727.8200000003</v>
      </c>
    </row>
    <row r="69" spans="1:13" ht="15" x14ac:dyDescent="0.25">
      <c r="A69" s="72"/>
      <c r="B69" s="72">
        <v>2075</v>
      </c>
      <c r="C69" s="73" t="s">
        <v>108</v>
      </c>
      <c r="D69" s="32">
        <v>191039.66999999998</v>
      </c>
      <c r="E69" s="32">
        <v>0</v>
      </c>
      <c r="F69" s="32">
        <v>0</v>
      </c>
      <c r="G69" s="68">
        <f t="shared" si="0"/>
        <v>191039.66999999998</v>
      </c>
      <c r="H69" s="69"/>
      <c r="I69" s="32">
        <v>-164941.38</v>
      </c>
      <c r="J69" s="32">
        <v>-26098.28999999999</v>
      </c>
      <c r="K69" s="32">
        <v>0</v>
      </c>
      <c r="L69" s="68">
        <f t="shared" si="2"/>
        <v>-191039.66999999998</v>
      </c>
      <c r="M69" s="70">
        <f t="shared" si="1"/>
        <v>0</v>
      </c>
    </row>
    <row r="70" spans="1:13" ht="15" x14ac:dyDescent="0.25">
      <c r="A70" s="72"/>
      <c r="B70" s="72">
        <v>2055</v>
      </c>
      <c r="C70" s="74" t="s">
        <v>109</v>
      </c>
      <c r="D70" s="32">
        <v>169133950.53999951</v>
      </c>
      <c r="E70" s="32">
        <v>459670.91882200353</v>
      </c>
      <c r="F70" s="32">
        <v>0</v>
      </c>
      <c r="G70" s="68">
        <f t="shared" si="0"/>
        <v>169593621.45882151</v>
      </c>
      <c r="H70" s="69"/>
      <c r="I70" s="32">
        <v>0</v>
      </c>
      <c r="J70" s="32">
        <v>0</v>
      </c>
      <c r="K70" s="32">
        <v>0</v>
      </c>
      <c r="L70" s="68">
        <f t="shared" si="2"/>
        <v>0</v>
      </c>
      <c r="M70" s="70">
        <f t="shared" si="1"/>
        <v>169593621.45882151</v>
      </c>
    </row>
    <row r="71" spans="1:13" ht="15" x14ac:dyDescent="0.25">
      <c r="A71" s="72"/>
      <c r="B71" s="36" t="s">
        <v>110</v>
      </c>
      <c r="C71" s="75" t="s">
        <v>111</v>
      </c>
      <c r="D71" s="32">
        <v>-75811349.159999833</v>
      </c>
      <c r="E71" s="32">
        <v>-22987930.82280501</v>
      </c>
      <c r="F71" s="32">
        <v>0</v>
      </c>
      <c r="G71" s="68">
        <f t="shared" si="0"/>
        <v>-98799279.982804835</v>
      </c>
      <c r="H71" s="69"/>
      <c r="I71" s="32">
        <v>0</v>
      </c>
      <c r="J71" s="32">
        <v>0</v>
      </c>
      <c r="K71" s="32">
        <v>0</v>
      </c>
      <c r="L71" s="68">
        <f t="shared" si="2"/>
        <v>0</v>
      </c>
      <c r="M71" s="70">
        <f t="shared" si="1"/>
        <v>-98799279.982804835</v>
      </c>
    </row>
    <row r="72" spans="1:13" x14ac:dyDescent="0.2">
      <c r="A72" s="72"/>
      <c r="B72" s="72"/>
      <c r="C72" s="76" t="s">
        <v>112</v>
      </c>
      <c r="D72" s="77">
        <f>SUM(D40:D71)</f>
        <v>4990959304.3900003</v>
      </c>
      <c r="E72" s="77">
        <f>SUM(E40:E71)</f>
        <v>324168086.71045125</v>
      </c>
      <c r="F72" s="77">
        <f>SUM(F40:F71)</f>
        <v>-19297490.421765059</v>
      </c>
      <c r="G72" s="77">
        <f>SUM(G40:G71)</f>
        <v>5295829900.6786861</v>
      </c>
      <c r="H72" s="69"/>
      <c r="I72" s="77">
        <f>SUM(I40:I71)</f>
        <v>-1226982890.2700002</v>
      </c>
      <c r="J72" s="77">
        <f>SUM(J40:J71)</f>
        <v>-162950303.77346286</v>
      </c>
      <c r="K72" s="77">
        <f>SUM(K40:K71)</f>
        <v>12126453.250006396</v>
      </c>
      <c r="L72" s="77">
        <f>SUM(L40:L71)</f>
        <v>-1377806740.7934561</v>
      </c>
      <c r="M72" s="77">
        <f>SUM(M40:M71)</f>
        <v>3918023159.8852301</v>
      </c>
    </row>
    <row r="73" spans="1:13" ht="15" x14ac:dyDescent="0.25">
      <c r="A73" s="72"/>
      <c r="B73" s="72">
        <v>2075</v>
      </c>
      <c r="C73" s="78" t="s">
        <v>113</v>
      </c>
      <c r="D73" s="32">
        <v>-191039.66999999998</v>
      </c>
      <c r="E73" s="32">
        <v>0</v>
      </c>
      <c r="F73" s="32">
        <v>0</v>
      </c>
      <c r="G73" s="68">
        <f t="shared" ref="G73:G78" si="3">D73+E73+F73</f>
        <v>-191039.66999999998</v>
      </c>
      <c r="H73" s="69"/>
      <c r="I73" s="32">
        <v>164941.38</v>
      </c>
      <c r="J73" s="32">
        <v>26098.28999999999</v>
      </c>
      <c r="K73" s="32">
        <v>0</v>
      </c>
      <c r="L73" s="68">
        <f t="shared" ref="L73:L78" si="4">I73+J73+K73</f>
        <v>191039.66999999998</v>
      </c>
      <c r="M73" s="70">
        <f t="shared" ref="M73:M78" si="5">G73+L73</f>
        <v>0</v>
      </c>
    </row>
    <row r="74" spans="1:13" ht="15" x14ac:dyDescent="0.25">
      <c r="A74" s="72"/>
      <c r="B74" s="72">
        <v>1865</v>
      </c>
      <c r="C74" s="78" t="s">
        <v>114</v>
      </c>
      <c r="D74" s="32">
        <v>-800186</v>
      </c>
      <c r="E74" s="32">
        <v>0</v>
      </c>
      <c r="F74" s="32">
        <v>0</v>
      </c>
      <c r="G74" s="68">
        <f t="shared" si="3"/>
        <v>-800186</v>
      </c>
      <c r="H74" s="69"/>
      <c r="I74" s="32">
        <v>128576.87</v>
      </c>
      <c r="J74" s="32">
        <v>80018.599655172409</v>
      </c>
      <c r="K74" s="32">
        <v>0</v>
      </c>
      <c r="L74" s="68">
        <f t="shared" si="4"/>
        <v>208595.4696551724</v>
      </c>
      <c r="M74" s="70">
        <f t="shared" si="5"/>
        <v>-591590.53034482757</v>
      </c>
    </row>
    <row r="75" spans="1:13" ht="15.95" customHeight="1" x14ac:dyDescent="0.25">
      <c r="A75" s="72"/>
      <c r="B75" s="72">
        <v>1875</v>
      </c>
      <c r="C75" s="78" t="s">
        <v>115</v>
      </c>
      <c r="D75" s="32">
        <v>-1091911.0800000005</v>
      </c>
      <c r="E75" s="32">
        <v>0</v>
      </c>
      <c r="F75" s="32">
        <v>0</v>
      </c>
      <c r="G75" s="68">
        <f t="shared" si="3"/>
        <v>-1091911.0800000005</v>
      </c>
      <c r="H75" s="69"/>
      <c r="I75" s="32">
        <v>588040.17000000004</v>
      </c>
      <c r="J75" s="32">
        <v>39272.7213753545</v>
      </c>
      <c r="K75" s="32">
        <v>0</v>
      </c>
      <c r="L75" s="68">
        <f t="shared" si="4"/>
        <v>627312.89137535449</v>
      </c>
      <c r="M75" s="70">
        <f t="shared" si="5"/>
        <v>-464598.18862464605</v>
      </c>
    </row>
    <row r="76" spans="1:13" ht="15" x14ac:dyDescent="0.25">
      <c r="A76" s="72"/>
      <c r="B76" s="72" t="s">
        <v>105</v>
      </c>
      <c r="C76" s="78" t="s">
        <v>116</v>
      </c>
      <c r="D76" s="32">
        <v>2073384.7299999997</v>
      </c>
      <c r="E76" s="32">
        <v>0</v>
      </c>
      <c r="F76" s="32">
        <v>-181287.65</v>
      </c>
      <c r="G76" s="68">
        <f t="shared" si="3"/>
        <v>1892097.0799999998</v>
      </c>
      <c r="H76" s="69"/>
      <c r="I76" s="32">
        <v>-755297.09999999986</v>
      </c>
      <c r="J76" s="32">
        <v>-130964.54457494468</v>
      </c>
      <c r="K76" s="32">
        <v>38680.06</v>
      </c>
      <c r="L76" s="68">
        <f t="shared" si="4"/>
        <v>-847581.58457494457</v>
      </c>
      <c r="M76" s="70">
        <f t="shared" si="5"/>
        <v>1044515.4954250553</v>
      </c>
    </row>
    <row r="77" spans="1:13" ht="15" x14ac:dyDescent="0.25">
      <c r="A77" s="72"/>
      <c r="B77" s="72">
        <v>2055</v>
      </c>
      <c r="C77" s="74" t="s">
        <v>117</v>
      </c>
      <c r="D77" s="32">
        <v>-169133950.53999951</v>
      </c>
      <c r="E77" s="32">
        <v>-459670.91882200353</v>
      </c>
      <c r="F77" s="32">
        <v>0</v>
      </c>
      <c r="G77" s="68">
        <f t="shared" si="3"/>
        <v>-169593621.45882151</v>
      </c>
      <c r="H77" s="69"/>
      <c r="I77" s="32">
        <v>0</v>
      </c>
      <c r="J77" s="32">
        <v>0</v>
      </c>
      <c r="K77" s="32">
        <v>0</v>
      </c>
      <c r="L77" s="68">
        <f t="shared" si="4"/>
        <v>0</v>
      </c>
      <c r="M77" s="70">
        <f t="shared" si="5"/>
        <v>-169593621.45882151</v>
      </c>
    </row>
    <row r="78" spans="1:13" ht="15" x14ac:dyDescent="0.25">
      <c r="A78" s="72"/>
      <c r="B78" s="36" t="s">
        <v>110</v>
      </c>
      <c r="C78" s="75" t="s">
        <v>118</v>
      </c>
      <c r="D78" s="32">
        <v>75811349.159999833</v>
      </c>
      <c r="E78" s="32">
        <v>22987930.82280501</v>
      </c>
      <c r="F78" s="32">
        <v>0</v>
      </c>
      <c r="G78" s="68">
        <f t="shared" si="3"/>
        <v>98799279.982804835</v>
      </c>
      <c r="H78" s="69"/>
      <c r="I78" s="32">
        <v>0</v>
      </c>
      <c r="J78" s="32">
        <v>0</v>
      </c>
      <c r="K78" s="32">
        <v>0</v>
      </c>
      <c r="L78" s="68">
        <f t="shared" si="4"/>
        <v>0</v>
      </c>
      <c r="M78" s="70">
        <f t="shared" si="5"/>
        <v>98799279.982804835</v>
      </c>
    </row>
    <row r="79" spans="1:13" x14ac:dyDescent="0.2">
      <c r="A79" s="72"/>
      <c r="B79" s="72"/>
      <c r="C79" s="76" t="s">
        <v>119</v>
      </c>
      <c r="D79" s="77">
        <f>SUM(D72:D78)</f>
        <v>4897626950.9899998</v>
      </c>
      <c r="E79" s="77">
        <f>SUM(E72:E78)</f>
        <v>346696346.61443424</v>
      </c>
      <c r="F79" s="77">
        <f>SUM(F72:F78)</f>
        <v>-19478778.071765058</v>
      </c>
      <c r="G79" s="77">
        <f>SUM(G72:G78)</f>
        <v>5224844519.53267</v>
      </c>
      <c r="H79" s="69"/>
      <c r="I79" s="77">
        <f t="shared" ref="I79:M79" si="6">SUM(I72:I78)</f>
        <v>-1226856628.95</v>
      </c>
      <c r="J79" s="77">
        <f t="shared" si="6"/>
        <v>-162935878.70700729</v>
      </c>
      <c r="K79" s="77">
        <f t="shared" si="6"/>
        <v>12165133.310006397</v>
      </c>
      <c r="L79" s="77">
        <f t="shared" si="6"/>
        <v>-1377627374.3470004</v>
      </c>
      <c r="M79" s="77">
        <f t="shared" si="6"/>
        <v>3847217145.1856689</v>
      </c>
    </row>
    <row r="80" spans="1:13" x14ac:dyDescent="0.2">
      <c r="A80" s="71"/>
      <c r="B80" s="71"/>
      <c r="C80" s="79"/>
      <c r="D80" s="79"/>
      <c r="E80" s="79"/>
      <c r="F80" s="79"/>
      <c r="G80" s="79"/>
      <c r="H80" s="79"/>
      <c r="I80" s="79"/>
      <c r="J80" s="79"/>
      <c r="K80" s="79"/>
      <c r="L80" s="79"/>
      <c r="M80" s="79"/>
    </row>
  </sheetData>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C34C015A-0BA2-46DC-840A-1E735A47C460}">
      <formula1>"CGAAP, MIFRS,USGAAP, ASPE"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7ADD-7C7C-41DE-95B5-AE1153D5E4AC}">
  <dimension ref="A1:N81"/>
  <sheetViews>
    <sheetView zoomScale="90" zoomScaleNormal="90" workbookViewId="0">
      <selection activeCell="Q38" sqref="Q38"/>
    </sheetView>
  </sheetViews>
  <sheetFormatPr defaultRowHeight="15" x14ac:dyDescent="0.25"/>
  <cols>
    <col min="1" max="1" width="7.5703125" style="11" customWidth="1"/>
    <col min="2" max="2" width="12" style="11" customWidth="1"/>
    <col min="3" max="3" width="37.5703125" style="5" customWidth="1"/>
    <col min="4" max="4" width="16.140625" style="5" bestFit="1" customWidth="1"/>
    <col min="5" max="5" width="15.42578125" style="5" customWidth="1"/>
    <col min="6" max="6" width="15.42578125" style="5" bestFit="1" customWidth="1"/>
    <col min="7" max="7" width="16.140625" style="5" bestFit="1" customWidth="1"/>
    <col min="8" max="8" width="1.5703125" style="5" customWidth="1"/>
    <col min="9" max="9" width="16.28515625" style="5" customWidth="1"/>
    <col min="10" max="10" width="15.140625" style="5" customWidth="1"/>
    <col min="11" max="11" width="14.5703125" style="5" customWidth="1"/>
    <col min="12" max="12" width="16.85546875" style="5" customWidth="1"/>
    <col min="13" max="13" width="15.85546875" style="5" bestFit="1" customWidth="1"/>
    <col min="14" max="14" width="2.85546875" customWidth="1"/>
    <col min="15" max="15" width="13.42578125" bestFit="1" customWidth="1"/>
  </cols>
  <sheetData>
    <row r="1" spans="1:14" s="5" customFormat="1" ht="12.75" x14ac:dyDescent="0.2">
      <c r="A1" s="11"/>
      <c r="B1" s="11"/>
      <c r="L1" s="1" t="s">
        <v>68</v>
      </c>
      <c r="M1" s="12" t="s">
        <v>122</v>
      </c>
    </row>
    <row r="2" spans="1:14" s="5" customFormat="1" ht="12.75" x14ac:dyDescent="0.2">
      <c r="A2" s="11"/>
      <c r="B2" s="11"/>
      <c r="L2" s="1" t="s">
        <v>69</v>
      </c>
      <c r="M2" s="3"/>
    </row>
    <row r="3" spans="1:14" s="5" customFormat="1" ht="12.75" x14ac:dyDescent="0.2">
      <c r="A3" s="11"/>
      <c r="B3" s="11"/>
      <c r="L3" s="1" t="s">
        <v>70</v>
      </c>
      <c r="M3" s="3"/>
    </row>
    <row r="4" spans="1:14" s="5" customFormat="1" ht="12.75" x14ac:dyDescent="0.2">
      <c r="A4" s="11"/>
      <c r="B4" s="11"/>
      <c r="L4" s="1" t="s">
        <v>71</v>
      </c>
      <c r="M4" s="3"/>
    </row>
    <row r="5" spans="1:14" s="5" customFormat="1" ht="12.75" x14ac:dyDescent="0.2">
      <c r="A5" s="11"/>
      <c r="B5" s="11"/>
      <c r="L5" s="1" t="s">
        <v>72</v>
      </c>
      <c r="M5" s="4"/>
    </row>
    <row r="6" spans="1:14" s="5" customFormat="1" ht="9" customHeight="1" x14ac:dyDescent="0.2">
      <c r="A6" s="11"/>
      <c r="B6" s="11"/>
      <c r="L6" s="1"/>
      <c r="M6" s="2"/>
    </row>
    <row r="7" spans="1:14" s="5" customFormat="1" ht="12.75" x14ac:dyDescent="0.2">
      <c r="A7" s="11"/>
      <c r="B7" s="11"/>
      <c r="L7" s="1" t="s">
        <v>73</v>
      </c>
      <c r="M7" s="4"/>
    </row>
    <row r="8" spans="1:14" s="5" customFormat="1" ht="9" customHeight="1" x14ac:dyDescent="0.2">
      <c r="A8" s="11"/>
      <c r="B8" s="11"/>
    </row>
    <row r="9" spans="1:14" s="5" customFormat="1" ht="20.25" customHeight="1" x14ac:dyDescent="0.2">
      <c r="A9" s="145" t="s">
        <v>74</v>
      </c>
      <c r="B9" s="145"/>
      <c r="C9" s="145"/>
      <c r="D9" s="145"/>
      <c r="E9" s="145"/>
      <c r="F9" s="145"/>
      <c r="G9" s="145"/>
      <c r="H9" s="145"/>
      <c r="I9" s="145"/>
      <c r="J9" s="145"/>
      <c r="K9" s="145"/>
      <c r="L9" s="145"/>
      <c r="M9" s="145"/>
    </row>
    <row r="10" spans="1:14" s="5" customFormat="1" ht="21" x14ac:dyDescent="0.2">
      <c r="A10" s="145" t="s">
        <v>75</v>
      </c>
      <c r="B10" s="145"/>
      <c r="C10" s="145"/>
      <c r="D10" s="145"/>
      <c r="E10" s="145"/>
      <c r="F10" s="145"/>
      <c r="G10" s="145"/>
      <c r="H10" s="145"/>
      <c r="I10" s="145"/>
      <c r="J10" s="145"/>
      <c r="K10" s="145"/>
      <c r="L10" s="145"/>
      <c r="M10" s="145"/>
    </row>
    <row r="11" spans="1:14" s="5" customFormat="1" ht="12.75" x14ac:dyDescent="0.2">
      <c r="A11" s="11"/>
      <c r="B11" s="11"/>
      <c r="E11" s="80" t="s">
        <v>120</v>
      </c>
    </row>
    <row r="12" spans="1:14" s="5" customFormat="1" ht="12.75" x14ac:dyDescent="0.2">
      <c r="A12" s="13"/>
      <c r="B12" s="11"/>
      <c r="N12" s="14"/>
    </row>
    <row r="13" spans="1:14" s="5" customFormat="1" ht="12.75" x14ac:dyDescent="0.2">
      <c r="A13" s="11"/>
      <c r="B13" s="11"/>
    </row>
    <row r="14" spans="1:14" s="5" customFormat="1" ht="12.6" customHeight="1" x14ac:dyDescent="0.2">
      <c r="A14" s="11">
        <v>1</v>
      </c>
      <c r="B14" s="146" t="s">
        <v>78</v>
      </c>
      <c r="C14" s="146"/>
      <c r="D14" s="146"/>
      <c r="E14" s="146"/>
      <c r="F14" s="146"/>
      <c r="G14" s="146"/>
      <c r="H14" s="146"/>
      <c r="I14" s="146"/>
      <c r="J14" s="146"/>
      <c r="K14" s="146"/>
      <c r="L14" s="146"/>
      <c r="M14" s="146"/>
    </row>
    <row r="15" spans="1:14" s="5" customFormat="1" ht="29.25" customHeight="1" x14ac:dyDescent="0.2">
      <c r="A15" s="11"/>
      <c r="B15" s="146"/>
      <c r="C15" s="146"/>
      <c r="D15" s="146"/>
      <c r="E15" s="146"/>
      <c r="F15" s="146"/>
      <c r="G15" s="146"/>
      <c r="H15" s="146"/>
      <c r="I15" s="146"/>
      <c r="J15" s="146"/>
      <c r="K15" s="146"/>
      <c r="L15" s="146"/>
      <c r="M15" s="146"/>
    </row>
    <row r="16" spans="1:14" s="5" customFormat="1" ht="12.75" customHeight="1" x14ac:dyDescent="0.2">
      <c r="A16" s="11"/>
      <c r="B16" s="11"/>
    </row>
    <row r="17" spans="1:13" s="5" customFormat="1" ht="12.6" customHeight="1" x14ac:dyDescent="0.2">
      <c r="A17" s="11">
        <v>2</v>
      </c>
      <c r="B17" s="146" t="s">
        <v>79</v>
      </c>
      <c r="C17" s="146"/>
      <c r="D17" s="146"/>
      <c r="E17" s="146"/>
      <c r="F17" s="146"/>
      <c r="G17" s="146"/>
      <c r="H17" s="146"/>
      <c r="I17" s="146"/>
      <c r="J17" s="146"/>
      <c r="K17" s="146"/>
      <c r="L17" s="146"/>
      <c r="M17" s="146"/>
    </row>
    <row r="18" spans="1:13" s="5" customFormat="1" ht="12.75" x14ac:dyDescent="0.2">
      <c r="A18" s="11"/>
      <c r="B18" s="146"/>
      <c r="C18" s="146"/>
      <c r="D18" s="146"/>
      <c r="E18" s="146"/>
      <c r="F18" s="146"/>
      <c r="G18" s="146"/>
      <c r="H18" s="146"/>
      <c r="I18" s="146"/>
      <c r="J18" s="146"/>
      <c r="K18" s="146"/>
      <c r="L18" s="146"/>
      <c r="M18" s="146"/>
    </row>
    <row r="19" spans="1:13" s="5" customFormat="1" ht="12.75" x14ac:dyDescent="0.2">
      <c r="A19" s="11"/>
      <c r="B19" s="11"/>
    </row>
    <row r="20" spans="1:13" s="5" customFormat="1" ht="12.6" customHeight="1" x14ac:dyDescent="0.2">
      <c r="A20" s="11">
        <v>3</v>
      </c>
      <c r="B20" s="141" t="s">
        <v>80</v>
      </c>
      <c r="C20" s="141"/>
      <c r="D20" s="141"/>
      <c r="E20" s="141"/>
      <c r="F20" s="141"/>
      <c r="G20" s="141"/>
      <c r="H20" s="141"/>
      <c r="I20" s="141"/>
      <c r="J20" s="141"/>
      <c r="K20" s="141"/>
      <c r="L20" s="141"/>
      <c r="M20" s="141"/>
    </row>
    <row r="21" spans="1:13" s="5" customFormat="1" ht="12.75" x14ac:dyDescent="0.2">
      <c r="A21" s="11"/>
      <c r="B21" s="11"/>
    </row>
    <row r="22" spans="1:13" s="5" customFormat="1" ht="12.75" x14ac:dyDescent="0.2">
      <c r="A22" s="11">
        <v>4</v>
      </c>
      <c r="B22" s="16" t="s">
        <v>81</v>
      </c>
    </row>
    <row r="23" spans="1:13" s="5" customFormat="1" ht="12.75" x14ac:dyDescent="0.2">
      <c r="A23" s="11"/>
      <c r="B23" s="11"/>
    </row>
    <row r="24" spans="1:13" s="5" customFormat="1" ht="30.75" customHeight="1" x14ac:dyDescent="0.2">
      <c r="A24" s="11">
        <v>5</v>
      </c>
      <c r="B24" s="141" t="s">
        <v>82</v>
      </c>
      <c r="C24" s="141"/>
      <c r="D24" s="141"/>
      <c r="E24" s="141"/>
      <c r="F24" s="141"/>
      <c r="G24" s="141"/>
      <c r="H24" s="141"/>
      <c r="I24" s="141"/>
      <c r="J24" s="141"/>
      <c r="K24" s="141"/>
      <c r="L24" s="141"/>
      <c r="M24" s="141"/>
    </row>
    <row r="25" spans="1:13" s="5" customFormat="1" ht="12.75" x14ac:dyDescent="0.2">
      <c r="A25" s="11"/>
      <c r="B25" s="11"/>
    </row>
    <row r="26" spans="1:13" s="5" customFormat="1" ht="12.6" customHeight="1" x14ac:dyDescent="0.2">
      <c r="A26" s="11">
        <v>6</v>
      </c>
      <c r="B26" s="141" t="s">
        <v>83</v>
      </c>
      <c r="C26" s="141"/>
      <c r="D26" s="141"/>
      <c r="E26" s="141"/>
      <c r="F26" s="141"/>
      <c r="G26" s="141"/>
      <c r="H26" s="141"/>
      <c r="I26" s="141"/>
      <c r="J26" s="141"/>
      <c r="K26" s="141"/>
      <c r="L26" s="141"/>
      <c r="M26" s="141"/>
    </row>
    <row r="27" spans="1:13" s="5" customFormat="1" ht="12.75" x14ac:dyDescent="0.2">
      <c r="A27" s="11"/>
      <c r="B27" s="141"/>
      <c r="C27" s="141"/>
      <c r="D27" s="141"/>
      <c r="E27" s="141"/>
      <c r="F27" s="141"/>
      <c r="G27" s="141"/>
      <c r="H27" s="141"/>
      <c r="I27" s="141"/>
      <c r="J27" s="141"/>
      <c r="K27" s="141"/>
      <c r="L27" s="141"/>
      <c r="M27" s="141"/>
    </row>
    <row r="28" spans="1:13" s="5" customFormat="1" ht="12.75" x14ac:dyDescent="0.2">
      <c r="A28" s="11"/>
      <c r="B28" s="141"/>
      <c r="C28" s="141"/>
      <c r="D28" s="141"/>
      <c r="E28" s="141"/>
      <c r="F28" s="141"/>
      <c r="G28" s="141"/>
      <c r="H28" s="141"/>
      <c r="I28" s="141"/>
      <c r="J28" s="141"/>
      <c r="K28" s="141"/>
      <c r="L28" s="141"/>
      <c r="M28" s="141"/>
    </row>
    <row r="29" spans="1:13" s="5" customFormat="1" ht="12.75" x14ac:dyDescent="0.2">
      <c r="A29" s="11"/>
      <c r="B29" s="11"/>
    </row>
    <row r="30" spans="1:13" s="5" customFormat="1" ht="12.75" customHeight="1" x14ac:dyDescent="0.2">
      <c r="A30" s="11">
        <v>7</v>
      </c>
      <c r="B30" s="16" t="s">
        <v>84</v>
      </c>
      <c r="C30" s="15"/>
      <c r="D30" s="15"/>
      <c r="E30" s="15"/>
      <c r="F30" s="15"/>
      <c r="G30" s="15"/>
      <c r="H30" s="15"/>
      <c r="I30" s="15"/>
      <c r="J30" s="15"/>
      <c r="K30" s="15"/>
      <c r="L30" s="15"/>
      <c r="M30" s="15"/>
    </row>
    <row r="31" spans="1:13" s="5" customFormat="1" ht="12.75" x14ac:dyDescent="0.2">
      <c r="A31" s="11"/>
      <c r="B31" s="15"/>
      <c r="C31" s="15"/>
      <c r="D31" s="15"/>
      <c r="E31" s="15"/>
      <c r="F31" s="15"/>
      <c r="G31" s="15"/>
      <c r="H31" s="15"/>
      <c r="I31" s="15"/>
      <c r="J31" s="15"/>
      <c r="K31" s="15"/>
      <c r="L31" s="15"/>
      <c r="M31" s="15"/>
    </row>
    <row r="32" spans="1:13" s="5" customFormat="1" ht="12.75" x14ac:dyDescent="0.2">
      <c r="A32" s="11">
        <v>8</v>
      </c>
      <c r="B32" s="16" t="s">
        <v>85</v>
      </c>
      <c r="C32" s="15"/>
      <c r="D32" s="15"/>
      <c r="E32" s="15"/>
      <c r="F32" s="15"/>
      <c r="G32" s="15"/>
      <c r="H32" s="15"/>
      <c r="I32" s="15"/>
      <c r="J32" s="15"/>
      <c r="K32" s="15"/>
      <c r="L32" s="15"/>
      <c r="M32" s="15"/>
    </row>
    <row r="35" spans="1:13" s="5" customFormat="1" ht="15.75" thickBot="1" x14ac:dyDescent="0.25">
      <c r="A35" s="11"/>
      <c r="B35" s="11"/>
      <c r="E35" s="17" t="s">
        <v>86</v>
      </c>
      <c r="F35" s="18" t="s">
        <v>5</v>
      </c>
    </row>
    <row r="36" spans="1:13" s="5" customFormat="1" ht="15.75" thickBot="1" x14ac:dyDescent="0.3">
      <c r="A36" s="11"/>
      <c r="B36" s="11"/>
      <c r="E36" s="17" t="s">
        <v>87</v>
      </c>
      <c r="F36" s="19">
        <v>2025</v>
      </c>
      <c r="G36" s="20"/>
    </row>
    <row r="37" spans="1:13" s="5" customFormat="1" ht="12.75" x14ac:dyDescent="0.2">
      <c r="A37" s="11"/>
      <c r="B37" s="11"/>
    </row>
    <row r="38" spans="1:13" s="5" customFormat="1" ht="12.75" x14ac:dyDescent="0.2">
      <c r="A38" s="11"/>
      <c r="B38" s="11"/>
      <c r="D38" s="142" t="s">
        <v>88</v>
      </c>
      <c r="E38" s="143"/>
      <c r="F38" s="143"/>
      <c r="G38" s="144"/>
      <c r="I38" s="21"/>
      <c r="J38" s="22" t="s">
        <v>89</v>
      </c>
      <c r="K38" s="22"/>
      <c r="L38" s="23"/>
    </row>
    <row r="39" spans="1:13" s="5" customFormat="1" ht="30" customHeight="1" x14ac:dyDescent="0.2">
      <c r="A39" s="24"/>
      <c r="B39" s="24" t="s">
        <v>90</v>
      </c>
      <c r="C39" s="25" t="s">
        <v>91</v>
      </c>
      <c r="D39" s="24" t="s">
        <v>92</v>
      </c>
      <c r="E39" s="26" t="s">
        <v>93</v>
      </c>
      <c r="F39" s="26" t="s">
        <v>94</v>
      </c>
      <c r="G39" s="24" t="s">
        <v>95</v>
      </c>
      <c r="H39" s="27"/>
      <c r="I39" s="24" t="s">
        <v>92</v>
      </c>
      <c r="J39" s="28" t="s">
        <v>96</v>
      </c>
      <c r="K39" s="28" t="s">
        <v>94</v>
      </c>
      <c r="L39" s="29" t="s">
        <v>95</v>
      </c>
      <c r="M39" s="24" t="s">
        <v>97</v>
      </c>
    </row>
    <row r="40" spans="1:13" s="5" customFormat="1" ht="25.5" customHeight="1" x14ac:dyDescent="0.25">
      <c r="A40" s="24"/>
      <c r="B40" s="30">
        <v>1609</v>
      </c>
      <c r="C40" s="31" t="s">
        <v>43</v>
      </c>
      <c r="D40" s="32">
        <v>97012005.039999992</v>
      </c>
      <c r="E40" s="33">
        <v>1777544.1165999998</v>
      </c>
      <c r="F40" s="33">
        <v>0</v>
      </c>
      <c r="G40" s="34">
        <f t="shared" ref="G40:G71" si="0">D40+E40+F40</f>
        <v>98789549.156599998</v>
      </c>
      <c r="H40" s="27"/>
      <c r="I40" s="32">
        <v>-28836506.299999997</v>
      </c>
      <c r="J40" s="33">
        <v>-3415875.890347179</v>
      </c>
      <c r="K40" s="33">
        <v>0</v>
      </c>
      <c r="L40" s="34">
        <f>I40+J40+K40</f>
        <v>-32252382.190347176</v>
      </c>
      <c r="M40" s="35">
        <f t="shared" ref="M40:M71" si="1">G40+L40</f>
        <v>66537166.966252819</v>
      </c>
    </row>
    <row r="41" spans="1:13" s="5" customFormat="1" ht="25.5" x14ac:dyDescent="0.25">
      <c r="A41" s="30"/>
      <c r="B41" s="30">
        <v>1611</v>
      </c>
      <c r="C41" s="31" t="s">
        <v>98</v>
      </c>
      <c r="D41" s="32">
        <v>219657683.83000004</v>
      </c>
      <c r="E41" s="33">
        <v>21814830.910561472</v>
      </c>
      <c r="F41" s="33">
        <v>-1299000.3799999999</v>
      </c>
      <c r="G41" s="34">
        <f t="shared" si="0"/>
        <v>240173514.36056152</v>
      </c>
      <c r="H41" s="27"/>
      <c r="I41" s="32">
        <v>-116247279.07000001</v>
      </c>
      <c r="J41" s="33">
        <v>-27216659.666075375</v>
      </c>
      <c r="K41" s="33">
        <v>1070097.3599999999</v>
      </c>
      <c r="L41" s="34">
        <f t="shared" ref="L41:L71" si="2">I41+J41+K41</f>
        <v>-142393841.37607536</v>
      </c>
      <c r="M41" s="35">
        <f t="shared" si="1"/>
        <v>97779672.984486163</v>
      </c>
    </row>
    <row r="42" spans="1:13" s="5" customFormat="1" ht="25.5" x14ac:dyDescent="0.25">
      <c r="A42" s="30"/>
      <c r="B42" s="30">
        <v>1612</v>
      </c>
      <c r="C42" s="31" t="s">
        <v>99</v>
      </c>
      <c r="D42" s="32">
        <v>4127503.6600000015</v>
      </c>
      <c r="E42" s="33">
        <v>137096.05940000003</v>
      </c>
      <c r="F42" s="33">
        <v>0</v>
      </c>
      <c r="G42" s="34">
        <f t="shared" si="0"/>
        <v>4264599.7194000017</v>
      </c>
      <c r="H42" s="27"/>
      <c r="I42" s="32">
        <v>0</v>
      </c>
      <c r="J42" s="33">
        <v>0</v>
      </c>
      <c r="K42" s="33">
        <v>0</v>
      </c>
      <c r="L42" s="34">
        <f t="shared" si="2"/>
        <v>0</v>
      </c>
      <c r="M42" s="35">
        <f t="shared" si="1"/>
        <v>4264599.7194000017</v>
      </c>
    </row>
    <row r="43" spans="1:13" s="5" customFormat="1" x14ac:dyDescent="0.25">
      <c r="A43" s="30"/>
      <c r="B43" s="30">
        <v>1805</v>
      </c>
      <c r="C43" s="31" t="s">
        <v>100</v>
      </c>
      <c r="D43" s="32">
        <v>84610153.680000007</v>
      </c>
      <c r="E43" s="33">
        <v>0</v>
      </c>
      <c r="F43" s="33">
        <v>0</v>
      </c>
      <c r="G43" s="34">
        <f t="shared" si="0"/>
        <v>84610153.680000007</v>
      </c>
      <c r="H43" s="27"/>
      <c r="I43" s="32">
        <v>0</v>
      </c>
      <c r="J43" s="33">
        <v>0</v>
      </c>
      <c r="K43" s="33">
        <v>0</v>
      </c>
      <c r="L43" s="34">
        <f t="shared" si="2"/>
        <v>0</v>
      </c>
      <c r="M43" s="35">
        <f t="shared" si="1"/>
        <v>84610153.680000007</v>
      </c>
    </row>
    <row r="44" spans="1:13" s="5" customFormat="1" x14ac:dyDescent="0.25">
      <c r="A44" s="30"/>
      <c r="B44" s="30">
        <v>1808</v>
      </c>
      <c r="C44" s="31" t="s">
        <v>45</v>
      </c>
      <c r="D44" s="32">
        <v>44558040.68</v>
      </c>
      <c r="E44" s="33">
        <v>799701.21071520261</v>
      </c>
      <c r="F44" s="33">
        <v>0</v>
      </c>
      <c r="G44" s="34">
        <f t="shared" si="0"/>
        <v>45357741.890715204</v>
      </c>
      <c r="H44" s="27"/>
      <c r="I44" s="32">
        <v>-11886795.280000001</v>
      </c>
      <c r="J44" s="33">
        <v>-1708601.8370952934</v>
      </c>
      <c r="K44" s="33">
        <v>0</v>
      </c>
      <c r="L44" s="34">
        <f t="shared" si="2"/>
        <v>-13595397.117095295</v>
      </c>
      <c r="M44" s="35">
        <f t="shared" si="1"/>
        <v>31762344.773619909</v>
      </c>
    </row>
    <row r="45" spans="1:13" x14ac:dyDescent="0.25">
      <c r="A45" s="30"/>
      <c r="B45" s="30">
        <v>1815</v>
      </c>
      <c r="C45" s="31" t="s">
        <v>46</v>
      </c>
      <c r="D45" s="32">
        <v>143413758.84999993</v>
      </c>
      <c r="E45" s="33">
        <v>2795062.6814247975</v>
      </c>
      <c r="F45" s="33">
        <v>-23123.141879999996</v>
      </c>
      <c r="G45" s="34">
        <f t="shared" si="0"/>
        <v>146185698.38954473</v>
      </c>
      <c r="H45" s="27"/>
      <c r="I45" s="32">
        <v>-57424764.219999932</v>
      </c>
      <c r="J45" s="33">
        <v>-4853987.5219383184</v>
      </c>
      <c r="K45" s="33">
        <v>6729.101878800001</v>
      </c>
      <c r="L45" s="34">
        <f t="shared" si="2"/>
        <v>-62272022.640059449</v>
      </c>
      <c r="M45" s="35">
        <f t="shared" si="1"/>
        <v>83913675.749485284</v>
      </c>
    </row>
    <row r="46" spans="1:13" x14ac:dyDescent="0.25">
      <c r="A46" s="30"/>
      <c r="B46" s="30">
        <v>1820</v>
      </c>
      <c r="C46" s="31" t="s">
        <v>47</v>
      </c>
      <c r="D46" s="32">
        <v>183841112.26000017</v>
      </c>
      <c r="E46" s="33">
        <v>6331009.4389600009</v>
      </c>
      <c r="F46" s="33">
        <v>-156496.98468599998</v>
      </c>
      <c r="G46" s="34">
        <f t="shared" si="0"/>
        <v>190015624.7142742</v>
      </c>
      <c r="H46" s="27"/>
      <c r="I46" s="32">
        <v>-55441806.350000009</v>
      </c>
      <c r="J46" s="33">
        <v>-6311275.372395969</v>
      </c>
      <c r="K46" s="33">
        <v>41215.264686480012</v>
      </c>
      <c r="L46" s="34">
        <f t="shared" si="2"/>
        <v>-61711866.457709499</v>
      </c>
      <c r="M46" s="35">
        <f t="shared" si="1"/>
        <v>128303758.25656471</v>
      </c>
    </row>
    <row r="47" spans="1:13" x14ac:dyDescent="0.25">
      <c r="A47" s="30"/>
      <c r="B47" s="30">
        <v>1830</v>
      </c>
      <c r="C47" s="31" t="s">
        <v>48</v>
      </c>
      <c r="D47" s="32">
        <v>720756955.31000042</v>
      </c>
      <c r="E47" s="33">
        <v>56501230.803159565</v>
      </c>
      <c r="F47" s="33">
        <v>-2119922.9853280252</v>
      </c>
      <c r="G47" s="34">
        <f t="shared" si="0"/>
        <v>775138263.12783194</v>
      </c>
      <c r="H47" s="27"/>
      <c r="I47" s="32">
        <v>-110969886.66</v>
      </c>
      <c r="J47" s="33">
        <v>-17358468.17965633</v>
      </c>
      <c r="K47" s="33">
        <v>424530.30036000011</v>
      </c>
      <c r="L47" s="34">
        <f t="shared" si="2"/>
        <v>-127903824.53929633</v>
      </c>
      <c r="M47" s="35">
        <f t="shared" si="1"/>
        <v>647234438.58853555</v>
      </c>
    </row>
    <row r="48" spans="1:13" x14ac:dyDescent="0.25">
      <c r="A48" s="30"/>
      <c r="B48" s="30">
        <v>1835</v>
      </c>
      <c r="C48" s="31" t="s">
        <v>49</v>
      </c>
      <c r="D48" s="32">
        <v>584319720.82999992</v>
      </c>
      <c r="E48" s="33">
        <v>50557929.52416724</v>
      </c>
      <c r="F48" s="33">
        <v>-2084838.0122714431</v>
      </c>
      <c r="G48" s="34">
        <f t="shared" si="0"/>
        <v>632792812.34189582</v>
      </c>
      <c r="H48" s="27"/>
      <c r="I48" s="32">
        <v>-104612275.50000003</v>
      </c>
      <c r="J48" s="33">
        <v>-15792238.947703928</v>
      </c>
      <c r="K48" s="33">
        <v>417271.89072000002</v>
      </c>
      <c r="L48" s="34">
        <f t="shared" si="2"/>
        <v>-119987242.55698396</v>
      </c>
      <c r="M48" s="35">
        <f t="shared" si="1"/>
        <v>512805569.78491187</v>
      </c>
    </row>
    <row r="49" spans="1:13" x14ac:dyDescent="0.25">
      <c r="A49" s="30"/>
      <c r="B49" s="30">
        <v>1840</v>
      </c>
      <c r="C49" s="31" t="s">
        <v>50</v>
      </c>
      <c r="D49" s="32">
        <v>525561101.64000058</v>
      </c>
      <c r="E49" s="33">
        <v>74621341.770079136</v>
      </c>
      <c r="F49" s="33">
        <v>-425137.91314918234</v>
      </c>
      <c r="G49" s="34">
        <f t="shared" si="0"/>
        <v>599757305.49693048</v>
      </c>
      <c r="H49" s="27"/>
      <c r="I49" s="32">
        <v>-77909631.009999946</v>
      </c>
      <c r="J49" s="33">
        <v>-11798356.855679903</v>
      </c>
      <c r="K49" s="33">
        <v>85236.602796000006</v>
      </c>
      <c r="L49" s="34">
        <f t="shared" si="2"/>
        <v>-89622751.262883842</v>
      </c>
      <c r="M49" s="35">
        <f t="shared" si="1"/>
        <v>510134554.23404664</v>
      </c>
    </row>
    <row r="50" spans="1:13" x14ac:dyDescent="0.25">
      <c r="A50" s="30"/>
      <c r="B50" s="30">
        <v>1845</v>
      </c>
      <c r="C50" s="31" t="s">
        <v>51</v>
      </c>
      <c r="D50" s="32">
        <v>1555129782.5599995</v>
      </c>
      <c r="E50" s="33">
        <v>175680709.90840566</v>
      </c>
      <c r="F50" s="33">
        <v>-1885702.8758809487</v>
      </c>
      <c r="G50" s="34">
        <f t="shared" si="0"/>
        <v>1728924789.5925243</v>
      </c>
      <c r="H50" s="27"/>
      <c r="I50" s="32">
        <v>-320057628.06999999</v>
      </c>
      <c r="J50" s="33">
        <v>-49264009.340685382</v>
      </c>
      <c r="K50" s="33">
        <v>377669.40033672005</v>
      </c>
      <c r="L50" s="34">
        <f t="shared" si="2"/>
        <v>-368943968.01034862</v>
      </c>
      <c r="M50" s="35">
        <f t="shared" si="1"/>
        <v>1359980821.5821757</v>
      </c>
    </row>
    <row r="51" spans="1:13" x14ac:dyDescent="0.25">
      <c r="A51" s="30"/>
      <c r="B51" s="30">
        <v>1850</v>
      </c>
      <c r="C51" s="31" t="s">
        <v>52</v>
      </c>
      <c r="D51" s="32">
        <v>805575634.8499999</v>
      </c>
      <c r="E51" s="33">
        <v>68168935.074278846</v>
      </c>
      <c r="F51" s="33">
        <v>-2600089.6663921885</v>
      </c>
      <c r="G51" s="34">
        <f t="shared" si="0"/>
        <v>871144480.25788653</v>
      </c>
      <c r="H51" s="27"/>
      <c r="I51" s="32">
        <v>-154658177.30000001</v>
      </c>
      <c r="J51" s="33">
        <v>-23720800.200454835</v>
      </c>
      <c r="K51" s="33">
        <v>520548.0295200001</v>
      </c>
      <c r="L51" s="34">
        <f t="shared" si="2"/>
        <v>-177858429.47093484</v>
      </c>
      <c r="M51" s="35">
        <f t="shared" si="1"/>
        <v>693286050.78695166</v>
      </c>
    </row>
    <row r="52" spans="1:13" x14ac:dyDescent="0.25">
      <c r="A52" s="30"/>
      <c r="B52" s="30">
        <v>1855</v>
      </c>
      <c r="C52" s="31" t="s">
        <v>53</v>
      </c>
      <c r="D52" s="32">
        <v>119227334.38000007</v>
      </c>
      <c r="E52" s="33">
        <v>12467744.725203495</v>
      </c>
      <c r="F52" s="33">
        <v>-444124.75146741205</v>
      </c>
      <c r="G52" s="34">
        <f t="shared" si="0"/>
        <v>131250954.35373616</v>
      </c>
      <c r="H52" s="27"/>
      <c r="I52" s="32">
        <v>-20337810.839999996</v>
      </c>
      <c r="J52" s="33">
        <v>-2975595.8492148956</v>
      </c>
      <c r="K52" s="33">
        <v>89177.580275999979</v>
      </c>
      <c r="L52" s="34">
        <f t="shared" si="2"/>
        <v>-23224229.108938891</v>
      </c>
      <c r="M52" s="35">
        <f t="shared" si="1"/>
        <v>108026725.24479727</v>
      </c>
    </row>
    <row r="53" spans="1:13" x14ac:dyDescent="0.25">
      <c r="A53" s="30"/>
      <c r="B53" s="30">
        <v>1860</v>
      </c>
      <c r="C53" s="31" t="s">
        <v>54</v>
      </c>
      <c r="D53" s="32">
        <v>295786125.87</v>
      </c>
      <c r="E53" s="33">
        <v>19016560.680776346</v>
      </c>
      <c r="F53" s="33">
        <v>-1397686.8002730526</v>
      </c>
      <c r="G53" s="34">
        <f t="shared" si="0"/>
        <v>313404999.7505033</v>
      </c>
      <c r="H53" s="27"/>
      <c r="I53" s="32">
        <v>-151758486.96999997</v>
      </c>
      <c r="J53" s="33">
        <v>-15934393.003705602</v>
      </c>
      <c r="K53" s="33">
        <v>908496.42093212309</v>
      </c>
      <c r="L53" s="34">
        <f t="shared" si="2"/>
        <v>-166784383.55277345</v>
      </c>
      <c r="M53" s="35">
        <f t="shared" si="1"/>
        <v>146620616.19772986</v>
      </c>
    </row>
    <row r="54" spans="1:13" ht="25.5" x14ac:dyDescent="0.25">
      <c r="A54" s="30"/>
      <c r="B54" s="30">
        <v>1865</v>
      </c>
      <c r="C54" s="31" t="s">
        <v>101</v>
      </c>
      <c r="D54" s="32">
        <v>800186</v>
      </c>
      <c r="E54" s="33">
        <v>0</v>
      </c>
      <c r="F54" s="33">
        <v>0</v>
      </c>
      <c r="G54" s="34">
        <f t="shared" si="0"/>
        <v>800186</v>
      </c>
      <c r="H54" s="27"/>
      <c r="I54" s="32">
        <v>-128576.87</v>
      </c>
      <c r="J54" s="33">
        <v>-80018.599655172409</v>
      </c>
      <c r="K54" s="33">
        <v>0</v>
      </c>
      <c r="L54" s="34">
        <f t="shared" si="2"/>
        <v>-208595.4696551724</v>
      </c>
      <c r="M54" s="35">
        <f t="shared" si="1"/>
        <v>591590.53034482757</v>
      </c>
    </row>
    <row r="55" spans="1:13" x14ac:dyDescent="0.25">
      <c r="A55" s="30"/>
      <c r="B55" s="30">
        <v>1875</v>
      </c>
      <c r="C55" s="31" t="s">
        <v>102</v>
      </c>
      <c r="D55" s="32">
        <v>1091911.0800000005</v>
      </c>
      <c r="E55" s="33">
        <v>0</v>
      </c>
      <c r="F55" s="33">
        <v>0</v>
      </c>
      <c r="G55" s="34">
        <f t="shared" si="0"/>
        <v>1091911.0800000005</v>
      </c>
      <c r="H55" s="27"/>
      <c r="I55" s="32">
        <v>-588040.17000000004</v>
      </c>
      <c r="J55" s="33">
        <v>-39272.7213753545</v>
      </c>
      <c r="K55" s="33">
        <v>0</v>
      </c>
      <c r="L55" s="34">
        <f t="shared" si="2"/>
        <v>-627312.89137535449</v>
      </c>
      <c r="M55" s="35">
        <f t="shared" si="1"/>
        <v>464598.18862464605</v>
      </c>
    </row>
    <row r="56" spans="1:13" x14ac:dyDescent="0.25">
      <c r="A56" s="30"/>
      <c r="B56" s="30">
        <v>1908</v>
      </c>
      <c r="C56" s="31" t="s">
        <v>55</v>
      </c>
      <c r="D56" s="32">
        <v>202905184.88</v>
      </c>
      <c r="E56" s="33">
        <v>1024719.3488999999</v>
      </c>
      <c r="F56" s="33">
        <v>0</v>
      </c>
      <c r="G56" s="34">
        <f t="shared" si="0"/>
        <v>203929904.22889999</v>
      </c>
      <c r="H56" s="27"/>
      <c r="I56" s="32">
        <v>-35493237.500000007</v>
      </c>
      <c r="J56" s="33">
        <v>-5375138.5023385696</v>
      </c>
      <c r="K56" s="33">
        <v>0</v>
      </c>
      <c r="L56" s="34">
        <f t="shared" si="2"/>
        <v>-40868376.002338573</v>
      </c>
      <c r="M56" s="35">
        <f t="shared" si="1"/>
        <v>163061528.22656143</v>
      </c>
    </row>
    <row r="57" spans="1:13" x14ac:dyDescent="0.25">
      <c r="A57" s="30"/>
      <c r="B57" s="30">
        <v>1915</v>
      </c>
      <c r="C57" s="31" t="s">
        <v>103</v>
      </c>
      <c r="D57" s="32">
        <v>5340222.01</v>
      </c>
      <c r="E57" s="33">
        <v>0</v>
      </c>
      <c r="F57" s="33">
        <v>-591031.49000000011</v>
      </c>
      <c r="G57" s="34">
        <f t="shared" si="0"/>
        <v>4749190.5199999996</v>
      </c>
      <c r="H57" s="27"/>
      <c r="I57" s="32">
        <v>-1854014.6</v>
      </c>
      <c r="J57" s="33">
        <v>-517115.59891169763</v>
      </c>
      <c r="K57" s="33">
        <v>591031.49000000011</v>
      </c>
      <c r="L57" s="34">
        <f t="shared" si="2"/>
        <v>-1780098.7089116974</v>
      </c>
      <c r="M57" s="35">
        <f t="shared" si="1"/>
        <v>2969091.8110883022</v>
      </c>
    </row>
    <row r="58" spans="1:13" x14ac:dyDescent="0.25">
      <c r="A58" s="30"/>
      <c r="B58" s="30">
        <v>1920</v>
      </c>
      <c r="C58" s="31" t="s">
        <v>57</v>
      </c>
      <c r="D58" s="32">
        <v>28308948.620000005</v>
      </c>
      <c r="E58" s="33">
        <v>2582837.4191692621</v>
      </c>
      <c r="F58" s="33">
        <v>-6246952.1399999997</v>
      </c>
      <c r="G58" s="34">
        <f t="shared" si="0"/>
        <v>24644833.899169266</v>
      </c>
      <c r="H58" s="27"/>
      <c r="I58" s="32">
        <v>-15056824.220000003</v>
      </c>
      <c r="J58" s="33">
        <v>-5219333.1766844001</v>
      </c>
      <c r="K58" s="33">
        <v>6246952.1399999997</v>
      </c>
      <c r="L58" s="34">
        <f t="shared" si="2"/>
        <v>-14029205.2566844</v>
      </c>
      <c r="M58" s="35">
        <f t="shared" si="1"/>
        <v>10615628.642484866</v>
      </c>
    </row>
    <row r="59" spans="1:13" x14ac:dyDescent="0.25">
      <c r="A59" s="30"/>
      <c r="B59" s="30">
        <v>1930</v>
      </c>
      <c r="C59" s="31" t="s">
        <v>58</v>
      </c>
      <c r="D59" s="32">
        <v>77638970.960000008</v>
      </c>
      <c r="E59" s="33">
        <v>5379664.0700000003</v>
      </c>
      <c r="F59" s="33">
        <v>-174205.86671279999</v>
      </c>
      <c r="G59" s="34">
        <f t="shared" si="0"/>
        <v>82844429.163287207</v>
      </c>
      <c r="H59" s="27"/>
      <c r="I59" s="32">
        <v>-44282632.390000001</v>
      </c>
      <c r="J59" s="33">
        <v>-6389446.0562189426</v>
      </c>
      <c r="K59" s="33">
        <v>125533.62671244</v>
      </c>
      <c r="L59" s="34">
        <f t="shared" si="2"/>
        <v>-50546544.819506504</v>
      </c>
      <c r="M59" s="35">
        <f t="shared" si="1"/>
        <v>32297884.343780704</v>
      </c>
    </row>
    <row r="60" spans="1:13" x14ac:dyDescent="0.25">
      <c r="A60" s="30"/>
      <c r="B60" s="30">
        <v>1935</v>
      </c>
      <c r="C60" s="31" t="s">
        <v>59</v>
      </c>
      <c r="D60" s="32">
        <v>919680.98</v>
      </c>
      <c r="E60" s="33">
        <v>0</v>
      </c>
      <c r="F60" s="33">
        <v>-80334.17</v>
      </c>
      <c r="G60" s="34">
        <f t="shared" si="0"/>
        <v>839346.80999999994</v>
      </c>
      <c r="H60" s="27"/>
      <c r="I60" s="32">
        <v>-293199.11</v>
      </c>
      <c r="J60" s="33">
        <v>-84165.749605780322</v>
      </c>
      <c r="K60" s="33">
        <v>80334.17</v>
      </c>
      <c r="L60" s="34">
        <f t="shared" si="2"/>
        <v>-297030.68960578035</v>
      </c>
      <c r="M60" s="35">
        <f t="shared" si="1"/>
        <v>542316.12039421964</v>
      </c>
    </row>
    <row r="61" spans="1:13" x14ac:dyDescent="0.25">
      <c r="A61" s="30"/>
      <c r="B61" s="30">
        <v>1940</v>
      </c>
      <c r="C61" s="31" t="s">
        <v>60</v>
      </c>
      <c r="D61" s="32">
        <v>4512110.0199999996</v>
      </c>
      <c r="E61" s="33">
        <v>1000718.7934000001</v>
      </c>
      <c r="F61" s="33">
        <v>-1217474.1800000002</v>
      </c>
      <c r="G61" s="34">
        <f t="shared" si="0"/>
        <v>4295354.6333999988</v>
      </c>
      <c r="H61" s="27"/>
      <c r="I61" s="32">
        <v>-3491363.1700000013</v>
      </c>
      <c r="J61" s="33">
        <v>-466134.80050367047</v>
      </c>
      <c r="K61" s="33">
        <v>1217474.1800000002</v>
      </c>
      <c r="L61" s="34">
        <f t="shared" si="2"/>
        <v>-2740023.7905036719</v>
      </c>
      <c r="M61" s="35">
        <f t="shared" si="1"/>
        <v>1555330.8428963269</v>
      </c>
    </row>
    <row r="62" spans="1:13" x14ac:dyDescent="0.25">
      <c r="A62" s="30"/>
      <c r="B62" s="30">
        <v>1945</v>
      </c>
      <c r="C62" s="31" t="s">
        <v>61</v>
      </c>
      <c r="D62" s="32">
        <v>4102214.04</v>
      </c>
      <c r="E62" s="33">
        <v>408860.09050000005</v>
      </c>
      <c r="F62" s="33">
        <v>-32132.959999999999</v>
      </c>
      <c r="G62" s="34">
        <f t="shared" si="0"/>
        <v>4478941.1705</v>
      </c>
      <c r="H62" s="27"/>
      <c r="I62" s="32">
        <v>-1271375.9099999997</v>
      </c>
      <c r="J62" s="33">
        <v>-412962.27643038391</v>
      </c>
      <c r="K62" s="33">
        <v>32132.959999999999</v>
      </c>
      <c r="L62" s="34">
        <f t="shared" si="2"/>
        <v>-1652205.2264303835</v>
      </c>
      <c r="M62" s="35">
        <f t="shared" si="1"/>
        <v>2826735.9440696165</v>
      </c>
    </row>
    <row r="63" spans="1:13" x14ac:dyDescent="0.25">
      <c r="A63" s="30"/>
      <c r="B63" s="30">
        <v>1955</v>
      </c>
      <c r="C63" s="31" t="s">
        <v>62</v>
      </c>
      <c r="D63" s="32">
        <v>6712516.2499999981</v>
      </c>
      <c r="E63" s="33">
        <v>453721.11760000011</v>
      </c>
      <c r="F63" s="33">
        <v>-210036.64999999997</v>
      </c>
      <c r="G63" s="34">
        <f t="shared" si="0"/>
        <v>6956200.7175999982</v>
      </c>
      <c r="H63" s="27"/>
      <c r="I63" s="32">
        <v>-2339902.98</v>
      </c>
      <c r="J63" s="33">
        <v>-833222.88179499842</v>
      </c>
      <c r="K63" s="33">
        <v>210036.64999999997</v>
      </c>
      <c r="L63" s="34">
        <f t="shared" si="2"/>
        <v>-2963089.2117949985</v>
      </c>
      <c r="M63" s="35">
        <f t="shared" si="1"/>
        <v>3993111.5058049997</v>
      </c>
    </row>
    <row r="64" spans="1:13" x14ac:dyDescent="0.25">
      <c r="A64" s="30"/>
      <c r="B64" s="30">
        <v>1960</v>
      </c>
      <c r="C64" s="31" t="s">
        <v>63</v>
      </c>
      <c r="D64" s="32">
        <v>8994917.8400000017</v>
      </c>
      <c r="E64" s="33">
        <v>0</v>
      </c>
      <c r="F64" s="33">
        <v>-42274.456477199994</v>
      </c>
      <c r="G64" s="34">
        <f t="shared" si="0"/>
        <v>8952643.3835228011</v>
      </c>
      <c r="H64" s="27"/>
      <c r="I64" s="32">
        <v>-4576034.1399999997</v>
      </c>
      <c r="J64" s="33">
        <v>-1096198.3465128972</v>
      </c>
      <c r="K64" s="33">
        <v>6823.4564724000011</v>
      </c>
      <c r="L64" s="34">
        <f t="shared" si="2"/>
        <v>-5665409.030040497</v>
      </c>
      <c r="M64" s="35">
        <f t="shared" si="1"/>
        <v>3287234.3534823041</v>
      </c>
    </row>
    <row r="65" spans="1:13" x14ac:dyDescent="0.25">
      <c r="A65" s="30"/>
      <c r="B65" s="30">
        <v>1980</v>
      </c>
      <c r="C65" s="31" t="s">
        <v>64</v>
      </c>
      <c r="D65" s="32">
        <v>38957582.149999999</v>
      </c>
      <c r="E65" s="33">
        <v>6152655.9080282012</v>
      </c>
      <c r="F65" s="33">
        <v>-971520.63072000002</v>
      </c>
      <c r="G65" s="34">
        <f t="shared" si="0"/>
        <v>44138717.427308202</v>
      </c>
      <c r="H65" s="27"/>
      <c r="I65" s="32">
        <v>-22613944.310000002</v>
      </c>
      <c r="J65" s="33">
        <v>-2258436.3720821426</v>
      </c>
      <c r="K65" s="33">
        <v>859358.79076800006</v>
      </c>
      <c r="L65" s="34">
        <f t="shared" si="2"/>
        <v>-24013021.891314145</v>
      </c>
      <c r="M65" s="35">
        <f t="shared" si="1"/>
        <v>20125695.535994057</v>
      </c>
    </row>
    <row r="66" spans="1:13" x14ac:dyDescent="0.25">
      <c r="A66" s="30"/>
      <c r="B66" s="30">
        <v>2440</v>
      </c>
      <c r="C66" s="31" t="s">
        <v>104</v>
      </c>
      <c r="D66" s="32">
        <v>-876112252.75999975</v>
      </c>
      <c r="E66" s="33">
        <v>-160976527.03689501</v>
      </c>
      <c r="F66" s="33">
        <v>1722239.8434731998</v>
      </c>
      <c r="G66" s="34">
        <f t="shared" si="0"/>
        <v>-1035366539.9534216</v>
      </c>
      <c r="H66" s="27"/>
      <c r="I66" s="32">
        <v>118985816.22000009</v>
      </c>
      <c r="J66" s="33">
        <v>24184981.936641794</v>
      </c>
      <c r="K66" s="33">
        <v>-344447.96351460007</v>
      </c>
      <c r="L66" s="34">
        <f t="shared" si="2"/>
        <v>142826350.19312727</v>
      </c>
      <c r="M66" s="35">
        <f t="shared" si="1"/>
        <v>-892540189.76029432</v>
      </c>
    </row>
    <row r="67" spans="1:13" x14ac:dyDescent="0.25">
      <c r="A67" s="30"/>
      <c r="B67" s="37" t="s">
        <v>105</v>
      </c>
      <c r="C67" s="31" t="s">
        <v>106</v>
      </c>
      <c r="D67" s="32">
        <v>-2073384.7299999997</v>
      </c>
      <c r="E67" s="33">
        <v>0</v>
      </c>
      <c r="F67" s="33">
        <v>181287.65</v>
      </c>
      <c r="G67" s="34">
        <f t="shared" si="0"/>
        <v>-1892097.0799999998</v>
      </c>
      <c r="H67" s="27"/>
      <c r="I67" s="32">
        <v>755297.09999999986</v>
      </c>
      <c r="J67" s="33">
        <v>130964.54457494468</v>
      </c>
      <c r="K67" s="33">
        <v>-38680.06</v>
      </c>
      <c r="L67" s="34">
        <f t="shared" si="2"/>
        <v>847581.58457494457</v>
      </c>
      <c r="M67" s="35">
        <f t="shared" si="1"/>
        <v>-1044515.4954250553</v>
      </c>
    </row>
    <row r="68" spans="1:13" x14ac:dyDescent="0.25">
      <c r="A68" s="37"/>
      <c r="B68" s="37">
        <v>2005</v>
      </c>
      <c r="C68" s="38" t="s">
        <v>107</v>
      </c>
      <c r="D68" s="32">
        <v>11769942.560000001</v>
      </c>
      <c r="E68" s="33">
        <v>0</v>
      </c>
      <c r="F68" s="33">
        <v>0</v>
      </c>
      <c r="G68" s="34">
        <f t="shared" si="0"/>
        <v>11769942.560000001</v>
      </c>
      <c r="H68" s="27"/>
      <c r="I68" s="32">
        <v>-4428869.2700000005</v>
      </c>
      <c r="J68" s="33">
        <v>-740162.28461538465</v>
      </c>
      <c r="K68" s="33">
        <v>0</v>
      </c>
      <c r="L68" s="34">
        <f t="shared" si="2"/>
        <v>-5169031.5546153849</v>
      </c>
      <c r="M68" s="35">
        <f t="shared" si="1"/>
        <v>6600911.0053846156</v>
      </c>
    </row>
    <row r="69" spans="1:13" x14ac:dyDescent="0.25">
      <c r="A69" s="37"/>
      <c r="B69" s="37">
        <v>2075</v>
      </c>
      <c r="C69" s="38" t="s">
        <v>108</v>
      </c>
      <c r="D69" s="32">
        <v>191039.66999999998</v>
      </c>
      <c r="E69" s="33">
        <v>0</v>
      </c>
      <c r="F69" s="33">
        <v>0</v>
      </c>
      <c r="G69" s="34">
        <f t="shared" si="0"/>
        <v>191039.66999999998</v>
      </c>
      <c r="H69" s="27"/>
      <c r="I69" s="32">
        <v>-164941.38</v>
      </c>
      <c r="J69" s="33">
        <v>-26098.28999999999</v>
      </c>
      <c r="K69" s="33">
        <v>0</v>
      </c>
      <c r="L69" s="34">
        <f t="shared" si="2"/>
        <v>-191039.66999999998</v>
      </c>
      <c r="M69" s="35">
        <f t="shared" si="1"/>
        <v>0</v>
      </c>
    </row>
    <row r="70" spans="1:13" x14ac:dyDescent="0.25">
      <c r="A70" s="37"/>
      <c r="B70" s="37">
        <v>2055</v>
      </c>
      <c r="C70" s="38" t="s">
        <v>109</v>
      </c>
      <c r="D70" s="32">
        <v>169133950.53999951</v>
      </c>
      <c r="E70" s="33">
        <v>459670.91882200353</v>
      </c>
      <c r="F70" s="33">
        <v>0</v>
      </c>
      <c r="G70" s="34">
        <f t="shared" si="0"/>
        <v>169593621.45882151</v>
      </c>
      <c r="H70" s="27"/>
      <c r="I70" s="32">
        <v>0</v>
      </c>
      <c r="J70" s="33">
        <v>0</v>
      </c>
      <c r="K70" s="33">
        <v>0</v>
      </c>
      <c r="L70" s="34">
        <f t="shared" si="2"/>
        <v>0</v>
      </c>
      <c r="M70" s="35">
        <f t="shared" si="1"/>
        <v>169593621.45882151</v>
      </c>
    </row>
    <row r="71" spans="1:13" x14ac:dyDescent="0.25">
      <c r="A71" s="37"/>
      <c r="B71" s="36" t="s">
        <v>110</v>
      </c>
      <c r="C71" s="38" t="s">
        <v>111</v>
      </c>
      <c r="D71" s="32">
        <v>-75811349.159999833</v>
      </c>
      <c r="E71" s="33">
        <v>-22987930.82280501</v>
      </c>
      <c r="F71" s="33">
        <v>0</v>
      </c>
      <c r="G71" s="34">
        <f t="shared" si="0"/>
        <v>-98799279.982804835</v>
      </c>
      <c r="H71" s="27"/>
      <c r="I71" s="32">
        <v>0</v>
      </c>
      <c r="J71" s="33">
        <v>0</v>
      </c>
      <c r="K71" s="33">
        <v>0</v>
      </c>
      <c r="L71" s="34">
        <f t="shared" si="2"/>
        <v>0</v>
      </c>
      <c r="M71" s="35">
        <f t="shared" si="1"/>
        <v>-98799279.982804835</v>
      </c>
    </row>
    <row r="72" spans="1:13" x14ac:dyDescent="0.25">
      <c r="A72" s="37"/>
      <c r="B72" s="37"/>
      <c r="C72" s="39" t="s">
        <v>112</v>
      </c>
      <c r="D72" s="40">
        <f>SUM(D40:D71)</f>
        <v>4990959304.3900013</v>
      </c>
      <c r="E72" s="40">
        <f>SUM(E40:E71)</f>
        <v>324168086.71045125</v>
      </c>
      <c r="F72" s="40">
        <f>SUM(F40:F71)</f>
        <v>-20098558.561765056</v>
      </c>
      <c r="G72" s="40">
        <f>SUM(G40:G71)</f>
        <v>5295028832.5386868</v>
      </c>
      <c r="H72" s="27"/>
      <c r="I72" s="40">
        <f>SUM(I40:I71)</f>
        <v>-1226982890.2700002</v>
      </c>
      <c r="J72" s="40">
        <f>SUM(J40:J71)</f>
        <v>-179572021.84046566</v>
      </c>
      <c r="K72" s="40">
        <f>SUM(K40:K71)</f>
        <v>12927521.391944362</v>
      </c>
      <c r="L72" s="40">
        <f>SUM(L40:L71)</f>
        <v>-1393627390.7185214</v>
      </c>
      <c r="M72" s="40">
        <f>SUM(M40:M71)</f>
        <v>3901401441.8201656</v>
      </c>
    </row>
    <row r="73" spans="1:13" ht="25.5" x14ac:dyDescent="0.25">
      <c r="A73" s="37"/>
      <c r="B73" s="37">
        <v>2075</v>
      </c>
      <c r="C73" s="86" t="s">
        <v>121</v>
      </c>
      <c r="D73" s="32">
        <v>-191039.66999999998</v>
      </c>
      <c r="E73" s="33">
        <v>0</v>
      </c>
      <c r="F73" s="33">
        <v>0</v>
      </c>
      <c r="G73" s="34">
        <f>D73+E73+F73</f>
        <v>-191039.66999999998</v>
      </c>
      <c r="H73" s="27"/>
      <c r="I73" s="32">
        <v>164941.38</v>
      </c>
      <c r="J73" s="33">
        <v>26098.28999999999</v>
      </c>
      <c r="K73" s="33">
        <v>0</v>
      </c>
      <c r="L73" s="34">
        <f>I73+J73+K73</f>
        <v>191039.66999999998</v>
      </c>
      <c r="M73" s="35">
        <f t="shared" ref="M73:M78" si="3">G73+L73</f>
        <v>0</v>
      </c>
    </row>
    <row r="74" spans="1:13" ht="25.5" x14ac:dyDescent="0.25">
      <c r="A74" s="37"/>
      <c r="B74" s="37">
        <v>1865</v>
      </c>
      <c r="C74" s="86" t="s">
        <v>114</v>
      </c>
      <c r="D74" s="32">
        <v>-800186</v>
      </c>
      <c r="E74" s="33">
        <v>0</v>
      </c>
      <c r="F74" s="33">
        <v>0</v>
      </c>
      <c r="G74" s="34">
        <f>D74+E74+F74</f>
        <v>-800186</v>
      </c>
      <c r="H74" s="27"/>
      <c r="I74" s="32">
        <v>128576.87</v>
      </c>
      <c r="J74" s="33">
        <v>80018.599655172409</v>
      </c>
      <c r="K74" s="33">
        <v>0</v>
      </c>
      <c r="L74" s="34">
        <f t="shared" ref="L74:L76" si="4">I74+J74+K74</f>
        <v>208595.4696551724</v>
      </c>
      <c r="M74" s="35">
        <f t="shared" si="3"/>
        <v>-591590.53034482757</v>
      </c>
    </row>
    <row r="75" spans="1:13" x14ac:dyDescent="0.25">
      <c r="A75" s="37"/>
      <c r="B75" s="37">
        <v>1875</v>
      </c>
      <c r="C75" s="86" t="s">
        <v>115</v>
      </c>
      <c r="D75" s="32">
        <v>-1091911.0800000005</v>
      </c>
      <c r="E75" s="33">
        <v>0</v>
      </c>
      <c r="F75" s="33">
        <v>0</v>
      </c>
      <c r="G75" s="34">
        <f>D75+E75+F75</f>
        <v>-1091911.0800000005</v>
      </c>
      <c r="H75" s="27"/>
      <c r="I75" s="32">
        <v>588040.17000000004</v>
      </c>
      <c r="J75" s="33">
        <v>39272.7213753545</v>
      </c>
      <c r="K75" s="33">
        <v>0</v>
      </c>
      <c r="L75" s="34">
        <f t="shared" si="4"/>
        <v>627312.89137535449</v>
      </c>
      <c r="M75" s="35">
        <f t="shared" si="3"/>
        <v>-464598.18862464605</v>
      </c>
    </row>
    <row r="76" spans="1:13" ht="25.5" x14ac:dyDescent="0.25">
      <c r="A76" s="37"/>
      <c r="B76" s="37" t="s">
        <v>105</v>
      </c>
      <c r="C76" s="86" t="s">
        <v>116</v>
      </c>
      <c r="D76" s="32">
        <v>2073384.7299999997</v>
      </c>
      <c r="E76" s="33">
        <v>0</v>
      </c>
      <c r="F76" s="33">
        <v>-181287.65</v>
      </c>
      <c r="G76" s="34">
        <f>D76+E76+F76</f>
        <v>1892097.0799999998</v>
      </c>
      <c r="H76" s="27"/>
      <c r="I76" s="32">
        <v>-755297.09999999986</v>
      </c>
      <c r="J76" s="33">
        <v>-130964.54457494468</v>
      </c>
      <c r="K76" s="33">
        <v>38680.06</v>
      </c>
      <c r="L76" s="34">
        <f t="shared" si="4"/>
        <v>-847581.58457494457</v>
      </c>
      <c r="M76" s="35">
        <f t="shared" si="3"/>
        <v>1044515.4954250553</v>
      </c>
    </row>
    <row r="77" spans="1:13" x14ac:dyDescent="0.25">
      <c r="A77" s="37"/>
      <c r="B77" s="37">
        <v>2055</v>
      </c>
      <c r="C77" s="87" t="s">
        <v>117</v>
      </c>
      <c r="D77" s="32">
        <v>-169133950.53999951</v>
      </c>
      <c r="E77" s="33">
        <v>-459670.91882200353</v>
      </c>
      <c r="F77" s="33">
        <v>0</v>
      </c>
      <c r="G77" s="34">
        <f>-G70</f>
        <v>-169593621.45882151</v>
      </c>
      <c r="H77" s="27"/>
      <c r="I77" s="32">
        <v>0</v>
      </c>
      <c r="J77" s="33">
        <v>0</v>
      </c>
      <c r="K77" s="33">
        <v>0</v>
      </c>
      <c r="L77" s="34">
        <f>-L70</f>
        <v>0</v>
      </c>
      <c r="M77" s="35">
        <f t="shared" si="3"/>
        <v>-169593621.45882151</v>
      </c>
    </row>
    <row r="78" spans="1:13" x14ac:dyDescent="0.25">
      <c r="A78" s="37"/>
      <c r="B78" s="36" t="s">
        <v>110</v>
      </c>
      <c r="C78" s="75" t="s">
        <v>118</v>
      </c>
      <c r="D78" s="32">
        <v>75811349.159999833</v>
      </c>
      <c r="E78" s="33">
        <v>22987930.82280501</v>
      </c>
      <c r="F78" s="33">
        <v>0</v>
      </c>
      <c r="G78" s="34">
        <f>-G71</f>
        <v>98799279.982804835</v>
      </c>
      <c r="H78" s="27"/>
      <c r="I78" s="32">
        <v>0</v>
      </c>
      <c r="J78" s="33">
        <v>0</v>
      </c>
      <c r="K78" s="33">
        <v>0</v>
      </c>
      <c r="L78" s="34">
        <f>-L71</f>
        <v>0</v>
      </c>
      <c r="M78" s="35">
        <f t="shared" si="3"/>
        <v>98799279.982804835</v>
      </c>
    </row>
    <row r="79" spans="1:13" x14ac:dyDescent="0.25">
      <c r="A79" s="37"/>
      <c r="B79" s="37"/>
      <c r="C79" s="39" t="s">
        <v>119</v>
      </c>
      <c r="D79" s="40">
        <f>SUM(D72:D78)</f>
        <v>4897626950.9900007</v>
      </c>
      <c r="E79" s="40">
        <f>SUM(E72:E78)</f>
        <v>346696346.61443424</v>
      </c>
      <c r="F79" s="40">
        <f>SUM(F72:F78)</f>
        <v>-20279846.211765055</v>
      </c>
      <c r="G79" s="40">
        <f>SUM(G72:G78)</f>
        <v>5224043451.3926706</v>
      </c>
      <c r="H79" s="27"/>
      <c r="I79" s="40">
        <f t="shared" ref="I79:M79" si="5">SUM(I72:I78)</f>
        <v>-1226856628.95</v>
      </c>
      <c r="J79" s="40">
        <f t="shared" si="5"/>
        <v>-179557596.77401009</v>
      </c>
      <c r="K79" s="40">
        <f t="shared" si="5"/>
        <v>12966201.451944362</v>
      </c>
      <c r="L79" s="40">
        <f t="shared" si="5"/>
        <v>-1393448024.2720656</v>
      </c>
      <c r="M79" s="40">
        <f t="shared" si="5"/>
        <v>3830595427.1206045</v>
      </c>
    </row>
    <row r="80" spans="1:13" s="5" customFormat="1" ht="12.75" x14ac:dyDescent="0.2">
      <c r="A80" s="11"/>
      <c r="B80" s="11"/>
    </row>
    <row r="81" spans="13:13" x14ac:dyDescent="0.25">
      <c r="M81" s="41"/>
    </row>
  </sheetData>
  <autoFilter ref="A39:N79" xr:uid="{CB067ADD-7C7C-41DE-95B5-AE1153D5E4AC}"/>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71738016-7EA7-45BC-9828-45ADA111968E}">
      <formula1>"CGAAP, MIFRS,USGAAP, ASPE"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7AA7-398D-491E-8DFB-0B39FB4BD204}">
  <dimension ref="A1:N79"/>
  <sheetViews>
    <sheetView zoomScale="90" zoomScaleNormal="90" workbookViewId="0">
      <selection activeCell="U25" sqref="U25"/>
    </sheetView>
  </sheetViews>
  <sheetFormatPr defaultRowHeight="15" x14ac:dyDescent="0.25"/>
  <cols>
    <col min="1" max="1" width="7.5703125" style="11" customWidth="1"/>
    <col min="2" max="2" width="12" style="11" customWidth="1"/>
    <col min="3" max="3" width="37.5703125" style="5" customWidth="1"/>
    <col min="4" max="4" width="16.140625" style="5" bestFit="1" customWidth="1"/>
    <col min="5" max="5" width="15.42578125" style="5" customWidth="1"/>
    <col min="6" max="6" width="15.42578125" style="5" bestFit="1" customWidth="1"/>
    <col min="7" max="7" width="16.140625" style="5" bestFit="1" customWidth="1"/>
    <col min="8" max="8" width="1.5703125" style="5" customWidth="1"/>
    <col min="9" max="9" width="16.28515625" style="5" customWidth="1"/>
    <col min="10" max="10" width="15.140625" style="5" customWidth="1"/>
    <col min="11" max="11" width="14.5703125" style="5" customWidth="1"/>
    <col min="12" max="12" width="16.85546875" style="5" customWidth="1"/>
    <col min="13" max="13" width="15.85546875" style="5" bestFit="1" customWidth="1"/>
    <col min="14" max="14" width="2.85546875" customWidth="1"/>
  </cols>
  <sheetData>
    <row r="1" spans="1:14" s="5" customFormat="1" ht="12.75" x14ac:dyDescent="0.2">
      <c r="A1" s="11"/>
      <c r="B1" s="11"/>
      <c r="L1" s="1" t="s">
        <v>68</v>
      </c>
      <c r="M1" s="12" t="s">
        <v>122</v>
      </c>
    </row>
    <row r="2" spans="1:14" s="5" customFormat="1" ht="12.75" x14ac:dyDescent="0.2">
      <c r="A2" s="11"/>
      <c r="B2" s="11"/>
      <c r="L2" s="1" t="s">
        <v>69</v>
      </c>
      <c r="M2" s="3"/>
    </row>
    <row r="3" spans="1:14" s="5" customFormat="1" ht="12.75" x14ac:dyDescent="0.2">
      <c r="A3" s="11"/>
      <c r="B3" s="11"/>
      <c r="L3" s="1" t="s">
        <v>70</v>
      </c>
      <c r="M3" s="3"/>
    </row>
    <row r="4" spans="1:14" s="5" customFormat="1" ht="12.75" x14ac:dyDescent="0.2">
      <c r="A4" s="11"/>
      <c r="B4" s="11"/>
      <c r="L4" s="1" t="s">
        <v>71</v>
      </c>
      <c r="M4" s="3"/>
    </row>
    <row r="5" spans="1:14" s="5" customFormat="1" ht="12.75" x14ac:dyDescent="0.2">
      <c r="A5" s="11"/>
      <c r="B5" s="11"/>
      <c r="L5" s="1" t="s">
        <v>72</v>
      </c>
      <c r="M5" s="4"/>
    </row>
    <row r="6" spans="1:14" s="5" customFormat="1" ht="9" customHeight="1" x14ac:dyDescent="0.2">
      <c r="A6" s="11"/>
      <c r="B6" s="11"/>
      <c r="L6" s="1"/>
      <c r="M6" s="2"/>
    </row>
    <row r="7" spans="1:14" s="5" customFormat="1" ht="12.75" x14ac:dyDescent="0.2">
      <c r="A7" s="11"/>
      <c r="B7" s="11"/>
      <c r="L7" s="1" t="s">
        <v>73</v>
      </c>
      <c r="M7" s="4"/>
    </row>
    <row r="8" spans="1:14" s="5" customFormat="1" ht="9" customHeight="1" x14ac:dyDescent="0.2">
      <c r="A8" s="11"/>
      <c r="B8" s="11"/>
    </row>
    <row r="9" spans="1:14" s="5" customFormat="1" ht="20.25" customHeight="1" x14ac:dyDescent="0.2">
      <c r="A9" s="145" t="s">
        <v>74</v>
      </c>
      <c r="B9" s="145"/>
      <c r="C9" s="145"/>
      <c r="D9" s="145"/>
      <c r="E9" s="145"/>
      <c r="F9" s="145"/>
      <c r="G9" s="145"/>
      <c r="H9" s="145"/>
      <c r="I9" s="145"/>
      <c r="J9" s="145"/>
      <c r="K9" s="145"/>
      <c r="L9" s="145"/>
      <c r="M9" s="145"/>
    </row>
    <row r="10" spans="1:14" s="5" customFormat="1" ht="21" x14ac:dyDescent="0.2">
      <c r="A10" s="145" t="s">
        <v>75</v>
      </c>
      <c r="B10" s="145"/>
      <c r="C10" s="145"/>
      <c r="D10" s="145"/>
      <c r="E10" s="145"/>
      <c r="F10" s="145"/>
      <c r="G10" s="145"/>
      <c r="H10" s="145"/>
      <c r="I10" s="145"/>
      <c r="J10" s="145"/>
      <c r="K10" s="145"/>
      <c r="L10" s="145"/>
      <c r="M10" s="145"/>
    </row>
    <row r="11" spans="1:14" s="5" customFormat="1" ht="12.75" x14ac:dyDescent="0.2">
      <c r="A11" s="11"/>
      <c r="B11" s="11"/>
      <c r="E11" s="80" t="s">
        <v>120</v>
      </c>
    </row>
    <row r="12" spans="1:14" s="5" customFormat="1" ht="12.75" x14ac:dyDescent="0.2">
      <c r="A12" s="13"/>
      <c r="B12" s="11"/>
      <c r="N12" s="14"/>
    </row>
    <row r="13" spans="1:14" s="5" customFormat="1" ht="12.75" x14ac:dyDescent="0.2">
      <c r="A13" s="11"/>
      <c r="B13" s="11"/>
    </row>
    <row r="14" spans="1:14" s="5" customFormat="1" ht="12.6" customHeight="1" x14ac:dyDescent="0.2">
      <c r="A14" s="11">
        <v>1</v>
      </c>
      <c r="B14" s="146" t="s">
        <v>78</v>
      </c>
      <c r="C14" s="146"/>
      <c r="D14" s="146"/>
      <c r="E14" s="146"/>
      <c r="F14" s="146"/>
      <c r="G14" s="146"/>
      <c r="H14" s="146"/>
      <c r="I14" s="146"/>
      <c r="J14" s="146"/>
      <c r="K14" s="146"/>
      <c r="L14" s="146"/>
      <c r="M14" s="146"/>
    </row>
    <row r="15" spans="1:14" s="5" customFormat="1" ht="29.25" customHeight="1" x14ac:dyDescent="0.2">
      <c r="A15" s="11"/>
      <c r="B15" s="146"/>
      <c r="C15" s="146"/>
      <c r="D15" s="146"/>
      <c r="E15" s="146"/>
      <c r="F15" s="146"/>
      <c r="G15" s="146"/>
      <c r="H15" s="146"/>
      <c r="I15" s="146"/>
      <c r="J15" s="146"/>
      <c r="K15" s="146"/>
      <c r="L15" s="146"/>
      <c r="M15" s="146"/>
    </row>
    <row r="16" spans="1:14" s="5" customFormat="1" ht="12.75" customHeight="1" x14ac:dyDescent="0.2">
      <c r="A16" s="11"/>
      <c r="B16" s="11"/>
    </row>
    <row r="17" spans="1:13" s="5" customFormat="1" ht="12.6" customHeight="1" x14ac:dyDescent="0.2">
      <c r="A17" s="11">
        <v>2</v>
      </c>
      <c r="B17" s="146" t="s">
        <v>79</v>
      </c>
      <c r="C17" s="146"/>
      <c r="D17" s="146"/>
      <c r="E17" s="146"/>
      <c r="F17" s="146"/>
      <c r="G17" s="146"/>
      <c r="H17" s="146"/>
      <c r="I17" s="146"/>
      <c r="J17" s="146"/>
      <c r="K17" s="146"/>
      <c r="L17" s="146"/>
      <c r="M17" s="146"/>
    </row>
    <row r="18" spans="1:13" s="5" customFormat="1" ht="12.75" x14ac:dyDescent="0.2">
      <c r="A18" s="11"/>
      <c r="B18" s="146"/>
      <c r="C18" s="146"/>
      <c r="D18" s="146"/>
      <c r="E18" s="146"/>
      <c r="F18" s="146"/>
      <c r="G18" s="146"/>
      <c r="H18" s="146"/>
      <c r="I18" s="146"/>
      <c r="J18" s="146"/>
      <c r="K18" s="146"/>
      <c r="L18" s="146"/>
      <c r="M18" s="146"/>
    </row>
    <row r="19" spans="1:13" s="5" customFormat="1" ht="12.75" x14ac:dyDescent="0.2">
      <c r="A19" s="11"/>
      <c r="B19" s="11"/>
    </row>
    <row r="20" spans="1:13" s="5" customFormat="1" ht="12.6" customHeight="1" x14ac:dyDescent="0.2">
      <c r="A20" s="11">
        <v>3</v>
      </c>
      <c r="B20" s="141" t="s">
        <v>80</v>
      </c>
      <c r="C20" s="141"/>
      <c r="D20" s="141"/>
      <c r="E20" s="141"/>
      <c r="F20" s="141"/>
      <c r="G20" s="141"/>
      <c r="H20" s="141"/>
      <c r="I20" s="141"/>
      <c r="J20" s="141"/>
      <c r="K20" s="141"/>
      <c r="L20" s="141"/>
      <c r="M20" s="141"/>
    </row>
    <row r="21" spans="1:13" s="5" customFormat="1" ht="12.75" x14ac:dyDescent="0.2">
      <c r="A21" s="11"/>
      <c r="B21" s="11"/>
    </row>
    <row r="22" spans="1:13" s="5" customFormat="1" ht="12.75" x14ac:dyDescent="0.2">
      <c r="A22" s="11">
        <v>4</v>
      </c>
      <c r="B22" s="16" t="s">
        <v>81</v>
      </c>
    </row>
    <row r="23" spans="1:13" s="5" customFormat="1" ht="12.75" x14ac:dyDescent="0.2">
      <c r="A23" s="11"/>
      <c r="B23" s="11"/>
    </row>
    <row r="24" spans="1:13" s="5" customFormat="1" ht="30.75" customHeight="1" x14ac:dyDescent="0.2">
      <c r="A24" s="11">
        <v>5</v>
      </c>
      <c r="B24" s="141" t="s">
        <v>82</v>
      </c>
      <c r="C24" s="141"/>
      <c r="D24" s="141"/>
      <c r="E24" s="141"/>
      <c r="F24" s="141"/>
      <c r="G24" s="141"/>
      <c r="H24" s="141"/>
      <c r="I24" s="141"/>
      <c r="J24" s="141"/>
      <c r="K24" s="141"/>
      <c r="L24" s="141"/>
      <c r="M24" s="141"/>
    </row>
    <row r="25" spans="1:13" s="5" customFormat="1" ht="12.75" x14ac:dyDescent="0.2">
      <c r="A25" s="11"/>
      <c r="B25" s="11"/>
    </row>
    <row r="26" spans="1:13" s="5" customFormat="1" ht="12.6" customHeight="1" x14ac:dyDescent="0.2">
      <c r="A26" s="11">
        <v>6</v>
      </c>
      <c r="B26" s="141" t="s">
        <v>83</v>
      </c>
      <c r="C26" s="141"/>
      <c r="D26" s="141"/>
      <c r="E26" s="141"/>
      <c r="F26" s="141"/>
      <c r="G26" s="141"/>
      <c r="H26" s="141"/>
      <c r="I26" s="141"/>
      <c r="J26" s="141"/>
      <c r="K26" s="141"/>
      <c r="L26" s="141"/>
      <c r="M26" s="141"/>
    </row>
    <row r="27" spans="1:13" s="5" customFormat="1" ht="12.75" x14ac:dyDescent="0.2">
      <c r="A27" s="11"/>
      <c r="B27" s="141"/>
      <c r="C27" s="141"/>
      <c r="D27" s="141"/>
      <c r="E27" s="141"/>
      <c r="F27" s="141"/>
      <c r="G27" s="141"/>
      <c r="H27" s="141"/>
      <c r="I27" s="141"/>
      <c r="J27" s="141"/>
      <c r="K27" s="141"/>
      <c r="L27" s="141"/>
      <c r="M27" s="141"/>
    </row>
    <row r="28" spans="1:13" s="5" customFormat="1" ht="12.75" x14ac:dyDescent="0.2">
      <c r="A28" s="11"/>
      <c r="B28" s="141"/>
      <c r="C28" s="141"/>
      <c r="D28" s="141"/>
      <c r="E28" s="141"/>
      <c r="F28" s="141"/>
      <c r="G28" s="141"/>
      <c r="H28" s="141"/>
      <c r="I28" s="141"/>
      <c r="J28" s="141"/>
      <c r="K28" s="141"/>
      <c r="L28" s="141"/>
      <c r="M28" s="141"/>
    </row>
    <row r="29" spans="1:13" s="5" customFormat="1" ht="12.75" x14ac:dyDescent="0.2">
      <c r="A29" s="11"/>
      <c r="B29" s="11"/>
    </row>
    <row r="30" spans="1:13" s="5" customFormat="1" ht="12.75" customHeight="1" x14ac:dyDescent="0.2">
      <c r="A30" s="11">
        <v>7</v>
      </c>
      <c r="B30" s="16" t="s">
        <v>84</v>
      </c>
      <c r="C30" s="15"/>
      <c r="D30" s="15"/>
      <c r="E30" s="15"/>
      <c r="F30" s="15"/>
      <c r="G30" s="15"/>
      <c r="H30" s="15"/>
      <c r="I30" s="15"/>
      <c r="J30" s="15"/>
      <c r="K30" s="15"/>
      <c r="L30" s="15"/>
      <c r="M30" s="15"/>
    </row>
    <row r="31" spans="1:13" s="5" customFormat="1" ht="12.75" x14ac:dyDescent="0.2">
      <c r="A31" s="11"/>
      <c r="B31" s="15"/>
      <c r="C31" s="15"/>
      <c r="D31" s="15"/>
      <c r="E31" s="15"/>
      <c r="F31" s="15"/>
      <c r="G31" s="15"/>
      <c r="H31" s="15"/>
      <c r="I31" s="15"/>
      <c r="J31" s="15"/>
      <c r="K31" s="15"/>
      <c r="L31" s="15"/>
      <c r="M31" s="15"/>
    </row>
    <row r="32" spans="1:13" s="5" customFormat="1" ht="12.75" x14ac:dyDescent="0.2">
      <c r="A32" s="11">
        <v>8</v>
      </c>
      <c r="B32" s="16" t="s">
        <v>85</v>
      </c>
      <c r="C32" s="15"/>
      <c r="D32" s="15"/>
      <c r="E32" s="15"/>
      <c r="F32" s="15"/>
      <c r="G32" s="15"/>
      <c r="H32" s="15"/>
      <c r="I32" s="15"/>
      <c r="J32" s="15"/>
      <c r="K32" s="15"/>
      <c r="L32" s="15"/>
      <c r="M32" s="15"/>
    </row>
    <row r="35" spans="1:13" s="5" customFormat="1" ht="15.75" thickBot="1" x14ac:dyDescent="0.25">
      <c r="A35" s="11"/>
      <c r="B35" s="11"/>
      <c r="E35" s="17" t="s">
        <v>86</v>
      </c>
      <c r="F35" s="18" t="s">
        <v>5</v>
      </c>
    </row>
    <row r="36" spans="1:13" s="5" customFormat="1" ht="15.75" thickBot="1" x14ac:dyDescent="0.3">
      <c r="A36" s="11"/>
      <c r="B36" s="11"/>
      <c r="E36" s="17" t="s">
        <v>87</v>
      </c>
      <c r="F36" s="19">
        <v>2026</v>
      </c>
      <c r="G36" s="20"/>
    </row>
    <row r="37" spans="1:13" s="5" customFormat="1" ht="12.75" x14ac:dyDescent="0.2">
      <c r="A37" s="11"/>
      <c r="B37" s="11"/>
    </row>
    <row r="38" spans="1:13" s="5" customFormat="1" ht="12.75" x14ac:dyDescent="0.2">
      <c r="A38" s="11"/>
      <c r="B38" s="11"/>
      <c r="D38" s="142" t="s">
        <v>88</v>
      </c>
      <c r="E38" s="143"/>
      <c r="F38" s="143"/>
      <c r="G38" s="144"/>
      <c r="I38" s="21"/>
      <c r="J38" s="22" t="s">
        <v>89</v>
      </c>
      <c r="K38" s="22"/>
      <c r="L38" s="23"/>
    </row>
    <row r="39" spans="1:13" s="5" customFormat="1" ht="30" customHeight="1" x14ac:dyDescent="0.2">
      <c r="A39" s="24"/>
      <c r="B39" s="24" t="s">
        <v>90</v>
      </c>
      <c r="C39" s="25" t="s">
        <v>91</v>
      </c>
      <c r="D39" s="24" t="s">
        <v>92</v>
      </c>
      <c r="E39" s="26" t="s">
        <v>93</v>
      </c>
      <c r="F39" s="26" t="s">
        <v>94</v>
      </c>
      <c r="G39" s="24" t="s">
        <v>95</v>
      </c>
      <c r="H39" s="27"/>
      <c r="I39" s="24" t="s">
        <v>92</v>
      </c>
      <c r="J39" s="28" t="s">
        <v>96</v>
      </c>
      <c r="K39" s="28" t="s">
        <v>94</v>
      </c>
      <c r="L39" s="29" t="s">
        <v>95</v>
      </c>
      <c r="M39" s="24" t="s">
        <v>97</v>
      </c>
    </row>
    <row r="40" spans="1:13" s="5" customFormat="1" ht="25.5" customHeight="1" x14ac:dyDescent="0.25">
      <c r="A40" s="24"/>
      <c r="B40" s="30">
        <v>1609</v>
      </c>
      <c r="C40" s="31" t="s">
        <v>43</v>
      </c>
      <c r="D40" s="32">
        <f>'2025 (Old UL)'!G40</f>
        <v>98789549.156599998</v>
      </c>
      <c r="E40" s="33">
        <v>7894473.1502</v>
      </c>
      <c r="F40" s="33">
        <v>0</v>
      </c>
      <c r="G40" s="34">
        <f t="shared" ref="G40:G71" si="0">D40+E40+F40</f>
        <v>106684022.30679999</v>
      </c>
      <c r="H40" s="27"/>
      <c r="I40" s="32">
        <f>'2025 (Old UL)'!L40</f>
        <v>-32252382.190347176</v>
      </c>
      <c r="J40" s="33">
        <v>-3486570.7792454702</v>
      </c>
      <c r="K40" s="33">
        <v>0</v>
      </c>
      <c r="L40" s="34">
        <f>I40+J40+K40</f>
        <v>-35738952.969592646</v>
      </c>
      <c r="M40" s="35">
        <f t="shared" ref="M40:M71" si="1">G40+L40</f>
        <v>70945069.337207347</v>
      </c>
    </row>
    <row r="41" spans="1:13" s="5" customFormat="1" ht="25.5" x14ac:dyDescent="0.25">
      <c r="A41" s="30"/>
      <c r="B41" s="30">
        <v>1611</v>
      </c>
      <c r="C41" s="31" t="s">
        <v>98</v>
      </c>
      <c r="D41" s="32">
        <f>'2025 (Old UL)'!G41</f>
        <v>240173514.36056152</v>
      </c>
      <c r="E41" s="33">
        <v>32931535.781099997</v>
      </c>
      <c r="F41" s="33">
        <v>-607738.8600000001</v>
      </c>
      <c r="G41" s="34">
        <f t="shared" si="0"/>
        <v>272497311.28166151</v>
      </c>
      <c r="H41" s="27"/>
      <c r="I41" s="32">
        <f>'2025 (Old UL)'!L41</f>
        <v>-142393841.37607536</v>
      </c>
      <c r="J41" s="33">
        <v>-32831955.812628068</v>
      </c>
      <c r="K41" s="33">
        <v>607738.8600000001</v>
      </c>
      <c r="L41" s="34">
        <f t="shared" ref="L41:L71" si="2">I41+J41+K41</f>
        <v>-174618058.3287034</v>
      </c>
      <c r="M41" s="35">
        <f t="shared" si="1"/>
        <v>97879252.952958107</v>
      </c>
    </row>
    <row r="42" spans="1:13" s="5" customFormat="1" ht="25.5" x14ac:dyDescent="0.25">
      <c r="A42" s="30"/>
      <c r="B42" s="30">
        <v>1612</v>
      </c>
      <c r="C42" s="31" t="s">
        <v>99</v>
      </c>
      <c r="D42" s="32">
        <f>'2025 (Old UL)'!G42</f>
        <v>4264599.7194000017</v>
      </c>
      <c r="E42" s="33">
        <v>138131.85570000001</v>
      </c>
      <c r="F42" s="33">
        <v>0</v>
      </c>
      <c r="G42" s="34">
        <f t="shared" si="0"/>
        <v>4402731.5751000019</v>
      </c>
      <c r="H42" s="27"/>
      <c r="I42" s="32">
        <f>'2025 (Old UL)'!L42</f>
        <v>0</v>
      </c>
      <c r="J42" s="33">
        <v>0</v>
      </c>
      <c r="K42" s="33">
        <v>0</v>
      </c>
      <c r="L42" s="34">
        <f t="shared" si="2"/>
        <v>0</v>
      </c>
      <c r="M42" s="35">
        <f t="shared" si="1"/>
        <v>4402731.5751000019</v>
      </c>
    </row>
    <row r="43" spans="1:13" s="5" customFormat="1" x14ac:dyDescent="0.25">
      <c r="A43" s="30"/>
      <c r="B43" s="30">
        <v>1805</v>
      </c>
      <c r="C43" s="31" t="s">
        <v>100</v>
      </c>
      <c r="D43" s="32">
        <f>'2025 (Old UL)'!G43</f>
        <v>84610153.680000007</v>
      </c>
      <c r="E43" s="33">
        <v>0</v>
      </c>
      <c r="F43" s="33">
        <v>0</v>
      </c>
      <c r="G43" s="34">
        <f t="shared" si="0"/>
        <v>84610153.680000007</v>
      </c>
      <c r="H43" s="27"/>
      <c r="I43" s="32">
        <f>'2025 (Old UL)'!L43</f>
        <v>0</v>
      </c>
      <c r="J43" s="33">
        <v>0</v>
      </c>
      <c r="K43" s="33">
        <v>0</v>
      </c>
      <c r="L43" s="34">
        <f t="shared" si="2"/>
        <v>0</v>
      </c>
      <c r="M43" s="35">
        <f t="shared" si="1"/>
        <v>84610153.680000007</v>
      </c>
    </row>
    <row r="44" spans="1:13" s="5" customFormat="1" x14ac:dyDescent="0.25">
      <c r="A44" s="30"/>
      <c r="B44" s="30">
        <v>1808</v>
      </c>
      <c r="C44" s="31" t="s">
        <v>45</v>
      </c>
      <c r="D44" s="32">
        <f>'2025 (Old UL)'!G44</f>
        <v>45357741.890715204</v>
      </c>
      <c r="E44" s="33">
        <v>86195.317374783379</v>
      </c>
      <c r="F44" s="33">
        <v>0</v>
      </c>
      <c r="G44" s="34">
        <f t="shared" si="0"/>
        <v>45443937.208089985</v>
      </c>
      <c r="H44" s="27"/>
      <c r="I44" s="32">
        <f>'2025 (Old UL)'!L44</f>
        <v>-13595397.117095295</v>
      </c>
      <c r="J44" s="33">
        <v>-1735042.4822211594</v>
      </c>
      <c r="K44" s="33">
        <v>0</v>
      </c>
      <c r="L44" s="34">
        <f t="shared" si="2"/>
        <v>-15330439.599316455</v>
      </c>
      <c r="M44" s="35">
        <f t="shared" si="1"/>
        <v>30113497.60877353</v>
      </c>
    </row>
    <row r="45" spans="1:13" x14ac:dyDescent="0.25">
      <c r="A45" s="30"/>
      <c r="B45" s="30">
        <v>1815</v>
      </c>
      <c r="C45" s="31" t="s">
        <v>46</v>
      </c>
      <c r="D45" s="32">
        <f>'2025 (Old UL)'!G45</f>
        <v>146185698.38954473</v>
      </c>
      <c r="E45" s="33">
        <v>1944683.7720452158</v>
      </c>
      <c r="F45" s="33">
        <v>-23123.141879999996</v>
      </c>
      <c r="G45" s="34">
        <f t="shared" si="0"/>
        <v>148107259.01970994</v>
      </c>
      <c r="H45" s="27"/>
      <c r="I45" s="32">
        <f>'2025 (Old UL)'!L45</f>
        <v>-62272022.640059449</v>
      </c>
      <c r="J45" s="33">
        <v>-4888532.9605804365</v>
      </c>
      <c r="K45" s="33">
        <v>6729.101878800001</v>
      </c>
      <c r="L45" s="34">
        <f t="shared" si="2"/>
        <v>-67153826.498761073</v>
      </c>
      <c r="M45" s="35">
        <f t="shared" si="1"/>
        <v>80953432.520948872</v>
      </c>
    </row>
    <row r="46" spans="1:13" x14ac:dyDescent="0.25">
      <c r="A46" s="30"/>
      <c r="B46" s="30">
        <v>1820</v>
      </c>
      <c r="C46" s="31" t="s">
        <v>47</v>
      </c>
      <c r="D46" s="32">
        <f>'2025 (Old UL)'!G46</f>
        <v>190015624.7142742</v>
      </c>
      <c r="E46" s="33">
        <v>2572037.9513800004</v>
      </c>
      <c r="F46" s="33">
        <v>-156496.98468599998</v>
      </c>
      <c r="G46" s="34">
        <f t="shared" si="0"/>
        <v>192431165.68096823</v>
      </c>
      <c r="H46" s="27"/>
      <c r="I46" s="32">
        <f>'2025 (Old UL)'!L46</f>
        <v>-61711866.457709499</v>
      </c>
      <c r="J46" s="33">
        <v>-6459309.2381082261</v>
      </c>
      <c r="K46" s="33">
        <v>41215.264686480012</v>
      </c>
      <c r="L46" s="34">
        <f t="shared" si="2"/>
        <v>-68129960.431131244</v>
      </c>
      <c r="M46" s="35">
        <f t="shared" si="1"/>
        <v>124301205.24983698</v>
      </c>
    </row>
    <row r="47" spans="1:13" x14ac:dyDescent="0.25">
      <c r="A47" s="30"/>
      <c r="B47" s="30">
        <v>1830</v>
      </c>
      <c r="C47" s="31" t="s">
        <v>48</v>
      </c>
      <c r="D47" s="32">
        <f>'2025 (Old UL)'!G47</f>
        <v>775138263.12783194</v>
      </c>
      <c r="E47" s="33">
        <v>46893795.6613295</v>
      </c>
      <c r="F47" s="33">
        <v>-2122651.5000000005</v>
      </c>
      <c r="G47" s="34">
        <f t="shared" si="0"/>
        <v>819909407.28916144</v>
      </c>
      <c r="H47" s="27"/>
      <c r="I47" s="32">
        <f>'2025 (Old UL)'!L47</f>
        <v>-127903824.53929633</v>
      </c>
      <c r="J47" s="33">
        <v>-18461718.310396232</v>
      </c>
      <c r="K47" s="33">
        <v>424530.30036000011</v>
      </c>
      <c r="L47" s="34">
        <f t="shared" si="2"/>
        <v>-145941012.54933256</v>
      </c>
      <c r="M47" s="35">
        <f t="shared" si="1"/>
        <v>673968394.73982882</v>
      </c>
    </row>
    <row r="48" spans="1:13" x14ac:dyDescent="0.25">
      <c r="A48" s="30"/>
      <c r="B48" s="30">
        <v>1835</v>
      </c>
      <c r="C48" s="31" t="s">
        <v>49</v>
      </c>
      <c r="D48" s="32">
        <f>'2025 (Old UL)'!G48</f>
        <v>632792812.34189582</v>
      </c>
      <c r="E48" s="33">
        <v>43893361.554142281</v>
      </c>
      <c r="F48" s="33">
        <v>-2086359.4512</v>
      </c>
      <c r="G48" s="34">
        <f t="shared" si="0"/>
        <v>674599814.44483805</v>
      </c>
      <c r="H48" s="27"/>
      <c r="I48" s="32">
        <f>'2025 (Old UL)'!L48</f>
        <v>-119987242.55698396</v>
      </c>
      <c r="J48" s="33">
        <v>-16893102.299460448</v>
      </c>
      <c r="K48" s="33">
        <v>417271.89072000002</v>
      </c>
      <c r="L48" s="34">
        <f t="shared" si="2"/>
        <v>-136463072.96572441</v>
      </c>
      <c r="M48" s="35">
        <f t="shared" si="1"/>
        <v>538136741.47911358</v>
      </c>
    </row>
    <row r="49" spans="1:13" x14ac:dyDescent="0.25">
      <c r="A49" s="30"/>
      <c r="B49" s="30">
        <v>1840</v>
      </c>
      <c r="C49" s="31" t="s">
        <v>50</v>
      </c>
      <c r="D49" s="32">
        <f>'2025 (Old UL)'!G49</f>
        <v>599757305.49693048</v>
      </c>
      <c r="E49" s="33">
        <v>67652582.924978316</v>
      </c>
      <c r="F49" s="33">
        <v>-426183.00276</v>
      </c>
      <c r="G49" s="34">
        <f t="shared" si="0"/>
        <v>666983705.4191488</v>
      </c>
      <c r="H49" s="27"/>
      <c r="I49" s="32">
        <f>'2025 (Old UL)'!L49</f>
        <v>-89622751.262883842</v>
      </c>
      <c r="J49" s="33">
        <v>-13146670.964344647</v>
      </c>
      <c r="K49" s="33">
        <v>85236.602796000006</v>
      </c>
      <c r="L49" s="34">
        <f t="shared" si="2"/>
        <v>-102684185.62443249</v>
      </c>
      <c r="M49" s="35">
        <f t="shared" si="1"/>
        <v>564299519.79471636</v>
      </c>
    </row>
    <row r="50" spans="1:13" x14ac:dyDescent="0.25">
      <c r="A50" s="30"/>
      <c r="B50" s="30">
        <v>1845</v>
      </c>
      <c r="C50" s="31" t="s">
        <v>51</v>
      </c>
      <c r="D50" s="32">
        <f>'2025 (Old UL)'!G50</f>
        <v>1728924789.5925243</v>
      </c>
      <c r="E50" s="33">
        <v>163827490.4502598</v>
      </c>
      <c r="F50" s="33">
        <v>-1888347.0002891996</v>
      </c>
      <c r="G50" s="34">
        <f t="shared" si="0"/>
        <v>1890863933.042495</v>
      </c>
      <c r="H50" s="27"/>
      <c r="I50" s="32">
        <f>'2025 (Old UL)'!L50</f>
        <v>-368943968.01034862</v>
      </c>
      <c r="J50" s="33">
        <v>-54000937.765716642</v>
      </c>
      <c r="K50" s="33">
        <v>377669.40033672005</v>
      </c>
      <c r="L50" s="34">
        <f t="shared" si="2"/>
        <v>-422567236.37572849</v>
      </c>
      <c r="M50" s="35">
        <f t="shared" si="1"/>
        <v>1468296696.6667666</v>
      </c>
    </row>
    <row r="51" spans="1:13" x14ac:dyDescent="0.25">
      <c r="A51" s="30"/>
      <c r="B51" s="30">
        <v>1850</v>
      </c>
      <c r="C51" s="31" t="s">
        <v>52</v>
      </c>
      <c r="D51" s="32">
        <f>'2025 (Old UL)'!G51</f>
        <v>871144480.25788653</v>
      </c>
      <c r="E51" s="33">
        <v>61316109.164764509</v>
      </c>
      <c r="F51" s="33">
        <v>-2602740.1500000004</v>
      </c>
      <c r="G51" s="34">
        <f t="shared" si="0"/>
        <v>929857849.27265108</v>
      </c>
      <c r="H51" s="27"/>
      <c r="I51" s="32">
        <f>'2025 (Old UL)'!L51</f>
        <v>-177858429.47093484</v>
      </c>
      <c r="J51" s="33">
        <v>-25334011.169662885</v>
      </c>
      <c r="K51" s="33">
        <v>520548.0295200001</v>
      </c>
      <c r="L51" s="34">
        <f t="shared" si="2"/>
        <v>-202671892.61107773</v>
      </c>
      <c r="M51" s="35">
        <f t="shared" si="1"/>
        <v>727185956.66157341</v>
      </c>
    </row>
    <row r="52" spans="1:13" x14ac:dyDescent="0.25">
      <c r="A52" s="30"/>
      <c r="B52" s="30">
        <v>1855</v>
      </c>
      <c r="C52" s="31" t="s">
        <v>53</v>
      </c>
      <c r="D52" s="32">
        <f>'2025 (Old UL)'!G52</f>
        <v>131250954.35373616</v>
      </c>
      <c r="E52" s="33">
        <v>8865554.8402079288</v>
      </c>
      <c r="F52" s="33">
        <v>-445887.90023999993</v>
      </c>
      <c r="G52" s="34">
        <f t="shared" si="0"/>
        <v>139670621.29370409</v>
      </c>
      <c r="H52" s="27"/>
      <c r="I52" s="32">
        <f>'2025 (Old UL)'!L52</f>
        <v>-23224229.108938891</v>
      </c>
      <c r="J52" s="33">
        <v>-3191085.4080380714</v>
      </c>
      <c r="K52" s="33">
        <v>89177.580275999979</v>
      </c>
      <c r="L52" s="34">
        <f t="shared" si="2"/>
        <v>-26326136.936700962</v>
      </c>
      <c r="M52" s="35">
        <f t="shared" si="1"/>
        <v>113344484.35700312</v>
      </c>
    </row>
    <row r="53" spans="1:13" x14ac:dyDescent="0.25">
      <c r="A53" s="30"/>
      <c r="B53" s="30">
        <v>1860</v>
      </c>
      <c r="C53" s="31" t="s">
        <v>54</v>
      </c>
      <c r="D53" s="32">
        <f>'2025 (Old UL)'!G53</f>
        <v>313404999.7505033</v>
      </c>
      <c r="E53" s="33">
        <v>27524361.992283173</v>
      </c>
      <c r="F53" s="33">
        <v>-1304507.6813384332</v>
      </c>
      <c r="G53" s="34">
        <f t="shared" si="0"/>
        <v>339624854.06144804</v>
      </c>
      <c r="H53" s="27"/>
      <c r="I53" s="32">
        <f>'2025 (Old UL)'!L53</f>
        <v>-166784383.55277345</v>
      </c>
      <c r="J53" s="33">
        <v>-16818207.832991023</v>
      </c>
      <c r="K53" s="33">
        <v>847929.9928699818</v>
      </c>
      <c r="L53" s="34">
        <f t="shared" si="2"/>
        <v>-182754661.39289451</v>
      </c>
      <c r="M53" s="35">
        <f t="shared" si="1"/>
        <v>156870192.66855353</v>
      </c>
    </row>
    <row r="54" spans="1:13" ht="25.5" x14ac:dyDescent="0.25">
      <c r="A54" s="30"/>
      <c r="B54" s="30">
        <v>1865</v>
      </c>
      <c r="C54" s="31" t="s">
        <v>101</v>
      </c>
      <c r="D54" s="32">
        <f>'2025 (Old UL)'!G54</f>
        <v>800186</v>
      </c>
      <c r="E54" s="33">
        <v>0</v>
      </c>
      <c r="F54" s="33">
        <v>0</v>
      </c>
      <c r="G54" s="34">
        <f t="shared" si="0"/>
        <v>800186</v>
      </c>
      <c r="H54" s="27"/>
      <c r="I54" s="32">
        <f>'2025 (Old UL)'!L54</f>
        <v>-208595.4696551724</v>
      </c>
      <c r="J54" s="33">
        <v>-80018.599655172409</v>
      </c>
      <c r="K54" s="33">
        <v>0</v>
      </c>
      <c r="L54" s="34">
        <f t="shared" si="2"/>
        <v>-288614.06931034481</v>
      </c>
      <c r="M54" s="35">
        <f t="shared" si="1"/>
        <v>511571.93068965519</v>
      </c>
    </row>
    <row r="55" spans="1:13" x14ac:dyDescent="0.25">
      <c r="A55" s="30"/>
      <c r="B55" s="30">
        <v>1875</v>
      </c>
      <c r="C55" s="31" t="s">
        <v>102</v>
      </c>
      <c r="D55" s="32">
        <f>'2025 (Old UL)'!G55</f>
        <v>1091911.0800000005</v>
      </c>
      <c r="E55" s="33">
        <v>0</v>
      </c>
      <c r="F55" s="33">
        <v>0</v>
      </c>
      <c r="G55" s="34">
        <f t="shared" si="0"/>
        <v>1091911.0800000005</v>
      </c>
      <c r="H55" s="27"/>
      <c r="I55" s="32">
        <f>'2025 (Old UL)'!L55</f>
        <v>-627312.89137535449</v>
      </c>
      <c r="J55" s="33">
        <v>-40420.192514211965</v>
      </c>
      <c r="K55" s="33">
        <v>0</v>
      </c>
      <c r="L55" s="34">
        <f t="shared" si="2"/>
        <v>-667733.08388956648</v>
      </c>
      <c r="M55" s="35">
        <f t="shared" si="1"/>
        <v>424177.99611043406</v>
      </c>
    </row>
    <row r="56" spans="1:13" x14ac:dyDescent="0.25">
      <c r="A56" s="30"/>
      <c r="B56" s="30">
        <v>1908</v>
      </c>
      <c r="C56" s="31" t="s">
        <v>55</v>
      </c>
      <c r="D56" s="32">
        <f>'2025 (Old UL)'!G56</f>
        <v>203929904.22889999</v>
      </c>
      <c r="E56" s="33">
        <v>1152239.5538999997</v>
      </c>
      <c r="F56" s="33">
        <v>0</v>
      </c>
      <c r="G56" s="34">
        <f t="shared" si="0"/>
        <v>205082143.78279999</v>
      </c>
      <c r="H56" s="27"/>
      <c r="I56" s="32">
        <f>'2025 (Old UL)'!L56</f>
        <v>-40868376.002338573</v>
      </c>
      <c r="J56" s="33">
        <v>-5415803.3113990091</v>
      </c>
      <c r="K56" s="33">
        <v>0</v>
      </c>
      <c r="L56" s="34">
        <f t="shared" si="2"/>
        <v>-46284179.313737586</v>
      </c>
      <c r="M56" s="35">
        <f t="shared" si="1"/>
        <v>158797964.46906239</v>
      </c>
    </row>
    <row r="57" spans="1:13" x14ac:dyDescent="0.25">
      <c r="A57" s="30"/>
      <c r="B57" s="30">
        <v>1915</v>
      </c>
      <c r="C57" s="31" t="s">
        <v>103</v>
      </c>
      <c r="D57" s="32">
        <f>'2025 (Old UL)'!G57</f>
        <v>4749190.5199999996</v>
      </c>
      <c r="E57" s="33">
        <v>0</v>
      </c>
      <c r="F57" s="33">
        <v>-122815.90999999999</v>
      </c>
      <c r="G57" s="34">
        <f t="shared" si="0"/>
        <v>4626374.6099999994</v>
      </c>
      <c r="H57" s="27"/>
      <c r="I57" s="32">
        <f>'2025 (Old UL)'!L57</f>
        <v>-1780098.7089116974</v>
      </c>
      <c r="J57" s="33">
        <v>-471603.85154574557</v>
      </c>
      <c r="K57" s="33">
        <v>122815.90999999999</v>
      </c>
      <c r="L57" s="34">
        <f t="shared" si="2"/>
        <v>-2128886.6504574427</v>
      </c>
      <c r="M57" s="35">
        <f t="shared" si="1"/>
        <v>2497487.9595425567</v>
      </c>
    </row>
    <row r="58" spans="1:13" x14ac:dyDescent="0.25">
      <c r="A58" s="30"/>
      <c r="B58" s="30">
        <v>1920</v>
      </c>
      <c r="C58" s="31" t="s">
        <v>57</v>
      </c>
      <c r="D58" s="32">
        <f>'2025 (Old UL)'!G58</f>
        <v>24644833.899169266</v>
      </c>
      <c r="E58" s="33">
        <v>3801635.4004000002</v>
      </c>
      <c r="F58" s="33">
        <v>-4428501.3699999992</v>
      </c>
      <c r="G58" s="34">
        <f t="shared" si="0"/>
        <v>24017967.929569267</v>
      </c>
      <c r="H58" s="27"/>
      <c r="I58" s="32">
        <f>'2025 (Old UL)'!L58</f>
        <v>-14029205.2566844</v>
      </c>
      <c r="J58" s="33">
        <v>-4837264.1954310145</v>
      </c>
      <c r="K58" s="33">
        <v>4428501.3699999992</v>
      </c>
      <c r="L58" s="34">
        <f t="shared" si="2"/>
        <v>-14437968.082115417</v>
      </c>
      <c r="M58" s="35">
        <f t="shared" si="1"/>
        <v>9579999.8474538494</v>
      </c>
    </row>
    <row r="59" spans="1:13" x14ac:dyDescent="0.25">
      <c r="A59" s="30"/>
      <c r="B59" s="30">
        <v>1930</v>
      </c>
      <c r="C59" s="31" t="s">
        <v>58</v>
      </c>
      <c r="D59" s="32">
        <f>'2025 (Old UL)'!G59</f>
        <v>82844429.163287207</v>
      </c>
      <c r="E59" s="33">
        <v>12033312.001199998</v>
      </c>
      <c r="F59" s="33">
        <v>-174205.86671279999</v>
      </c>
      <c r="G59" s="34">
        <f t="shared" si="0"/>
        <v>94703535.297774419</v>
      </c>
      <c r="H59" s="27"/>
      <c r="I59" s="32">
        <f>'2025 (Old UL)'!L59</f>
        <v>-50546544.819506504</v>
      </c>
      <c r="J59" s="33">
        <v>-6538635.9075573822</v>
      </c>
      <c r="K59" s="33">
        <v>125533.62671244</v>
      </c>
      <c r="L59" s="34">
        <f t="shared" si="2"/>
        <v>-56959647.100351445</v>
      </c>
      <c r="M59" s="35">
        <f t="shared" si="1"/>
        <v>37743888.197422974</v>
      </c>
    </row>
    <row r="60" spans="1:13" x14ac:dyDescent="0.25">
      <c r="A60" s="30"/>
      <c r="B60" s="30">
        <v>1935</v>
      </c>
      <c r="C60" s="31" t="s">
        <v>59</v>
      </c>
      <c r="D60" s="32">
        <f>'2025 (Old UL)'!G60</f>
        <v>839346.80999999994</v>
      </c>
      <c r="E60" s="33">
        <v>0</v>
      </c>
      <c r="F60" s="33">
        <v>-161188.02000000002</v>
      </c>
      <c r="G60" s="34">
        <f t="shared" si="0"/>
        <v>678158.78999999992</v>
      </c>
      <c r="H60" s="27"/>
      <c r="I60" s="32">
        <f>'2025 (Old UL)'!L60</f>
        <v>-297030.68960578035</v>
      </c>
      <c r="J60" s="33">
        <v>-80756.127888571704</v>
      </c>
      <c r="K60" s="33">
        <v>161188.02000000002</v>
      </c>
      <c r="L60" s="34">
        <f t="shared" si="2"/>
        <v>-216598.79749435204</v>
      </c>
      <c r="M60" s="35">
        <f t="shared" si="1"/>
        <v>461559.99250564788</v>
      </c>
    </row>
    <row r="61" spans="1:13" x14ac:dyDescent="0.25">
      <c r="A61" s="30"/>
      <c r="B61" s="30">
        <v>1940</v>
      </c>
      <c r="C61" s="31" t="s">
        <v>60</v>
      </c>
      <c r="D61" s="32">
        <f>'2025 (Old UL)'!G61</f>
        <v>4295354.6333999988</v>
      </c>
      <c r="E61" s="33">
        <v>1853596.1236999999</v>
      </c>
      <c r="F61" s="33">
        <v>-1185466.2299999997</v>
      </c>
      <c r="G61" s="34">
        <f t="shared" si="0"/>
        <v>4963484.5270999996</v>
      </c>
      <c r="H61" s="27"/>
      <c r="I61" s="32">
        <f>'2025 (Old UL)'!L61</f>
        <v>-2740023.7905036719</v>
      </c>
      <c r="J61" s="33">
        <v>-481523.2000821887</v>
      </c>
      <c r="K61" s="33">
        <v>1185466.2299999997</v>
      </c>
      <c r="L61" s="34">
        <f t="shared" si="2"/>
        <v>-2036080.760585861</v>
      </c>
      <c r="M61" s="35">
        <f t="shared" si="1"/>
        <v>2927403.7665141383</v>
      </c>
    </row>
    <row r="62" spans="1:13" x14ac:dyDescent="0.25">
      <c r="A62" s="30"/>
      <c r="B62" s="30">
        <v>1945</v>
      </c>
      <c r="C62" s="31" t="s">
        <v>61</v>
      </c>
      <c r="D62" s="32">
        <f>'2025 (Old UL)'!G62</f>
        <v>4478941.1705</v>
      </c>
      <c r="E62" s="33">
        <v>65317.465600000003</v>
      </c>
      <c r="F62" s="33">
        <v>-68196.759999999995</v>
      </c>
      <c r="G62" s="34">
        <f t="shared" si="0"/>
        <v>4476061.8761</v>
      </c>
      <c r="H62" s="27"/>
      <c r="I62" s="32">
        <f>'2025 (Old UL)'!L62</f>
        <v>-1652205.2264303835</v>
      </c>
      <c r="J62" s="33">
        <v>-446978.52819778508</v>
      </c>
      <c r="K62" s="33">
        <v>68196.759999999995</v>
      </c>
      <c r="L62" s="34">
        <f t="shared" si="2"/>
        <v>-2030986.9946281684</v>
      </c>
      <c r="M62" s="35">
        <f t="shared" si="1"/>
        <v>2445074.8814718314</v>
      </c>
    </row>
    <row r="63" spans="1:13" x14ac:dyDescent="0.25">
      <c r="A63" s="30"/>
      <c r="B63" s="30">
        <v>1955</v>
      </c>
      <c r="C63" s="31" t="s">
        <v>62</v>
      </c>
      <c r="D63" s="32">
        <f>'2025 (Old UL)'!G63</f>
        <v>6956200.7175999982</v>
      </c>
      <c r="E63" s="33">
        <v>284994.25460000004</v>
      </c>
      <c r="F63" s="33">
        <v>-181390.59</v>
      </c>
      <c r="G63" s="34">
        <f t="shared" si="0"/>
        <v>7059804.382199998</v>
      </c>
      <c r="H63" s="27"/>
      <c r="I63" s="32">
        <f>'2025 (Old UL)'!L63</f>
        <v>-2963089.2117949985</v>
      </c>
      <c r="J63" s="33">
        <v>-881626.3560164005</v>
      </c>
      <c r="K63" s="33">
        <v>181390.59</v>
      </c>
      <c r="L63" s="34">
        <f t="shared" si="2"/>
        <v>-3663324.9778113989</v>
      </c>
      <c r="M63" s="35">
        <f t="shared" si="1"/>
        <v>3396479.4043885991</v>
      </c>
    </row>
    <row r="64" spans="1:13" x14ac:dyDescent="0.25">
      <c r="A64" s="30"/>
      <c r="B64" s="30">
        <v>1960</v>
      </c>
      <c r="C64" s="31" t="s">
        <v>63</v>
      </c>
      <c r="D64" s="32">
        <f>'2025 (Old UL)'!G64</f>
        <v>8952643.3835228011</v>
      </c>
      <c r="E64" s="33">
        <v>216371.86559999999</v>
      </c>
      <c r="F64" s="33">
        <v>-42274.456477199994</v>
      </c>
      <c r="G64" s="34">
        <f t="shared" si="0"/>
        <v>9126740.7926455997</v>
      </c>
      <c r="H64" s="27"/>
      <c r="I64" s="32">
        <f>'2025 (Old UL)'!L64</f>
        <v>-5665409.030040497</v>
      </c>
      <c r="J64" s="33">
        <v>-538343.69402469031</v>
      </c>
      <c r="K64" s="33">
        <v>6823.4564724000011</v>
      </c>
      <c r="L64" s="34">
        <f t="shared" si="2"/>
        <v>-6196929.2675927877</v>
      </c>
      <c r="M64" s="35">
        <f t="shared" si="1"/>
        <v>2929811.525052812</v>
      </c>
    </row>
    <row r="65" spans="1:13" x14ac:dyDescent="0.25">
      <c r="A65" s="30"/>
      <c r="B65" s="30">
        <v>1980</v>
      </c>
      <c r="C65" s="31" t="s">
        <v>64</v>
      </c>
      <c r="D65" s="32">
        <f>'2025 (Old UL)'!G65</f>
        <v>44138717.427308202</v>
      </c>
      <c r="E65" s="33">
        <v>3130386.9402463827</v>
      </c>
      <c r="F65" s="33">
        <v>-141451.70071999999</v>
      </c>
      <c r="G65" s="34">
        <f t="shared" si="0"/>
        <v>47127652.666834585</v>
      </c>
      <c r="H65" s="27"/>
      <c r="I65" s="32">
        <f>'2025 (Old UL)'!L65</f>
        <v>-24013021.891314145</v>
      </c>
      <c r="J65" s="33">
        <v>-2476989.3063069154</v>
      </c>
      <c r="K65" s="33">
        <v>29289.86076800001</v>
      </c>
      <c r="L65" s="34">
        <f t="shared" si="2"/>
        <v>-26460721.336853061</v>
      </c>
      <c r="M65" s="35">
        <f t="shared" si="1"/>
        <v>20666931.329981524</v>
      </c>
    </row>
    <row r="66" spans="1:13" x14ac:dyDescent="0.25">
      <c r="A66" s="30"/>
      <c r="B66" s="30">
        <v>2440</v>
      </c>
      <c r="C66" s="31" t="s">
        <v>104</v>
      </c>
      <c r="D66" s="32">
        <f>'2025 (Old UL)'!G66</f>
        <v>-1035366539.9534216</v>
      </c>
      <c r="E66" s="33">
        <v>-152218533.27365494</v>
      </c>
      <c r="F66" s="33">
        <v>1722239.8434731998</v>
      </c>
      <c r="G66" s="34">
        <f t="shared" si="0"/>
        <v>-1185862833.3836033</v>
      </c>
      <c r="H66" s="27"/>
      <c r="I66" s="32">
        <f>'2025 (Old UL)'!L66</f>
        <v>142826350.19312727</v>
      </c>
      <c r="J66" s="33">
        <v>27860443.871316683</v>
      </c>
      <c r="K66" s="33">
        <v>-344447.96351460007</v>
      </c>
      <c r="L66" s="34">
        <f t="shared" si="2"/>
        <v>170342346.10092935</v>
      </c>
      <c r="M66" s="35">
        <f t="shared" si="1"/>
        <v>-1015520487.282674</v>
      </c>
    </row>
    <row r="67" spans="1:13" x14ac:dyDescent="0.25">
      <c r="A67" s="30"/>
      <c r="B67" s="37" t="s">
        <v>105</v>
      </c>
      <c r="C67" s="31" t="s">
        <v>106</v>
      </c>
      <c r="D67" s="32">
        <f>'2025 (Old UL)'!G67</f>
        <v>-1892097.0799999998</v>
      </c>
      <c r="E67" s="33">
        <v>0</v>
      </c>
      <c r="F67" s="33">
        <v>0</v>
      </c>
      <c r="G67" s="34">
        <f t="shared" si="0"/>
        <v>-1892097.0799999998</v>
      </c>
      <c r="H67" s="27"/>
      <c r="I67" s="32">
        <f>'2025 (Old UL)'!L67</f>
        <v>847581.58457494457</v>
      </c>
      <c r="J67" s="33">
        <v>123834.16507494469</v>
      </c>
      <c r="K67" s="33">
        <v>0</v>
      </c>
      <c r="L67" s="34">
        <f t="shared" si="2"/>
        <v>971415.7496498893</v>
      </c>
      <c r="M67" s="35">
        <f t="shared" si="1"/>
        <v>-920681.33035011054</v>
      </c>
    </row>
    <row r="68" spans="1:13" x14ac:dyDescent="0.25">
      <c r="A68" s="37"/>
      <c r="B68" s="37">
        <v>2005</v>
      </c>
      <c r="C68" s="38" t="s">
        <v>107</v>
      </c>
      <c r="D68" s="32">
        <f>'2025 (Old UL)'!G68</f>
        <v>11769942.560000001</v>
      </c>
      <c r="E68" s="33">
        <v>0</v>
      </c>
      <c r="F68" s="33">
        <v>0</v>
      </c>
      <c r="G68" s="34">
        <f t="shared" si="0"/>
        <v>11769942.560000001</v>
      </c>
      <c r="H68" s="27"/>
      <c r="I68" s="32">
        <f>'2025 (Old UL)'!L68</f>
        <v>-5169031.5546153849</v>
      </c>
      <c r="J68" s="33">
        <v>-740162.28461538465</v>
      </c>
      <c r="K68" s="33">
        <v>0</v>
      </c>
      <c r="L68" s="34">
        <f t="shared" si="2"/>
        <v>-5909193.8392307693</v>
      </c>
      <c r="M68" s="35">
        <f t="shared" si="1"/>
        <v>5860748.7207692312</v>
      </c>
    </row>
    <row r="69" spans="1:13" x14ac:dyDescent="0.25">
      <c r="A69" s="37"/>
      <c r="B69" s="37">
        <v>2075</v>
      </c>
      <c r="C69" s="38" t="s">
        <v>108</v>
      </c>
      <c r="D69" s="32">
        <f>'2025 (Old UL)'!G69</f>
        <v>191039.66999999998</v>
      </c>
      <c r="E69" s="33">
        <v>0</v>
      </c>
      <c r="F69" s="33">
        <v>0</v>
      </c>
      <c r="G69" s="34">
        <f t="shared" si="0"/>
        <v>191039.66999999998</v>
      </c>
      <c r="H69" s="27"/>
      <c r="I69" s="32">
        <f>'2025 (Old UL)'!L69</f>
        <v>-191039.66999999998</v>
      </c>
      <c r="J69" s="33">
        <v>0</v>
      </c>
      <c r="K69" s="33">
        <v>0</v>
      </c>
      <c r="L69" s="34">
        <f t="shared" si="2"/>
        <v>-191039.66999999998</v>
      </c>
      <c r="M69" s="35">
        <f t="shared" si="1"/>
        <v>0</v>
      </c>
    </row>
    <row r="70" spans="1:13" x14ac:dyDescent="0.25">
      <c r="A70" s="37"/>
      <c r="B70" s="37">
        <v>2055</v>
      </c>
      <c r="C70" s="38" t="s">
        <v>109</v>
      </c>
      <c r="D70" s="32">
        <f>'2025 (Old UL)'!G70</f>
        <v>169593621.45882151</v>
      </c>
      <c r="E70" s="33">
        <v>41340175.904128999</v>
      </c>
      <c r="F70" s="33">
        <v>0</v>
      </c>
      <c r="G70" s="34">
        <f t="shared" si="0"/>
        <v>210933797.3629505</v>
      </c>
      <c r="H70" s="27"/>
      <c r="I70" s="32">
        <f>'2025 (Old UL)'!L70</f>
        <v>0</v>
      </c>
      <c r="J70" s="33">
        <v>0</v>
      </c>
      <c r="K70" s="33">
        <v>0</v>
      </c>
      <c r="L70" s="34">
        <f t="shared" si="2"/>
        <v>0</v>
      </c>
      <c r="M70" s="35">
        <f t="shared" si="1"/>
        <v>210933797.3629505</v>
      </c>
    </row>
    <row r="71" spans="1:13" x14ac:dyDescent="0.25">
      <c r="A71" s="37"/>
      <c r="B71" s="36" t="s">
        <v>110</v>
      </c>
      <c r="C71" s="38" t="s">
        <v>111</v>
      </c>
      <c r="D71" s="32">
        <f>'2025 (Old UL)'!G71</f>
        <v>-98799279.982804835</v>
      </c>
      <c r="E71" s="33">
        <v>-19228819.055945005</v>
      </c>
      <c r="F71" s="33">
        <v>0</v>
      </c>
      <c r="G71" s="34">
        <f t="shared" si="0"/>
        <v>-118028099.03874984</v>
      </c>
      <c r="H71" s="27"/>
      <c r="I71" s="32">
        <f>'2025 (Old UL)'!L71</f>
        <v>0</v>
      </c>
      <c r="J71" s="33">
        <v>0</v>
      </c>
      <c r="K71" s="33">
        <v>0</v>
      </c>
      <c r="L71" s="34">
        <f t="shared" si="2"/>
        <v>0</v>
      </c>
      <c r="M71" s="35">
        <f t="shared" si="1"/>
        <v>-118028099.03874984</v>
      </c>
    </row>
    <row r="72" spans="1:13" x14ac:dyDescent="0.25">
      <c r="A72" s="37"/>
      <c r="B72" s="37"/>
      <c r="C72" s="39" t="s">
        <v>112</v>
      </c>
      <c r="D72" s="40">
        <f>SUM(D40:D71)</f>
        <v>5295028832.5386868</v>
      </c>
      <c r="E72" s="40">
        <f>SUM(E40:E71)</f>
        <v>357970991.59554106</v>
      </c>
      <c r="F72" s="40">
        <f>SUM(F40:F71)</f>
        <v>-16447286.732830435</v>
      </c>
      <c r="G72" s="40">
        <f>SUM(G40:G71)</f>
        <v>5636552537.4013968</v>
      </c>
      <c r="H72" s="27"/>
      <c r="I72" s="40">
        <f>SUM(I40:I71)</f>
        <v>-1393627390.7185214</v>
      </c>
      <c r="J72" s="40">
        <f>SUM(J40:J71)</f>
        <v>-192292992.54223621</v>
      </c>
      <c r="K72" s="40">
        <f>SUM(K40:K71)</f>
        <v>9382804.8838822208</v>
      </c>
      <c r="L72" s="40">
        <f>SUM(L40:L71)</f>
        <v>-1576537578.3768747</v>
      </c>
      <c r="M72" s="40">
        <f>SUM(M40:M71)</f>
        <v>4060014959.0245233</v>
      </c>
    </row>
    <row r="73" spans="1:13" ht="25.5" x14ac:dyDescent="0.25">
      <c r="A73" s="37"/>
      <c r="B73" s="37">
        <v>2075</v>
      </c>
      <c r="C73" s="86" t="s">
        <v>121</v>
      </c>
      <c r="D73" s="32">
        <f>'2025 (Old UL)'!G73</f>
        <v>-191039.66999999998</v>
      </c>
      <c r="E73" s="33">
        <v>0</v>
      </c>
      <c r="F73" s="33">
        <v>0</v>
      </c>
      <c r="G73" s="34">
        <f>D73+E73+F73</f>
        <v>-191039.66999999998</v>
      </c>
      <c r="H73" s="27"/>
      <c r="I73" s="32">
        <f>'2025 (Old UL)'!L73</f>
        <v>191039.66999999998</v>
      </c>
      <c r="J73" s="33">
        <v>0</v>
      </c>
      <c r="K73" s="33">
        <v>0</v>
      </c>
      <c r="L73" s="34">
        <f t="shared" ref="L73:L76" si="3">I73+J73+K73</f>
        <v>191039.66999999998</v>
      </c>
      <c r="M73" s="35">
        <f t="shared" ref="M73:M78" si="4">G73+L73</f>
        <v>0</v>
      </c>
    </row>
    <row r="74" spans="1:13" ht="25.5" x14ac:dyDescent="0.25">
      <c r="A74" s="37"/>
      <c r="B74" s="37">
        <v>1865</v>
      </c>
      <c r="C74" s="86" t="s">
        <v>114</v>
      </c>
      <c r="D74" s="32">
        <f>'2025 (Old UL)'!G74</f>
        <v>-800186</v>
      </c>
      <c r="E74" s="33">
        <v>0</v>
      </c>
      <c r="F74" s="33">
        <v>0</v>
      </c>
      <c r="G74" s="34">
        <f>D74+E74+F74</f>
        <v>-800186</v>
      </c>
      <c r="H74" s="27"/>
      <c r="I74" s="32">
        <f>'2025 (Old UL)'!L74</f>
        <v>208595.4696551724</v>
      </c>
      <c r="J74" s="33">
        <v>80018.599655172409</v>
      </c>
      <c r="K74" s="33">
        <v>0</v>
      </c>
      <c r="L74" s="34">
        <f t="shared" si="3"/>
        <v>288614.06931034481</v>
      </c>
      <c r="M74" s="35">
        <f t="shared" si="4"/>
        <v>-511571.93068965519</v>
      </c>
    </row>
    <row r="75" spans="1:13" x14ac:dyDescent="0.25">
      <c r="A75" s="37"/>
      <c r="B75" s="37">
        <v>1875</v>
      </c>
      <c r="C75" s="86" t="s">
        <v>115</v>
      </c>
      <c r="D75" s="32">
        <f>'2025 (Old UL)'!G75</f>
        <v>-1091911.0800000005</v>
      </c>
      <c r="E75" s="33">
        <v>0</v>
      </c>
      <c r="F75" s="33">
        <v>0</v>
      </c>
      <c r="G75" s="34">
        <f>D75+E75+F75</f>
        <v>-1091911.0800000005</v>
      </c>
      <c r="H75" s="27"/>
      <c r="I75" s="32">
        <f>'2025 (Old UL)'!L75</f>
        <v>627312.89137535449</v>
      </c>
      <c r="J75" s="33">
        <v>40420.192514211965</v>
      </c>
      <c r="K75" s="33">
        <v>0</v>
      </c>
      <c r="L75" s="34">
        <f t="shared" si="3"/>
        <v>667733.08388956648</v>
      </c>
      <c r="M75" s="35">
        <f t="shared" si="4"/>
        <v>-424177.99611043406</v>
      </c>
    </row>
    <row r="76" spans="1:13" ht="25.5" x14ac:dyDescent="0.25">
      <c r="A76" s="37"/>
      <c r="B76" s="37" t="s">
        <v>105</v>
      </c>
      <c r="C76" s="86" t="s">
        <v>116</v>
      </c>
      <c r="D76" s="32">
        <f>'2025 (Old UL)'!G76</f>
        <v>1892097.0799999998</v>
      </c>
      <c r="E76" s="33">
        <v>0</v>
      </c>
      <c r="F76" s="33">
        <v>0</v>
      </c>
      <c r="G76" s="34">
        <f>D76+E76+F76</f>
        <v>1892097.0799999998</v>
      </c>
      <c r="H76" s="27"/>
      <c r="I76" s="32">
        <f>'2025 (Old UL)'!L76</f>
        <v>-847581.58457494457</v>
      </c>
      <c r="J76" s="33">
        <v>-123834.16507494469</v>
      </c>
      <c r="K76" s="33">
        <v>0</v>
      </c>
      <c r="L76" s="34">
        <f t="shared" si="3"/>
        <v>-971415.7496498893</v>
      </c>
      <c r="M76" s="35">
        <f t="shared" si="4"/>
        <v>920681.33035011054</v>
      </c>
    </row>
    <row r="77" spans="1:13" x14ac:dyDescent="0.25">
      <c r="A77" s="37"/>
      <c r="B77" s="37">
        <v>2055</v>
      </c>
      <c r="C77" s="87" t="s">
        <v>117</v>
      </c>
      <c r="D77" s="32">
        <f>'2025 (Old UL)'!G77</f>
        <v>-169593621.45882151</v>
      </c>
      <c r="E77" s="33">
        <v>-41340175.904128999</v>
      </c>
      <c r="F77" s="33">
        <v>0</v>
      </c>
      <c r="G77" s="34">
        <f>-G70</f>
        <v>-210933797.3629505</v>
      </c>
      <c r="H77" s="27"/>
      <c r="I77" s="32">
        <f>'2025 (Old UL)'!L77</f>
        <v>0</v>
      </c>
      <c r="J77" s="33">
        <v>0</v>
      </c>
      <c r="K77" s="33">
        <v>0</v>
      </c>
      <c r="L77" s="34">
        <f>-L70</f>
        <v>0</v>
      </c>
      <c r="M77" s="35">
        <f t="shared" si="4"/>
        <v>-210933797.3629505</v>
      </c>
    </row>
    <row r="78" spans="1:13" x14ac:dyDescent="0.25">
      <c r="A78" s="37"/>
      <c r="B78" s="36" t="s">
        <v>110</v>
      </c>
      <c r="C78" s="75" t="s">
        <v>118</v>
      </c>
      <c r="D78" s="32">
        <f>'2025 (Old UL)'!G78</f>
        <v>98799279.982804835</v>
      </c>
      <c r="E78" s="33">
        <v>19228819.055945005</v>
      </c>
      <c r="F78" s="33">
        <v>0</v>
      </c>
      <c r="G78" s="34">
        <f>-G71</f>
        <v>118028099.03874984</v>
      </c>
      <c r="H78" s="27"/>
      <c r="I78" s="32">
        <f>'2025 (Old UL)'!L78</f>
        <v>0</v>
      </c>
      <c r="J78" s="33">
        <v>0</v>
      </c>
      <c r="K78" s="33">
        <v>0</v>
      </c>
      <c r="L78" s="34">
        <f>-L71</f>
        <v>0</v>
      </c>
      <c r="M78" s="35">
        <f t="shared" si="4"/>
        <v>118028099.03874984</v>
      </c>
    </row>
    <row r="79" spans="1:13" x14ac:dyDescent="0.25">
      <c r="A79" s="37"/>
      <c r="B79" s="37"/>
      <c r="C79" s="39" t="s">
        <v>119</v>
      </c>
      <c r="D79" s="40">
        <f>SUM(D72:D78)</f>
        <v>5224043451.3926706</v>
      </c>
      <c r="E79" s="40">
        <f>SUM(E72:E78)</f>
        <v>335859634.74735707</v>
      </c>
      <c r="F79" s="40">
        <f>SUM(F72:F78)</f>
        <v>-16447286.732830435</v>
      </c>
      <c r="G79" s="40">
        <f>SUM(G72:G78)</f>
        <v>5543455799.407196</v>
      </c>
      <c r="H79" s="27"/>
      <c r="I79" s="40">
        <f t="shared" ref="I79:M79" si="5">SUM(I72:I78)</f>
        <v>-1393448024.2720656</v>
      </c>
      <c r="J79" s="40">
        <f t="shared" si="5"/>
        <v>-192296387.91514176</v>
      </c>
      <c r="K79" s="40">
        <f t="shared" si="5"/>
        <v>9382804.8838822208</v>
      </c>
      <c r="L79" s="40">
        <f t="shared" si="5"/>
        <v>-1576361607.3033247</v>
      </c>
      <c r="M79" s="40">
        <f t="shared" si="5"/>
        <v>3967094192.1038723</v>
      </c>
    </row>
  </sheetData>
  <autoFilter ref="A39:N79" xr:uid="{893B7AA7-398D-491E-8DFB-0B39FB4BD204}"/>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2811D022-E3B4-45DF-B391-BEEC0E9135D3}">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948b7621c06a0bd0bcced25f2738163c">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06fceb6b82efebd744213398128b4ce9"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544F2C5D-3213-4E1F-A16D-A45F4095CE1D}"/>
</file>

<file path=customXml/itemProps2.xml><?xml version="1.0" encoding="utf-8"?>
<ds:datastoreItem xmlns:ds="http://schemas.openxmlformats.org/officeDocument/2006/customXml" ds:itemID="{44CDBD6B-C295-49DB-8373-D9EE90988B38}">
  <ds:schemaRefs>
    <ds:schemaRef ds:uri="http://schemas.microsoft.com/sharepoint/v3/contenttype/forms"/>
  </ds:schemaRefs>
</ds:datastoreItem>
</file>

<file path=customXml/itemProps3.xml><?xml version="1.0" encoding="utf-8"?>
<ds:datastoreItem xmlns:ds="http://schemas.openxmlformats.org/officeDocument/2006/customXml" ds:itemID="{92F9B948-7076-4400-A7AF-F140AC0488B1}">
  <ds:schemaRefs>
    <ds:schemaRef ds:uri="http://schemas.microsoft.com/office/2006/metadata/properties"/>
    <ds:schemaRef ds:uri="http://schemas.microsoft.com/office/infopath/2007/PartnerControls"/>
    <ds:schemaRef ds:uri="1ec0d874-8b6b-4293-90d8-c4df8438e7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Useful Life Changes Impact</vt:lpstr>
      <vt:lpstr>Breakdown by Rate Zone</vt:lpstr>
      <vt:lpstr>Depreciation Impact</vt:lpstr>
      <vt:lpstr>Summary</vt:lpstr>
      <vt:lpstr>2026 (New UL)</vt:lpstr>
      <vt:lpstr>2025 (New UL)</vt:lpstr>
      <vt:lpstr>2025 (Old UL)</vt:lpstr>
      <vt:lpstr>2026 (Old UL)</vt:lpstr>
      <vt:lpstr>'Depreciation Impact'!Print_Area</vt:lpstr>
      <vt:lpstr>'Useful Life Changes Impact'!Print_Area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Edlira Gjevori</dc:creator>
  <cp:keywords/>
  <dc:description/>
  <cp:lastModifiedBy>Flora Lin</cp:lastModifiedBy>
  <cp:revision/>
  <dcterms:created xsi:type="dcterms:W3CDTF">2023-10-27T20:28:49Z</dcterms:created>
  <dcterms:modified xsi:type="dcterms:W3CDTF">2025-11-21T19:17:51Z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2023-10-27T20:31:38Z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922af8c4-093e-4be8-932b-e5516d215d66</vt:lpwstr>
  </property>
  <property fmtid="{D5CDD505-2E9C-101B-9397-08002B2CF9AE}" pid="8" name="MSIP_Label_1689ff65-c46b-482d-991c-de3cc8c3b259_ContentBits">
    <vt:lpwstr>0</vt:lpwstr>
  </property>
  <property fmtid="{D5CDD505-2E9C-101B-9397-08002B2CF9AE}" pid="9" name="ContentTypeId">
    <vt:lpwstr>0x010100B03FF908193E414D9892E49E70D7829E</vt:lpwstr>
  </property>
</Properties>
</file>