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updateLinks="never"/>
  <mc:AlternateContent xmlns:mc="http://schemas.openxmlformats.org/markup-compatibility/2006">
    <mc:Choice Requires="x15">
      <x15ac:absPath xmlns:x15ac="http://schemas.microsoft.com/office/spreadsheetml/2010/11/ac" url="https://elexiconenergy.sharepoint.com/sites/EarlyRebasingApplication-ExhibitsWorkingDrafts/Shared Documents/Exhibits (Working Drafts)/Exhibit 1/"/>
    </mc:Choice>
  </mc:AlternateContent>
  <xr:revisionPtr revIDLastSave="219" documentId="8_{7E402FE0-84DA-4CC3-A62B-D03B53C08CE0}" xr6:coauthVersionLast="47" xr6:coauthVersionMax="47" xr10:uidLastSave="{CBDBB25A-29A7-4207-ACD6-8AA25A137C65}"/>
  <bookViews>
    <workbookView xWindow="8100" yWindow="2340" windowWidth="28800" windowHeight="15345" xr2:uid="{00000000-000D-0000-FFFF-FFFF00000000}"/>
  </bookViews>
  <sheets>
    <sheet name="Model Inputs" sheetId="4" r:id="rId1"/>
    <sheet name="Benchmarking Calculations" sheetId="1" r:id="rId2"/>
    <sheet name="Results" sheetId="5" r:id="rId3"/>
  </sheets>
  <definedNames>
    <definedName name="_Parse_Out" localSheetId="1" hidden="1">#REF!</definedName>
    <definedName name="_Parse_Out" hidden="1">#REF!</definedName>
    <definedName name="AS2DocOpenMode" hidden="1">"AS2DocumentEdit"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7" i="4" l="1"/>
  <c r="T18" i="4"/>
  <c r="J22" i="4" l="1"/>
  <c r="K22" i="4" s="1"/>
  <c r="L22" i="4" s="1"/>
  <c r="M22" i="4" s="1"/>
  <c r="N22" i="4" s="1"/>
  <c r="N145" i="1" l="1"/>
  <c r="N157" i="1" s="1"/>
  <c r="N92" i="1"/>
  <c r="N114" i="1" s="1"/>
  <c r="N29" i="4"/>
  <c r="N110" i="1"/>
  <c r="N96" i="1"/>
  <c r="N153" i="1" s="1"/>
  <c r="N97" i="1"/>
  <c r="N155" i="1" s="1"/>
  <c r="N98" i="1"/>
  <c r="N130" i="1" s="1"/>
  <c r="N128" i="1" l="1"/>
  <c r="N129" i="1"/>
  <c r="BQ259" i="1" l="1"/>
  <c r="S87" i="1" l="1"/>
  <c r="T87" i="1"/>
  <c r="U87" i="1"/>
  <c r="V87" i="1"/>
  <c r="W87" i="1"/>
  <c r="X87" i="1"/>
  <c r="Y87" i="1"/>
  <c r="Z87" i="1"/>
  <c r="AA87" i="1"/>
  <c r="AB87" i="1"/>
  <c r="AC87" i="1"/>
  <c r="AD87" i="1"/>
  <c r="AE87" i="1"/>
  <c r="AF87" i="1"/>
  <c r="AG87" i="1"/>
  <c r="AH87" i="1"/>
  <c r="AI87" i="1"/>
  <c r="AJ87" i="1"/>
  <c r="AK87" i="1"/>
  <c r="AL87" i="1"/>
  <c r="AM87" i="1"/>
  <c r="AN87" i="1"/>
  <c r="AO87" i="1"/>
  <c r="AP87" i="1"/>
  <c r="AQ87" i="1"/>
  <c r="AR87" i="1"/>
  <c r="AS87" i="1"/>
  <c r="AT87" i="1"/>
  <c r="AU87" i="1"/>
  <c r="AV87" i="1"/>
  <c r="AW87" i="1"/>
  <c r="AX87" i="1"/>
  <c r="AY87" i="1"/>
  <c r="AZ87" i="1"/>
  <c r="BA87" i="1"/>
  <c r="BB87" i="1"/>
  <c r="BC87" i="1"/>
  <c r="BD87" i="1"/>
  <c r="BE87" i="1"/>
  <c r="BF87" i="1"/>
  <c r="BG87" i="1"/>
  <c r="BH87" i="1"/>
  <c r="BI87" i="1"/>
  <c r="BJ87" i="1"/>
  <c r="BK87" i="1"/>
  <c r="BL87" i="1"/>
  <c r="BM87" i="1"/>
  <c r="BN87" i="1"/>
  <c r="BO87" i="1"/>
  <c r="BP87" i="1"/>
  <c r="BQ87" i="1"/>
  <c r="BR87" i="1"/>
  <c r="R87" i="1"/>
  <c r="T89" i="1" l="1"/>
  <c r="Z89" i="1"/>
  <c r="AB89" i="1"/>
  <c r="AD89" i="1"/>
  <c r="AH89" i="1"/>
  <c r="AJ89" i="1"/>
  <c r="AL89" i="1"/>
  <c r="AP89" i="1"/>
  <c r="AR89" i="1"/>
  <c r="AT89" i="1"/>
  <c r="AX89" i="1"/>
  <c r="AZ89" i="1"/>
  <c r="BB89" i="1"/>
  <c r="BF89" i="1"/>
  <c r="BH89" i="1"/>
  <c r="BQ89" i="1"/>
  <c r="R81" i="1"/>
  <c r="R89" i="1" s="1"/>
  <c r="S81" i="1"/>
  <c r="S89" i="1" s="1"/>
  <c r="T81" i="1"/>
  <c r="U81" i="1"/>
  <c r="U89" i="1" s="1"/>
  <c r="V81" i="1"/>
  <c r="V89" i="1" s="1"/>
  <c r="W81" i="1"/>
  <c r="W89" i="1" s="1"/>
  <c r="Y81" i="1"/>
  <c r="Y89" i="1" s="1"/>
  <c r="Z81" i="1"/>
  <c r="AA81" i="1"/>
  <c r="AA89" i="1" s="1"/>
  <c r="AB81" i="1"/>
  <c r="AC81" i="1"/>
  <c r="AC89" i="1" s="1"/>
  <c r="AD81" i="1"/>
  <c r="AE81" i="1"/>
  <c r="AE89" i="1" s="1"/>
  <c r="AF81" i="1"/>
  <c r="AF89" i="1" s="1"/>
  <c r="AG81" i="1"/>
  <c r="AG89" i="1" s="1"/>
  <c r="AH81" i="1"/>
  <c r="AI81" i="1"/>
  <c r="AI89" i="1" s="1"/>
  <c r="AJ81" i="1"/>
  <c r="AK81" i="1"/>
  <c r="AK89" i="1" s="1"/>
  <c r="AL81" i="1"/>
  <c r="AM81" i="1"/>
  <c r="AM89" i="1" s="1"/>
  <c r="AN81" i="1"/>
  <c r="AN89" i="1" s="1"/>
  <c r="AO81" i="1"/>
  <c r="AO89" i="1" s="1"/>
  <c r="AP81" i="1"/>
  <c r="AQ81" i="1"/>
  <c r="AQ89" i="1" s="1"/>
  <c r="AR81" i="1"/>
  <c r="AS81" i="1"/>
  <c r="AS89" i="1" s="1"/>
  <c r="AT81" i="1"/>
  <c r="AU81" i="1"/>
  <c r="AU89" i="1" s="1"/>
  <c r="AV81" i="1"/>
  <c r="AV89" i="1" s="1"/>
  <c r="AW81" i="1"/>
  <c r="AW89" i="1" s="1"/>
  <c r="AX81" i="1"/>
  <c r="AY81" i="1"/>
  <c r="AY89" i="1" s="1"/>
  <c r="AZ81" i="1"/>
  <c r="BA81" i="1"/>
  <c r="BA89" i="1" s="1"/>
  <c r="BB81" i="1"/>
  <c r="BC81" i="1"/>
  <c r="BC89" i="1" s="1"/>
  <c r="BD81" i="1"/>
  <c r="BD89" i="1" s="1"/>
  <c r="BE81" i="1"/>
  <c r="BE89" i="1" s="1"/>
  <c r="BF81" i="1"/>
  <c r="BG81" i="1"/>
  <c r="BG89" i="1" s="1"/>
  <c r="BH81" i="1"/>
  <c r="BI81" i="1"/>
  <c r="BI89" i="1" s="1"/>
  <c r="BJ81" i="1"/>
  <c r="BJ89" i="1" s="1"/>
  <c r="BK81" i="1"/>
  <c r="BK89" i="1" s="1"/>
  <c r="BL81" i="1"/>
  <c r="BL89" i="1" s="1"/>
  <c r="BM81" i="1"/>
  <c r="BM89" i="1" s="1"/>
  <c r="BN81" i="1"/>
  <c r="BN89" i="1" s="1"/>
  <c r="BO81" i="1"/>
  <c r="BO89" i="1" s="1"/>
  <c r="BP81" i="1"/>
  <c r="BP89" i="1" s="1"/>
  <c r="BQ81" i="1"/>
  <c r="BR81" i="1"/>
  <c r="BR89" i="1" s="1"/>
  <c r="X81" i="1"/>
  <c r="X89" i="1" s="1"/>
  <c r="S80" i="1"/>
  <c r="T80" i="1"/>
  <c r="U80" i="1"/>
  <c r="V80" i="1"/>
  <c r="W80" i="1"/>
  <c r="X80" i="1"/>
  <c r="Y80" i="1"/>
  <c r="Z80" i="1"/>
  <c r="AA80" i="1"/>
  <c r="AB80" i="1"/>
  <c r="AC80" i="1"/>
  <c r="AD80" i="1"/>
  <c r="AE80" i="1"/>
  <c r="AF80" i="1"/>
  <c r="AG80" i="1"/>
  <c r="AH80" i="1"/>
  <c r="AI80" i="1"/>
  <c r="AJ80" i="1"/>
  <c r="AK80" i="1"/>
  <c r="AL80" i="1"/>
  <c r="AM80" i="1"/>
  <c r="AN80" i="1"/>
  <c r="AO80" i="1"/>
  <c r="AP80" i="1"/>
  <c r="AQ80" i="1"/>
  <c r="AR80" i="1"/>
  <c r="AS80" i="1"/>
  <c r="AT80" i="1"/>
  <c r="AU80" i="1"/>
  <c r="AV80" i="1"/>
  <c r="AW80" i="1"/>
  <c r="AX80" i="1"/>
  <c r="AY80" i="1"/>
  <c r="AZ80" i="1"/>
  <c r="BA80" i="1"/>
  <c r="BB80" i="1"/>
  <c r="BC80" i="1"/>
  <c r="BD80" i="1"/>
  <c r="BE80" i="1"/>
  <c r="BF80" i="1"/>
  <c r="BG80" i="1"/>
  <c r="BH80" i="1"/>
  <c r="BI80" i="1"/>
  <c r="BJ80" i="1"/>
  <c r="BK80" i="1"/>
  <c r="BL80" i="1"/>
  <c r="BM80" i="1"/>
  <c r="BN80" i="1"/>
  <c r="BO80" i="1"/>
  <c r="BP80" i="1"/>
  <c r="BQ80" i="1"/>
  <c r="BR80" i="1"/>
  <c r="R80" i="1"/>
  <c r="S78" i="1"/>
  <c r="T78" i="1"/>
  <c r="U78" i="1"/>
  <c r="V78" i="1"/>
  <c r="W78" i="1"/>
  <c r="X78" i="1"/>
  <c r="Y78" i="1"/>
  <c r="Z78" i="1"/>
  <c r="AA78" i="1"/>
  <c r="AB78" i="1"/>
  <c r="AC78" i="1"/>
  <c r="AD78" i="1"/>
  <c r="AE78" i="1"/>
  <c r="AF78" i="1"/>
  <c r="AG78" i="1"/>
  <c r="AH78" i="1"/>
  <c r="AI78" i="1"/>
  <c r="AJ78" i="1"/>
  <c r="AK78" i="1"/>
  <c r="AL78" i="1"/>
  <c r="AM78" i="1"/>
  <c r="AN78" i="1"/>
  <c r="AO78" i="1"/>
  <c r="AP78" i="1"/>
  <c r="AQ78" i="1"/>
  <c r="AR78" i="1"/>
  <c r="AS78" i="1"/>
  <c r="AT78" i="1"/>
  <c r="AU78" i="1"/>
  <c r="AV78" i="1"/>
  <c r="AW78" i="1"/>
  <c r="AX78" i="1"/>
  <c r="AY78" i="1"/>
  <c r="AZ78" i="1"/>
  <c r="BA78" i="1"/>
  <c r="BB78" i="1"/>
  <c r="BC78" i="1"/>
  <c r="BD78" i="1"/>
  <c r="BE78" i="1"/>
  <c r="BF78" i="1"/>
  <c r="BG78" i="1"/>
  <c r="BH78" i="1"/>
  <c r="BI78" i="1"/>
  <c r="BJ78" i="1"/>
  <c r="BK78" i="1"/>
  <c r="BL78" i="1"/>
  <c r="BM78" i="1"/>
  <c r="BN78" i="1"/>
  <c r="BO78" i="1"/>
  <c r="BP78" i="1"/>
  <c r="BQ78" i="1"/>
  <c r="BR78" i="1"/>
  <c r="R78" i="1"/>
  <c r="S75" i="1"/>
  <c r="T75" i="1"/>
  <c r="U75" i="1"/>
  <c r="V75" i="1"/>
  <c r="W75" i="1"/>
  <c r="X75" i="1"/>
  <c r="Y75" i="1"/>
  <c r="Z75" i="1"/>
  <c r="AA75" i="1"/>
  <c r="AB75" i="1"/>
  <c r="AC75" i="1"/>
  <c r="AD75" i="1"/>
  <c r="AE75" i="1"/>
  <c r="AF75" i="1"/>
  <c r="AG75" i="1"/>
  <c r="AH75" i="1"/>
  <c r="AI75" i="1"/>
  <c r="AJ75" i="1"/>
  <c r="AK75" i="1"/>
  <c r="AL75" i="1"/>
  <c r="AM75" i="1"/>
  <c r="AN75" i="1"/>
  <c r="AO75" i="1"/>
  <c r="AP75" i="1"/>
  <c r="AQ75" i="1"/>
  <c r="AR75" i="1"/>
  <c r="AS75" i="1"/>
  <c r="AT75" i="1"/>
  <c r="AU75" i="1"/>
  <c r="AV75" i="1"/>
  <c r="AW75" i="1"/>
  <c r="AX75" i="1"/>
  <c r="AY75" i="1"/>
  <c r="AZ75" i="1"/>
  <c r="BA75" i="1"/>
  <c r="BB75" i="1"/>
  <c r="BC75" i="1"/>
  <c r="BD75" i="1"/>
  <c r="BE75" i="1"/>
  <c r="BF75" i="1"/>
  <c r="BG75" i="1"/>
  <c r="BH75" i="1"/>
  <c r="BI75" i="1"/>
  <c r="BJ75" i="1"/>
  <c r="BK75" i="1"/>
  <c r="BL75" i="1"/>
  <c r="BM75" i="1"/>
  <c r="BN75" i="1"/>
  <c r="BO75" i="1"/>
  <c r="BP75" i="1"/>
  <c r="BQ75" i="1"/>
  <c r="BR75" i="1"/>
  <c r="R75" i="1"/>
  <c r="S57" i="1"/>
  <c r="T57" i="1"/>
  <c r="U57" i="1"/>
  <c r="V57" i="1"/>
  <c r="W57" i="1"/>
  <c r="X57" i="1"/>
  <c r="Y57" i="1"/>
  <c r="Z57" i="1"/>
  <c r="AA57" i="1"/>
  <c r="AB57" i="1"/>
  <c r="AC57" i="1"/>
  <c r="AD57" i="1"/>
  <c r="AE57" i="1"/>
  <c r="AF57" i="1"/>
  <c r="AG57" i="1"/>
  <c r="AH57" i="1"/>
  <c r="AI57" i="1"/>
  <c r="AJ57" i="1"/>
  <c r="AK57" i="1"/>
  <c r="AL57" i="1"/>
  <c r="AM57" i="1"/>
  <c r="AN57" i="1"/>
  <c r="AO57" i="1"/>
  <c r="AP57" i="1"/>
  <c r="AQ57" i="1"/>
  <c r="AR57" i="1"/>
  <c r="AS57" i="1"/>
  <c r="AT57" i="1"/>
  <c r="AU57" i="1"/>
  <c r="AV57" i="1"/>
  <c r="AW57" i="1"/>
  <c r="AX57" i="1"/>
  <c r="AY57" i="1"/>
  <c r="AZ57" i="1"/>
  <c r="BA57" i="1"/>
  <c r="BB57" i="1"/>
  <c r="BC57" i="1"/>
  <c r="BD57" i="1"/>
  <c r="BE57" i="1"/>
  <c r="BF57" i="1"/>
  <c r="BG57" i="1"/>
  <c r="BH57" i="1"/>
  <c r="BI57" i="1"/>
  <c r="BJ57" i="1"/>
  <c r="BK57" i="1"/>
  <c r="BL57" i="1"/>
  <c r="BM57" i="1"/>
  <c r="BN57" i="1"/>
  <c r="BO57" i="1"/>
  <c r="BP57" i="1"/>
  <c r="BQ57" i="1"/>
  <c r="BR57" i="1"/>
  <c r="R57" i="1"/>
  <c r="S52" i="1"/>
  <c r="T52" i="1"/>
  <c r="U52" i="1"/>
  <c r="V52" i="1"/>
  <c r="W52" i="1"/>
  <c r="X52" i="1"/>
  <c r="Y52" i="1"/>
  <c r="Z52" i="1"/>
  <c r="AA52" i="1"/>
  <c r="AB52" i="1"/>
  <c r="AC52" i="1"/>
  <c r="AD52" i="1"/>
  <c r="AE52" i="1"/>
  <c r="AF52" i="1"/>
  <c r="AG52" i="1"/>
  <c r="AH52" i="1"/>
  <c r="AI52" i="1"/>
  <c r="AJ52" i="1"/>
  <c r="AK52" i="1"/>
  <c r="AL52" i="1"/>
  <c r="AM52" i="1"/>
  <c r="AN52" i="1"/>
  <c r="AO52" i="1"/>
  <c r="AP52" i="1"/>
  <c r="AQ52" i="1"/>
  <c r="AR52" i="1"/>
  <c r="AS52" i="1"/>
  <c r="AT52" i="1"/>
  <c r="AU52" i="1"/>
  <c r="AV52" i="1"/>
  <c r="AW52" i="1"/>
  <c r="AX52" i="1"/>
  <c r="AY52" i="1"/>
  <c r="AZ52" i="1"/>
  <c r="BA52" i="1"/>
  <c r="BB52" i="1"/>
  <c r="BC52" i="1"/>
  <c r="BD52" i="1"/>
  <c r="BE52" i="1"/>
  <c r="BF52" i="1"/>
  <c r="BG52" i="1"/>
  <c r="BH52" i="1"/>
  <c r="BI52" i="1"/>
  <c r="BJ52" i="1"/>
  <c r="BK52" i="1"/>
  <c r="BL52" i="1"/>
  <c r="BM52" i="1"/>
  <c r="BN52" i="1"/>
  <c r="BO52" i="1"/>
  <c r="BP52" i="1"/>
  <c r="BQ52" i="1"/>
  <c r="BR52" i="1"/>
  <c r="R52" i="1"/>
  <c r="S44" i="1"/>
  <c r="T44" i="1"/>
  <c r="U44" i="1"/>
  <c r="V44" i="1"/>
  <c r="W44" i="1"/>
  <c r="X44" i="1"/>
  <c r="Y44" i="1"/>
  <c r="Z44" i="1"/>
  <c r="AA44" i="1"/>
  <c r="AB44" i="1"/>
  <c r="AC44" i="1"/>
  <c r="AD44" i="1"/>
  <c r="AE44" i="1"/>
  <c r="AF44" i="1"/>
  <c r="AG44" i="1"/>
  <c r="AH44" i="1"/>
  <c r="AI44" i="1"/>
  <c r="AJ44" i="1"/>
  <c r="AK44" i="1"/>
  <c r="AL44" i="1"/>
  <c r="AM44" i="1"/>
  <c r="AN44" i="1"/>
  <c r="AO44" i="1"/>
  <c r="AP44" i="1"/>
  <c r="AQ44" i="1"/>
  <c r="AR44" i="1"/>
  <c r="AS44" i="1"/>
  <c r="AT44" i="1"/>
  <c r="AU44" i="1"/>
  <c r="AV44" i="1"/>
  <c r="AW44" i="1"/>
  <c r="AX44" i="1"/>
  <c r="AY44" i="1"/>
  <c r="AZ44" i="1"/>
  <c r="BA44" i="1"/>
  <c r="BB44" i="1"/>
  <c r="BC44" i="1"/>
  <c r="BD44" i="1"/>
  <c r="BE44" i="1"/>
  <c r="BF44" i="1"/>
  <c r="BG44" i="1"/>
  <c r="BH44" i="1"/>
  <c r="BI44" i="1"/>
  <c r="BJ44" i="1"/>
  <c r="BK44" i="1"/>
  <c r="BL44" i="1"/>
  <c r="BM44" i="1"/>
  <c r="BN44" i="1"/>
  <c r="BO44" i="1"/>
  <c r="BP44" i="1"/>
  <c r="BQ44" i="1"/>
  <c r="BR44" i="1"/>
  <c r="R44" i="1"/>
  <c r="T30" i="1"/>
  <c r="U30" i="1"/>
  <c r="V30" i="1"/>
  <c r="W30" i="1"/>
  <c r="X30" i="1"/>
  <c r="Y30" i="1"/>
  <c r="Z30" i="1"/>
  <c r="AA30" i="1"/>
  <c r="AB30" i="1"/>
  <c r="AC30" i="1"/>
  <c r="AD30" i="1"/>
  <c r="AE30" i="1"/>
  <c r="AF30" i="1"/>
  <c r="AG30" i="1"/>
  <c r="AH30" i="1"/>
  <c r="AI30" i="1"/>
  <c r="AJ30" i="1"/>
  <c r="AK30" i="1"/>
  <c r="AL30" i="1"/>
  <c r="AM30" i="1"/>
  <c r="AN30" i="1"/>
  <c r="AO30" i="1"/>
  <c r="AP30" i="1"/>
  <c r="AQ30" i="1"/>
  <c r="AR30" i="1"/>
  <c r="AS30" i="1"/>
  <c r="AT30" i="1"/>
  <c r="AU30" i="1"/>
  <c r="AV30" i="1"/>
  <c r="AW30" i="1"/>
  <c r="AX30" i="1"/>
  <c r="AY30" i="1"/>
  <c r="AZ30" i="1"/>
  <c r="BA30" i="1"/>
  <c r="BB30" i="1"/>
  <c r="BC30" i="1"/>
  <c r="BD30" i="1"/>
  <c r="BE30" i="1"/>
  <c r="BF30" i="1"/>
  <c r="BG30" i="1"/>
  <c r="BH30" i="1"/>
  <c r="BI30" i="1"/>
  <c r="BJ30" i="1"/>
  <c r="BK30" i="1"/>
  <c r="BL30" i="1"/>
  <c r="BM30" i="1"/>
  <c r="BN30" i="1"/>
  <c r="BO30" i="1"/>
  <c r="BP30" i="1"/>
  <c r="BQ30" i="1"/>
  <c r="BR30" i="1"/>
  <c r="S30" i="1"/>
  <c r="R30" i="1"/>
  <c r="H32" i="4" l="1"/>
  <c r="E3" i="1"/>
  <c r="G17" i="1" s="1"/>
  <c r="G5" i="1"/>
  <c r="F6" i="5" s="1"/>
  <c r="G248" i="1" l="1"/>
  <c r="G246" i="1"/>
  <c r="G245" i="1"/>
  <c r="G10" i="1"/>
  <c r="G45" i="4" s="1"/>
  <c r="G18" i="1"/>
  <c r="G26" i="1"/>
  <c r="G34" i="1"/>
  <c r="G42" i="1"/>
  <c r="G50" i="1"/>
  <c r="G58" i="1"/>
  <c r="G66" i="1"/>
  <c r="G74" i="1"/>
  <c r="G84" i="1"/>
  <c r="G55" i="1"/>
  <c r="G79" i="1"/>
  <c r="G93" i="1"/>
  <c r="G25" i="1"/>
  <c r="G11" i="1"/>
  <c r="G19" i="1"/>
  <c r="G27" i="1"/>
  <c r="G35" i="1"/>
  <c r="G43" i="1"/>
  <c r="G51" i="1"/>
  <c r="G59" i="1"/>
  <c r="G67" i="1"/>
  <c r="G75" i="1"/>
  <c r="G85" i="1"/>
  <c r="G39" i="1"/>
  <c r="G24" i="1"/>
  <c r="G72" i="1"/>
  <c r="G33" i="1"/>
  <c r="G97" i="1"/>
  <c r="G12" i="1"/>
  <c r="G20" i="1"/>
  <c r="G28" i="1"/>
  <c r="G36" i="1"/>
  <c r="G44" i="1"/>
  <c r="G52" i="1"/>
  <c r="G60" i="1"/>
  <c r="G68" i="1"/>
  <c r="G76" i="1"/>
  <c r="G86" i="1"/>
  <c r="G31" i="1"/>
  <c r="G63" i="1"/>
  <c r="G40" i="1"/>
  <c r="G64" i="1"/>
  <c r="G92" i="1"/>
  <c r="G65" i="1"/>
  <c r="G98" i="1"/>
  <c r="G13" i="1"/>
  <c r="G21" i="1"/>
  <c r="G29" i="1"/>
  <c r="G37" i="1"/>
  <c r="G45" i="1"/>
  <c r="G53" i="1"/>
  <c r="G61" i="1"/>
  <c r="G69" i="1"/>
  <c r="G77" i="1"/>
  <c r="G87" i="1"/>
  <c r="G122" i="4" s="1"/>
  <c r="G15" i="1"/>
  <c r="G16" i="1"/>
  <c r="G56" i="1"/>
  <c r="G57" i="1"/>
  <c r="G99" i="1"/>
  <c r="G14" i="1"/>
  <c r="G22" i="1"/>
  <c r="G30" i="1"/>
  <c r="G38" i="1"/>
  <c r="G46" i="1"/>
  <c r="G54" i="1"/>
  <c r="G62" i="1"/>
  <c r="G70" i="1"/>
  <c r="G78" i="1"/>
  <c r="G88" i="1"/>
  <c r="G123" i="4" s="1"/>
  <c r="G37" i="4" s="1"/>
  <c r="H37" i="4" s="1"/>
  <c r="I37" i="4" s="1"/>
  <c r="J37" i="4" s="1"/>
  <c r="K37" i="4" s="1"/>
  <c r="L37" i="4" s="1"/>
  <c r="M37" i="4" s="1"/>
  <c r="N37" i="4" s="1"/>
  <c r="G23" i="1"/>
  <c r="G71" i="1"/>
  <c r="G32" i="1"/>
  <c r="G80" i="1"/>
  <c r="G49" i="1"/>
  <c r="G81" i="1"/>
  <c r="G116" i="4" s="1"/>
  <c r="G96" i="1"/>
  <c r="G47" i="1"/>
  <c r="G89" i="1"/>
  <c r="G48" i="1"/>
  <c r="G41" i="1"/>
  <c r="G73" i="1"/>
  <c r="G119" i="1"/>
  <c r="G107" i="1"/>
  <c r="G134" i="1"/>
  <c r="G142" i="1"/>
  <c r="G135" i="1"/>
  <c r="G136" i="1"/>
  <c r="G116" i="1"/>
  <c r="F136" i="1"/>
  <c r="F139" i="1"/>
  <c r="F135" i="1"/>
  <c r="F134" i="1"/>
  <c r="H6" i="4"/>
  <c r="I6" i="4" s="1"/>
  <c r="J6" i="4" s="1"/>
  <c r="K6" i="4" s="1"/>
  <c r="L6" i="4" s="1"/>
  <c r="M6" i="4" s="1"/>
  <c r="N6" i="4" s="1"/>
  <c r="G6" i="5"/>
  <c r="H6" i="5" s="1"/>
  <c r="I6" i="5" s="1"/>
  <c r="J6" i="5" s="1"/>
  <c r="K6" i="5" s="1"/>
  <c r="L6" i="5" s="1"/>
  <c r="M6" i="5" s="1"/>
  <c r="H5" i="1"/>
  <c r="I5" i="1" s="1"/>
  <c r="J5" i="1" s="1"/>
  <c r="K5" i="1" s="1"/>
  <c r="L5" i="1" s="1"/>
  <c r="G35" i="4" l="1"/>
  <c r="H35" i="4" s="1"/>
  <c r="M5" i="1"/>
  <c r="L158" i="1"/>
  <c r="M158" i="1" l="1"/>
  <c r="N5" i="1"/>
  <c r="N158" i="1" s="1"/>
  <c r="N222" i="1" s="1"/>
  <c r="I35" i="4"/>
  <c r="C3" i="4"/>
  <c r="J35" i="4" l="1"/>
  <c r="G158" i="1"/>
  <c r="G241" i="1"/>
  <c r="G237" i="1"/>
  <c r="G233" i="1"/>
  <c r="G229" i="1"/>
  <c r="G221" i="1"/>
  <c r="G217" i="1"/>
  <c r="G213" i="1"/>
  <c r="G209" i="1"/>
  <c r="G205" i="1"/>
  <c r="G196" i="1"/>
  <c r="G192" i="1"/>
  <c r="G188" i="1"/>
  <c r="G184" i="1"/>
  <c r="G177" i="1"/>
  <c r="G173" i="1"/>
  <c r="G169" i="1"/>
  <c r="G165" i="1"/>
  <c r="G157" i="1"/>
  <c r="G153" i="1"/>
  <c r="G144" i="1"/>
  <c r="G128" i="1"/>
  <c r="G117" i="1"/>
  <c r="G113" i="1"/>
  <c r="G222" i="1"/>
  <c r="G240" i="1"/>
  <c r="G236" i="1"/>
  <c r="G232" i="1"/>
  <c r="G228" i="1"/>
  <c r="G220" i="1"/>
  <c r="G216" i="1"/>
  <c r="G212" i="1"/>
  <c r="G208" i="1"/>
  <c r="G199" i="1"/>
  <c r="G195" i="1"/>
  <c r="G191" i="1"/>
  <c r="G187" i="1"/>
  <c r="G183" i="1"/>
  <c r="G176" i="1"/>
  <c r="G172" i="1"/>
  <c r="G168" i="1"/>
  <c r="G164" i="1"/>
  <c r="G156" i="1"/>
  <c r="G152" i="1"/>
  <c r="G143" i="1"/>
  <c r="G137" i="1"/>
  <c r="G131" i="1"/>
  <c r="G121" i="1"/>
  <c r="G112" i="1"/>
  <c r="G242" i="1"/>
  <c r="G234" i="1"/>
  <c r="G226" i="1"/>
  <c r="G214" i="1"/>
  <c r="G206" i="1"/>
  <c r="G193" i="1"/>
  <c r="G185" i="1"/>
  <c r="G174" i="1"/>
  <c r="G166" i="1"/>
  <c r="G154" i="1"/>
  <c r="G139" i="1"/>
  <c r="G129" i="1"/>
  <c r="G114" i="1"/>
  <c r="G243" i="1"/>
  <c r="G239" i="1"/>
  <c r="G235" i="1"/>
  <c r="G231" i="1"/>
  <c r="G227" i="1"/>
  <c r="G219" i="1"/>
  <c r="G215" i="1"/>
  <c r="G211" i="1"/>
  <c r="G207" i="1"/>
  <c r="G198" i="1"/>
  <c r="G194" i="1"/>
  <c r="G190" i="1"/>
  <c r="G186" i="1"/>
  <c r="G179" i="1"/>
  <c r="G175" i="1"/>
  <c r="G171" i="1"/>
  <c r="G167" i="1"/>
  <c r="G163" i="1"/>
  <c r="G155" i="1"/>
  <c r="G151" i="1"/>
  <c r="G130" i="1"/>
  <c r="G115" i="1"/>
  <c r="G111" i="1"/>
  <c r="G247" i="1"/>
  <c r="G238" i="1"/>
  <c r="G230" i="1"/>
  <c r="G218" i="1"/>
  <c r="G210" i="1"/>
  <c r="G197" i="1"/>
  <c r="G189" i="1"/>
  <c r="G178" i="1"/>
  <c r="G170" i="1"/>
  <c r="G162" i="1"/>
  <c r="G145" i="1"/>
  <c r="G118" i="1"/>
  <c r="G110" i="1"/>
  <c r="K35" i="4" l="1"/>
  <c r="C3" i="5"/>
  <c r="M222" i="1"/>
  <c r="M111" i="1"/>
  <c r="N111" i="1" s="1"/>
  <c r="L35" i="4" l="1"/>
  <c r="G50" i="4"/>
  <c r="M35" i="4" l="1"/>
  <c r="G256" i="1"/>
  <c r="N35" i="4" l="1"/>
  <c r="M145" i="1"/>
  <c r="M157" i="1" s="1"/>
  <c r="G22" i="4"/>
  <c r="M110" i="1" s="1"/>
  <c r="G36" i="4"/>
  <c r="G46" i="4"/>
  <c r="G47" i="4"/>
  <c r="G48" i="4"/>
  <c r="G119" i="4" s="1"/>
  <c r="G49" i="4"/>
  <c r="G51" i="4"/>
  <c r="G52" i="4"/>
  <c r="G53" i="4"/>
  <c r="G54" i="4"/>
  <c r="G55" i="4"/>
  <c r="G56" i="4"/>
  <c r="G57" i="4"/>
  <c r="G58" i="4"/>
  <c r="G59" i="4"/>
  <c r="G60" i="4"/>
  <c r="G61" i="4"/>
  <c r="G62" i="4"/>
  <c r="G63" i="4"/>
  <c r="G64" i="4"/>
  <c r="G65" i="4"/>
  <c r="G66" i="4"/>
  <c r="G67" i="4"/>
  <c r="G68" i="4"/>
  <c r="G69" i="4"/>
  <c r="G70" i="4"/>
  <c r="G71" i="4"/>
  <c r="G72" i="4"/>
  <c r="G73" i="4"/>
  <c r="G74" i="4"/>
  <c r="G75" i="4"/>
  <c r="G76" i="4"/>
  <c r="G77" i="4"/>
  <c r="G78" i="4"/>
  <c r="G79" i="4"/>
  <c r="G80" i="4"/>
  <c r="G81" i="4"/>
  <c r="G82" i="4"/>
  <c r="G83" i="4"/>
  <c r="G84" i="4"/>
  <c r="G85" i="4"/>
  <c r="G86" i="4"/>
  <c r="G87" i="4"/>
  <c r="G88" i="4"/>
  <c r="G89" i="4"/>
  <c r="G90" i="4"/>
  <c r="G91" i="4"/>
  <c r="G92" i="4"/>
  <c r="G93" i="4"/>
  <c r="G94" i="4"/>
  <c r="G95" i="4"/>
  <c r="G96" i="4"/>
  <c r="G97" i="4"/>
  <c r="G98" i="4"/>
  <c r="G99" i="4"/>
  <c r="G100" i="4"/>
  <c r="G101" i="4"/>
  <c r="G102" i="4"/>
  <c r="G103" i="4"/>
  <c r="G104" i="4"/>
  <c r="G105" i="4"/>
  <c r="G106" i="4"/>
  <c r="G107" i="4"/>
  <c r="G108" i="4"/>
  <c r="G109" i="4"/>
  <c r="G110" i="4"/>
  <c r="G111" i="4"/>
  <c r="G112" i="4"/>
  <c r="G113" i="4"/>
  <c r="G114" i="4"/>
  <c r="G115" i="4"/>
  <c r="G15" i="4"/>
  <c r="G16" i="4"/>
  <c r="H16" i="4" s="1"/>
  <c r="I16" i="4" s="1"/>
  <c r="J16" i="4" s="1"/>
  <c r="K16" i="4" s="1"/>
  <c r="L16" i="4" s="1"/>
  <c r="M16" i="4" s="1"/>
  <c r="N16" i="4" s="1"/>
  <c r="G13" i="4"/>
  <c r="G10" i="4"/>
  <c r="H10" i="4" s="1"/>
  <c r="I10" i="4" s="1"/>
  <c r="J10" i="4" s="1"/>
  <c r="K10" i="4" s="1"/>
  <c r="L10" i="4" s="1"/>
  <c r="M10" i="4" s="1"/>
  <c r="G9" i="4"/>
  <c r="L222" i="1"/>
  <c r="F10" i="5"/>
  <c r="N99" i="1" l="1"/>
  <c r="N142" i="1"/>
  <c r="G27" i="4"/>
  <c r="H36" i="4"/>
  <c r="M93" i="1"/>
  <c r="M115" i="1" s="1"/>
  <c r="N93" i="1"/>
  <c r="N115" i="1" s="1"/>
  <c r="G29" i="4"/>
  <c r="M92" i="1"/>
  <c r="M114" i="1" s="1"/>
  <c r="H134" i="1"/>
  <c r="H145" i="1"/>
  <c r="M98" i="1"/>
  <c r="M130" i="1" s="1"/>
  <c r="G121" i="4"/>
  <c r="G120" i="4"/>
  <c r="M97" i="1"/>
  <c r="M96" i="1"/>
  <c r="M99" i="1"/>
  <c r="M142" i="1"/>
  <c r="H135" i="1"/>
  <c r="I145" i="1"/>
  <c r="H93" i="1"/>
  <c r="H115" i="1" s="1"/>
  <c r="H112" i="1"/>
  <c r="H110" i="1"/>
  <c r="H142" i="1"/>
  <c r="H99" i="1"/>
  <c r="H199" i="1"/>
  <c r="I199" i="1" s="1"/>
  <c r="J199" i="1" s="1"/>
  <c r="K199" i="1" s="1"/>
  <c r="L199" i="1" s="1"/>
  <c r="M199" i="1" s="1"/>
  <c r="N199" i="1" s="1"/>
  <c r="N221" i="1" s="1"/>
  <c r="H198" i="1"/>
  <c r="I198" i="1" s="1"/>
  <c r="J198" i="1" s="1"/>
  <c r="K198" i="1" s="1"/>
  <c r="L198" i="1" s="1"/>
  <c r="M198" i="1" s="1"/>
  <c r="N198" i="1" s="1"/>
  <c r="H197" i="1"/>
  <c r="I197" i="1" s="1"/>
  <c r="J197" i="1" s="1"/>
  <c r="K197" i="1" s="1"/>
  <c r="L197" i="1" s="1"/>
  <c r="M197" i="1" s="1"/>
  <c r="N197" i="1" s="1"/>
  <c r="H196" i="1"/>
  <c r="I196" i="1" s="1"/>
  <c r="J196" i="1" s="1"/>
  <c r="K196" i="1" s="1"/>
  <c r="L196" i="1" s="1"/>
  <c r="M196" i="1" s="1"/>
  <c r="N196" i="1" s="1"/>
  <c r="H195" i="1"/>
  <c r="I195" i="1" s="1"/>
  <c r="J195" i="1" s="1"/>
  <c r="K195" i="1" s="1"/>
  <c r="L195" i="1" s="1"/>
  <c r="M195" i="1" s="1"/>
  <c r="N195" i="1" s="1"/>
  <c r="H194" i="1"/>
  <c r="I194" i="1" s="1"/>
  <c r="J194" i="1" s="1"/>
  <c r="K194" i="1" s="1"/>
  <c r="L194" i="1" s="1"/>
  <c r="M194" i="1" s="1"/>
  <c r="N194" i="1" s="1"/>
  <c r="H193" i="1"/>
  <c r="I193" i="1" s="1"/>
  <c r="J193" i="1" s="1"/>
  <c r="K193" i="1" s="1"/>
  <c r="L193" i="1" s="1"/>
  <c r="M193" i="1" s="1"/>
  <c r="N193" i="1" s="1"/>
  <c r="H192" i="1"/>
  <c r="I192" i="1" s="1"/>
  <c r="J192" i="1" s="1"/>
  <c r="K192" i="1" s="1"/>
  <c r="L192" i="1" s="1"/>
  <c r="M192" i="1" s="1"/>
  <c r="N192" i="1" s="1"/>
  <c r="H191" i="1"/>
  <c r="I191" i="1" s="1"/>
  <c r="J191" i="1" s="1"/>
  <c r="K191" i="1" s="1"/>
  <c r="L191" i="1" s="1"/>
  <c r="M191" i="1" s="1"/>
  <c r="N191" i="1" s="1"/>
  <c r="H190" i="1"/>
  <c r="I190" i="1" s="1"/>
  <c r="J190" i="1" s="1"/>
  <c r="K190" i="1" s="1"/>
  <c r="L190" i="1" s="1"/>
  <c r="M190" i="1" s="1"/>
  <c r="N190" i="1" s="1"/>
  <c r="H189" i="1"/>
  <c r="I189" i="1" s="1"/>
  <c r="J189" i="1" s="1"/>
  <c r="K189" i="1" s="1"/>
  <c r="L189" i="1" s="1"/>
  <c r="M189" i="1" s="1"/>
  <c r="N189" i="1" s="1"/>
  <c r="H188" i="1"/>
  <c r="I188" i="1" s="1"/>
  <c r="J188" i="1" s="1"/>
  <c r="K188" i="1" s="1"/>
  <c r="L188" i="1" s="1"/>
  <c r="M188" i="1" s="1"/>
  <c r="N188" i="1" s="1"/>
  <c r="H187" i="1"/>
  <c r="I187" i="1" s="1"/>
  <c r="J187" i="1" s="1"/>
  <c r="K187" i="1" s="1"/>
  <c r="L187" i="1" s="1"/>
  <c r="M187" i="1" s="1"/>
  <c r="N187" i="1" s="1"/>
  <c r="N209" i="1" s="1"/>
  <c r="N213" i="1" s="1"/>
  <c r="H186" i="1"/>
  <c r="I186" i="1" s="1"/>
  <c r="J186" i="1" s="1"/>
  <c r="K186" i="1" s="1"/>
  <c r="L186" i="1" s="1"/>
  <c r="M186" i="1" s="1"/>
  <c r="N186" i="1" s="1"/>
  <c r="H185" i="1"/>
  <c r="I185" i="1" s="1"/>
  <c r="J185" i="1" s="1"/>
  <c r="K185" i="1" s="1"/>
  <c r="L185" i="1" s="1"/>
  <c r="M185" i="1" s="1"/>
  <c r="N185" i="1" s="1"/>
  <c r="N207" i="1" s="1"/>
  <c r="H184" i="1"/>
  <c r="I184" i="1" s="1"/>
  <c r="J184" i="1" s="1"/>
  <c r="K184" i="1" s="1"/>
  <c r="L184" i="1" s="1"/>
  <c r="M184" i="1" s="1"/>
  <c r="N184" i="1" s="1"/>
  <c r="H183" i="1"/>
  <c r="I183" i="1" s="1"/>
  <c r="J183" i="1" s="1"/>
  <c r="K183" i="1" s="1"/>
  <c r="L183" i="1" s="1"/>
  <c r="M183" i="1" s="1"/>
  <c r="N183" i="1" s="1"/>
  <c r="K158" i="1"/>
  <c r="K222" i="1" s="1"/>
  <c r="J158" i="1"/>
  <c r="J222" i="1" s="1"/>
  <c r="I158" i="1"/>
  <c r="I222" i="1" s="1"/>
  <c r="H158" i="1"/>
  <c r="H222" i="1" s="1"/>
  <c r="H151" i="1"/>
  <c r="I151" i="1" s="1"/>
  <c r="J151" i="1" s="1"/>
  <c r="K151" i="1" s="1"/>
  <c r="L151" i="1" s="1"/>
  <c r="M151" i="1" s="1"/>
  <c r="N151" i="1" s="1"/>
  <c r="I36" i="4" l="1"/>
  <c r="H27" i="4"/>
  <c r="N211" i="1"/>
  <c r="N218" i="1"/>
  <c r="H136" i="1"/>
  <c r="H137" i="1" s="1"/>
  <c r="H92" i="1"/>
  <c r="H114" i="1" s="1"/>
  <c r="H96" i="1"/>
  <c r="M155" i="1"/>
  <c r="M209" i="1" s="1"/>
  <c r="M213" i="1" s="1"/>
  <c r="M129" i="1"/>
  <c r="M128" i="1"/>
  <c r="M153" i="1"/>
  <c r="M207" i="1" s="1"/>
  <c r="M211" i="1" s="1"/>
  <c r="H97" i="1"/>
  <c r="H155" i="1" s="1"/>
  <c r="H209" i="1" s="1"/>
  <c r="H213" i="1" s="1"/>
  <c r="H98" i="1"/>
  <c r="H130" i="1" s="1"/>
  <c r="M221" i="1"/>
  <c r="I135" i="1"/>
  <c r="J135" i="1" s="1"/>
  <c r="I134" i="1"/>
  <c r="J134" i="1" s="1"/>
  <c r="K134" i="1" s="1"/>
  <c r="L134" i="1" s="1"/>
  <c r="M134" i="1" s="1"/>
  <c r="N134" i="1" s="1"/>
  <c r="J145" i="1"/>
  <c r="I110" i="1"/>
  <c r="I93" i="1"/>
  <c r="I115" i="1" s="1"/>
  <c r="I98" i="1"/>
  <c r="I99" i="1"/>
  <c r="I142" i="1"/>
  <c r="I96" i="1"/>
  <c r="I92" i="1"/>
  <c r="I114" i="1" s="1"/>
  <c r="I112" i="1"/>
  <c r="J112" i="1" s="1"/>
  <c r="K112" i="1" s="1"/>
  <c r="L112" i="1" s="1"/>
  <c r="I97" i="1"/>
  <c r="H113" i="1"/>
  <c r="J36" i="4" l="1"/>
  <c r="I27" i="4"/>
  <c r="I113" i="1"/>
  <c r="I139" i="1" s="1"/>
  <c r="K135" i="1"/>
  <c r="L135" i="1" s="1"/>
  <c r="M135" i="1" s="1"/>
  <c r="H152" i="1"/>
  <c r="H206" i="1" s="1"/>
  <c r="H129" i="1"/>
  <c r="M218" i="1"/>
  <c r="M112" i="1"/>
  <c r="K145" i="1"/>
  <c r="J96" i="1"/>
  <c r="J98" i="1"/>
  <c r="J110" i="1"/>
  <c r="J113" i="1" s="1"/>
  <c r="J92" i="1"/>
  <c r="J114" i="1" s="1"/>
  <c r="J97" i="1"/>
  <c r="J99" i="1"/>
  <c r="J142" i="1"/>
  <c r="J93" i="1"/>
  <c r="J115" i="1" s="1"/>
  <c r="G31" i="4"/>
  <c r="H117" i="1"/>
  <c r="I155" i="1"/>
  <c r="I209" i="1" s="1"/>
  <c r="I213" i="1" s="1"/>
  <c r="I129" i="1"/>
  <c r="H131" i="1"/>
  <c r="H153" i="1"/>
  <c r="H207" i="1" s="1"/>
  <c r="H128" i="1"/>
  <c r="H157" i="1" s="1"/>
  <c r="H221" i="1" s="1"/>
  <c r="I130" i="1"/>
  <c r="H143" i="1"/>
  <c r="H139" i="1"/>
  <c r="H116" i="1"/>
  <c r="K36" i="4" l="1"/>
  <c r="J27" i="4"/>
  <c r="M116" i="1"/>
  <c r="N112" i="1"/>
  <c r="N116" i="1" s="1"/>
  <c r="N113" i="1"/>
  <c r="M136" i="1"/>
  <c r="N135" i="1"/>
  <c r="N136" i="1" s="1"/>
  <c r="H29" i="4"/>
  <c r="H31" i="4" s="1"/>
  <c r="I29" i="4"/>
  <c r="H118" i="1"/>
  <c r="H119" i="1" s="1"/>
  <c r="M113" i="1"/>
  <c r="M139" i="1" s="1"/>
  <c r="L145" i="1"/>
  <c r="K97" i="1"/>
  <c r="K96" i="1"/>
  <c r="K99" i="1"/>
  <c r="K142" i="1"/>
  <c r="K92" i="1"/>
  <c r="K114" i="1" s="1"/>
  <c r="K98" i="1"/>
  <c r="K93" i="1"/>
  <c r="K115" i="1" s="1"/>
  <c r="K110" i="1"/>
  <c r="I116" i="1"/>
  <c r="H214" i="1"/>
  <c r="H216" i="1"/>
  <c r="H210" i="1"/>
  <c r="J155" i="1"/>
  <c r="J209" i="1" s="1"/>
  <c r="J213" i="1" s="1"/>
  <c r="J129" i="1"/>
  <c r="H247" i="1"/>
  <c r="J130" i="1"/>
  <c r="I153" i="1"/>
  <c r="I207" i="1" s="1"/>
  <c r="I128" i="1"/>
  <c r="I157" i="1" s="1"/>
  <c r="I221" i="1" s="1"/>
  <c r="J139" i="1"/>
  <c r="H156" i="1"/>
  <c r="H220" i="1" s="1"/>
  <c r="I143" i="1"/>
  <c r="I131" i="1"/>
  <c r="H154" i="1"/>
  <c r="H208" i="1" s="1"/>
  <c r="H215" i="1" s="1"/>
  <c r="H218" i="1"/>
  <c r="H211" i="1"/>
  <c r="I136" i="1"/>
  <c r="I137" i="1" s="1"/>
  <c r="L36" i="4" l="1"/>
  <c r="K27" i="4"/>
  <c r="N139" i="1"/>
  <c r="J29" i="4"/>
  <c r="H89" i="1"/>
  <c r="H107" i="1" s="1"/>
  <c r="I117" i="1"/>
  <c r="I118" i="1" s="1"/>
  <c r="J117" i="1" s="1"/>
  <c r="I31" i="4"/>
  <c r="I89" i="1" s="1"/>
  <c r="I107" i="1" s="1"/>
  <c r="L110" i="1"/>
  <c r="L113" i="1" s="1"/>
  <c r="L98" i="1"/>
  <c r="L130" i="1" s="1"/>
  <c r="L97" i="1"/>
  <c r="L155" i="1" s="1"/>
  <c r="L209" i="1" s="1"/>
  <c r="L213" i="1" s="1"/>
  <c r="L93" i="1"/>
  <c r="L115" i="1" s="1"/>
  <c r="L92" i="1"/>
  <c r="L114" i="1" s="1"/>
  <c r="L96" i="1"/>
  <c r="L142" i="1"/>
  <c r="L99" i="1"/>
  <c r="K130" i="1"/>
  <c r="K113" i="1"/>
  <c r="K139" i="1" s="1"/>
  <c r="H212" i="1"/>
  <c r="H219" i="1"/>
  <c r="I156" i="1"/>
  <c r="I220" i="1" s="1"/>
  <c r="J143" i="1"/>
  <c r="J153" i="1"/>
  <c r="J207" i="1" s="1"/>
  <c r="J128" i="1"/>
  <c r="J157" i="1" s="1"/>
  <c r="J221" i="1" s="1"/>
  <c r="J116" i="1"/>
  <c r="I247" i="1"/>
  <c r="I152" i="1"/>
  <c r="I206" i="1" s="1"/>
  <c r="I154" i="1"/>
  <c r="I208" i="1" s="1"/>
  <c r="J131" i="1"/>
  <c r="K129" i="1"/>
  <c r="K155" i="1"/>
  <c r="K209" i="1" s="1"/>
  <c r="K213" i="1" s="1"/>
  <c r="I211" i="1"/>
  <c r="I218" i="1"/>
  <c r="J136" i="1"/>
  <c r="J137" i="1" s="1"/>
  <c r="H217" i="1"/>
  <c r="M36" i="4" l="1"/>
  <c r="L27" i="4"/>
  <c r="H121" i="1"/>
  <c r="H256" i="1" s="1"/>
  <c r="K29" i="4"/>
  <c r="J31" i="4"/>
  <c r="J89" i="1" s="1"/>
  <c r="J107" i="1" s="1"/>
  <c r="L129" i="1"/>
  <c r="L139" i="1"/>
  <c r="K116" i="1"/>
  <c r="L116" i="1"/>
  <c r="L128" i="1"/>
  <c r="L157" i="1" s="1"/>
  <c r="L221" i="1" s="1"/>
  <c r="L153" i="1"/>
  <c r="L207" i="1" s="1"/>
  <c r="K136" i="1"/>
  <c r="K137" i="1" s="1"/>
  <c r="L136" i="1"/>
  <c r="J118" i="1"/>
  <c r="K117" i="1" s="1"/>
  <c r="I119" i="1"/>
  <c r="I121" i="1" s="1"/>
  <c r="J247" i="1"/>
  <c r="J152" i="1"/>
  <c r="J206" i="1" s="1"/>
  <c r="J211" i="1"/>
  <c r="J218" i="1"/>
  <c r="I212" i="1"/>
  <c r="I219" i="1"/>
  <c r="I216" i="1"/>
  <c r="I215" i="1"/>
  <c r="I214" i="1"/>
  <c r="I210" i="1"/>
  <c r="K143" i="1"/>
  <c r="J156" i="1"/>
  <c r="J220" i="1" s="1"/>
  <c r="J154" i="1"/>
  <c r="J208" i="1" s="1"/>
  <c r="K131" i="1"/>
  <c r="K153" i="1"/>
  <c r="K207" i="1" s="1"/>
  <c r="K128" i="1"/>
  <c r="K157" i="1" s="1"/>
  <c r="K221" i="1" s="1"/>
  <c r="I217" i="1"/>
  <c r="N36" i="4" l="1"/>
  <c r="N27" i="4" s="1"/>
  <c r="N31" i="4" s="1"/>
  <c r="N89" i="1" s="1"/>
  <c r="N107" i="1" s="1"/>
  <c r="M27" i="4"/>
  <c r="G10" i="5"/>
  <c r="L29" i="4"/>
  <c r="L31" i="4" s="1"/>
  <c r="L89" i="1" s="1"/>
  <c r="L107" i="1" s="1"/>
  <c r="K31" i="4"/>
  <c r="K89" i="1" s="1"/>
  <c r="K107" i="1" s="1"/>
  <c r="L137" i="1"/>
  <c r="J119" i="1"/>
  <c r="J121" i="1" s="1"/>
  <c r="K154" i="1"/>
  <c r="K208" i="1" s="1"/>
  <c r="L131" i="1"/>
  <c r="K156" i="1"/>
  <c r="K220" i="1" s="1"/>
  <c r="L143" i="1"/>
  <c r="K118" i="1"/>
  <c r="L211" i="1"/>
  <c r="L218" i="1"/>
  <c r="I256" i="1"/>
  <c r="H10" i="5"/>
  <c r="K211" i="1"/>
  <c r="K218" i="1"/>
  <c r="K247" i="1"/>
  <c r="K152" i="1"/>
  <c r="K206" i="1" s="1"/>
  <c r="J216" i="1"/>
  <c r="J215" i="1"/>
  <c r="J214" i="1"/>
  <c r="J210" i="1"/>
  <c r="J212" i="1"/>
  <c r="J219" i="1"/>
  <c r="J217" i="1"/>
  <c r="M29" i="4" l="1"/>
  <c r="M31" i="4" s="1"/>
  <c r="M89" i="1" s="1"/>
  <c r="M107" i="1" s="1"/>
  <c r="L156" i="1"/>
  <c r="L220" i="1" s="1"/>
  <c r="M143" i="1"/>
  <c r="L247" i="1"/>
  <c r="M137" i="1"/>
  <c r="N137" i="1" s="1"/>
  <c r="L154" i="1"/>
  <c r="L208" i="1" s="1"/>
  <c r="L217" i="1" s="1"/>
  <c r="M131" i="1"/>
  <c r="K219" i="1"/>
  <c r="K217" i="1"/>
  <c r="K212" i="1"/>
  <c r="L152" i="1"/>
  <c r="L206" i="1" s="1"/>
  <c r="J256" i="1"/>
  <c r="K119" i="1"/>
  <c r="K121" i="1" s="1"/>
  <c r="L117" i="1"/>
  <c r="L118" i="1" s="1"/>
  <c r="K215" i="1"/>
  <c r="K214" i="1"/>
  <c r="K210" i="1"/>
  <c r="K216" i="1"/>
  <c r="N247" i="1" l="1"/>
  <c r="N152" i="1"/>
  <c r="N206" i="1" s="1"/>
  <c r="M154" i="1"/>
  <c r="M208" i="1" s="1"/>
  <c r="N131" i="1"/>
  <c r="N154" i="1" s="1"/>
  <c r="N208" i="1" s="1"/>
  <c r="M156" i="1"/>
  <c r="M220" i="1" s="1"/>
  <c r="N143" i="1"/>
  <c r="N156" i="1" s="1"/>
  <c r="N220" i="1" s="1"/>
  <c r="L219" i="1"/>
  <c r="L212" i="1"/>
  <c r="M247" i="1"/>
  <c r="M152" i="1"/>
  <c r="M206" i="1" s="1"/>
  <c r="L119" i="1"/>
  <c r="L121" i="1" s="1"/>
  <c r="L256" i="1" s="1"/>
  <c r="M117" i="1"/>
  <c r="M118" i="1" s="1"/>
  <c r="M219" i="1"/>
  <c r="M212" i="1"/>
  <c r="M217" i="1"/>
  <c r="L216" i="1"/>
  <c r="L215" i="1"/>
  <c r="L210" i="1"/>
  <c r="L214" i="1"/>
  <c r="K256" i="1"/>
  <c r="G257" i="1"/>
  <c r="H178" i="1"/>
  <c r="I178" i="1" s="1"/>
  <c r="H168" i="1"/>
  <c r="H164" i="1"/>
  <c r="H228" i="1" s="1"/>
  <c r="H174" i="1"/>
  <c r="H165" i="1"/>
  <c r="H229" i="1" s="1"/>
  <c r="H177" i="1"/>
  <c r="H169" i="1"/>
  <c r="H233" i="1" s="1"/>
  <c r="H171" i="1"/>
  <c r="H167" i="1"/>
  <c r="H170" i="1"/>
  <c r="I170" i="1" s="1"/>
  <c r="H173" i="1"/>
  <c r="H163" i="1"/>
  <c r="H176" i="1"/>
  <c r="H175" i="1"/>
  <c r="H166" i="1"/>
  <c r="H172" i="1"/>
  <c r="H162" i="1"/>
  <c r="H179" i="1"/>
  <c r="N214" i="1" l="1"/>
  <c r="N216" i="1"/>
  <c r="N210" i="1"/>
  <c r="N219" i="1"/>
  <c r="N212" i="1"/>
  <c r="N215" i="1"/>
  <c r="N217" i="1"/>
  <c r="M119" i="1"/>
  <c r="M121" i="1" s="1"/>
  <c r="M256" i="1" s="1"/>
  <c r="N117" i="1"/>
  <c r="N118" i="1" s="1"/>
  <c r="N119" i="1" s="1"/>
  <c r="N121" i="1" s="1"/>
  <c r="G258" i="1"/>
  <c r="G259" i="1" s="1"/>
  <c r="G261" i="1"/>
  <c r="F12" i="5"/>
  <c r="F16" i="5" s="1"/>
  <c r="F22" i="5" s="1"/>
  <c r="H237" i="1"/>
  <c r="I173" i="1"/>
  <c r="I237" i="1" s="1"/>
  <c r="M215" i="1"/>
  <c r="M210" i="1"/>
  <c r="M214" i="1"/>
  <c r="M216" i="1"/>
  <c r="H231" i="1"/>
  <c r="I167" i="1"/>
  <c r="J167" i="1" s="1"/>
  <c r="K167" i="1" s="1"/>
  <c r="I171" i="1"/>
  <c r="H235" i="1"/>
  <c r="H243" i="1"/>
  <c r="I179" i="1"/>
  <c r="H226" i="1"/>
  <c r="I162" i="1"/>
  <c r="H230" i="1"/>
  <c r="I166" i="1"/>
  <c r="H227" i="1"/>
  <c r="I163" i="1"/>
  <c r="I174" i="1"/>
  <c r="H238" i="1"/>
  <c r="I242" i="1"/>
  <c r="J178" i="1"/>
  <c r="H236" i="1"/>
  <c r="I172" i="1"/>
  <c r="H239" i="1"/>
  <c r="I175" i="1"/>
  <c r="I234" i="1"/>
  <c r="J170" i="1"/>
  <c r="H241" i="1"/>
  <c r="I177" i="1"/>
  <c r="H240" i="1"/>
  <c r="I176" i="1"/>
  <c r="H232" i="1"/>
  <c r="I168" i="1"/>
  <c r="H242" i="1"/>
  <c r="H234" i="1"/>
  <c r="I169" i="1"/>
  <c r="I165" i="1"/>
  <c r="I164" i="1"/>
  <c r="N256" i="1" l="1"/>
  <c r="F18" i="5"/>
  <c r="F24" i="5" s="1"/>
  <c r="F14" i="5"/>
  <c r="J173" i="1"/>
  <c r="K173" i="1" s="1"/>
  <c r="J231" i="1"/>
  <c r="I231" i="1"/>
  <c r="J165" i="1"/>
  <c r="I229" i="1"/>
  <c r="L167" i="1"/>
  <c r="K231" i="1"/>
  <c r="K178" i="1"/>
  <c r="J242" i="1"/>
  <c r="I226" i="1"/>
  <c r="J162" i="1"/>
  <c r="I233" i="1"/>
  <c r="J169" i="1"/>
  <c r="J168" i="1"/>
  <c r="I232" i="1"/>
  <c r="I240" i="1"/>
  <c r="J176" i="1"/>
  <c r="J234" i="1"/>
  <c r="K170" i="1"/>
  <c r="J172" i="1"/>
  <c r="I236" i="1"/>
  <c r="I230" i="1"/>
  <c r="J166" i="1"/>
  <c r="J179" i="1"/>
  <c r="I243" i="1"/>
  <c r="I228" i="1"/>
  <c r="J164" i="1"/>
  <c r="J174" i="1"/>
  <c r="I238" i="1"/>
  <c r="I241" i="1"/>
  <c r="J177" i="1"/>
  <c r="I239" i="1"/>
  <c r="J175" i="1"/>
  <c r="J163" i="1"/>
  <c r="I227" i="1"/>
  <c r="H245" i="1"/>
  <c r="H246" i="1" s="1"/>
  <c r="H248" i="1" s="1"/>
  <c r="H257" i="1" s="1"/>
  <c r="H258" i="1" s="1"/>
  <c r="I235" i="1"/>
  <c r="J171" i="1"/>
  <c r="J237" i="1" l="1"/>
  <c r="L231" i="1"/>
  <c r="M167" i="1"/>
  <c r="N167" i="1" s="1"/>
  <c r="N231" i="1" s="1"/>
  <c r="J238" i="1"/>
  <c r="K174" i="1"/>
  <c r="K164" i="1"/>
  <c r="J228" i="1"/>
  <c r="L170" i="1"/>
  <c r="K234" i="1"/>
  <c r="K169" i="1"/>
  <c r="J233" i="1"/>
  <c r="K171" i="1"/>
  <c r="J235" i="1"/>
  <c r="K163" i="1"/>
  <c r="J227" i="1"/>
  <c r="K175" i="1"/>
  <c r="J239" i="1"/>
  <c r="K176" i="1"/>
  <c r="J240" i="1"/>
  <c r="K237" i="1"/>
  <c r="L173" i="1"/>
  <c r="K162" i="1"/>
  <c r="J226" i="1"/>
  <c r="K179" i="1"/>
  <c r="J243" i="1"/>
  <c r="J236" i="1"/>
  <c r="K172" i="1"/>
  <c r="I245" i="1"/>
  <c r="I246" i="1" s="1"/>
  <c r="I248" i="1" s="1"/>
  <c r="I257" i="1" s="1"/>
  <c r="I258" i="1" s="1"/>
  <c r="G12" i="5"/>
  <c r="H261" i="1"/>
  <c r="H259" i="1"/>
  <c r="K177" i="1"/>
  <c r="J241" i="1"/>
  <c r="K166" i="1"/>
  <c r="J230" i="1"/>
  <c r="K168" i="1"/>
  <c r="J232" i="1"/>
  <c r="L178" i="1"/>
  <c r="K242" i="1"/>
  <c r="J229" i="1"/>
  <c r="K165" i="1"/>
  <c r="J245" i="1" l="1"/>
  <c r="J246" i="1" s="1"/>
  <c r="J248" i="1" s="1"/>
  <c r="J257" i="1" s="1"/>
  <c r="J258" i="1" s="1"/>
  <c r="M231" i="1"/>
  <c r="L237" i="1"/>
  <c r="M173" i="1"/>
  <c r="N173" i="1" s="1"/>
  <c r="N237" i="1" s="1"/>
  <c r="L234" i="1"/>
  <c r="M170" i="1"/>
  <c r="N170" i="1" s="1"/>
  <c r="N234" i="1" s="1"/>
  <c r="L242" i="1"/>
  <c r="M178" i="1"/>
  <c r="N178" i="1" s="1"/>
  <c r="N242" i="1" s="1"/>
  <c r="K236" i="1"/>
  <c r="L172" i="1"/>
  <c r="K230" i="1"/>
  <c r="L166" i="1"/>
  <c r="L162" i="1"/>
  <c r="K226" i="1"/>
  <c r="L176" i="1"/>
  <c r="K240" i="1"/>
  <c r="L163" i="1"/>
  <c r="K227" i="1"/>
  <c r="K233" i="1"/>
  <c r="L169" i="1"/>
  <c r="L164" i="1"/>
  <c r="K228" i="1"/>
  <c r="K238" i="1"/>
  <c r="L174" i="1"/>
  <c r="L165" i="1"/>
  <c r="K229" i="1"/>
  <c r="G16" i="5"/>
  <c r="G14" i="5"/>
  <c r="K232" i="1"/>
  <c r="L168" i="1"/>
  <c r="K241" i="1"/>
  <c r="L177" i="1"/>
  <c r="I259" i="1"/>
  <c r="I261" i="1"/>
  <c r="H12" i="5"/>
  <c r="K243" i="1"/>
  <c r="L179" i="1"/>
  <c r="L175" i="1"/>
  <c r="K239" i="1"/>
  <c r="K235" i="1"/>
  <c r="L171" i="1"/>
  <c r="I12" i="5" l="1"/>
  <c r="I10" i="5" s="1"/>
  <c r="I14" i="5" s="1"/>
  <c r="I16" i="5" s="1"/>
  <c r="G18" i="5"/>
  <c r="G24" i="5" s="1"/>
  <c r="G22" i="5"/>
  <c r="J259" i="1"/>
  <c r="J261" i="1"/>
  <c r="M242" i="1"/>
  <c r="M237" i="1"/>
  <c r="M234" i="1"/>
  <c r="L226" i="1"/>
  <c r="M162" i="1"/>
  <c r="N162" i="1" s="1"/>
  <c r="N226" i="1" s="1"/>
  <c r="L235" i="1"/>
  <c r="M171" i="1"/>
  <c r="N171" i="1" s="1"/>
  <c r="N235" i="1" s="1"/>
  <c r="L243" i="1"/>
  <c r="M179" i="1"/>
  <c r="N179" i="1" s="1"/>
  <c r="N243" i="1" s="1"/>
  <c r="L229" i="1"/>
  <c r="M165" i="1"/>
  <c r="N165" i="1" s="1"/>
  <c r="N229" i="1" s="1"/>
  <c r="L227" i="1"/>
  <c r="M163" i="1"/>
  <c r="N163" i="1" s="1"/>
  <c r="N227" i="1" s="1"/>
  <c r="L241" i="1"/>
  <c r="M177" i="1"/>
  <c r="N177" i="1" s="1"/>
  <c r="N241" i="1" s="1"/>
  <c r="L233" i="1"/>
  <c r="M169" i="1"/>
  <c r="N169" i="1" s="1"/>
  <c r="N233" i="1" s="1"/>
  <c r="L236" i="1"/>
  <c r="M172" i="1"/>
  <c r="N172" i="1" s="1"/>
  <c r="N236" i="1" s="1"/>
  <c r="L240" i="1"/>
  <c r="M176" i="1"/>
  <c r="N176" i="1" s="1"/>
  <c r="N240" i="1" s="1"/>
  <c r="L228" i="1"/>
  <c r="M164" i="1"/>
  <c r="N164" i="1" s="1"/>
  <c r="N228" i="1" s="1"/>
  <c r="L238" i="1"/>
  <c r="M174" i="1"/>
  <c r="N174" i="1" s="1"/>
  <c r="N238" i="1" s="1"/>
  <c r="L239" i="1"/>
  <c r="M175" i="1"/>
  <c r="N175" i="1" s="1"/>
  <c r="N239" i="1" s="1"/>
  <c r="L232" i="1"/>
  <c r="M168" i="1"/>
  <c r="N168" i="1" s="1"/>
  <c r="N232" i="1" s="1"/>
  <c r="L230" i="1"/>
  <c r="M166" i="1"/>
  <c r="N166" i="1" s="1"/>
  <c r="N230" i="1" s="1"/>
  <c r="H14" i="5"/>
  <c r="H16" i="5"/>
  <c r="K245" i="1"/>
  <c r="K246" i="1" s="1"/>
  <c r="K248" i="1" s="1"/>
  <c r="K257" i="1" s="1"/>
  <c r="K258" i="1" s="1"/>
  <c r="N245" i="1" l="1"/>
  <c r="N246" i="1" s="1"/>
  <c r="N248" i="1" s="1"/>
  <c r="N257" i="1" s="1"/>
  <c r="H22" i="5"/>
  <c r="I18" i="5"/>
  <c r="I24" i="5" s="1"/>
  <c r="I22" i="5"/>
  <c r="H18" i="5"/>
  <c r="H24" i="5" s="1"/>
  <c r="M232" i="1"/>
  <c r="M240" i="1"/>
  <c r="M233" i="1"/>
  <c r="M227" i="1"/>
  <c r="M243" i="1"/>
  <c r="M226" i="1"/>
  <c r="M230" i="1"/>
  <c r="M239" i="1"/>
  <c r="M228" i="1"/>
  <c r="M236" i="1"/>
  <c r="M241" i="1"/>
  <c r="M229" i="1"/>
  <c r="M235" i="1"/>
  <c r="M238" i="1"/>
  <c r="L245" i="1"/>
  <c r="L246" i="1" s="1"/>
  <c r="L248" i="1" s="1"/>
  <c r="L257" i="1" s="1"/>
  <c r="L258" i="1" s="1"/>
  <c r="K261" i="1"/>
  <c r="K259" i="1"/>
  <c r="J12" i="5"/>
  <c r="M12" i="5" l="1"/>
  <c r="M10" i="5" s="1"/>
  <c r="M14" i="5" s="1"/>
  <c r="M16" i="5" s="1"/>
  <c r="M22" i="5" s="1"/>
  <c r="N261" i="1"/>
  <c r="N258" i="1"/>
  <c r="N259" i="1" s="1"/>
  <c r="L259" i="1"/>
  <c r="M245" i="1"/>
  <c r="M246" i="1" s="1"/>
  <c r="M248" i="1" s="1"/>
  <c r="M257" i="1" s="1"/>
  <c r="M258" i="1" s="1"/>
  <c r="L261" i="1"/>
  <c r="K12" i="5"/>
  <c r="J10" i="5"/>
  <c r="J14" i="5" s="1"/>
  <c r="J16" i="5" s="1"/>
  <c r="M259" i="1" l="1"/>
  <c r="L12" i="5"/>
  <c r="L10" i="5" s="1"/>
  <c r="M261" i="1"/>
  <c r="J18" i="5"/>
  <c r="J24" i="5" s="1"/>
  <c r="J22" i="5"/>
  <c r="K10" i="5"/>
  <c r="K14" i="5" s="1"/>
  <c r="K16" i="5" s="1"/>
  <c r="L14" i="5" l="1"/>
  <c r="L16" i="5" s="1"/>
  <c r="M18" i="5" s="1"/>
  <c r="M24" i="5" s="1"/>
  <c r="K18" i="5"/>
  <c r="K24" i="5" s="1"/>
  <c r="K22" i="5"/>
  <c r="L22" i="5" l="1"/>
  <c r="L18" i="5"/>
  <c r="L24" i="5" s="1"/>
</calcChain>
</file>

<file path=xl/sharedStrings.xml><?xml version="1.0" encoding="utf-8"?>
<sst xmlns="http://schemas.openxmlformats.org/spreadsheetml/2006/main" count="506" uniqueCount="266">
  <si>
    <t>Data Required for Cost Benchmarking</t>
  </si>
  <si>
    <t>Select Distributor from Dropdown Box:</t>
  </si>
  <si>
    <t xml:space="preserve">  Click to Choose a Distributor</t>
  </si>
  <si>
    <t>History</t>
  </si>
  <si>
    <t>Bridge Year</t>
  </si>
  <si>
    <t>Test Year</t>
  </si>
  <si>
    <t>Additonal Years for Custom IR Filings</t>
  </si>
  <si>
    <t>Required Item</t>
  </si>
  <si>
    <t>Gross Capital Cost Additions Data</t>
  </si>
  <si>
    <t>Total Gross Capital Additions</t>
  </si>
  <si>
    <t>Enter Values</t>
  </si>
  <si>
    <t>HV Gross Capital Additions</t>
  </si>
  <si>
    <t>Output and Other Business Conditions</t>
  </si>
  <si>
    <t>Number of Customers</t>
  </si>
  <si>
    <t>Delivery Volume</t>
  </si>
  <si>
    <t>Annual Peak Demand</t>
  </si>
  <si>
    <t>Distribution Circuit-km</t>
  </si>
  <si>
    <t>Ten Year Customer Growth Percentage</t>
  </si>
  <si>
    <t>Inflation Measures</t>
  </si>
  <si>
    <t>Wage Growth</t>
  </si>
  <si>
    <t>Growth in Economy-wide Inflation</t>
  </si>
  <si>
    <t>Rate of Return (WACC)</t>
  </si>
  <si>
    <t>OM&amp;A Expenses Included in Cost Benchmarking</t>
  </si>
  <si>
    <t>N</t>
  </si>
  <si>
    <t>Use Method 1 [1A - 1B + 1C]</t>
  </si>
  <si>
    <t>Formula</t>
  </si>
  <si>
    <t>Choose a Method:</t>
  </si>
  <si>
    <t>Y</t>
  </si>
  <si>
    <t>Use Method 2 [2A - 2B + 2C]</t>
  </si>
  <si>
    <t>OM&amp;A Values Transfered to Calculations Worksheet</t>
  </si>
  <si>
    <t>Method 1: Enter Values Calculated Elsewhere</t>
  </si>
  <si>
    <t>Enter Values Supported by Separate Calculations</t>
  </si>
  <si>
    <t>1A</t>
  </si>
  <si>
    <t>Total OM&amp;A Consistent with accounts included in [2B]</t>
  </si>
  <si>
    <t>1B</t>
  </si>
  <si>
    <t>HV Cost (Accounts 5014, 5015, and 5112) if included in total</t>
  </si>
  <si>
    <t>1C</t>
  </si>
  <si>
    <t>LV Adjustment</t>
  </si>
  <si>
    <t>Method 2: Enter Detailed Data</t>
  </si>
  <si>
    <t>OM&amp;A Data</t>
  </si>
  <si>
    <t>Operation Supervision and Engineering</t>
  </si>
  <si>
    <t>Load Dispatching</t>
  </si>
  <si>
    <t>Station Buildings and Fixtures</t>
  </si>
  <si>
    <t>Transformer Station Equipment - Operation Labor</t>
  </si>
  <si>
    <t>Transformer Station Equipment - Operation Supplies and Expenses</t>
  </si>
  <si>
    <t>Distribution Station Equipment - Operation Labor</t>
  </si>
  <si>
    <t>Distribution Station Equipment - Operation Supplies and Expenses</t>
  </si>
  <si>
    <t>Overhead Distribution Lines and Feeders - Operation Labor</t>
  </si>
  <si>
    <t>Overhead Distribution Lines and Feeders - Operation Supplies and Expenses</t>
  </si>
  <si>
    <t>Overhead Distribution Transformers - Operation</t>
  </si>
  <si>
    <t>Underground Distribution Lines and Feeders - Operation Labor</t>
  </si>
  <si>
    <t>Underground Distribution Lines and Feeders - Operation Supplies and Expenses</t>
  </si>
  <si>
    <t>Overhead Distribution Lines and Feeders</t>
  </si>
  <si>
    <t>Meter Expense</t>
  </si>
  <si>
    <t>Customer Premises - Operation Labor</t>
  </si>
  <si>
    <t>Customer Premises - Operation Materials and Supplies</t>
  </si>
  <si>
    <t>Miscellaneous Distribution Expense</t>
  </si>
  <si>
    <t>Underground Distribution Lines and Feeders - Rental Paid</t>
  </si>
  <si>
    <t>Overhead Distribution Lines and Feeders - Rental Paid</t>
  </si>
  <si>
    <t>Other Rent (Distribution)</t>
  </si>
  <si>
    <t>Subtotal: Operation</t>
  </si>
  <si>
    <t>Maintenance Supervision and Engineering</t>
  </si>
  <si>
    <t>Maintenance of Buildings and Fixtures</t>
  </si>
  <si>
    <t>Maintenance of Transformer Station Equipment</t>
  </si>
  <si>
    <t>Maintenance of Distribution Station Equipement</t>
  </si>
  <si>
    <t>Maintenance of Poles, Towers and Fixtures</t>
  </si>
  <si>
    <t>Maintenance of Overhead Conductors and Devices</t>
  </si>
  <si>
    <t>Maintenance of Overhead Services</t>
  </si>
  <si>
    <t>Overhead Distribution Lines and Feeders - Right of Way</t>
  </si>
  <si>
    <t>Maintenance of Underground Conduit</t>
  </si>
  <si>
    <t>Maintenance of Underground Conductors and Devices</t>
  </si>
  <si>
    <t>Maintenance of Underground Services</t>
  </si>
  <si>
    <t>Maintenance of Line Transformers</t>
  </si>
  <si>
    <t>Maintenance of Meters</t>
  </si>
  <si>
    <t>Subtotal: Maintenance</t>
  </si>
  <si>
    <t>Supervision (Billing and Collection)</t>
  </si>
  <si>
    <t>Meter Reading Expense</t>
  </si>
  <si>
    <t>Customer Billing</t>
  </si>
  <si>
    <t>Collecting</t>
  </si>
  <si>
    <t>Collecting - Cash Over and Short</t>
  </si>
  <si>
    <t>Collection Charges</t>
  </si>
  <si>
    <t>Miscellaneous Customer Account Expenses</t>
  </si>
  <si>
    <t>Subtotal : Billing and Collections</t>
  </si>
  <si>
    <t>Supervision (Community Relations)</t>
  </si>
  <si>
    <t>Community Relations - Sundry</t>
  </si>
  <si>
    <t>Community Safety Program</t>
  </si>
  <si>
    <t>Miscellaneous Customer Service and Informational Expenses</t>
  </si>
  <si>
    <t>Subtotal: Community Relations</t>
  </si>
  <si>
    <t>Executive Salaries and Expenses</t>
  </si>
  <si>
    <t>Management Salaries and Expenses</t>
  </si>
  <si>
    <t>General Administrative Salaries and Expenses</t>
  </si>
  <si>
    <t>Office Supplies</t>
  </si>
  <si>
    <t>Administrative Expense Transferred - Credit</t>
  </si>
  <si>
    <t>Outside Services Employed</t>
  </si>
  <si>
    <t>Injuries and Damages</t>
  </si>
  <si>
    <t>OMERS Pensions and Benefits</t>
  </si>
  <si>
    <t>Employee Pensions and OPEB</t>
  </si>
  <si>
    <t>Employee Sick Leave</t>
  </si>
  <si>
    <t>Franchise Requirements</t>
  </si>
  <si>
    <t>Regulatory Expenses</t>
  </si>
  <si>
    <t>Miscellaneous General Expenses</t>
  </si>
  <si>
    <t>Rent (Administrative and General)</t>
  </si>
  <si>
    <t>Lease Payment Expense</t>
  </si>
  <si>
    <t>Maintenance of General Plant</t>
  </si>
  <si>
    <t>Electrical Safety Authority Fees</t>
  </si>
  <si>
    <t>Sutotal: A&amp;G Expenses</t>
  </si>
  <si>
    <t>Property Insurance</t>
  </si>
  <si>
    <t>Life Insurance</t>
  </si>
  <si>
    <t>Subtotal: Insurance</t>
  </si>
  <si>
    <t>Advertinsing</t>
  </si>
  <si>
    <t>Subtotal Advertising</t>
  </si>
  <si>
    <t>2A</t>
  </si>
  <si>
    <t>Total of Above Accounts Used for Benchmarking</t>
  </si>
  <si>
    <t>Adjustments to OM&amp;A for Benchmarking</t>
  </si>
  <si>
    <t>2B</t>
  </si>
  <si>
    <t>Subtotal: HV Adjustment (to subtract from cost)</t>
  </si>
  <si>
    <t>2C</t>
  </si>
  <si>
    <t>Benchmarking Calculations for LDC Forecasting</t>
  </si>
  <si>
    <t>Used to populate the drop down box</t>
  </si>
  <si>
    <t>Selected LDC from the Model Inputs Worksheet:</t>
  </si>
  <si>
    <t>Alectra Utilities Corporation</t>
  </si>
  <si>
    <t>Algoma Power Inc.</t>
  </si>
  <si>
    <t>Atikokan Hydro Inc.</t>
  </si>
  <si>
    <t>Bluewater Power Distribution Corporation</t>
  </si>
  <si>
    <t>Burlington Hydro Inc.</t>
  </si>
  <si>
    <t>Canadian Niagara Power Inc.</t>
  </si>
  <si>
    <t>Centre Wellington Hydro Ltd.</t>
  </si>
  <si>
    <t>Cooperative Hydro Embrun Inc.</t>
  </si>
  <si>
    <t>E.L.K. Energy Inc.</t>
  </si>
  <si>
    <t>Elexicon Energy Inc.</t>
  </si>
  <si>
    <t>Entegrus Powerlines Inc.</t>
  </si>
  <si>
    <t>ENWIN Utilities Ltd.</t>
  </si>
  <si>
    <t>EPCOR Electricity Distribution Ontario Inc.</t>
  </si>
  <si>
    <t>ERTH Power Corporation</t>
  </si>
  <si>
    <t>Essex Powerlines Corporation</t>
  </si>
  <si>
    <t>Festival Hydro Inc.</t>
  </si>
  <si>
    <t>Fort Frances Power Corporation</t>
  </si>
  <si>
    <t>Greater Sudbury Hydro Inc.</t>
  </si>
  <si>
    <t>Grimsby Power Incorporated</t>
  </si>
  <si>
    <t>Halton Hills Hydro Inc.</t>
  </si>
  <si>
    <t>Hearst Power Distribution Company Limited</t>
  </si>
  <si>
    <t>Hydro 2000 Inc.</t>
  </si>
  <si>
    <t>Hydro Hawkesbury Inc.</t>
  </si>
  <si>
    <t>Hydro One Networks Inc.</t>
  </si>
  <si>
    <t>Hydro Ottawa Limited</t>
  </si>
  <si>
    <t>Innpower Corporation</t>
  </si>
  <si>
    <t>Kingston Hydro Corporation</t>
  </si>
  <si>
    <t>Lakefront Utilities Inc.</t>
  </si>
  <si>
    <t>Lakeland Power Distribution Ltd.</t>
  </si>
  <si>
    <t>London Hydro Inc.</t>
  </si>
  <si>
    <t>Milton Hydro Distribution Inc.</t>
  </si>
  <si>
    <t>Newmarket-Tay Power Distribution Ltd.</t>
  </si>
  <si>
    <t>Niagara Peninsula Energy Inc.</t>
  </si>
  <si>
    <t>Niagara-on-the-Lake Hydro Inc.</t>
  </si>
  <si>
    <t>North Bay Hydro Distribution Limited</t>
  </si>
  <si>
    <t>Northern Ontario Wires Inc.</t>
  </si>
  <si>
    <t>Oakville Hydro Electricity Distribution Inc.</t>
  </si>
  <si>
    <t>Orangeville Hydro Limited</t>
  </si>
  <si>
    <t>Oshawa PUC Networks Inc.</t>
  </si>
  <si>
    <t>Ottawa River Power Corporation</t>
  </si>
  <si>
    <t>PUC Distribution Inc.</t>
  </si>
  <si>
    <t>Renfrew Hydro Inc.</t>
  </si>
  <si>
    <t>Rideau St. Lawrence Distribution Inc.</t>
  </si>
  <si>
    <t>Sioux Lookout Hydro Inc.</t>
  </si>
  <si>
    <t>Synergy North Corporation</t>
  </si>
  <si>
    <t>Tillsonburg Hydro Inc.</t>
  </si>
  <si>
    <t>Toronto Hydro-Electric System Limited</t>
  </si>
  <si>
    <t>Wasaga Distribution Inc.</t>
  </si>
  <si>
    <t>Welland Hydro-Electric System Corp.</t>
  </si>
  <si>
    <t>Wellington North Power Inc.</t>
  </si>
  <si>
    <t>Westario Power Inc.</t>
  </si>
  <si>
    <t>Enova Power Corp.</t>
  </si>
  <si>
    <t>GrandBridge Energy Inc.</t>
  </si>
  <si>
    <t>Forecasted Values</t>
  </si>
  <si>
    <t>Line Reference Number</t>
  </si>
  <si>
    <t>Row Number on 2.1.7</t>
  </si>
  <si>
    <t>Account</t>
  </si>
  <si>
    <t>Data Item Number</t>
  </si>
  <si>
    <t>Section 1: Source Data and OM&amp;A Calculations</t>
  </si>
  <si>
    <t>OM&amp;A Data (Detail may be hidden or expanded using the +/- buttons to the left of the row numbers)</t>
  </si>
  <si>
    <t>Total Adjusted OM&amp;A Expense</t>
  </si>
  <si>
    <t>Distribution Circuit km</t>
  </si>
  <si>
    <t>Section 2: Actual Cost Calculations</t>
  </si>
  <si>
    <t>Actual Cost</t>
  </si>
  <si>
    <t>OM&amp;A</t>
  </si>
  <si>
    <t>Capital</t>
  </si>
  <si>
    <t>Rate of Return</t>
  </si>
  <si>
    <t>Depreciation Rate</t>
  </si>
  <si>
    <t>Construction Cost Index</t>
  </si>
  <si>
    <t>Capital Price</t>
  </si>
  <si>
    <t>Gross Plant Additions</t>
  </si>
  <si>
    <t>HV Capital Additions</t>
  </si>
  <si>
    <t>Quantity of Capital Additions</t>
  </si>
  <si>
    <t>Quantity of Capital Removed</t>
  </si>
  <si>
    <t>Capital Quantity</t>
  </si>
  <si>
    <t>Capital Cost</t>
  </si>
  <si>
    <t>Total Actual Cost</t>
  </si>
  <si>
    <t>Section 3: Predicted Cost Calculations</t>
  </si>
  <si>
    <t>Predicted Cost</t>
  </si>
  <si>
    <t>Output Quantity</t>
  </si>
  <si>
    <t>Capacity Proxy</t>
  </si>
  <si>
    <t>Input Prices</t>
  </si>
  <si>
    <t>GDP IPI [30% Weight]</t>
  </si>
  <si>
    <t>Average Hourly Earnings  [70% Weight]</t>
  </si>
  <si>
    <t>OM&amp;A Price Index Growth [30% GDPIPI growth + 70% AWE Growth]</t>
  </si>
  <si>
    <t>OM&amp;A Price Index Level</t>
  </si>
  <si>
    <t>Capital Price Index</t>
  </si>
  <si>
    <t>Business Conditions</t>
  </si>
  <si>
    <t>Line km</t>
  </si>
  <si>
    <t>2002-2013 Average Line km</t>
  </si>
  <si>
    <t>Customers Ten Years Ago</t>
  </si>
  <si>
    <t>(Details of the predicted cost calculations may be hidden by using the +/- button to the left of row 248)</t>
  </si>
  <si>
    <t>Company Values for Variables Used in the Prediction Equation</t>
  </si>
  <si>
    <t>Constant</t>
  </si>
  <si>
    <t>Capital Price / OM&amp;A Price (WK)</t>
  </si>
  <si>
    <t>Customers (Y1)</t>
  </si>
  <si>
    <t>Capacity (Y2)</t>
  </si>
  <si>
    <t>Deliveries (Y3)</t>
  </si>
  <si>
    <t>Average Line Length</t>
  </si>
  <si>
    <t>Customers Added in last 10 years</t>
  </si>
  <si>
    <t>Trend</t>
  </si>
  <si>
    <t>Company-Specific Parameter Estimates*</t>
  </si>
  <si>
    <t xml:space="preserve">     WKWK </t>
  </si>
  <si>
    <t xml:space="preserve">     Y1Y1 </t>
  </si>
  <si>
    <t xml:space="preserve">     Y2Y2 </t>
  </si>
  <si>
    <t xml:space="preserve">     Y3Y3 </t>
  </si>
  <si>
    <t xml:space="preserve">     WKY1 </t>
  </si>
  <si>
    <t xml:space="preserve">     WKY2 </t>
  </si>
  <si>
    <t xml:space="preserve">     WKY3 </t>
  </si>
  <si>
    <t xml:space="preserve">     Y1Y2 </t>
  </si>
  <si>
    <t xml:space="preserve">     Y1Y3 </t>
  </si>
  <si>
    <t xml:space="preserve">     Y2Y3 </t>
  </si>
  <si>
    <t>Sample Mean Values</t>
  </si>
  <si>
    <t>Deliveries (Y3</t>
  </si>
  <si>
    <t>Distributor Values Logged and Mean Scaled (where applicable)</t>
  </si>
  <si>
    <t>Product of the Parameter and the Logged, Mean Scaled Values</t>
  </si>
  <si>
    <t>Log of Predicted Total Cost / OM&amp;A Price</t>
  </si>
  <si>
    <t>Real Predicted Total Cost / OM&amp;A Price</t>
  </si>
  <si>
    <t>OM&amp;A Price</t>
  </si>
  <si>
    <t>Predicted Total Cost</t>
  </si>
  <si>
    <t>Section 4: Benchmarking Results</t>
  </si>
  <si>
    <t>Actual less Predicted Cost</t>
  </si>
  <si>
    <t>Percentage Difference (Arithmetic for Comparison)</t>
  </si>
  <si>
    <t>Percent Difference (Logarithmic)</t>
  </si>
  <si>
    <t>Three Year Average</t>
  </si>
  <si>
    <t>Current Year</t>
  </si>
  <si>
    <t>Previous Year</t>
  </si>
  <si>
    <t>Two Years Ago</t>
  </si>
  <si>
    <t>Three Year Average Performance</t>
  </si>
  <si>
    <t>Summary of Cost Benchmarking Results</t>
  </si>
  <si>
    <t>(History)</t>
  </si>
  <si>
    <t>(Bridge)</t>
  </si>
  <si>
    <t>(Test Year)</t>
  </si>
  <si>
    <t>Cost Benchmarking Summary</t>
  </si>
  <si>
    <t>Actual Total Cost</t>
  </si>
  <si>
    <t>Difference</t>
  </si>
  <si>
    <t>Percentage Difference (Cost Performance)</t>
  </si>
  <si>
    <t>Three-Year Average Performance</t>
  </si>
  <si>
    <t>Stretch Factor Cohort</t>
  </si>
  <si>
    <t>Annual Result</t>
  </si>
  <si>
    <t>From Conference Board of Canada, matches Clearspring TCB assumptions.</t>
  </si>
  <si>
    <t>Latest Cost of Capital from OEB</t>
  </si>
  <si>
    <t>KM of Line</t>
  </si>
  <si>
    <t>Planned Additions consistent with Ex.1-5-1 Appendix A</t>
  </si>
  <si>
    <t>Aligns with Ex 3-1-1, Attachment 2</t>
  </si>
  <si>
    <t>Additions associated with GTA East TS, excluding land.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</si>
</sst>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0.0000%"/>
    <numFmt numFmtId="167" formatCode="_(* #,##0_);_(* \(#,##0\);_(* &quot;-&quot;??_);_(@_)"/>
    <numFmt numFmtId="168" formatCode="_(* #,##0.0_);_(* \(#,##0.0\);_(* &quot;-&quot;??_);_(@_)"/>
    <numFmt numFmtId="169" formatCode="0.0"/>
    <numFmt numFmtId="170" formatCode="0.000%"/>
    <numFmt numFmtId="171" formatCode="0.0000"/>
    <numFmt numFmtId="172" formatCode="_(* #,##0.000_);_(* \(#,##0.000\);_(* &quot;-&quot;??_);_(@_)"/>
    <numFmt numFmtId="173" formatCode="_(* #,##0.0000_);_(* \(#,##0.0000\);_(* &quot;-&quot;??_);_(@_)"/>
    <numFmt numFmtId="174" formatCode="0.0%"/>
    <numFmt numFmtId="175" formatCode="0.00000%"/>
  </numFmts>
  <fonts count="18" x14ac:knownFonts="1">
    <font>
      <sz val="10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name val="MS Sans Serif"/>
    </font>
    <font>
      <b/>
      <sz val="14"/>
      <name val="MS Sans Serif"/>
    </font>
    <font>
      <sz val="10"/>
      <name val="MS Sans Serif"/>
      <family val="2"/>
    </font>
    <font>
      <sz val="10"/>
      <color theme="3"/>
      <name val="MS Sans Serif"/>
    </font>
    <font>
      <b/>
      <sz val="10"/>
      <name val="MS Sans Serif"/>
    </font>
    <font>
      <sz val="8"/>
      <color rgb="FF000000"/>
      <name val="Arial"/>
      <family val="2"/>
    </font>
    <font>
      <b/>
      <u/>
      <sz val="10"/>
      <name val="MS Sans Serif"/>
    </font>
    <font>
      <sz val="10"/>
      <color rgb="FFFF0000"/>
      <name val="MS Sans Serif"/>
    </font>
    <font>
      <sz val="12"/>
      <name val="MS Sans Serif"/>
    </font>
    <font>
      <sz val="14"/>
      <name val="MS Sans Serif"/>
    </font>
    <font>
      <sz val="24"/>
      <name val="MS Sans Serif"/>
    </font>
    <font>
      <b/>
      <sz val="12"/>
      <name val="MS Sans Serif"/>
    </font>
    <font>
      <b/>
      <sz val="11"/>
      <color theme="1"/>
      <name val="Calibri"/>
      <family val="2"/>
      <scheme val="minor"/>
    </font>
    <font>
      <b/>
      <sz val="18"/>
      <name val="Arial"/>
      <family val="2"/>
    </font>
    <font>
      <sz val="1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theme="4" tint="0.79998168889431442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CCCCFF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</borders>
  <cellStyleXfs count="5">
    <xf numFmtId="0" fontId="0" fillId="0" borderId="0"/>
    <xf numFmtId="165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2" fillId="0" borderId="0"/>
    <xf numFmtId="0" fontId="17" fillId="0" borderId="0"/>
  </cellStyleXfs>
  <cellXfs count="206">
    <xf numFmtId="0" fontId="0" fillId="0" borderId="0" xfId="0"/>
    <xf numFmtId="0" fontId="4" fillId="0" borderId="0" xfId="0" applyFont="1"/>
    <xf numFmtId="0" fontId="0" fillId="0" borderId="0" xfId="0" applyAlignment="1">
      <alignment horizontal="center"/>
    </xf>
    <xf numFmtId="0" fontId="0" fillId="0" borderId="2" xfId="0" applyBorder="1"/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/>
    </xf>
    <xf numFmtId="167" fontId="0" fillId="0" borderId="0" xfId="1" applyNumberFormat="1" applyFont="1" applyFill="1"/>
    <xf numFmtId="0" fontId="6" fillId="0" borderId="0" xfId="0" applyFont="1"/>
    <xf numFmtId="0" fontId="7" fillId="0" borderId="0" xfId="0" applyFont="1"/>
    <xf numFmtId="0" fontId="0" fillId="0" borderId="0" xfId="0" applyAlignment="1">
      <alignment horizontal="left"/>
    </xf>
    <xf numFmtId="0" fontId="8" fillId="0" borderId="0" xfId="3" applyFont="1" applyAlignment="1">
      <alignment vertical="center"/>
    </xf>
    <xf numFmtId="165" fontId="0" fillId="0" borderId="0" xfId="1" applyFont="1" applyAlignment="1">
      <alignment horizontal="center"/>
    </xf>
    <xf numFmtId="0" fontId="8" fillId="0" borderId="0" xfId="3" applyFont="1" applyAlignment="1">
      <alignment horizontal="left" vertical="center"/>
    </xf>
    <xf numFmtId="0" fontId="7" fillId="0" borderId="0" xfId="0" applyFont="1" applyAlignment="1">
      <alignment horizontal="left"/>
    </xf>
    <xf numFmtId="165" fontId="0" fillId="0" borderId="0" xfId="1" applyFont="1"/>
    <xf numFmtId="165" fontId="0" fillId="0" borderId="0" xfId="0" applyNumberFormat="1"/>
    <xf numFmtId="167" fontId="0" fillId="0" borderId="0" xfId="1" applyNumberFormat="1" applyFont="1"/>
    <xf numFmtId="167" fontId="0" fillId="0" borderId="0" xfId="0" applyNumberFormat="1"/>
    <xf numFmtId="0" fontId="9" fillId="0" borderId="0" xfId="0" applyFont="1"/>
    <xf numFmtId="10" fontId="0" fillId="0" borderId="0" xfId="2" applyNumberFormat="1" applyFont="1" applyFill="1"/>
    <xf numFmtId="10" fontId="0" fillId="0" borderId="0" xfId="0" applyNumberFormat="1"/>
    <xf numFmtId="2" fontId="0" fillId="0" borderId="0" xfId="0" applyNumberFormat="1"/>
    <xf numFmtId="165" fontId="0" fillId="0" borderId="0" xfId="1" applyFont="1" applyFill="1"/>
    <xf numFmtId="0" fontId="7" fillId="0" borderId="2" xfId="0" applyFont="1" applyBorder="1"/>
    <xf numFmtId="3" fontId="0" fillId="0" borderId="0" xfId="0" applyNumberFormat="1"/>
    <xf numFmtId="170" fontId="0" fillId="0" borderId="0" xfId="2" applyNumberFormat="1" applyFont="1" applyFill="1"/>
    <xf numFmtId="165" fontId="0" fillId="2" borderId="0" xfId="0" applyNumberFormat="1" applyFill="1"/>
    <xf numFmtId="171" fontId="0" fillId="0" borderId="0" xfId="0" applyNumberFormat="1"/>
    <xf numFmtId="168" fontId="0" fillId="0" borderId="0" xfId="0" applyNumberFormat="1"/>
    <xf numFmtId="172" fontId="0" fillId="0" borderId="0" xfId="1" applyNumberFormat="1" applyFont="1" applyFill="1" applyBorder="1"/>
    <xf numFmtId="173" fontId="0" fillId="0" borderId="0" xfId="1" applyNumberFormat="1" applyFont="1"/>
    <xf numFmtId="173" fontId="0" fillId="0" borderId="0" xfId="1" applyNumberFormat="1" applyFont="1" applyFill="1"/>
    <xf numFmtId="173" fontId="0" fillId="0" borderId="0" xfId="0" applyNumberFormat="1"/>
    <xf numFmtId="172" fontId="0" fillId="0" borderId="0" xfId="1" applyNumberFormat="1" applyFont="1" applyFill="1"/>
    <xf numFmtId="167" fontId="0" fillId="0" borderId="0" xfId="1" applyNumberFormat="1" applyFont="1" applyFill="1" applyBorder="1"/>
    <xf numFmtId="174" fontId="0" fillId="0" borderId="0" xfId="2" applyNumberFormat="1" applyFont="1" applyFill="1"/>
    <xf numFmtId="174" fontId="0" fillId="0" borderId="0" xfId="2" applyNumberFormat="1" applyFont="1" applyFill="1" applyBorder="1"/>
    <xf numFmtId="0" fontId="10" fillId="0" borderId="0" xfId="0" applyFont="1"/>
    <xf numFmtId="167" fontId="0" fillId="0" borderId="0" xfId="1" applyNumberFormat="1" applyFont="1" applyFill="1" applyBorder="1" applyAlignment="1">
      <alignment horizontal="center"/>
    </xf>
    <xf numFmtId="167" fontId="0" fillId="0" borderId="0" xfId="0" applyNumberFormat="1" applyAlignment="1">
      <alignment horizontal="center"/>
    </xf>
    <xf numFmtId="10" fontId="0" fillId="0" borderId="0" xfId="2" applyNumberFormat="1" applyFont="1" applyFill="1" applyAlignment="1">
      <alignment horizontal="center"/>
    </xf>
    <xf numFmtId="10" fontId="7" fillId="0" borderId="8" xfId="2" applyNumberFormat="1" applyFont="1" applyFill="1" applyBorder="1" applyAlignment="1">
      <alignment horizontal="center"/>
    </xf>
    <xf numFmtId="10" fontId="0" fillId="0" borderId="0" xfId="2" applyNumberFormat="1" applyFont="1" applyFill="1" applyAlignment="1"/>
    <xf numFmtId="10" fontId="0" fillId="0" borderId="0" xfId="0" applyNumberFormat="1" applyAlignment="1">
      <alignment horizontal="center"/>
    </xf>
    <xf numFmtId="0" fontId="0" fillId="0" borderId="6" xfId="0" applyBorder="1"/>
    <xf numFmtId="10" fontId="0" fillId="0" borderId="8" xfId="0" applyNumberFormat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0" xfId="0" applyFill="1"/>
    <xf numFmtId="0" fontId="7" fillId="0" borderId="0" xfId="0" applyFont="1" applyAlignment="1">
      <alignment horizontal="center"/>
    </xf>
    <xf numFmtId="0" fontId="0" fillId="0" borderId="10" xfId="0" applyBorder="1"/>
    <xf numFmtId="0" fontId="0" fillId="0" borderId="12" xfId="0" applyBorder="1"/>
    <xf numFmtId="0" fontId="0" fillId="0" borderId="15" xfId="0" applyBorder="1"/>
    <xf numFmtId="167" fontId="7" fillId="0" borderId="0" xfId="1" applyNumberFormat="1" applyFont="1" applyFill="1" applyBorder="1"/>
    <xf numFmtId="167" fontId="0" fillId="0" borderId="0" xfId="1" applyNumberFormat="1" applyFont="1" applyBorder="1" applyAlignment="1">
      <alignment horizontal="center"/>
    </xf>
    <xf numFmtId="167" fontId="0" fillId="0" borderId="0" xfId="1" applyNumberFormat="1" applyFont="1" applyBorder="1"/>
    <xf numFmtId="10" fontId="0" fillId="0" borderId="0" xfId="2" applyNumberFormat="1" applyFont="1" applyBorder="1"/>
    <xf numFmtId="0" fontId="4" fillId="0" borderId="0" xfId="0" applyFont="1" applyAlignment="1">
      <alignment horizontal="center"/>
    </xf>
    <xf numFmtId="10" fontId="0" fillId="0" borderId="0" xfId="2" applyNumberFormat="1" applyFont="1" applyFill="1" applyBorder="1"/>
    <xf numFmtId="0" fontId="3" fillId="0" borderId="0" xfId="0" applyFont="1"/>
    <xf numFmtId="10" fontId="0" fillId="0" borderId="0" xfId="2" applyNumberFormat="1" applyFont="1" applyFill="1" applyBorder="1" applyAlignment="1">
      <alignment horizontal="center"/>
    </xf>
    <xf numFmtId="165" fontId="0" fillId="0" borderId="0" xfId="1" applyFont="1" applyFill="1" applyAlignment="1">
      <alignment horizontal="center"/>
    </xf>
    <xf numFmtId="165" fontId="12" fillId="0" borderId="0" xfId="1" applyFont="1" applyFill="1" applyAlignment="1">
      <alignment horizontal="left"/>
    </xf>
    <xf numFmtId="165" fontId="11" fillId="0" borderId="0" xfId="1" applyFont="1" applyFill="1" applyAlignment="1">
      <alignment horizontal="left"/>
    </xf>
    <xf numFmtId="167" fontId="0" fillId="0" borderId="0" xfId="1" applyNumberFormat="1" applyFont="1" applyFill="1" applyAlignment="1">
      <alignment horizontal="center"/>
    </xf>
    <xf numFmtId="10" fontId="0" fillId="0" borderId="0" xfId="2" applyNumberFormat="1" applyFont="1" applyFill="1" applyAlignment="1">
      <alignment horizontal="right"/>
    </xf>
    <xf numFmtId="169" fontId="0" fillId="0" borderId="0" xfId="0" applyNumberFormat="1"/>
    <xf numFmtId="167" fontId="7" fillId="0" borderId="0" xfId="1" applyNumberFormat="1" applyFont="1" applyFill="1" applyBorder="1" applyAlignment="1">
      <alignment horizontal="center"/>
    </xf>
    <xf numFmtId="0" fontId="0" fillId="0" borderId="2" xfId="0" applyBorder="1" applyAlignment="1">
      <alignment horizontal="left"/>
    </xf>
    <xf numFmtId="167" fontId="0" fillId="0" borderId="2" xfId="1" applyNumberFormat="1" applyFont="1" applyFill="1" applyBorder="1" applyAlignment="1">
      <alignment horizontal="center"/>
    </xf>
    <xf numFmtId="0" fontId="0" fillId="4" borderId="0" xfId="0" applyFill="1"/>
    <xf numFmtId="165" fontId="0" fillId="4" borderId="0" xfId="1" applyFont="1" applyFill="1" applyAlignment="1">
      <alignment horizontal="center"/>
    </xf>
    <xf numFmtId="0" fontId="14" fillId="0" borderId="0" xfId="0" applyFont="1" applyAlignment="1">
      <alignment horizontal="center"/>
    </xf>
    <xf numFmtId="0" fontId="13" fillId="0" borderId="0" xfId="0" applyFont="1"/>
    <xf numFmtId="10" fontId="0" fillId="2" borderId="5" xfId="2" applyNumberFormat="1" applyFont="1" applyFill="1" applyBorder="1" applyAlignment="1">
      <alignment horizontal="center"/>
    </xf>
    <xf numFmtId="167" fontId="0" fillId="2" borderId="5" xfId="1" applyNumberFormat="1" applyFont="1" applyFill="1" applyBorder="1"/>
    <xf numFmtId="0" fontId="0" fillId="4" borderId="4" xfId="0" applyFill="1" applyBorder="1"/>
    <xf numFmtId="10" fontId="0" fillId="4" borderId="0" xfId="0" applyNumberFormat="1" applyFill="1"/>
    <xf numFmtId="166" fontId="0" fillId="4" borderId="0" xfId="0" applyNumberFormat="1" applyFill="1"/>
    <xf numFmtId="164" fontId="0" fillId="0" borderId="0" xfId="0" applyNumberFormat="1"/>
    <xf numFmtId="167" fontId="0" fillId="2" borderId="5" xfId="1" applyNumberFormat="1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0" xfId="0" applyAlignment="1">
      <alignment horizontal="left" vertical="center"/>
    </xf>
    <xf numFmtId="0" fontId="0" fillId="2" borderId="1" xfId="0" applyFill="1" applyBorder="1" applyAlignment="1">
      <alignment vertical="center"/>
    </xf>
    <xf numFmtId="167" fontId="0" fillId="0" borderId="4" xfId="1" applyNumberFormat="1" applyFont="1" applyFill="1" applyBorder="1"/>
    <xf numFmtId="10" fontId="7" fillId="0" borderId="0" xfId="2" applyNumberFormat="1" applyFont="1" applyBorder="1" applyAlignment="1">
      <alignment horizontal="center"/>
    </xf>
    <xf numFmtId="37" fontId="1" fillId="0" borderId="0" xfId="1" applyNumberFormat="1" applyFont="1" applyBorder="1" applyAlignment="1">
      <alignment horizontal="center"/>
    </xf>
    <xf numFmtId="0" fontId="14" fillId="0" borderId="0" xfId="0" applyFont="1" applyAlignment="1">
      <alignment horizontal="left"/>
    </xf>
    <xf numFmtId="0" fontId="0" fillId="0" borderId="0" xfId="0" applyAlignment="1">
      <alignment horizontal="left" wrapText="1"/>
    </xf>
    <xf numFmtId="0" fontId="7" fillId="0" borderId="9" xfId="0" applyFont="1" applyBorder="1"/>
    <xf numFmtId="0" fontId="0" fillId="0" borderId="11" xfId="0" applyBorder="1" applyAlignment="1">
      <alignment horizontal="left"/>
    </xf>
    <xf numFmtId="0" fontId="7" fillId="0" borderId="12" xfId="0" applyFont="1" applyBorder="1"/>
    <xf numFmtId="0" fontId="0" fillId="0" borderId="13" xfId="0" applyBorder="1" applyAlignment="1">
      <alignment horizontal="left"/>
    </xf>
    <xf numFmtId="0" fontId="7" fillId="0" borderId="14" xfId="0" applyFont="1" applyBorder="1"/>
    <xf numFmtId="167" fontId="0" fillId="0" borderId="15" xfId="1" applyNumberFormat="1" applyFont="1" applyFill="1" applyBorder="1"/>
    <xf numFmtId="0" fontId="0" fillId="0" borderId="16" xfId="0" applyBorder="1" applyAlignment="1">
      <alignment horizontal="left"/>
    </xf>
    <xf numFmtId="0" fontId="0" fillId="0" borderId="12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left"/>
    </xf>
    <xf numFmtId="167" fontId="0" fillId="0" borderId="15" xfId="1" applyNumberFormat="1" applyFont="1" applyBorder="1" applyAlignment="1">
      <alignment horizontal="center"/>
    </xf>
    <xf numFmtId="167" fontId="0" fillId="0" borderId="15" xfId="1" applyNumberFormat="1" applyFont="1" applyFill="1" applyBorder="1" applyAlignment="1">
      <alignment horizontal="center"/>
    </xf>
    <xf numFmtId="167" fontId="0" fillId="0" borderId="15" xfId="0" applyNumberFormat="1" applyBorder="1"/>
    <xf numFmtId="174" fontId="0" fillId="0" borderId="0" xfId="2" applyNumberFormat="1" applyFont="1" applyBorder="1"/>
    <xf numFmtId="174" fontId="0" fillId="0" borderId="0" xfId="0" applyNumberFormat="1"/>
    <xf numFmtId="0" fontId="0" fillId="0" borderId="2" xfId="0" applyBorder="1" applyAlignment="1">
      <alignment horizontal="left" wrapText="1"/>
    </xf>
    <xf numFmtId="0" fontId="0" fillId="0" borderId="0" xfId="0" applyAlignment="1">
      <alignment horizontal="right"/>
    </xf>
    <xf numFmtId="0" fontId="7" fillId="0" borderId="0" xfId="0" applyFont="1" applyAlignment="1">
      <alignment horizontal="right"/>
    </xf>
    <xf numFmtId="0" fontId="7" fillId="0" borderId="13" xfId="0" applyFont="1" applyBorder="1" applyAlignment="1">
      <alignment horizontal="left"/>
    </xf>
    <xf numFmtId="167" fontId="7" fillId="2" borderId="5" xfId="1" applyNumberFormat="1" applyFont="1" applyFill="1" applyBorder="1" applyAlignment="1">
      <alignment horizontal="center"/>
    </xf>
    <xf numFmtId="167" fontId="0" fillId="4" borderId="0" xfId="1" applyNumberFormat="1" applyFont="1" applyFill="1" applyAlignment="1">
      <alignment horizontal="center"/>
    </xf>
    <xf numFmtId="0" fontId="0" fillId="0" borderId="0" xfId="0" applyAlignment="1">
      <alignment wrapText="1"/>
    </xf>
    <xf numFmtId="167" fontId="0" fillId="2" borderId="6" xfId="1" applyNumberFormat="1" applyFont="1" applyFill="1" applyBorder="1"/>
    <xf numFmtId="167" fontId="0" fillId="2" borderId="7" xfId="1" applyNumberFormat="1" applyFont="1" applyFill="1" applyBorder="1"/>
    <xf numFmtId="167" fontId="0" fillId="2" borderId="8" xfId="1" applyNumberFormat="1" applyFont="1" applyFill="1" applyBorder="1"/>
    <xf numFmtId="10" fontId="0" fillId="2" borderId="6" xfId="2" applyNumberFormat="1" applyFont="1" applyFill="1" applyBorder="1"/>
    <xf numFmtId="10" fontId="0" fillId="2" borderId="7" xfId="2" applyNumberFormat="1" applyFont="1" applyFill="1" applyBorder="1"/>
    <xf numFmtId="10" fontId="0" fillId="2" borderId="8" xfId="2" applyNumberFormat="1" applyFont="1" applyFill="1" applyBorder="1"/>
    <xf numFmtId="165" fontId="0" fillId="2" borderId="6" xfId="1" applyFont="1" applyFill="1" applyBorder="1"/>
    <xf numFmtId="165" fontId="0" fillId="2" borderId="7" xfId="1" applyFont="1" applyFill="1" applyBorder="1"/>
    <xf numFmtId="165" fontId="0" fillId="2" borderId="8" xfId="1" applyFont="1" applyFill="1" applyBorder="1"/>
    <xf numFmtId="167" fontId="0" fillId="2" borderId="9" xfId="1" applyNumberFormat="1" applyFont="1" applyFill="1" applyBorder="1"/>
    <xf numFmtId="167" fontId="0" fillId="2" borderId="10" xfId="1" applyNumberFormat="1" applyFont="1" applyFill="1" applyBorder="1"/>
    <xf numFmtId="167" fontId="0" fillId="2" borderId="11" xfId="1" applyNumberFormat="1" applyFont="1" applyFill="1" applyBorder="1"/>
    <xf numFmtId="167" fontId="0" fillId="2" borderId="14" xfId="1" applyNumberFormat="1" applyFont="1" applyFill="1" applyBorder="1"/>
    <xf numFmtId="167" fontId="0" fillId="2" borderId="15" xfId="1" applyNumberFormat="1" applyFont="1" applyFill="1" applyBorder="1"/>
    <xf numFmtId="167" fontId="0" fillId="2" borderId="16" xfId="1" applyNumberFormat="1" applyFont="1" applyFill="1" applyBorder="1"/>
    <xf numFmtId="174" fontId="7" fillId="0" borderId="0" xfId="2" applyNumberFormat="1" applyFont="1" applyBorder="1" applyAlignment="1">
      <alignment horizontal="center"/>
    </xf>
    <xf numFmtId="0" fontId="8" fillId="0" borderId="0" xfId="3" applyFont="1" applyAlignment="1">
      <alignment horizontal="center" vertical="center"/>
    </xf>
    <xf numFmtId="0" fontId="0" fillId="0" borderId="0" xfId="0" applyAlignment="1">
      <alignment horizontal="left" vertical="center" wrapText="1"/>
    </xf>
    <xf numFmtId="167" fontId="0" fillId="4" borderId="0" xfId="1" applyNumberFormat="1" applyFont="1" applyFill="1" applyAlignment="1">
      <alignment horizontal="center" wrapText="1"/>
    </xf>
    <xf numFmtId="10" fontId="7" fillId="0" borderId="6" xfId="2" applyNumberFormat="1" applyFont="1" applyFill="1" applyBorder="1"/>
    <xf numFmtId="10" fontId="7" fillId="0" borderId="7" xfId="2" applyNumberFormat="1" applyFont="1" applyFill="1" applyBorder="1"/>
    <xf numFmtId="10" fontId="0" fillId="0" borderId="0" xfId="2" applyNumberFormat="1" applyFont="1"/>
    <xf numFmtId="0" fontId="0" fillId="4" borderId="0" xfId="2" applyNumberFormat="1" applyFont="1" applyFill="1"/>
    <xf numFmtId="0" fontId="0" fillId="3" borderId="0" xfId="0" applyFill="1" applyAlignment="1">
      <alignment wrapText="1"/>
    </xf>
    <xf numFmtId="0" fontId="10" fillId="3" borderId="0" xfId="0" applyFont="1" applyFill="1"/>
    <xf numFmtId="10" fontId="0" fillId="3" borderId="0" xfId="2" applyNumberFormat="1" applyFont="1" applyFill="1"/>
    <xf numFmtId="10" fontId="0" fillId="2" borderId="5" xfId="2" applyNumberFormat="1" applyFont="1" applyFill="1" applyBorder="1"/>
    <xf numFmtId="174" fontId="14" fillId="0" borderId="0" xfId="2" applyNumberFormat="1" applyFont="1" applyAlignment="1">
      <alignment horizontal="center"/>
    </xf>
    <xf numFmtId="167" fontId="7" fillId="0" borderId="0" xfId="1" applyNumberFormat="1" applyFont="1" applyFill="1" applyAlignment="1">
      <alignment horizontal="center"/>
    </xf>
    <xf numFmtId="167" fontId="7" fillId="0" borderId="0" xfId="1" applyNumberFormat="1" applyFont="1" applyFill="1"/>
    <xf numFmtId="175" fontId="0" fillId="5" borderId="0" xfId="0" applyNumberFormat="1" applyFill="1" applyAlignment="1">
      <alignment horizontal="center"/>
    </xf>
    <xf numFmtId="166" fontId="0" fillId="0" borderId="0" xfId="2" applyNumberFormat="1" applyFont="1" applyAlignment="1">
      <alignment horizontal="center"/>
    </xf>
    <xf numFmtId="166" fontId="0" fillId="0" borderId="0" xfId="2" applyNumberFormat="1" applyFont="1" applyFill="1"/>
    <xf numFmtId="166" fontId="0" fillId="0" borderId="0" xfId="2" applyNumberFormat="1" applyFont="1"/>
    <xf numFmtId="166" fontId="0" fillId="4" borderId="0" xfId="2" applyNumberFormat="1" applyFont="1" applyFill="1"/>
    <xf numFmtId="166" fontId="0" fillId="5" borderId="0" xfId="2" applyNumberFormat="1" applyFont="1" applyFill="1"/>
    <xf numFmtId="166" fontId="0" fillId="3" borderId="0" xfId="2" applyNumberFormat="1" applyFont="1" applyFill="1"/>
    <xf numFmtId="175" fontId="14" fillId="0" borderId="0" xfId="2" applyNumberFormat="1" applyFont="1" applyFill="1" applyAlignment="1">
      <alignment horizontal="center"/>
    </xf>
    <xf numFmtId="0" fontId="0" fillId="0" borderId="0" xfId="1" applyNumberFormat="1" applyFont="1" applyFill="1" applyAlignment="1">
      <alignment horizontal="center"/>
    </xf>
    <xf numFmtId="0" fontId="0" fillId="4" borderId="1" xfId="0" applyFill="1" applyBorder="1" applyAlignment="1">
      <alignment horizontal="center" vertical="center" wrapText="1"/>
    </xf>
    <xf numFmtId="170" fontId="0" fillId="0" borderId="0" xfId="2" applyNumberFormat="1" applyFont="1" applyFill="1" applyAlignment="1">
      <alignment horizontal="center"/>
    </xf>
    <xf numFmtId="166" fontId="0" fillId="0" borderId="0" xfId="2" applyNumberFormat="1" applyFont="1" applyFill="1" applyAlignment="1">
      <alignment horizontal="center"/>
    </xf>
    <xf numFmtId="166" fontId="0" fillId="4" borderId="0" xfId="2" applyNumberFormat="1" applyFont="1" applyFill="1" applyAlignment="1">
      <alignment horizontal="center"/>
    </xf>
    <xf numFmtId="166" fontId="0" fillId="4" borderId="0" xfId="2" applyNumberFormat="1" applyFont="1" applyFill="1" applyAlignment="1">
      <alignment horizontal="center" wrapText="1"/>
    </xf>
    <xf numFmtId="0" fontId="7" fillId="0" borderId="0" xfId="0" applyFont="1" applyAlignment="1">
      <alignment horizontal="left" wrapText="1"/>
    </xf>
    <xf numFmtId="0" fontId="11" fillId="0" borderId="0" xfId="0" applyFont="1" applyAlignment="1">
      <alignment wrapText="1"/>
    </xf>
    <xf numFmtId="0" fontId="14" fillId="0" borderId="0" xfId="0" applyFont="1" applyAlignment="1">
      <alignment horizontal="center" wrapText="1"/>
    </xf>
    <xf numFmtId="0" fontId="11" fillId="0" borderId="0" xfId="0" applyFont="1" applyAlignment="1">
      <alignment horizontal="center" wrapText="1"/>
    </xf>
    <xf numFmtId="0" fontId="15" fillId="0" borderId="19" xfId="0" applyFont="1" applyBorder="1" applyAlignment="1">
      <alignment wrapText="1"/>
    </xf>
    <xf numFmtId="0" fontId="11" fillId="6" borderId="0" xfId="0" applyFont="1" applyFill="1" applyAlignment="1">
      <alignment wrapText="1"/>
    </xf>
    <xf numFmtId="0" fontId="0" fillId="8" borderId="2" xfId="0" applyFill="1" applyBorder="1"/>
    <xf numFmtId="0" fontId="0" fillId="9" borderId="0" xfId="0" applyFill="1" applyAlignment="1">
      <alignment wrapText="1"/>
    </xf>
    <xf numFmtId="0" fontId="0" fillId="9" borderId="0" xfId="0" applyFill="1"/>
    <xf numFmtId="0" fontId="15" fillId="7" borderId="5" xfId="0" applyFont="1" applyFill="1" applyBorder="1" applyAlignment="1">
      <alignment wrapText="1"/>
    </xf>
    <xf numFmtId="0" fontId="15" fillId="6" borderId="0" xfId="0" applyFont="1" applyFill="1" applyAlignment="1">
      <alignment wrapText="1"/>
    </xf>
    <xf numFmtId="0" fontId="0" fillId="10" borderId="5" xfId="0" applyFill="1" applyBorder="1" applyAlignment="1">
      <alignment horizontal="center" vertical="center"/>
    </xf>
    <xf numFmtId="0" fontId="0" fillId="6" borderId="17" xfId="0" applyFill="1" applyBorder="1"/>
    <xf numFmtId="0" fontId="0" fillId="0" borderId="0" xfId="0" applyAlignment="1">
      <alignment horizontal="center" vertical="center" wrapText="1"/>
    </xf>
    <xf numFmtId="165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171" fontId="0" fillId="0" borderId="0" xfId="0" applyNumberFormat="1" applyAlignment="1">
      <alignment horizontal="center"/>
    </xf>
    <xf numFmtId="168" fontId="0" fillId="0" borderId="0" xfId="0" applyNumberFormat="1" applyAlignment="1">
      <alignment horizontal="center"/>
    </xf>
    <xf numFmtId="173" fontId="0" fillId="0" borderId="0" xfId="0" applyNumberFormat="1" applyAlignment="1">
      <alignment horizontal="center"/>
    </xf>
    <xf numFmtId="173" fontId="0" fillId="0" borderId="0" xfId="1" applyNumberFormat="1" applyFont="1" applyFill="1" applyAlignment="1">
      <alignment horizontal="center"/>
    </xf>
    <xf numFmtId="172" fontId="0" fillId="0" borderId="0" xfId="1" applyNumberFormat="1" applyFont="1" applyFill="1" applyAlignment="1">
      <alignment horizontal="center"/>
    </xf>
    <xf numFmtId="0" fontId="11" fillId="13" borderId="0" xfId="0" applyFont="1" applyFill="1" applyAlignment="1">
      <alignment wrapText="1"/>
    </xf>
    <xf numFmtId="0" fontId="0" fillId="13" borderId="0" xfId="0" applyFill="1"/>
    <xf numFmtId="0" fontId="0" fillId="13" borderId="0" xfId="2" applyNumberFormat="1" applyFont="1" applyFill="1"/>
    <xf numFmtId="175" fontId="0" fillId="0" borderId="0" xfId="0" applyNumberFormat="1"/>
    <xf numFmtId="170" fontId="0" fillId="0" borderId="0" xfId="0" applyNumberFormat="1"/>
    <xf numFmtId="0" fontId="7" fillId="0" borderId="0" xfId="0" applyFont="1" applyAlignment="1">
      <alignment horizontal="center" wrapText="1"/>
    </xf>
    <xf numFmtId="0" fontId="7" fillId="0" borderId="0" xfId="0" applyFont="1" applyAlignment="1">
      <alignment wrapText="1"/>
    </xf>
    <xf numFmtId="0" fontId="7" fillId="0" borderId="0" xfId="0" applyFont="1" applyAlignment="1">
      <alignment horizontal="center" vertical="center"/>
    </xf>
    <xf numFmtId="0" fontId="7" fillId="12" borderId="17" xfId="0" applyFont="1" applyFill="1" applyBorder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0" fillId="14" borderId="0" xfId="0" applyFill="1"/>
    <xf numFmtId="167" fontId="0" fillId="2" borderId="3" xfId="1" applyNumberFormat="1" applyFont="1" applyFill="1" applyBorder="1" applyAlignment="1">
      <alignment horizontal="center"/>
    </xf>
    <xf numFmtId="167" fontId="7" fillId="0" borderId="5" xfId="1" applyNumberFormat="1" applyFont="1" applyFill="1" applyBorder="1"/>
    <xf numFmtId="167" fontId="0" fillId="2" borderId="5" xfId="1" applyNumberFormat="1" applyFont="1" applyFill="1" applyBorder="1" applyAlignment="1">
      <alignment horizontal="left"/>
    </xf>
    <xf numFmtId="172" fontId="0" fillId="0" borderId="0" xfId="0" applyNumberFormat="1"/>
    <xf numFmtId="10" fontId="7" fillId="0" borderId="0" xfId="2" applyNumberFormat="1" applyFont="1"/>
    <xf numFmtId="0" fontId="7" fillId="0" borderId="12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16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left" wrapText="1"/>
    </xf>
    <xf numFmtId="0" fontId="0" fillId="11" borderId="3" xfId="0" applyFill="1" applyBorder="1" applyAlignment="1">
      <alignment horizontal="center" vertical="center"/>
    </xf>
    <xf numFmtId="0" fontId="0" fillId="11" borderId="18" xfId="0" applyFill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wrapText="1"/>
    </xf>
    <xf numFmtId="0" fontId="11" fillId="0" borderId="17" xfId="0" applyFont="1" applyBorder="1" applyAlignment="1">
      <alignment horizontal="center" wrapText="1"/>
    </xf>
  </cellXfs>
  <cellStyles count="5">
    <cellStyle name="Comma" xfId="1" builtinId="3"/>
    <cellStyle name="Normal" xfId="0" builtinId="0"/>
    <cellStyle name="Normal 2 2 2 2 2" xfId="4" xr:uid="{468FB43F-5A4E-46D6-B4D2-0DF6B97642F2}"/>
    <cellStyle name="Normal 30" xfId="3" xr:uid="{00000000-0005-0000-0000-000002000000}"/>
    <cellStyle name="Percent" xfId="2" builtinId="5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B124"/>
  <sheetViews>
    <sheetView tabSelected="1" topLeftCell="A3" zoomScaleNormal="100" workbookViewId="0">
      <selection activeCell="O22" sqref="O22"/>
    </sheetView>
  </sheetViews>
  <sheetFormatPr defaultRowHeight="12.75" x14ac:dyDescent="0.2"/>
  <cols>
    <col min="2" max="2" width="11.5703125" style="2" customWidth="1"/>
    <col min="3" max="3" width="3.42578125" customWidth="1"/>
    <col min="4" max="4" width="7.42578125" customWidth="1"/>
    <col min="6" max="6" width="48.42578125" customWidth="1"/>
    <col min="7" max="13" width="14.5703125" bestFit="1" customWidth="1"/>
    <col min="14" max="14" width="14.5703125" customWidth="1"/>
    <col min="15" max="15" width="46.5703125" style="9" customWidth="1"/>
    <col min="16" max="16" width="69.42578125" customWidth="1"/>
  </cols>
  <sheetData>
    <row r="2" spans="2:20" ht="23.25" x14ac:dyDescent="0.35">
      <c r="C2" s="195" t="s">
        <v>0</v>
      </c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</row>
    <row r="3" spans="2:20" ht="19.5" customHeight="1" x14ac:dyDescent="0.25">
      <c r="C3" s="196" t="str">
        <f>IF(F5="Click to Choose an LDC","",F5)</f>
        <v>Elexicon Energy Inc.</v>
      </c>
      <c r="D3" s="196"/>
      <c r="E3" s="196"/>
      <c r="F3" s="196"/>
      <c r="G3" s="196"/>
      <c r="H3" s="196"/>
      <c r="I3" s="196"/>
      <c r="J3" s="196"/>
      <c r="K3" s="196"/>
      <c r="L3" s="196"/>
      <c r="M3" s="196"/>
      <c r="N3" s="196"/>
      <c r="O3" s="196"/>
    </row>
    <row r="4" spans="2:20" ht="19.5" customHeight="1" thickBot="1" x14ac:dyDescent="0.3">
      <c r="C4" s="71"/>
      <c r="D4" s="71"/>
      <c r="E4" s="137"/>
      <c r="F4" s="147"/>
      <c r="G4" s="71"/>
      <c r="H4" s="71"/>
      <c r="I4" s="71"/>
      <c r="J4" s="71"/>
      <c r="K4" s="71"/>
      <c r="L4" s="71"/>
      <c r="M4" s="71"/>
      <c r="N4" s="71"/>
      <c r="O4" s="86"/>
    </row>
    <row r="5" spans="2:20" ht="25.5" customHeight="1" thickBot="1" x14ac:dyDescent="0.25">
      <c r="B5" s="81" t="s">
        <v>1</v>
      </c>
      <c r="E5" s="9"/>
      <c r="F5" s="82" t="s">
        <v>129</v>
      </c>
      <c r="G5" s="2" t="s">
        <v>3</v>
      </c>
      <c r="H5" s="2" t="s">
        <v>4</v>
      </c>
      <c r="I5" t="s">
        <v>4</v>
      </c>
      <c r="J5" s="2" t="s">
        <v>5</v>
      </c>
      <c r="K5" s="194" t="s">
        <v>6</v>
      </c>
      <c r="L5" s="194"/>
      <c r="M5" s="194"/>
      <c r="N5" s="194"/>
      <c r="P5" s="4"/>
    </row>
    <row r="6" spans="2:20" ht="36" customHeight="1" x14ac:dyDescent="0.35">
      <c r="B6" s="4" t="s">
        <v>7</v>
      </c>
      <c r="C6" s="58"/>
      <c r="G6" s="2">
        <v>2024</v>
      </c>
      <c r="H6" s="2">
        <f>G6+1</f>
        <v>2025</v>
      </c>
      <c r="I6" s="2">
        <f t="shared" ref="I6:N6" si="0">H6+1</f>
        <v>2026</v>
      </c>
      <c r="J6" s="2">
        <f t="shared" si="0"/>
        <v>2027</v>
      </c>
      <c r="K6" s="2">
        <f t="shared" si="0"/>
        <v>2028</v>
      </c>
      <c r="L6" s="2">
        <f t="shared" si="0"/>
        <v>2029</v>
      </c>
      <c r="M6" s="2">
        <f t="shared" si="0"/>
        <v>2030</v>
      </c>
      <c r="N6" s="2">
        <f t="shared" si="0"/>
        <v>2031</v>
      </c>
      <c r="O6" s="154"/>
      <c r="P6" s="2"/>
    </row>
    <row r="8" spans="2:20" x14ac:dyDescent="0.2">
      <c r="C8" s="8" t="s">
        <v>8</v>
      </c>
      <c r="D8" s="8"/>
      <c r="E8" s="2"/>
      <c r="H8" s="197"/>
      <c r="I8" s="197"/>
      <c r="J8" s="197"/>
      <c r="K8" s="197"/>
      <c r="L8" s="197"/>
      <c r="M8" s="197"/>
      <c r="N8" s="2"/>
    </row>
    <row r="9" spans="2:20" x14ac:dyDescent="0.2">
      <c r="B9" s="2">
        <v>1</v>
      </c>
      <c r="D9" s="9" t="s">
        <v>9</v>
      </c>
      <c r="G9" s="54">
        <f>'Benchmarking Calculations'!G92</f>
        <v>46484817.740000002</v>
      </c>
      <c r="H9" s="74">
        <v>60773379</v>
      </c>
      <c r="I9" s="74">
        <v>70413860</v>
      </c>
      <c r="J9" s="74">
        <v>66301651</v>
      </c>
      <c r="K9" s="74">
        <v>122404973</v>
      </c>
      <c r="L9" s="74">
        <v>137217467</v>
      </c>
      <c r="M9" s="74">
        <v>127905557</v>
      </c>
      <c r="N9" s="74">
        <v>254384924</v>
      </c>
      <c r="O9" s="9" t="s">
        <v>263</v>
      </c>
      <c r="P9" s="55"/>
      <c r="T9" t="s">
        <v>262</v>
      </c>
    </row>
    <row r="10" spans="2:20" x14ac:dyDescent="0.2">
      <c r="B10" s="2">
        <v>2</v>
      </c>
      <c r="D10" s="9" t="s">
        <v>11</v>
      </c>
      <c r="G10" s="54">
        <f>'Benchmarking Calculations'!G93</f>
        <v>0</v>
      </c>
      <c r="H10" s="74">
        <f>G10</f>
        <v>0</v>
      </c>
      <c r="I10" s="74">
        <f t="shared" ref="I10:M10" si="1">H10</f>
        <v>0</v>
      </c>
      <c r="J10" s="74">
        <f t="shared" si="1"/>
        <v>0</v>
      </c>
      <c r="K10" s="74">
        <f t="shared" si="1"/>
        <v>0</v>
      </c>
      <c r="L10" s="74">
        <f t="shared" si="1"/>
        <v>0</v>
      </c>
      <c r="M10" s="74">
        <f t="shared" si="1"/>
        <v>0</v>
      </c>
      <c r="N10" s="74">
        <v>95720334</v>
      </c>
      <c r="O10" s="9" t="s">
        <v>265</v>
      </c>
      <c r="P10" s="55"/>
      <c r="S10">
        <v>2024</v>
      </c>
      <c r="T10">
        <v>4089</v>
      </c>
    </row>
    <row r="11" spans="2:20" x14ac:dyDescent="0.2">
      <c r="E11" s="2"/>
      <c r="G11" s="54"/>
      <c r="P11" s="55"/>
      <c r="S11">
        <v>2023</v>
      </c>
      <c r="T11">
        <v>4013</v>
      </c>
    </row>
    <row r="12" spans="2:20" x14ac:dyDescent="0.2">
      <c r="C12" s="8" t="s">
        <v>12</v>
      </c>
      <c r="D12" s="8"/>
      <c r="E12" s="2"/>
      <c r="G12" s="54"/>
      <c r="H12" s="3"/>
      <c r="I12" s="3"/>
      <c r="J12" s="3"/>
      <c r="K12" s="3"/>
      <c r="L12" s="3"/>
      <c r="M12" s="3"/>
      <c r="P12" s="55"/>
      <c r="S12">
        <v>2022</v>
      </c>
      <c r="T12">
        <v>3953</v>
      </c>
    </row>
    <row r="13" spans="2:20" x14ac:dyDescent="0.2">
      <c r="B13" s="2">
        <v>3</v>
      </c>
      <c r="D13" t="s">
        <v>13</v>
      </c>
      <c r="G13" s="54">
        <f>'Benchmarking Calculations'!G96</f>
        <v>179017</v>
      </c>
      <c r="H13" s="74">
        <v>182688</v>
      </c>
      <c r="I13" s="74">
        <v>186243</v>
      </c>
      <c r="J13" s="74">
        <v>189833</v>
      </c>
      <c r="K13" s="74">
        <v>193280</v>
      </c>
      <c r="L13" s="74">
        <v>196883</v>
      </c>
      <c r="M13" s="74">
        <v>200624</v>
      </c>
      <c r="N13" s="74">
        <v>204398</v>
      </c>
      <c r="O13" s="9" t="s">
        <v>264</v>
      </c>
      <c r="P13" s="55"/>
      <c r="S13">
        <v>2021</v>
      </c>
      <c r="T13">
        <v>3919</v>
      </c>
    </row>
    <row r="14" spans="2:20" x14ac:dyDescent="0.2">
      <c r="B14" s="2">
        <v>4</v>
      </c>
      <c r="D14" t="s">
        <v>14</v>
      </c>
      <c r="G14" s="54">
        <v>3649851710.0043688</v>
      </c>
      <c r="H14" s="74">
        <v>3747675435.4483781</v>
      </c>
      <c r="I14" s="74">
        <v>3918946572.1537189</v>
      </c>
      <c r="J14" s="74">
        <v>4074560286.4929938</v>
      </c>
      <c r="K14" s="74">
        <v>4229958889.9590549</v>
      </c>
      <c r="L14" s="74">
        <v>4347847113.9067802</v>
      </c>
      <c r="M14" s="74">
        <v>4422917142.6129341</v>
      </c>
      <c r="N14" s="74">
        <v>4494068849.00951</v>
      </c>
      <c r="O14" s="9" t="s">
        <v>264</v>
      </c>
      <c r="P14" s="55"/>
      <c r="S14">
        <v>2020</v>
      </c>
      <c r="T14">
        <v>3867</v>
      </c>
    </row>
    <row r="15" spans="2:20" x14ac:dyDescent="0.2">
      <c r="B15" s="2">
        <v>5</v>
      </c>
      <c r="D15" t="s">
        <v>15</v>
      </c>
      <c r="G15" s="54">
        <f>'Benchmarking Calculations'!G98</f>
        <v>701130</v>
      </c>
      <c r="H15" s="190">
        <v>765457.07666728133</v>
      </c>
      <c r="I15" s="190">
        <v>790576.00547909562</v>
      </c>
      <c r="J15" s="190">
        <v>814067.8435780392</v>
      </c>
      <c r="K15" s="190">
        <v>839001.10727625655</v>
      </c>
      <c r="L15" s="190">
        <v>865241.17992754967</v>
      </c>
      <c r="M15" s="190">
        <v>895361.50141660229</v>
      </c>
      <c r="N15" s="190">
        <v>923236.95319348422</v>
      </c>
      <c r="O15" s="9" t="s">
        <v>10</v>
      </c>
      <c r="P15" s="55"/>
      <c r="S15">
        <v>2019</v>
      </c>
      <c r="T15">
        <v>3823</v>
      </c>
    </row>
    <row r="16" spans="2:20" x14ac:dyDescent="0.2">
      <c r="B16" s="2">
        <v>6</v>
      </c>
      <c r="D16" s="9" t="s">
        <v>16</v>
      </c>
      <c r="G16" s="54">
        <f>'Benchmarking Calculations'!G99</f>
        <v>4089</v>
      </c>
      <c r="H16" s="74">
        <f>G16*EXP($T18)</f>
        <v>4144.380991009868</v>
      </c>
      <c r="I16" s="74">
        <f t="shared" ref="I16:N16" si="2">H16*EXP($T18)</f>
        <v>4200.5120564059516</v>
      </c>
      <c r="J16" s="74">
        <f t="shared" si="2"/>
        <v>4257.4033551177781</v>
      </c>
      <c r="K16" s="74">
        <f t="shared" si="2"/>
        <v>4315.0651836663619</v>
      </c>
      <c r="L16" s="74">
        <f t="shared" si="2"/>
        <v>4373.5079780277265</v>
      </c>
      <c r="M16" s="74">
        <f t="shared" si="2"/>
        <v>4432.7423155216711</v>
      </c>
      <c r="N16" s="74">
        <f t="shared" si="2"/>
        <v>4492.7789167261135</v>
      </c>
      <c r="O16" s="9" t="s">
        <v>10</v>
      </c>
      <c r="P16" s="55"/>
    </row>
    <row r="17" spans="2:20" x14ac:dyDescent="0.2">
      <c r="B17" s="2">
        <v>7</v>
      </c>
      <c r="C17" s="2"/>
      <c r="D17" t="s">
        <v>17</v>
      </c>
      <c r="F17" s="9"/>
      <c r="G17" s="57">
        <f>'Benchmarking Calculations'!G145</f>
        <v>0.12597097912434194</v>
      </c>
      <c r="H17" s="136">
        <v>0.13981310767164135</v>
      </c>
      <c r="I17" s="136">
        <v>0.15170324494272336</v>
      </c>
      <c r="J17" s="136">
        <v>0.16494007628227703</v>
      </c>
      <c r="K17" s="136">
        <v>0.17329966248209216</v>
      </c>
      <c r="L17" s="136">
        <v>0.17434820730914447</v>
      </c>
      <c r="M17" s="136">
        <v>0.18369923711863301</v>
      </c>
      <c r="N17" s="136">
        <v>0.19138047609055509</v>
      </c>
      <c r="O17" s="9" t="s">
        <v>10</v>
      </c>
      <c r="P17" s="55"/>
    </row>
    <row r="18" spans="2:20" x14ac:dyDescent="0.2">
      <c r="C18" s="2"/>
      <c r="F18" s="9"/>
      <c r="G18" s="34"/>
      <c r="H18" s="53"/>
      <c r="I18" s="38"/>
      <c r="T18" s="192">
        <f>LN(T10/T15)/5</f>
        <v>1.3452997333645888E-2</v>
      </c>
    </row>
    <row r="19" spans="2:20" x14ac:dyDescent="0.2">
      <c r="C19" s="8" t="s">
        <v>18</v>
      </c>
      <c r="F19" s="9"/>
      <c r="G19" s="34"/>
      <c r="H19" s="197"/>
      <c r="I19" s="197"/>
      <c r="J19" s="197"/>
      <c r="K19" s="197"/>
      <c r="L19" s="197"/>
      <c r="M19" s="197"/>
      <c r="N19" s="2"/>
    </row>
    <row r="20" spans="2:20" ht="15" customHeight="1" x14ac:dyDescent="0.2">
      <c r="B20" s="2">
        <v>8</v>
      </c>
      <c r="C20" s="2"/>
      <c r="D20" t="s">
        <v>19</v>
      </c>
      <c r="F20" s="9"/>
      <c r="G20" s="57">
        <v>3.0700000000000002E-2</v>
      </c>
      <c r="H20" s="73">
        <v>2.1999999999999999E-2</v>
      </c>
      <c r="I20" s="73">
        <v>2.06E-2</v>
      </c>
      <c r="J20" s="73">
        <v>2.3900000000000001E-2</v>
      </c>
      <c r="K20" s="73">
        <v>2.3599999999999999E-2</v>
      </c>
      <c r="L20" s="73">
        <v>2.47E-2</v>
      </c>
      <c r="M20" s="73">
        <v>2.47E-2</v>
      </c>
      <c r="N20" s="73">
        <v>2.47E-2</v>
      </c>
      <c r="O20" s="9" t="s">
        <v>260</v>
      </c>
      <c r="P20" s="198"/>
    </row>
    <row r="21" spans="2:20" ht="14.25" customHeight="1" x14ac:dyDescent="0.2">
      <c r="B21" s="2">
        <v>9</v>
      </c>
      <c r="C21" s="2"/>
      <c r="D21" t="s">
        <v>20</v>
      </c>
      <c r="F21" s="9"/>
      <c r="G21" s="57">
        <v>5.8999999999999997E-2</v>
      </c>
      <c r="H21" s="73">
        <v>2.5499999999999998E-2</v>
      </c>
      <c r="I21" s="73">
        <v>1.6400000000000001E-2</v>
      </c>
      <c r="J21" s="73">
        <v>1.7600000000000001E-2</v>
      </c>
      <c r="K21" s="73">
        <v>1.9E-2</v>
      </c>
      <c r="L21" s="73">
        <v>2.0299999999999999E-2</v>
      </c>
      <c r="M21" s="73">
        <v>2.0299999999999999E-2</v>
      </c>
      <c r="N21" s="73">
        <v>2.0299999999999999E-2</v>
      </c>
      <c r="O21" s="9" t="s">
        <v>260</v>
      </c>
      <c r="P21" s="198"/>
    </row>
    <row r="22" spans="2:20" x14ac:dyDescent="0.2">
      <c r="B22" s="2">
        <v>10</v>
      </c>
      <c r="C22" s="2"/>
      <c r="D22" t="s">
        <v>21</v>
      </c>
      <c r="F22" s="9"/>
      <c r="G22" s="57">
        <f>'Benchmarking Calculations'!G110</f>
        <v>6.498000000000001E-2</v>
      </c>
      <c r="H22" s="73">
        <v>6.2799999999999995E-2</v>
      </c>
      <c r="I22" s="73">
        <v>6.4000000000000001E-2</v>
      </c>
      <c r="J22" s="73">
        <f>I22</f>
        <v>6.4000000000000001E-2</v>
      </c>
      <c r="K22" s="73">
        <f t="shared" ref="K22:N22" si="3">J22</f>
        <v>6.4000000000000001E-2</v>
      </c>
      <c r="L22" s="73">
        <f t="shared" si="3"/>
        <v>6.4000000000000001E-2</v>
      </c>
      <c r="M22" s="73">
        <f t="shared" si="3"/>
        <v>6.4000000000000001E-2</v>
      </c>
      <c r="N22" s="73">
        <f t="shared" si="3"/>
        <v>6.4000000000000001E-2</v>
      </c>
      <c r="O22" s="9" t="s">
        <v>261</v>
      </c>
      <c r="P22" s="198"/>
    </row>
    <row r="23" spans="2:20" x14ac:dyDescent="0.2">
      <c r="C23" s="2"/>
      <c r="F23" s="9"/>
      <c r="G23" s="57"/>
      <c r="H23" s="59"/>
      <c r="I23" s="59"/>
      <c r="J23" s="59"/>
      <c r="K23" s="59"/>
      <c r="L23" s="59"/>
      <c r="M23" s="59"/>
      <c r="N23" s="59"/>
    </row>
    <row r="24" spans="2:20" x14ac:dyDescent="0.2">
      <c r="C24" s="2"/>
      <c r="F24" s="9"/>
      <c r="G24" s="57"/>
      <c r="H24" s="59"/>
      <c r="I24" s="59"/>
      <c r="J24" s="59"/>
      <c r="K24" s="59"/>
      <c r="L24" s="59"/>
      <c r="M24" s="59"/>
      <c r="N24" s="59"/>
    </row>
    <row r="25" spans="2:20" x14ac:dyDescent="0.2">
      <c r="C25" s="8" t="s">
        <v>22</v>
      </c>
      <c r="F25" s="9"/>
      <c r="G25" s="57"/>
      <c r="H25" s="59"/>
      <c r="I25" s="59"/>
      <c r="J25" s="59"/>
      <c r="K25" s="59"/>
      <c r="L25" s="59"/>
      <c r="M25" s="59"/>
      <c r="N25" s="59"/>
    </row>
    <row r="26" spans="2:20" ht="13.5" thickBot="1" x14ac:dyDescent="0.25">
      <c r="C26" s="2"/>
      <c r="E26" s="2"/>
      <c r="F26" s="9"/>
      <c r="G26" s="34"/>
      <c r="H26" s="53"/>
      <c r="I26" s="38"/>
    </row>
    <row r="27" spans="2:20" ht="13.5" thickBot="1" x14ac:dyDescent="0.25">
      <c r="E27" s="80" t="s">
        <v>27</v>
      </c>
      <c r="F27" s="8" t="s">
        <v>24</v>
      </c>
      <c r="G27" s="34">
        <f>G35-G36+G37</f>
        <v>52608440.190000005</v>
      </c>
      <c r="H27" s="34">
        <f t="shared" ref="H27:N27" si="4">H35-H36+H37</f>
        <v>55985778.393376037</v>
      </c>
      <c r="I27" s="34">
        <f t="shared" si="4"/>
        <v>59472063.321843229</v>
      </c>
      <c r="J27" s="34">
        <f t="shared" si="4"/>
        <v>74148465.619877979</v>
      </c>
      <c r="K27" s="34">
        <f t="shared" si="4"/>
        <v>80620425.993521035</v>
      </c>
      <c r="L27" s="34">
        <f t="shared" si="4"/>
        <v>82489146.68708767</v>
      </c>
      <c r="M27" s="34">
        <f t="shared" si="4"/>
        <v>84824525.080120578</v>
      </c>
      <c r="N27" s="34">
        <f t="shared" si="4"/>
        <v>87113863.741849586</v>
      </c>
      <c r="O27" s="9" t="s">
        <v>25</v>
      </c>
    </row>
    <row r="28" spans="2:20" ht="13.5" thickBot="1" x14ac:dyDescent="0.25">
      <c r="B28" s="9" t="s">
        <v>26</v>
      </c>
      <c r="E28" s="2"/>
      <c r="F28" s="8"/>
      <c r="G28" s="34"/>
      <c r="H28" s="34"/>
      <c r="I28" s="34"/>
      <c r="J28" s="34"/>
      <c r="K28" s="34"/>
      <c r="L28" s="34"/>
      <c r="M28" s="34"/>
      <c r="N28" s="34"/>
    </row>
    <row r="29" spans="2:20" ht="13.5" thickBot="1" x14ac:dyDescent="0.25">
      <c r="E29" s="80" t="s">
        <v>23</v>
      </c>
      <c r="F29" s="8" t="s">
        <v>28</v>
      </c>
      <c r="G29" s="34">
        <f>G116-G122+G123</f>
        <v>52608440.190000005</v>
      </c>
      <c r="H29" s="34">
        <f>H116-H122+H123</f>
        <v>0</v>
      </c>
      <c r="I29" s="34">
        <f t="shared" ref="I29:N29" si="5">I116-I122+I123</f>
        <v>0</v>
      </c>
      <c r="J29" s="34">
        <f t="shared" si="5"/>
        <v>0</v>
      </c>
      <c r="K29" s="34">
        <f t="shared" si="5"/>
        <v>0</v>
      </c>
      <c r="L29" s="34">
        <f t="shared" si="5"/>
        <v>0</v>
      </c>
      <c r="M29" s="34">
        <f t="shared" si="5"/>
        <v>0</v>
      </c>
      <c r="N29" s="34">
        <f t="shared" si="5"/>
        <v>0</v>
      </c>
      <c r="O29" s="9" t="s">
        <v>25</v>
      </c>
    </row>
    <row r="30" spans="2:20" x14ac:dyDescent="0.2">
      <c r="C30" s="48"/>
      <c r="F30" s="9"/>
      <c r="G30" s="34"/>
      <c r="H30" s="53"/>
      <c r="I30" s="38"/>
    </row>
    <row r="31" spans="2:20" x14ac:dyDescent="0.2">
      <c r="B31" s="2">
        <v>11</v>
      </c>
      <c r="E31" s="13" t="s">
        <v>29</v>
      </c>
      <c r="F31" s="9"/>
      <c r="G31" s="34">
        <f t="shared" ref="G31:N31" si="6">IF($E$27="Y",G27,IF($E$29="Y",G29,"Error: Please enter Y for one method"))</f>
        <v>52608440.190000005</v>
      </c>
      <c r="H31" s="34">
        <f>IF($E$27="Y",H27,IF($E$29="Y",H29,"Error: Please enter Y for one method"))</f>
        <v>55985778.393376037</v>
      </c>
      <c r="I31" s="34">
        <f t="shared" si="6"/>
        <v>59472063.321843229</v>
      </c>
      <c r="J31" s="34">
        <f t="shared" si="6"/>
        <v>74148465.619877979</v>
      </c>
      <c r="K31" s="34">
        <f t="shared" si="6"/>
        <v>80620425.993521035</v>
      </c>
      <c r="L31" s="34">
        <f t="shared" si="6"/>
        <v>82489146.68708767</v>
      </c>
      <c r="M31" s="34">
        <f t="shared" si="6"/>
        <v>84824525.080120578</v>
      </c>
      <c r="N31" s="34">
        <f t="shared" si="6"/>
        <v>87113863.741849586</v>
      </c>
      <c r="O31" s="9" t="s">
        <v>25</v>
      </c>
    </row>
    <row r="32" spans="2:20" ht="13.5" thickBot="1" x14ac:dyDescent="0.25">
      <c r="C32" s="8"/>
      <c r="H32" t="str">
        <f>IF(AND(E27="Y",E29="Y"),"Error: Please enter only one Y selection","")</f>
        <v/>
      </c>
    </row>
    <row r="33" spans="3:28" x14ac:dyDescent="0.2">
      <c r="C33" s="88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89"/>
    </row>
    <row r="34" spans="3:28" x14ac:dyDescent="0.2">
      <c r="C34" s="90"/>
      <c r="D34" s="8" t="s">
        <v>30</v>
      </c>
      <c r="G34" s="54"/>
      <c r="H34" s="194" t="s">
        <v>31</v>
      </c>
      <c r="I34" s="194"/>
      <c r="J34" s="194"/>
      <c r="K34" s="194"/>
      <c r="L34" s="194"/>
      <c r="M34" s="194"/>
      <c r="N34" s="2"/>
      <c r="O34" s="91"/>
    </row>
    <row r="35" spans="3:28" x14ac:dyDescent="0.2">
      <c r="C35" s="90"/>
      <c r="D35" s="104" t="s">
        <v>32</v>
      </c>
      <c r="E35" t="s">
        <v>33</v>
      </c>
      <c r="G35" s="17">
        <f>G116</f>
        <v>52564761.68</v>
      </c>
      <c r="H35" s="74">
        <f>G35*H40</f>
        <v>55939295.825700939</v>
      </c>
      <c r="I35" s="74">
        <f t="shared" ref="I35:N35" si="7">H35*I40</f>
        <v>59422686.242744476</v>
      </c>
      <c r="J35" s="74">
        <f t="shared" si="7"/>
        <v>74086903.359423846</v>
      </c>
      <c r="K35" s="74">
        <f t="shared" si="7"/>
        <v>80553490.344597697</v>
      </c>
      <c r="L35" s="74">
        <f t="shared" si="7"/>
        <v>82420659.520286083</v>
      </c>
      <c r="M35" s="74">
        <f t="shared" si="7"/>
        <v>84754098.949758679</v>
      </c>
      <c r="N35" s="74">
        <f t="shared" si="7"/>
        <v>87041536.87272279</v>
      </c>
      <c r="O35" s="91" t="s">
        <v>10</v>
      </c>
    </row>
    <row r="36" spans="3:28" x14ac:dyDescent="0.2">
      <c r="C36" s="90"/>
      <c r="D36" s="104" t="s">
        <v>34</v>
      </c>
      <c r="E36" t="s">
        <v>35</v>
      </c>
      <c r="G36" s="34">
        <f>G122</f>
        <v>340123.12</v>
      </c>
      <c r="H36" s="74">
        <f>G36*H40</f>
        <v>361958.22484018875</v>
      </c>
      <c r="I36" s="74">
        <f t="shared" ref="I36:N36" si="8">H36*I40</f>
        <v>384497.69004380895</v>
      </c>
      <c r="J36" s="74">
        <f t="shared" si="8"/>
        <v>479383.29626886488</v>
      </c>
      <c r="K36" s="74">
        <f t="shared" si="8"/>
        <v>521225.69545138738</v>
      </c>
      <c r="L36" s="74">
        <f t="shared" si="8"/>
        <v>533307.31411198515</v>
      </c>
      <c r="M36" s="74">
        <f t="shared" si="8"/>
        <v>548405.95954891888</v>
      </c>
      <c r="N36" s="74">
        <f t="shared" si="8"/>
        <v>563206.94976173854</v>
      </c>
      <c r="O36" s="91" t="s">
        <v>10</v>
      </c>
    </row>
    <row r="37" spans="3:28" x14ac:dyDescent="0.2">
      <c r="C37" s="90"/>
      <c r="D37" s="104" t="s">
        <v>36</v>
      </c>
      <c r="E37" t="s">
        <v>37</v>
      </c>
      <c r="G37" s="34">
        <f>G123</f>
        <v>383801.62999999977</v>
      </c>
      <c r="H37" s="74">
        <f>G37*H40</f>
        <v>408440.79251528345</v>
      </c>
      <c r="I37" s="74">
        <f t="shared" ref="I37:N37" si="9">H37*I40</f>
        <v>433874.76914256392</v>
      </c>
      <c r="J37" s="74">
        <f t="shared" si="9"/>
        <v>540945.55672299827</v>
      </c>
      <c r="K37" s="74">
        <f t="shared" si="9"/>
        <v>588161.34437472513</v>
      </c>
      <c r="L37" s="74">
        <f t="shared" si="9"/>
        <v>601794.48091356386</v>
      </c>
      <c r="M37" s="74">
        <f t="shared" si="9"/>
        <v>618832.08991082117</v>
      </c>
      <c r="N37" s="74">
        <f t="shared" si="9"/>
        <v>635533.81888853433</v>
      </c>
      <c r="O37" s="91" t="s">
        <v>10</v>
      </c>
    </row>
    <row r="38" spans="3:28" ht="13.5" thickBot="1" x14ac:dyDescent="0.25">
      <c r="C38" s="92"/>
      <c r="D38" s="51"/>
      <c r="E38" s="51"/>
      <c r="F38" s="51"/>
      <c r="G38" s="93"/>
      <c r="H38" s="100"/>
      <c r="I38" s="100"/>
      <c r="J38" s="100"/>
      <c r="K38" s="100"/>
      <c r="L38" s="100"/>
      <c r="M38" s="100"/>
      <c r="N38" s="100"/>
      <c r="O38" s="94"/>
    </row>
    <row r="39" spans="3:28" ht="13.5" thickBot="1" x14ac:dyDescent="0.25">
      <c r="C39" s="8"/>
      <c r="G39" s="34"/>
      <c r="H39" s="17"/>
      <c r="I39" s="17"/>
      <c r="J39" s="17"/>
      <c r="K39" s="17"/>
      <c r="L39" s="17"/>
      <c r="M39" s="17"/>
      <c r="N39" s="17"/>
    </row>
    <row r="40" spans="3:28" ht="13.5" hidden="1" thickBot="1" x14ac:dyDescent="0.25">
      <c r="C40" s="8"/>
      <c r="G40" s="34"/>
      <c r="H40" s="191">
        <v>1.0641976494870116</v>
      </c>
      <c r="I40" s="191">
        <v>1.0622709021561032</v>
      </c>
      <c r="J40" s="191">
        <v>1.2467780917337756</v>
      </c>
      <c r="K40" s="191">
        <v>1.0872838071501243</v>
      </c>
      <c r="L40" s="191">
        <v>1.0231792460848173</v>
      </c>
      <c r="M40" s="191">
        <v>1.0283113413924851</v>
      </c>
      <c r="N40" s="191">
        <v>1.0269891126365474</v>
      </c>
    </row>
    <row r="41" spans="3:28" x14ac:dyDescent="0.2">
      <c r="C41" s="88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89"/>
      <c r="P41" s="193"/>
    </row>
    <row r="42" spans="3:28" x14ac:dyDescent="0.2">
      <c r="C42" s="90"/>
      <c r="D42" s="8" t="s">
        <v>38</v>
      </c>
      <c r="O42" s="91"/>
      <c r="P42" s="193"/>
    </row>
    <row r="43" spans="3:28" x14ac:dyDescent="0.2">
      <c r="C43" s="50"/>
      <c r="O43" s="91"/>
      <c r="P43" s="193"/>
    </row>
    <row r="44" spans="3:28" x14ac:dyDescent="0.2">
      <c r="C44" s="95"/>
      <c r="D44" s="8" t="s">
        <v>39</v>
      </c>
      <c r="E44" s="8"/>
      <c r="F44" s="2"/>
      <c r="O44" s="91"/>
      <c r="P44" s="193"/>
    </row>
    <row r="45" spans="3:28" x14ac:dyDescent="0.2">
      <c r="C45" s="95"/>
      <c r="E45" s="9">
        <v>5005</v>
      </c>
      <c r="F45" s="87" t="s">
        <v>40</v>
      </c>
      <c r="G45" s="38">
        <f>'Benchmarking Calculations'!G10</f>
        <v>3256907.75</v>
      </c>
      <c r="H45" s="79"/>
      <c r="I45" s="79"/>
      <c r="J45" s="79"/>
      <c r="K45" s="79"/>
      <c r="L45" s="79"/>
      <c r="M45" s="188"/>
      <c r="N45" s="79"/>
      <c r="O45" s="91" t="s">
        <v>10</v>
      </c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</row>
    <row r="46" spans="3:28" x14ac:dyDescent="0.2">
      <c r="C46" s="95"/>
      <c r="E46" s="9">
        <v>5010</v>
      </c>
      <c r="F46" s="87" t="s">
        <v>41</v>
      </c>
      <c r="G46" s="38">
        <f>'Benchmarking Calculations'!G11</f>
        <v>1894430.3</v>
      </c>
      <c r="H46" s="79"/>
      <c r="I46" s="79"/>
      <c r="J46" s="79"/>
      <c r="K46" s="79"/>
      <c r="L46" s="79"/>
      <c r="M46" s="188"/>
      <c r="N46" s="79"/>
      <c r="O46" s="91" t="s">
        <v>10</v>
      </c>
    </row>
    <row r="47" spans="3:28" x14ac:dyDescent="0.2">
      <c r="C47" s="95"/>
      <c r="E47" s="9">
        <v>5012</v>
      </c>
      <c r="F47" s="87" t="s">
        <v>42</v>
      </c>
      <c r="G47" s="38">
        <f>'Benchmarking Calculations'!G12</f>
        <v>284455.25</v>
      </c>
      <c r="H47" s="79"/>
      <c r="I47" s="79"/>
      <c r="J47" s="79"/>
      <c r="K47" s="79"/>
      <c r="L47" s="79"/>
      <c r="M47" s="188"/>
      <c r="N47" s="79"/>
      <c r="O47" s="91" t="s">
        <v>10</v>
      </c>
    </row>
    <row r="48" spans="3:28" x14ac:dyDescent="0.2">
      <c r="C48" s="95"/>
      <c r="E48" s="9">
        <v>5014</v>
      </c>
      <c r="F48" s="87" t="s">
        <v>43</v>
      </c>
      <c r="G48" s="38">
        <f>'Benchmarking Calculations'!G13</f>
        <v>112926.55</v>
      </c>
      <c r="H48" s="79"/>
      <c r="I48" s="79"/>
      <c r="J48" s="79"/>
      <c r="K48" s="79"/>
      <c r="L48" s="79"/>
      <c r="M48" s="188"/>
      <c r="N48" s="79"/>
      <c r="O48" s="91" t="s">
        <v>10</v>
      </c>
    </row>
    <row r="49" spans="3:15" ht="25.5" x14ac:dyDescent="0.2">
      <c r="C49" s="95"/>
      <c r="E49" s="9">
        <v>5015</v>
      </c>
      <c r="F49" s="87" t="s">
        <v>44</v>
      </c>
      <c r="G49" s="38">
        <f>'Benchmarking Calculations'!G14</f>
        <v>172940.51</v>
      </c>
      <c r="H49" s="79"/>
      <c r="I49" s="79"/>
      <c r="J49" s="79"/>
      <c r="K49" s="79"/>
      <c r="L49" s="79"/>
      <c r="M49" s="188"/>
      <c r="N49" s="79"/>
      <c r="O49" s="91" t="s">
        <v>10</v>
      </c>
    </row>
    <row r="50" spans="3:15" x14ac:dyDescent="0.2">
      <c r="C50" s="95"/>
      <c r="E50" s="9">
        <v>5016</v>
      </c>
      <c r="F50" s="87" t="s">
        <v>45</v>
      </c>
      <c r="G50" s="38">
        <f>'Benchmarking Calculations'!G15</f>
        <v>170924.41</v>
      </c>
      <c r="H50" s="79"/>
      <c r="I50" s="79"/>
      <c r="J50" s="79"/>
      <c r="K50" s="79"/>
      <c r="L50" s="79"/>
      <c r="M50" s="188"/>
      <c r="N50" s="79"/>
      <c r="O50" s="91" t="s">
        <v>10</v>
      </c>
    </row>
    <row r="51" spans="3:15" ht="25.5" x14ac:dyDescent="0.2">
      <c r="C51" s="95"/>
      <c r="E51" s="9">
        <v>5017</v>
      </c>
      <c r="F51" s="87" t="s">
        <v>46</v>
      </c>
      <c r="G51" s="38">
        <f>'Benchmarking Calculations'!G16</f>
        <v>58387.14</v>
      </c>
      <c r="H51" s="79"/>
      <c r="I51" s="79"/>
      <c r="J51" s="79"/>
      <c r="K51" s="79"/>
      <c r="L51" s="79"/>
      <c r="M51" s="188"/>
      <c r="N51" s="79"/>
      <c r="O51" s="91" t="s">
        <v>10</v>
      </c>
    </row>
    <row r="52" spans="3:15" ht="25.5" x14ac:dyDescent="0.2">
      <c r="C52" s="95"/>
      <c r="E52" s="9">
        <v>5020</v>
      </c>
      <c r="F52" s="87" t="s">
        <v>47</v>
      </c>
      <c r="G52" s="38">
        <f>'Benchmarking Calculations'!G17</f>
        <v>1452299.08</v>
      </c>
      <c r="H52" s="79"/>
      <c r="I52" s="79"/>
      <c r="J52" s="79"/>
      <c r="K52" s="79"/>
      <c r="L52" s="79"/>
      <c r="M52" s="188"/>
      <c r="N52" s="79"/>
      <c r="O52" s="91" t="s">
        <v>10</v>
      </c>
    </row>
    <row r="53" spans="3:15" ht="25.5" x14ac:dyDescent="0.2">
      <c r="C53" s="95"/>
      <c r="E53" s="9">
        <v>5025</v>
      </c>
      <c r="F53" s="87" t="s">
        <v>48</v>
      </c>
      <c r="G53" s="38">
        <f>'Benchmarking Calculations'!G18</f>
        <v>805802.31</v>
      </c>
      <c r="H53" s="79"/>
      <c r="I53" s="79"/>
      <c r="J53" s="79"/>
      <c r="K53" s="79"/>
      <c r="L53" s="79"/>
      <c r="M53" s="188"/>
      <c r="N53" s="79"/>
      <c r="O53" s="91" t="s">
        <v>10</v>
      </c>
    </row>
    <row r="54" spans="3:15" x14ac:dyDescent="0.2">
      <c r="C54" s="95"/>
      <c r="E54" s="9">
        <v>5035</v>
      </c>
      <c r="F54" s="87" t="s">
        <v>49</v>
      </c>
      <c r="G54" s="38">
        <f>'Benchmarking Calculations'!G19</f>
        <v>0</v>
      </c>
      <c r="H54" s="79"/>
      <c r="I54" s="79"/>
      <c r="J54" s="79"/>
      <c r="K54" s="79"/>
      <c r="L54" s="79"/>
      <c r="M54" s="188"/>
      <c r="N54" s="79"/>
      <c r="O54" s="91" t="s">
        <v>10</v>
      </c>
    </row>
    <row r="55" spans="3:15" ht="25.5" x14ac:dyDescent="0.2">
      <c r="C55" s="95"/>
      <c r="E55" s="9">
        <v>5040</v>
      </c>
      <c r="F55" s="87" t="s">
        <v>50</v>
      </c>
      <c r="G55" s="38">
        <f>'Benchmarking Calculations'!G20</f>
        <v>-1452153.55</v>
      </c>
      <c r="H55" s="79"/>
      <c r="I55" s="79"/>
      <c r="J55" s="79"/>
      <c r="K55" s="79"/>
      <c r="L55" s="79"/>
      <c r="M55" s="188"/>
      <c r="N55" s="79"/>
      <c r="O55" s="91" t="s">
        <v>10</v>
      </c>
    </row>
    <row r="56" spans="3:15" ht="25.5" x14ac:dyDescent="0.2">
      <c r="C56" s="95"/>
      <c r="E56" s="9">
        <v>5045</v>
      </c>
      <c r="F56" s="87" t="s">
        <v>51</v>
      </c>
      <c r="G56" s="38">
        <f>'Benchmarking Calculations'!G21</f>
        <v>1794776.63</v>
      </c>
      <c r="H56" s="79"/>
      <c r="I56" s="79"/>
      <c r="J56" s="79"/>
      <c r="K56" s="79"/>
      <c r="L56" s="79"/>
      <c r="M56" s="188"/>
      <c r="N56" s="79"/>
      <c r="O56" s="91" t="s">
        <v>10</v>
      </c>
    </row>
    <row r="57" spans="3:15" x14ac:dyDescent="0.2">
      <c r="C57" s="95"/>
      <c r="E57" s="9">
        <v>5055</v>
      </c>
      <c r="F57" s="87" t="s">
        <v>52</v>
      </c>
      <c r="G57" s="38">
        <f>'Benchmarking Calculations'!G22</f>
        <v>338375.79</v>
      </c>
      <c r="H57" s="79"/>
      <c r="I57" s="79"/>
      <c r="J57" s="79"/>
      <c r="K57" s="79"/>
      <c r="L57" s="79"/>
      <c r="M57" s="188"/>
      <c r="N57" s="79"/>
      <c r="O57" s="91" t="s">
        <v>10</v>
      </c>
    </row>
    <row r="58" spans="3:15" x14ac:dyDescent="0.2">
      <c r="C58" s="95"/>
      <c r="E58" s="9">
        <v>5065</v>
      </c>
      <c r="F58" s="87" t="s">
        <v>53</v>
      </c>
      <c r="G58" s="38">
        <f>'Benchmarking Calculations'!G23</f>
        <v>523243.23</v>
      </c>
      <c r="H58" s="79"/>
      <c r="I58" s="79"/>
      <c r="J58" s="79"/>
      <c r="K58" s="79"/>
      <c r="L58" s="79"/>
      <c r="M58" s="188"/>
      <c r="N58" s="79"/>
      <c r="O58" s="91" t="s">
        <v>10</v>
      </c>
    </row>
    <row r="59" spans="3:15" x14ac:dyDescent="0.2">
      <c r="C59" s="95"/>
      <c r="E59" s="9">
        <v>5070</v>
      </c>
      <c r="F59" s="87" t="s">
        <v>54</v>
      </c>
      <c r="G59" s="38">
        <f>'Benchmarking Calculations'!G24</f>
        <v>1092098.6100000001</v>
      </c>
      <c r="H59" s="79"/>
      <c r="I59" s="79"/>
      <c r="J59" s="79"/>
      <c r="K59" s="79"/>
      <c r="L59" s="79"/>
      <c r="M59" s="188"/>
      <c r="N59" s="79"/>
      <c r="O59" s="91" t="s">
        <v>10</v>
      </c>
    </row>
    <row r="60" spans="3:15" ht="25.5" x14ac:dyDescent="0.2">
      <c r="C60" s="95"/>
      <c r="E60" s="9">
        <v>5075</v>
      </c>
      <c r="F60" s="87" t="s">
        <v>55</v>
      </c>
      <c r="G60" s="38">
        <f>'Benchmarking Calculations'!G25</f>
        <v>331148.39</v>
      </c>
      <c r="H60" s="79"/>
      <c r="I60" s="79"/>
      <c r="J60" s="79"/>
      <c r="K60" s="79"/>
      <c r="L60" s="79"/>
      <c r="M60" s="188"/>
      <c r="N60" s="79"/>
      <c r="O60" s="91" t="s">
        <v>10</v>
      </c>
    </row>
    <row r="61" spans="3:15" x14ac:dyDescent="0.2">
      <c r="C61" s="95"/>
      <c r="E61" s="9">
        <v>5085</v>
      </c>
      <c r="F61" s="87" t="s">
        <v>56</v>
      </c>
      <c r="G61" s="38">
        <f>'Benchmarking Calculations'!G26</f>
        <v>1923786.59</v>
      </c>
      <c r="H61" s="79"/>
      <c r="I61" s="79"/>
      <c r="J61" s="79"/>
      <c r="K61" s="79"/>
      <c r="L61" s="79"/>
      <c r="M61" s="188"/>
      <c r="N61" s="79"/>
      <c r="O61" s="91" t="s">
        <v>10</v>
      </c>
    </row>
    <row r="62" spans="3:15" ht="25.5" x14ac:dyDescent="0.2">
      <c r="C62" s="95"/>
      <c r="E62" s="9">
        <v>5090</v>
      </c>
      <c r="F62" s="87" t="s">
        <v>57</v>
      </c>
      <c r="G62" s="38">
        <f>'Benchmarking Calculations'!G27</f>
        <v>0</v>
      </c>
      <c r="H62" s="79"/>
      <c r="I62" s="79"/>
      <c r="J62" s="79"/>
      <c r="K62" s="79"/>
      <c r="L62" s="79"/>
      <c r="M62" s="188"/>
      <c r="N62" s="79"/>
      <c r="O62" s="91" t="s">
        <v>10</v>
      </c>
    </row>
    <row r="63" spans="3:15" ht="25.5" x14ac:dyDescent="0.2">
      <c r="C63" s="95"/>
      <c r="E63" s="9">
        <v>5095</v>
      </c>
      <c r="F63" s="87" t="s">
        <v>58</v>
      </c>
      <c r="G63" s="38">
        <f>'Benchmarking Calculations'!G28</f>
        <v>187501.06</v>
      </c>
      <c r="H63" s="79"/>
      <c r="I63" s="79"/>
      <c r="J63" s="79"/>
      <c r="K63" s="79"/>
      <c r="L63" s="79"/>
      <c r="M63" s="188"/>
      <c r="N63" s="79"/>
      <c r="O63" s="91" t="s">
        <v>10</v>
      </c>
    </row>
    <row r="64" spans="3:15" x14ac:dyDescent="0.2">
      <c r="C64" s="95"/>
      <c r="E64" s="67">
        <v>5096</v>
      </c>
      <c r="F64" s="103" t="s">
        <v>59</v>
      </c>
      <c r="G64" s="68">
        <f>'Benchmarking Calculations'!G29</f>
        <v>0</v>
      </c>
      <c r="H64" s="79"/>
      <c r="I64" s="79"/>
      <c r="J64" s="79"/>
      <c r="K64" s="79"/>
      <c r="L64" s="79"/>
      <c r="M64" s="188"/>
      <c r="N64" s="79"/>
      <c r="O64" s="91" t="s">
        <v>10</v>
      </c>
    </row>
    <row r="65" spans="3:15" x14ac:dyDescent="0.2">
      <c r="C65" s="95"/>
      <c r="E65" s="12"/>
      <c r="F65" s="13" t="s">
        <v>60</v>
      </c>
      <c r="G65" s="66">
        <f>'Benchmarking Calculations'!G30</f>
        <v>12947850.049999999</v>
      </c>
      <c r="H65" s="52"/>
      <c r="I65" s="52"/>
      <c r="J65" s="52"/>
      <c r="K65" s="52"/>
      <c r="L65" s="52"/>
      <c r="M65" s="52"/>
      <c r="N65" s="189"/>
      <c r="O65" s="91" t="s">
        <v>25</v>
      </c>
    </row>
    <row r="66" spans="3:15" x14ac:dyDescent="0.2">
      <c r="C66" s="95"/>
      <c r="E66" s="9">
        <v>5105</v>
      </c>
      <c r="F66" s="87" t="s">
        <v>61</v>
      </c>
      <c r="G66" s="38">
        <f>'Benchmarking Calculations'!G31</f>
        <v>610477.31999999995</v>
      </c>
      <c r="H66" s="79"/>
      <c r="I66" s="79"/>
      <c r="J66" s="79"/>
      <c r="K66" s="79"/>
      <c r="L66" s="79"/>
      <c r="M66" s="188"/>
      <c r="N66" s="79"/>
      <c r="O66" s="91" t="s">
        <v>10</v>
      </c>
    </row>
    <row r="67" spans="3:15" x14ac:dyDescent="0.2">
      <c r="C67" s="95"/>
      <c r="E67" s="9">
        <v>5110</v>
      </c>
      <c r="F67" s="87" t="s">
        <v>62</v>
      </c>
      <c r="G67" s="38">
        <f>'Benchmarking Calculations'!G32</f>
        <v>88573.24</v>
      </c>
      <c r="H67" s="79"/>
      <c r="I67" s="79"/>
      <c r="J67" s="79"/>
      <c r="K67" s="79"/>
      <c r="L67" s="79"/>
      <c r="M67" s="188"/>
      <c r="N67" s="79"/>
      <c r="O67" s="91" t="s">
        <v>10</v>
      </c>
    </row>
    <row r="68" spans="3:15" x14ac:dyDescent="0.2">
      <c r="C68" s="95"/>
      <c r="E68" s="9">
        <v>5112</v>
      </c>
      <c r="F68" s="87" t="s">
        <v>63</v>
      </c>
      <c r="G68" s="38">
        <f>'Benchmarking Calculations'!G33</f>
        <v>54256.06</v>
      </c>
      <c r="H68" s="79"/>
      <c r="I68" s="79"/>
      <c r="J68" s="79"/>
      <c r="K68" s="79"/>
      <c r="L68" s="79"/>
      <c r="M68" s="188"/>
      <c r="N68" s="79"/>
      <c r="O68" s="91" t="s">
        <v>10</v>
      </c>
    </row>
    <row r="69" spans="3:15" x14ac:dyDescent="0.2">
      <c r="C69" s="95"/>
      <c r="E69" s="9">
        <v>5114</v>
      </c>
      <c r="F69" s="87" t="s">
        <v>64</v>
      </c>
      <c r="G69" s="38">
        <f>'Benchmarking Calculations'!G34</f>
        <v>3122389.9</v>
      </c>
      <c r="H69" s="79"/>
      <c r="I69" s="79"/>
      <c r="J69" s="79"/>
      <c r="K69" s="79"/>
      <c r="L69" s="79"/>
      <c r="M69" s="188"/>
      <c r="N69" s="79"/>
      <c r="O69" s="91" t="s">
        <v>10</v>
      </c>
    </row>
    <row r="70" spans="3:15" x14ac:dyDescent="0.2">
      <c r="C70" s="95"/>
      <c r="E70" s="9">
        <v>5120</v>
      </c>
      <c r="F70" s="87" t="s">
        <v>65</v>
      </c>
      <c r="G70" s="38">
        <f>'Benchmarking Calculations'!G35</f>
        <v>34554.58</v>
      </c>
      <c r="H70" s="79"/>
      <c r="I70" s="79"/>
      <c r="J70" s="79"/>
      <c r="K70" s="79"/>
      <c r="L70" s="79"/>
      <c r="M70" s="188"/>
      <c r="N70" s="79"/>
      <c r="O70" s="91" t="s">
        <v>10</v>
      </c>
    </row>
    <row r="71" spans="3:15" x14ac:dyDescent="0.2">
      <c r="C71" s="95"/>
      <c r="E71" s="9">
        <v>5125</v>
      </c>
      <c r="F71" s="87" t="s">
        <v>66</v>
      </c>
      <c r="G71" s="38">
        <f>'Benchmarking Calculations'!G36</f>
        <v>874580.83</v>
      </c>
      <c r="H71" s="79"/>
      <c r="I71" s="79"/>
      <c r="J71" s="79"/>
      <c r="K71" s="79"/>
      <c r="L71" s="79"/>
      <c r="M71" s="188"/>
      <c r="N71" s="79"/>
      <c r="O71" s="91" t="s">
        <v>10</v>
      </c>
    </row>
    <row r="72" spans="3:15" x14ac:dyDescent="0.2">
      <c r="C72" s="95"/>
      <c r="E72" s="9">
        <v>5130</v>
      </c>
      <c r="F72" s="87" t="s">
        <v>67</v>
      </c>
      <c r="G72" s="38">
        <f>'Benchmarking Calculations'!G37</f>
        <v>33443.410000000003</v>
      </c>
      <c r="H72" s="79"/>
      <c r="I72" s="79"/>
      <c r="J72" s="79"/>
      <c r="K72" s="79"/>
      <c r="L72" s="79"/>
      <c r="M72" s="188"/>
      <c r="N72" s="79"/>
      <c r="O72" s="91" t="s">
        <v>10</v>
      </c>
    </row>
    <row r="73" spans="3:15" ht="25.5" x14ac:dyDescent="0.2">
      <c r="C73" s="95"/>
      <c r="E73" s="9">
        <v>5135</v>
      </c>
      <c r="F73" s="87" t="s">
        <v>68</v>
      </c>
      <c r="G73" s="38">
        <f>'Benchmarking Calculations'!G38</f>
        <v>1571789.32</v>
      </c>
      <c r="H73" s="79"/>
      <c r="I73" s="79"/>
      <c r="J73" s="79"/>
      <c r="K73" s="79"/>
      <c r="L73" s="79"/>
      <c r="M73" s="188"/>
      <c r="N73" s="79"/>
      <c r="O73" s="91" t="s">
        <v>10</v>
      </c>
    </row>
    <row r="74" spans="3:15" x14ac:dyDescent="0.2">
      <c r="C74" s="95"/>
      <c r="E74" s="9">
        <v>5145</v>
      </c>
      <c r="F74" s="87" t="s">
        <v>69</v>
      </c>
      <c r="G74" s="38">
        <f>'Benchmarking Calculations'!G39</f>
        <v>8744.6200000000008</v>
      </c>
      <c r="H74" s="79"/>
      <c r="I74" s="79"/>
      <c r="J74" s="79"/>
      <c r="K74" s="79"/>
      <c r="L74" s="79"/>
      <c r="M74" s="188"/>
      <c r="N74" s="79"/>
      <c r="O74" s="91" t="s">
        <v>10</v>
      </c>
    </row>
    <row r="75" spans="3:15" x14ac:dyDescent="0.2">
      <c r="C75" s="95"/>
      <c r="E75" s="9">
        <v>5150</v>
      </c>
      <c r="F75" s="87" t="s">
        <v>70</v>
      </c>
      <c r="G75" s="38">
        <f>'Benchmarking Calculations'!G40</f>
        <v>282328.06</v>
      </c>
      <c r="H75" s="79"/>
      <c r="I75" s="79"/>
      <c r="J75" s="79"/>
      <c r="K75" s="79"/>
      <c r="L75" s="79"/>
      <c r="M75" s="188"/>
      <c r="N75" s="79"/>
      <c r="O75" s="91" t="s">
        <v>10</v>
      </c>
    </row>
    <row r="76" spans="3:15" x14ac:dyDescent="0.2">
      <c r="C76" s="95"/>
      <c r="E76" s="9">
        <v>5155</v>
      </c>
      <c r="F76" s="87" t="s">
        <v>71</v>
      </c>
      <c r="G76" s="38">
        <f>'Benchmarking Calculations'!G41</f>
        <v>257485.61</v>
      </c>
      <c r="H76" s="79"/>
      <c r="I76" s="79"/>
      <c r="J76" s="79"/>
      <c r="K76" s="79"/>
      <c r="L76" s="79"/>
      <c r="M76" s="188"/>
      <c r="N76" s="79"/>
      <c r="O76" s="91" t="s">
        <v>10</v>
      </c>
    </row>
    <row r="77" spans="3:15" x14ac:dyDescent="0.2">
      <c r="C77" s="95"/>
      <c r="E77" s="9">
        <v>5160</v>
      </c>
      <c r="F77" s="87" t="s">
        <v>72</v>
      </c>
      <c r="G77" s="38">
        <f>'Benchmarking Calculations'!G42</f>
        <v>55157.86</v>
      </c>
      <c r="H77" s="79"/>
      <c r="I77" s="79"/>
      <c r="J77" s="79"/>
      <c r="K77" s="79"/>
      <c r="L77" s="79"/>
      <c r="M77" s="188"/>
      <c r="N77" s="79"/>
      <c r="O77" s="91" t="s">
        <v>10</v>
      </c>
    </row>
    <row r="78" spans="3:15" x14ac:dyDescent="0.2">
      <c r="C78" s="95"/>
      <c r="E78" s="67">
        <v>5175</v>
      </c>
      <c r="F78" s="103" t="s">
        <v>73</v>
      </c>
      <c r="G78" s="68">
        <f>'Benchmarking Calculations'!G43</f>
        <v>449382.89</v>
      </c>
      <c r="H78" s="79"/>
      <c r="I78" s="79"/>
      <c r="J78" s="79"/>
      <c r="K78" s="79"/>
      <c r="L78" s="79"/>
      <c r="M78" s="188"/>
      <c r="N78" s="79"/>
      <c r="O78" s="91" t="s">
        <v>10</v>
      </c>
    </row>
    <row r="79" spans="3:15" x14ac:dyDescent="0.2">
      <c r="C79" s="95"/>
      <c r="E79" s="12"/>
      <c r="F79" s="13" t="s">
        <v>74</v>
      </c>
      <c r="G79" s="66">
        <f>'Benchmarking Calculations'!G44</f>
        <v>7443163.7000000002</v>
      </c>
      <c r="H79" s="52"/>
      <c r="I79" s="52"/>
      <c r="J79" s="52"/>
      <c r="K79" s="52"/>
      <c r="L79" s="52"/>
      <c r="M79" s="52"/>
      <c r="N79" s="189"/>
      <c r="O79" s="91" t="s">
        <v>25</v>
      </c>
    </row>
    <row r="80" spans="3:15" x14ac:dyDescent="0.2">
      <c r="C80" s="95"/>
      <c r="E80" s="9">
        <v>5305</v>
      </c>
      <c r="F80" s="9" t="s">
        <v>75</v>
      </c>
      <c r="G80" s="38">
        <f>'Benchmarking Calculations'!G45</f>
        <v>161455.79</v>
      </c>
      <c r="H80" s="79"/>
      <c r="I80" s="79"/>
      <c r="J80" s="79"/>
      <c r="K80" s="79"/>
      <c r="L80" s="79"/>
      <c r="M80" s="188"/>
      <c r="N80" s="79"/>
      <c r="O80" s="91" t="s">
        <v>10</v>
      </c>
    </row>
    <row r="81" spans="3:15" x14ac:dyDescent="0.2">
      <c r="C81" s="95"/>
      <c r="E81" s="9">
        <v>5310</v>
      </c>
      <c r="F81" s="9" t="s">
        <v>76</v>
      </c>
      <c r="G81" s="38">
        <f>'Benchmarking Calculations'!G46</f>
        <v>251552.23</v>
      </c>
      <c r="H81" s="79"/>
      <c r="I81" s="79"/>
      <c r="J81" s="79"/>
      <c r="K81" s="79"/>
      <c r="L81" s="79"/>
      <c r="M81" s="188"/>
      <c r="N81" s="79"/>
      <c r="O81" s="91" t="s">
        <v>10</v>
      </c>
    </row>
    <row r="82" spans="3:15" x14ac:dyDescent="0.2">
      <c r="C82" s="95"/>
      <c r="E82" s="9">
        <v>5315</v>
      </c>
      <c r="F82" s="9" t="s">
        <v>77</v>
      </c>
      <c r="G82" s="38">
        <f>'Benchmarking Calculations'!G47</f>
        <v>6037583.6900000004</v>
      </c>
      <c r="H82" s="79"/>
      <c r="I82" s="79"/>
      <c r="J82" s="79"/>
      <c r="K82" s="79"/>
      <c r="L82" s="79"/>
      <c r="M82" s="188"/>
      <c r="N82" s="79"/>
      <c r="O82" s="91" t="s">
        <v>10</v>
      </c>
    </row>
    <row r="83" spans="3:15" x14ac:dyDescent="0.2">
      <c r="C83" s="95"/>
      <c r="E83" s="9">
        <v>5320</v>
      </c>
      <c r="F83" s="9" t="s">
        <v>78</v>
      </c>
      <c r="G83" s="38">
        <f>'Benchmarking Calculations'!G48</f>
        <v>1344950.58</v>
      </c>
      <c r="H83" s="79"/>
      <c r="I83" s="79"/>
      <c r="J83" s="79"/>
      <c r="K83" s="79"/>
      <c r="L83" s="79"/>
      <c r="M83" s="188"/>
      <c r="N83" s="79"/>
      <c r="O83" s="91" t="s">
        <v>10</v>
      </c>
    </row>
    <row r="84" spans="3:15" x14ac:dyDescent="0.2">
      <c r="C84" s="95"/>
      <c r="E84" s="9">
        <v>5325</v>
      </c>
      <c r="F84" s="9" t="s">
        <v>79</v>
      </c>
      <c r="G84" s="38">
        <f>'Benchmarking Calculations'!G49</f>
        <v>0</v>
      </c>
      <c r="H84" s="79"/>
      <c r="I84" s="79"/>
      <c r="J84" s="79"/>
      <c r="K84" s="79"/>
      <c r="L84" s="79"/>
      <c r="M84" s="188"/>
      <c r="N84" s="79"/>
      <c r="O84" s="91" t="s">
        <v>10</v>
      </c>
    </row>
    <row r="85" spans="3:15" x14ac:dyDescent="0.2">
      <c r="C85" s="95"/>
      <c r="E85" s="9">
        <v>5330</v>
      </c>
      <c r="F85" s="9" t="s">
        <v>80</v>
      </c>
      <c r="G85" s="38">
        <f>'Benchmarking Calculations'!G50</f>
        <v>0</v>
      </c>
      <c r="H85" s="79"/>
      <c r="I85" s="79"/>
      <c r="J85" s="79"/>
      <c r="K85" s="79"/>
      <c r="L85" s="79"/>
      <c r="M85" s="188"/>
      <c r="N85" s="79"/>
      <c r="O85" s="91" t="s">
        <v>10</v>
      </c>
    </row>
    <row r="86" spans="3:15" x14ac:dyDescent="0.2">
      <c r="C86" s="95"/>
      <c r="E86" s="67">
        <v>5340</v>
      </c>
      <c r="F86" s="67" t="s">
        <v>81</v>
      </c>
      <c r="G86" s="68">
        <f>'Benchmarking Calculations'!G51</f>
        <v>2537938.96</v>
      </c>
      <c r="H86" s="79"/>
      <c r="I86" s="79"/>
      <c r="J86" s="79"/>
      <c r="K86" s="79"/>
      <c r="L86" s="79"/>
      <c r="M86" s="188"/>
      <c r="N86" s="79"/>
      <c r="O86" s="91" t="s">
        <v>10</v>
      </c>
    </row>
    <row r="87" spans="3:15" x14ac:dyDescent="0.2">
      <c r="C87" s="95"/>
      <c r="E87" s="12"/>
      <c r="F87" s="13" t="s">
        <v>82</v>
      </c>
      <c r="G87" s="66">
        <f>'Benchmarking Calculations'!G52</f>
        <v>10333481.25</v>
      </c>
      <c r="H87" s="52"/>
      <c r="I87" s="52"/>
      <c r="J87" s="52"/>
      <c r="K87" s="52"/>
      <c r="L87" s="52"/>
      <c r="M87" s="52"/>
      <c r="N87" s="189"/>
      <c r="O87" s="91" t="s">
        <v>25</v>
      </c>
    </row>
    <row r="88" spans="3:15" x14ac:dyDescent="0.2">
      <c r="C88" s="95"/>
      <c r="E88" s="9">
        <v>5405</v>
      </c>
      <c r="F88" s="9" t="s">
        <v>83</v>
      </c>
      <c r="G88" s="38">
        <f>'Benchmarking Calculations'!G53</f>
        <v>78912.460000000006</v>
      </c>
      <c r="H88" s="79"/>
      <c r="I88" s="79"/>
      <c r="J88" s="79"/>
      <c r="K88" s="79"/>
      <c r="L88" s="79"/>
      <c r="M88" s="188"/>
      <c r="N88" s="79"/>
      <c r="O88" s="91" t="s">
        <v>10</v>
      </c>
    </row>
    <row r="89" spans="3:15" x14ac:dyDescent="0.2">
      <c r="C89" s="95"/>
      <c r="E89" s="9">
        <v>5410</v>
      </c>
      <c r="F89" s="9" t="s">
        <v>84</v>
      </c>
      <c r="G89" s="38">
        <f>'Benchmarking Calculations'!G54</f>
        <v>484076.22</v>
      </c>
      <c r="H89" s="79"/>
      <c r="I89" s="79"/>
      <c r="J89" s="79"/>
      <c r="K89" s="79"/>
      <c r="L89" s="79"/>
      <c r="M89" s="188"/>
      <c r="N89" s="79"/>
      <c r="O89" s="91" t="s">
        <v>10</v>
      </c>
    </row>
    <row r="90" spans="3:15" x14ac:dyDescent="0.2">
      <c r="C90" s="95"/>
      <c r="E90" s="9">
        <v>5420</v>
      </c>
      <c r="F90" s="9" t="s">
        <v>85</v>
      </c>
      <c r="G90" s="38">
        <f>'Benchmarking Calculations'!G55</f>
        <v>13724.03</v>
      </c>
      <c r="H90" s="79"/>
      <c r="I90" s="79"/>
      <c r="J90" s="79"/>
      <c r="K90" s="79"/>
      <c r="L90" s="79"/>
      <c r="M90" s="188"/>
      <c r="N90" s="79"/>
      <c r="O90" s="91" t="s">
        <v>10</v>
      </c>
    </row>
    <row r="91" spans="3:15" x14ac:dyDescent="0.2">
      <c r="C91" s="95"/>
      <c r="E91" s="67">
        <v>5425</v>
      </c>
      <c r="F91" s="67" t="s">
        <v>86</v>
      </c>
      <c r="G91" s="68">
        <f>'Benchmarking Calculations'!G56</f>
        <v>0</v>
      </c>
      <c r="H91" s="79"/>
      <c r="I91" s="79"/>
      <c r="J91" s="79"/>
      <c r="K91" s="79"/>
      <c r="L91" s="79"/>
      <c r="M91" s="188"/>
      <c r="N91" s="79"/>
      <c r="O91" s="91" t="s">
        <v>10</v>
      </c>
    </row>
    <row r="92" spans="3:15" x14ac:dyDescent="0.2">
      <c r="C92" s="95"/>
      <c r="E92" s="12"/>
      <c r="F92" s="13" t="s">
        <v>87</v>
      </c>
      <c r="G92" s="66">
        <f>'Benchmarking Calculations'!G57</f>
        <v>576712.71</v>
      </c>
      <c r="H92" s="52"/>
      <c r="I92" s="52"/>
      <c r="J92" s="52"/>
      <c r="K92" s="52"/>
      <c r="L92" s="52"/>
      <c r="M92" s="52"/>
      <c r="N92" s="189"/>
      <c r="O92" s="91" t="s">
        <v>25</v>
      </c>
    </row>
    <row r="93" spans="3:15" x14ac:dyDescent="0.2">
      <c r="C93" s="95"/>
      <c r="E93" s="9">
        <v>5605</v>
      </c>
      <c r="F93" s="9" t="s">
        <v>88</v>
      </c>
      <c r="G93" s="38">
        <f>'Benchmarking Calculations'!G58</f>
        <v>2672816.35</v>
      </c>
      <c r="H93" s="79"/>
      <c r="I93" s="79"/>
      <c r="J93" s="79"/>
      <c r="K93" s="79"/>
      <c r="L93" s="79"/>
      <c r="M93" s="188"/>
      <c r="N93" s="79"/>
      <c r="O93" s="91" t="s">
        <v>10</v>
      </c>
    </row>
    <row r="94" spans="3:15" x14ac:dyDescent="0.2">
      <c r="C94" s="95"/>
      <c r="E94" s="9">
        <v>5610</v>
      </c>
      <c r="F94" s="9" t="s">
        <v>89</v>
      </c>
      <c r="G94" s="38">
        <f>'Benchmarking Calculations'!G59</f>
        <v>2374731.5099999998</v>
      </c>
      <c r="H94" s="79"/>
      <c r="I94" s="79"/>
      <c r="J94" s="79"/>
      <c r="K94" s="79"/>
      <c r="L94" s="79"/>
      <c r="M94" s="188"/>
      <c r="N94" s="79"/>
      <c r="O94" s="91" t="s">
        <v>10</v>
      </c>
    </row>
    <row r="95" spans="3:15" x14ac:dyDescent="0.2">
      <c r="C95" s="95"/>
      <c r="E95" s="9">
        <v>5615</v>
      </c>
      <c r="F95" s="9" t="s">
        <v>90</v>
      </c>
      <c r="G95" s="38">
        <f>'Benchmarking Calculations'!G60</f>
        <v>10792919.82</v>
      </c>
      <c r="H95" s="79"/>
      <c r="I95" s="79"/>
      <c r="J95" s="79"/>
      <c r="K95" s="79"/>
      <c r="L95" s="79"/>
      <c r="M95" s="188"/>
      <c r="N95" s="79"/>
      <c r="O95" s="91" t="s">
        <v>10</v>
      </c>
    </row>
    <row r="96" spans="3:15" x14ac:dyDescent="0.2">
      <c r="C96" s="95"/>
      <c r="E96" s="9">
        <v>5620</v>
      </c>
      <c r="F96" s="9" t="s">
        <v>91</v>
      </c>
      <c r="G96" s="38">
        <f>'Benchmarking Calculations'!G61</f>
        <v>1010203.5</v>
      </c>
      <c r="H96" s="79"/>
      <c r="I96" s="79"/>
      <c r="J96" s="79"/>
      <c r="K96" s="79"/>
      <c r="L96" s="79"/>
      <c r="M96" s="188"/>
      <c r="N96" s="79"/>
      <c r="O96" s="91" t="s">
        <v>10</v>
      </c>
    </row>
    <row r="97" spans="3:15" x14ac:dyDescent="0.2">
      <c r="C97" s="95"/>
      <c r="E97" s="9">
        <v>5625</v>
      </c>
      <c r="F97" s="9" t="s">
        <v>92</v>
      </c>
      <c r="G97" s="38">
        <f>'Benchmarking Calculations'!G62</f>
        <v>0</v>
      </c>
      <c r="H97" s="79"/>
      <c r="I97" s="79"/>
      <c r="J97" s="79"/>
      <c r="K97" s="79"/>
      <c r="L97" s="79"/>
      <c r="M97" s="188"/>
      <c r="N97" s="79"/>
      <c r="O97" s="91" t="s">
        <v>10</v>
      </c>
    </row>
    <row r="98" spans="3:15" x14ac:dyDescent="0.2">
      <c r="C98" s="95"/>
      <c r="E98" s="9">
        <v>5630</v>
      </c>
      <c r="F98" s="9" t="s">
        <v>93</v>
      </c>
      <c r="G98" s="38">
        <f>'Benchmarking Calculations'!G63</f>
        <v>640712.73</v>
      </c>
      <c r="H98" s="79"/>
      <c r="I98" s="79"/>
      <c r="J98" s="79"/>
      <c r="K98" s="79"/>
      <c r="L98" s="79"/>
      <c r="M98" s="188"/>
      <c r="N98" s="79"/>
      <c r="O98" s="91" t="s">
        <v>10</v>
      </c>
    </row>
    <row r="99" spans="3:15" x14ac:dyDescent="0.2">
      <c r="C99" s="95"/>
      <c r="E99" s="9">
        <v>5640</v>
      </c>
      <c r="F99" s="9" t="s">
        <v>94</v>
      </c>
      <c r="G99" s="38">
        <f>'Benchmarking Calculations'!G64</f>
        <v>500399.76</v>
      </c>
      <c r="H99" s="79"/>
      <c r="I99" s="79"/>
      <c r="J99" s="79"/>
      <c r="K99" s="79"/>
      <c r="L99" s="79"/>
      <c r="M99" s="188"/>
      <c r="N99" s="79"/>
      <c r="O99" s="91" t="s">
        <v>10</v>
      </c>
    </row>
    <row r="100" spans="3:15" x14ac:dyDescent="0.2">
      <c r="C100" s="95"/>
      <c r="E100" s="9">
        <v>5645</v>
      </c>
      <c r="F100" s="9" t="s">
        <v>95</v>
      </c>
      <c r="G100" s="38">
        <f>'Benchmarking Calculations'!G65</f>
        <v>0</v>
      </c>
      <c r="H100" s="79"/>
      <c r="I100" s="79"/>
      <c r="J100" s="79"/>
      <c r="K100" s="79"/>
      <c r="L100" s="79"/>
      <c r="M100" s="188"/>
      <c r="N100" s="79"/>
      <c r="O100" s="91" t="s">
        <v>10</v>
      </c>
    </row>
    <row r="101" spans="3:15" x14ac:dyDescent="0.2">
      <c r="C101" s="95"/>
      <c r="E101" s="9">
        <v>5646</v>
      </c>
      <c r="F101" s="9" t="s">
        <v>96</v>
      </c>
      <c r="G101" s="38">
        <f>'Benchmarking Calculations'!G66</f>
        <v>0</v>
      </c>
      <c r="H101" s="79"/>
      <c r="I101" s="79"/>
      <c r="J101" s="79"/>
      <c r="K101" s="79"/>
      <c r="L101" s="79"/>
      <c r="M101" s="188"/>
      <c r="N101" s="79"/>
      <c r="O101" s="91" t="s">
        <v>10</v>
      </c>
    </row>
    <row r="102" spans="3:15" x14ac:dyDescent="0.2">
      <c r="C102" s="95"/>
      <c r="E102" s="9">
        <v>5647</v>
      </c>
      <c r="F102" s="9" t="s">
        <v>97</v>
      </c>
      <c r="G102" s="38">
        <f>'Benchmarking Calculations'!G67</f>
        <v>0</v>
      </c>
      <c r="H102" s="79"/>
      <c r="I102" s="79"/>
      <c r="J102" s="79"/>
      <c r="K102" s="79"/>
      <c r="L102" s="79"/>
      <c r="M102" s="188"/>
      <c r="N102" s="79"/>
      <c r="O102" s="91" t="s">
        <v>10</v>
      </c>
    </row>
    <row r="103" spans="3:15" x14ac:dyDescent="0.2">
      <c r="C103" s="95"/>
      <c r="E103" s="9">
        <v>5650</v>
      </c>
      <c r="F103" s="9" t="s">
        <v>98</v>
      </c>
      <c r="G103" s="38">
        <f>'Benchmarking Calculations'!G68</f>
        <v>0</v>
      </c>
      <c r="H103" s="79"/>
      <c r="I103" s="79"/>
      <c r="J103" s="79"/>
      <c r="K103" s="79"/>
      <c r="L103" s="79"/>
      <c r="M103" s="188"/>
      <c r="N103" s="79"/>
      <c r="O103" s="91" t="s">
        <v>10</v>
      </c>
    </row>
    <row r="104" spans="3:15" x14ac:dyDescent="0.2">
      <c r="C104" s="95"/>
      <c r="E104" s="9">
        <v>5655</v>
      </c>
      <c r="F104" s="9" t="s">
        <v>99</v>
      </c>
      <c r="G104" s="38">
        <f>'Benchmarking Calculations'!G69</f>
        <v>1386824.91</v>
      </c>
      <c r="H104" s="79"/>
      <c r="I104" s="79"/>
      <c r="J104" s="79"/>
      <c r="K104" s="79"/>
      <c r="L104" s="79"/>
      <c r="M104" s="188"/>
      <c r="N104" s="79"/>
      <c r="O104" s="91" t="s">
        <v>10</v>
      </c>
    </row>
    <row r="105" spans="3:15" x14ac:dyDescent="0.2">
      <c r="C105" s="95"/>
      <c r="E105" s="9">
        <v>5665</v>
      </c>
      <c r="F105" s="9" t="s">
        <v>100</v>
      </c>
      <c r="G105" s="38">
        <f>'Benchmarking Calculations'!G70</f>
        <v>740189.89</v>
      </c>
      <c r="H105" s="79"/>
      <c r="I105" s="79"/>
      <c r="J105" s="79"/>
      <c r="K105" s="79"/>
      <c r="L105" s="79"/>
      <c r="M105" s="188"/>
      <c r="N105" s="79"/>
      <c r="O105" s="91" t="s">
        <v>10</v>
      </c>
    </row>
    <row r="106" spans="3:15" x14ac:dyDescent="0.2">
      <c r="C106" s="95"/>
      <c r="E106" s="9">
        <v>5670</v>
      </c>
      <c r="F106" s="9" t="s">
        <v>101</v>
      </c>
      <c r="G106" s="38">
        <f>'Benchmarking Calculations'!G71</f>
        <v>0</v>
      </c>
      <c r="H106" s="79"/>
      <c r="I106" s="79"/>
      <c r="J106" s="79"/>
      <c r="K106" s="79"/>
      <c r="L106" s="79"/>
      <c r="M106" s="188"/>
      <c r="N106" s="79"/>
      <c r="O106" s="91" t="s">
        <v>10</v>
      </c>
    </row>
    <row r="107" spans="3:15" x14ac:dyDescent="0.2">
      <c r="C107" s="95"/>
      <c r="E107" s="9">
        <v>5672</v>
      </c>
      <c r="F107" s="9" t="s">
        <v>102</v>
      </c>
      <c r="G107" s="38">
        <f>'Benchmarking Calculations'!G72</f>
        <v>0</v>
      </c>
      <c r="H107" s="79"/>
      <c r="I107" s="79"/>
      <c r="J107" s="79"/>
      <c r="K107" s="79"/>
      <c r="L107" s="79"/>
      <c r="M107" s="188"/>
      <c r="N107" s="79"/>
      <c r="O107" s="91" t="s">
        <v>10</v>
      </c>
    </row>
    <row r="108" spans="3:15" x14ac:dyDescent="0.2">
      <c r="C108" s="95"/>
      <c r="E108" s="9">
        <v>5675</v>
      </c>
      <c r="F108" s="9" t="s">
        <v>103</v>
      </c>
      <c r="G108" s="38">
        <f>'Benchmarking Calculations'!G73</f>
        <v>937715.13</v>
      </c>
      <c r="H108" s="79"/>
      <c r="I108" s="79"/>
      <c r="J108" s="79"/>
      <c r="K108" s="79"/>
      <c r="L108" s="79"/>
      <c r="M108" s="188"/>
      <c r="N108" s="79"/>
      <c r="O108" s="91" t="s">
        <v>10</v>
      </c>
    </row>
    <row r="109" spans="3:15" x14ac:dyDescent="0.2">
      <c r="C109" s="95"/>
      <c r="E109" s="67">
        <v>5680</v>
      </c>
      <c r="F109" s="67" t="s">
        <v>104</v>
      </c>
      <c r="G109" s="68">
        <f>'Benchmarking Calculations'!G74</f>
        <v>75959.13</v>
      </c>
      <c r="H109" s="79"/>
      <c r="I109" s="79"/>
      <c r="J109" s="79"/>
      <c r="K109" s="79"/>
      <c r="L109" s="79"/>
      <c r="M109" s="188"/>
      <c r="N109" s="79"/>
      <c r="O109" s="91" t="s">
        <v>10</v>
      </c>
    </row>
    <row r="110" spans="3:15" x14ac:dyDescent="0.2">
      <c r="C110" s="95"/>
      <c r="E110" s="10"/>
      <c r="F110" s="13" t="s">
        <v>105</v>
      </c>
      <c r="G110" s="66">
        <f>'Benchmarking Calculations'!G75</f>
        <v>21132472.73</v>
      </c>
      <c r="H110" s="52"/>
      <c r="I110" s="52"/>
      <c r="J110" s="52"/>
      <c r="K110" s="52"/>
      <c r="L110" s="52"/>
      <c r="M110" s="52"/>
      <c r="N110" s="189"/>
      <c r="O110" s="91" t="s">
        <v>25</v>
      </c>
    </row>
    <row r="111" spans="3:15" x14ac:dyDescent="0.2">
      <c r="C111" s="95"/>
      <c r="E111" s="9">
        <v>5635</v>
      </c>
      <c r="F111" s="9" t="s">
        <v>106</v>
      </c>
      <c r="G111" s="38">
        <f>'Benchmarking Calculations'!G76</f>
        <v>471204.36</v>
      </c>
      <c r="H111" s="79"/>
      <c r="I111" s="79"/>
      <c r="J111" s="79"/>
      <c r="K111" s="79"/>
      <c r="L111" s="79"/>
      <c r="M111" s="188"/>
      <c r="N111" s="79"/>
      <c r="O111" s="91" t="s">
        <v>10</v>
      </c>
    </row>
    <row r="112" spans="3:15" x14ac:dyDescent="0.2">
      <c r="C112" s="95"/>
      <c r="E112" s="67">
        <v>6210</v>
      </c>
      <c r="F112" s="67" t="s">
        <v>107</v>
      </c>
      <c r="G112" s="68">
        <f>'Benchmarking Calculations'!G77</f>
        <v>0</v>
      </c>
      <c r="H112" s="79"/>
      <c r="I112" s="79"/>
      <c r="J112" s="79"/>
      <c r="K112" s="79"/>
      <c r="L112" s="79"/>
      <c r="M112" s="188"/>
      <c r="N112" s="79"/>
      <c r="O112" s="91" t="s">
        <v>10</v>
      </c>
    </row>
    <row r="113" spans="3:15" x14ac:dyDescent="0.2">
      <c r="C113" s="95"/>
      <c r="F113" s="13" t="s">
        <v>108</v>
      </c>
      <c r="G113" s="66">
        <f>'Benchmarking Calculations'!G78</f>
        <v>471204.36</v>
      </c>
      <c r="H113" s="52"/>
      <c r="I113" s="52"/>
      <c r="J113" s="52"/>
      <c r="K113" s="52"/>
      <c r="L113" s="52"/>
      <c r="M113" s="52"/>
      <c r="N113" s="189"/>
      <c r="O113" s="91" t="s">
        <v>25</v>
      </c>
    </row>
    <row r="114" spans="3:15" x14ac:dyDescent="0.2">
      <c r="C114" s="95"/>
      <c r="E114" s="67">
        <v>5515</v>
      </c>
      <c r="F114" s="67" t="s">
        <v>109</v>
      </c>
      <c r="G114" s="68">
        <f>'Benchmarking Calculations'!G79</f>
        <v>0</v>
      </c>
      <c r="H114" s="79"/>
      <c r="I114" s="79"/>
      <c r="J114" s="79"/>
      <c r="K114" s="79"/>
      <c r="L114" s="79"/>
      <c r="M114" s="188"/>
      <c r="N114" s="79"/>
      <c r="O114" s="91" t="s">
        <v>10</v>
      </c>
    </row>
    <row r="115" spans="3:15" x14ac:dyDescent="0.2">
      <c r="C115" s="95"/>
      <c r="E115" s="12"/>
      <c r="F115" s="13" t="s">
        <v>110</v>
      </c>
      <c r="G115" s="66">
        <f>'Benchmarking Calculations'!G80</f>
        <v>0</v>
      </c>
      <c r="H115" s="52"/>
      <c r="I115" s="52"/>
      <c r="J115" s="52"/>
      <c r="K115" s="52"/>
      <c r="L115" s="52"/>
      <c r="M115" s="52"/>
      <c r="N115" s="52"/>
      <c r="O115" s="91" t="s">
        <v>25</v>
      </c>
    </row>
    <row r="116" spans="3:15" x14ac:dyDescent="0.2">
      <c r="C116" s="95"/>
      <c r="E116" s="105" t="s">
        <v>111</v>
      </c>
      <c r="F116" s="13" t="s">
        <v>112</v>
      </c>
      <c r="G116" s="66">
        <f>'Benchmarking Calculations'!G81</f>
        <v>52564761.68</v>
      </c>
      <c r="H116" s="52"/>
      <c r="I116" s="52"/>
      <c r="J116" s="52"/>
      <c r="K116" s="52"/>
      <c r="L116" s="52"/>
      <c r="M116" s="52"/>
      <c r="N116" s="52"/>
      <c r="O116" s="91" t="s">
        <v>25</v>
      </c>
    </row>
    <row r="117" spans="3:15" x14ac:dyDescent="0.2">
      <c r="C117" s="95"/>
      <c r="F117" s="13"/>
      <c r="G117" s="38"/>
      <c r="H117" s="53"/>
      <c r="I117" s="15"/>
      <c r="O117" s="91"/>
    </row>
    <row r="118" spans="3:15" x14ac:dyDescent="0.2">
      <c r="C118" s="95"/>
      <c r="D118" s="8" t="s">
        <v>113</v>
      </c>
      <c r="F118" s="2"/>
      <c r="G118" s="38"/>
      <c r="H118" s="53"/>
      <c r="O118" s="91"/>
    </row>
    <row r="119" spans="3:15" x14ac:dyDescent="0.2">
      <c r="C119" s="95"/>
      <c r="F119" s="9">
        <v>5014</v>
      </c>
      <c r="G119" s="38">
        <f>G48</f>
        <v>112926.55</v>
      </c>
      <c r="H119" s="38"/>
      <c r="I119" s="38"/>
      <c r="J119" s="38"/>
      <c r="K119" s="38"/>
      <c r="L119" s="38"/>
      <c r="M119" s="38"/>
      <c r="N119" s="38"/>
      <c r="O119" s="91" t="s">
        <v>25</v>
      </c>
    </row>
    <row r="120" spans="3:15" x14ac:dyDescent="0.2">
      <c r="C120" s="95"/>
      <c r="F120" s="9">
        <v>5015</v>
      </c>
      <c r="G120" s="38">
        <f>G49</f>
        <v>172940.51</v>
      </c>
      <c r="H120" s="38"/>
      <c r="I120" s="38"/>
      <c r="J120" s="38"/>
      <c r="K120" s="38"/>
      <c r="L120" s="38"/>
      <c r="M120" s="38"/>
      <c r="N120" s="38"/>
      <c r="O120" s="91" t="s">
        <v>25</v>
      </c>
    </row>
    <row r="121" spans="3:15" x14ac:dyDescent="0.2">
      <c r="C121" s="95"/>
      <c r="F121" s="9">
        <v>5112</v>
      </c>
      <c r="G121" s="38">
        <f>G68</f>
        <v>54256.06</v>
      </c>
      <c r="H121" s="38"/>
      <c r="I121" s="38"/>
      <c r="J121" s="38"/>
      <c r="K121" s="38"/>
      <c r="L121" s="38"/>
      <c r="M121" s="38"/>
      <c r="N121" s="38"/>
      <c r="O121" s="91" t="s">
        <v>25</v>
      </c>
    </row>
    <row r="122" spans="3:15" x14ac:dyDescent="0.2">
      <c r="C122" s="95"/>
      <c r="E122" s="105" t="s">
        <v>114</v>
      </c>
      <c r="F122" s="13" t="s">
        <v>115</v>
      </c>
      <c r="G122" s="66">
        <f>'Benchmarking Calculations'!G87</f>
        <v>340123.12</v>
      </c>
      <c r="H122" s="66"/>
      <c r="I122" s="66"/>
      <c r="J122" s="66"/>
      <c r="K122" s="66"/>
      <c r="L122" s="66"/>
      <c r="M122" s="66"/>
      <c r="N122" s="66"/>
      <c r="O122" s="106" t="s">
        <v>25</v>
      </c>
    </row>
    <row r="123" spans="3:15" x14ac:dyDescent="0.2">
      <c r="C123" s="95"/>
      <c r="E123" s="105" t="s">
        <v>116</v>
      </c>
      <c r="F123" s="13" t="s">
        <v>37</v>
      </c>
      <c r="G123" s="66">
        <f>'Benchmarking Calculations'!G88</f>
        <v>383801.62999999977</v>
      </c>
      <c r="H123" s="107"/>
      <c r="I123" s="107"/>
      <c r="J123" s="107"/>
      <c r="K123" s="107"/>
      <c r="L123" s="107"/>
      <c r="M123" s="107"/>
      <c r="N123" s="107"/>
      <c r="O123" s="106" t="s">
        <v>10</v>
      </c>
    </row>
    <row r="124" spans="3:15" ht="13.5" thickBot="1" x14ac:dyDescent="0.25">
      <c r="C124" s="96"/>
      <c r="D124" s="51"/>
      <c r="E124" s="51"/>
      <c r="F124" s="97"/>
      <c r="G124" s="93"/>
      <c r="H124" s="98"/>
      <c r="I124" s="99"/>
      <c r="J124" s="51"/>
      <c r="K124" s="51"/>
      <c r="L124" s="51"/>
      <c r="M124" s="51"/>
      <c r="N124" s="51"/>
      <c r="O124" s="94"/>
    </row>
  </sheetData>
  <mergeCells count="8">
    <mergeCell ref="P41:P44"/>
    <mergeCell ref="H34:M34"/>
    <mergeCell ref="C2:O2"/>
    <mergeCell ref="C3:O3"/>
    <mergeCell ref="H8:M8"/>
    <mergeCell ref="H19:M19"/>
    <mergeCell ref="P20:P22"/>
    <mergeCell ref="K5:N5"/>
  </mergeCell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'Benchmarking Calculations'!$Q$3:$BR$3</xm:f>
          </x14:formula1>
          <xm:sqref>F5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M1268"/>
  <sheetViews>
    <sheetView zoomScale="70" zoomScaleNormal="70" workbookViewId="0">
      <pane xSplit="5" ySplit="8" topLeftCell="F218" activePane="bottomRight" state="frozen"/>
      <selection pane="topRight" activeCell="F1" sqref="F1"/>
      <selection pane="bottomLeft" activeCell="A9" sqref="A9"/>
      <selection pane="bottomRight" activeCell="K232" sqref="K232"/>
    </sheetView>
  </sheetViews>
  <sheetFormatPr defaultColWidth="9.140625" defaultRowHeight="12.75" outlineLevelRow="1" x14ac:dyDescent="0.2"/>
  <cols>
    <col min="1" max="1" width="6.5703125" customWidth="1"/>
    <col min="2" max="2" width="11.85546875" customWidth="1"/>
    <col min="3" max="3" width="17.42578125" customWidth="1"/>
    <col min="4" max="4" width="7" customWidth="1"/>
    <col min="5" max="5" width="55.42578125" style="2" customWidth="1"/>
    <col min="6" max="11" width="16" customWidth="1"/>
    <col min="12" max="12" width="16.42578125" customWidth="1"/>
    <col min="13" max="13" width="16.5703125" customWidth="1"/>
    <col min="14" max="14" width="19.28515625" customWidth="1"/>
    <col min="15" max="15" width="9.85546875" style="2" customWidth="1"/>
    <col min="16" max="16" width="9.28515625" style="69" customWidth="1"/>
    <col min="17" max="17" width="16.140625" style="69" customWidth="1"/>
    <col min="18" max="18" width="15.85546875" customWidth="1"/>
    <col min="19" max="19" width="18.140625" style="69" customWidth="1"/>
    <col min="20" max="20" width="14.42578125" style="69" customWidth="1"/>
    <col min="21" max="21" width="17.140625" style="69" customWidth="1"/>
    <col min="22" max="23" width="14.42578125" style="69" customWidth="1"/>
    <col min="24" max="24" width="17.140625" style="69" customWidth="1"/>
    <col min="25" max="25" width="21" style="69" customWidth="1"/>
    <col min="26" max="26" width="19.42578125" style="69" customWidth="1"/>
    <col min="27" max="27" width="14.42578125" style="69" customWidth="1"/>
    <col min="28" max="28" width="16.42578125" style="69" customWidth="1"/>
    <col min="29" max="29" width="15.42578125" style="69" customWidth="1"/>
    <col min="30" max="30" width="19.42578125" style="69" customWidth="1"/>
    <col min="31" max="31" width="18.85546875" style="69" customWidth="1"/>
    <col min="32" max="32" width="14.42578125" style="69" customWidth="1"/>
    <col min="33" max="33" width="18.42578125" style="69" customWidth="1"/>
    <col min="34" max="34" width="14.42578125" style="69" customWidth="1"/>
    <col min="35" max="35" width="17.42578125" style="69" customWidth="1"/>
    <col min="36" max="36" width="16.5703125" style="69" customWidth="1"/>
    <col min="37" max="37" width="18.5703125" style="69" customWidth="1"/>
    <col min="38" max="38" width="16.5703125" style="69" customWidth="1"/>
    <col min="39" max="40" width="13.42578125" style="69" customWidth="1"/>
    <col min="41" max="41" width="19.140625" style="69" customWidth="1"/>
    <col min="42" max="42" width="15.85546875" style="69" customWidth="1"/>
    <col min="43" max="43" width="17.42578125" style="69" customWidth="1"/>
    <col min="44" max="44" width="18" style="69" customWidth="1"/>
    <col min="45" max="45" width="17.42578125" style="69" customWidth="1"/>
    <col min="46" max="46" width="13.42578125" style="69" customWidth="1"/>
    <col min="47" max="47" width="17.42578125" style="69" customWidth="1"/>
    <col min="48" max="48" width="18.140625" style="69" customWidth="1"/>
    <col min="49" max="49" width="21.42578125" style="69" customWidth="1"/>
    <col min="50" max="50" width="18.42578125" style="69" customWidth="1"/>
    <col min="51" max="51" width="18" style="69" customWidth="1"/>
    <col min="52" max="55" width="13.42578125" style="69" customWidth="1"/>
    <col min="56" max="56" width="14.85546875" style="69" customWidth="1"/>
    <col min="57" max="57" width="15.85546875" style="69" customWidth="1"/>
    <col min="58" max="58" width="16.42578125" style="69" customWidth="1"/>
    <col min="59" max="59" width="16.140625" style="69" customWidth="1"/>
    <col min="60" max="63" width="13.42578125" style="69" customWidth="1"/>
    <col min="64" max="64" width="15.42578125" style="69" customWidth="1"/>
    <col min="65" max="66" width="14.5703125" style="69" customWidth="1"/>
    <col min="67" max="67" width="16.140625" style="69" customWidth="1"/>
    <col min="68" max="70" width="13.42578125" style="69" customWidth="1"/>
    <col min="71" max="71" width="13.42578125" customWidth="1"/>
    <col min="72" max="72" width="17.140625" customWidth="1"/>
    <col min="73" max="76" width="13.42578125" customWidth="1"/>
    <col min="77" max="142" width="9.140625" customWidth="1"/>
    <col min="143" max="143" width="9.140625" style="47" customWidth="1"/>
  </cols>
  <sheetData>
    <row r="1" spans="1:143" ht="24" thickBot="1" x14ac:dyDescent="0.4">
      <c r="A1" s="202" t="s">
        <v>117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  <c r="P1" s="75"/>
      <c r="Q1" s="199" t="s">
        <v>118</v>
      </c>
      <c r="R1" s="200"/>
      <c r="S1" s="160"/>
      <c r="T1" s="160"/>
      <c r="U1" s="160"/>
      <c r="V1" s="160"/>
      <c r="W1" s="160"/>
      <c r="X1" s="160"/>
      <c r="Y1" s="160"/>
      <c r="Z1" s="160"/>
      <c r="AA1" s="160"/>
      <c r="AB1" s="160"/>
      <c r="AC1" s="160"/>
      <c r="AD1" s="160"/>
      <c r="AE1" s="160"/>
      <c r="AF1" s="160"/>
      <c r="AG1" s="160"/>
      <c r="AH1" s="160"/>
      <c r="AI1" s="160"/>
      <c r="AJ1" s="160"/>
      <c r="AK1" s="160"/>
      <c r="AL1" s="160"/>
      <c r="AM1" s="160"/>
      <c r="AN1" s="160"/>
      <c r="AO1" s="160"/>
      <c r="AP1" s="160"/>
      <c r="AQ1" s="160"/>
      <c r="AR1" s="160"/>
      <c r="AS1" s="160"/>
      <c r="AT1" s="160"/>
      <c r="AU1" s="160"/>
      <c r="AV1" s="160"/>
      <c r="AW1" s="160"/>
      <c r="AX1" s="160"/>
      <c r="AY1" s="160"/>
      <c r="AZ1" s="160"/>
      <c r="BA1" s="160"/>
      <c r="BB1" s="160"/>
      <c r="BC1" s="160"/>
      <c r="BD1" s="160"/>
      <c r="BE1" s="160"/>
      <c r="BF1" s="160"/>
      <c r="BG1" s="160"/>
      <c r="BH1" s="160"/>
      <c r="BI1" s="160"/>
      <c r="BJ1" s="160"/>
      <c r="BK1" s="160"/>
      <c r="BL1" s="160"/>
      <c r="BM1" s="160"/>
      <c r="BN1" s="160"/>
      <c r="BO1" s="160"/>
      <c r="BP1" s="160"/>
      <c r="BQ1" s="160"/>
      <c r="BR1" s="160"/>
      <c r="BS1" s="3"/>
      <c r="BT1" s="3"/>
      <c r="BU1" s="3"/>
      <c r="BV1" s="3"/>
      <c r="BW1" s="3"/>
      <c r="BX1" s="3"/>
    </row>
    <row r="2" spans="1:143" ht="21" thickTop="1" thickBot="1" x14ac:dyDescent="0.4">
      <c r="A2" s="1"/>
      <c r="B2" s="1"/>
      <c r="R2" s="161"/>
      <c r="S2" s="161"/>
      <c r="T2" s="162"/>
      <c r="U2" s="162"/>
      <c r="V2" s="162"/>
      <c r="W2" s="162"/>
      <c r="X2" s="162"/>
      <c r="Y2" s="162"/>
      <c r="Z2" s="162"/>
      <c r="AA2" s="162"/>
      <c r="AB2" s="162"/>
      <c r="AC2" s="162"/>
      <c r="AD2" s="162"/>
      <c r="AE2" s="162"/>
      <c r="AF2" s="162"/>
      <c r="AG2" s="162"/>
      <c r="AH2" s="162"/>
      <c r="AI2" s="162"/>
      <c r="AJ2" s="162"/>
      <c r="AK2" s="162"/>
      <c r="AL2" s="162"/>
      <c r="AM2" s="162"/>
      <c r="AN2" s="162"/>
      <c r="AO2" s="162"/>
      <c r="AP2" s="162"/>
      <c r="AQ2" s="162"/>
      <c r="AR2" s="162"/>
      <c r="AS2" s="162"/>
      <c r="AT2" s="162"/>
      <c r="AU2" s="162"/>
      <c r="AV2" s="162"/>
      <c r="AW2" s="162"/>
      <c r="AX2" s="162"/>
      <c r="AY2" s="162"/>
      <c r="AZ2" s="162"/>
      <c r="BA2" s="162"/>
      <c r="BB2" s="162"/>
      <c r="BC2" s="162"/>
      <c r="BD2" s="162"/>
      <c r="BE2" s="162"/>
      <c r="BF2" s="162"/>
      <c r="BG2" s="162"/>
      <c r="BH2" s="162"/>
      <c r="BI2" s="162"/>
      <c r="BJ2" s="162"/>
      <c r="BK2" s="162"/>
      <c r="BL2" s="162"/>
      <c r="BM2" s="162"/>
      <c r="BN2" s="162"/>
      <c r="BO2" s="162"/>
      <c r="BP2" s="162"/>
      <c r="BQ2" s="162"/>
      <c r="BR2" s="162"/>
    </row>
    <row r="3" spans="1:143" s="109" customFormat="1" ht="75.75" customHeight="1" thickBot="1" x14ac:dyDescent="0.3">
      <c r="B3" s="203" t="s">
        <v>119</v>
      </c>
      <c r="C3" s="203"/>
      <c r="D3" s="127"/>
      <c r="E3" s="149" t="str">
        <f>'Model Inputs'!F5</f>
        <v>Elexicon Energy Inc.</v>
      </c>
      <c r="O3" s="4"/>
      <c r="P3" s="109">
        <v>1</v>
      </c>
      <c r="Q3" s="109" t="s">
        <v>2</v>
      </c>
      <c r="R3" s="163" t="s">
        <v>120</v>
      </c>
      <c r="S3" s="163" t="s">
        <v>121</v>
      </c>
      <c r="T3" s="163" t="s">
        <v>122</v>
      </c>
      <c r="U3" s="163" t="s">
        <v>123</v>
      </c>
      <c r="V3" s="163" t="s">
        <v>124</v>
      </c>
      <c r="W3" s="163" t="s">
        <v>125</v>
      </c>
      <c r="X3" s="163" t="s">
        <v>126</v>
      </c>
      <c r="Y3" s="163" t="s">
        <v>127</v>
      </c>
      <c r="Z3" s="163" t="s">
        <v>128</v>
      </c>
      <c r="AA3" s="163" t="s">
        <v>129</v>
      </c>
      <c r="AB3" s="163" t="s">
        <v>130</v>
      </c>
      <c r="AC3" s="163" t="s">
        <v>131</v>
      </c>
      <c r="AD3" s="163" t="s">
        <v>132</v>
      </c>
      <c r="AE3" s="163" t="s">
        <v>133</v>
      </c>
      <c r="AF3" s="163" t="s">
        <v>134</v>
      </c>
      <c r="AG3" s="163" t="s">
        <v>135</v>
      </c>
      <c r="AH3" s="163" t="s">
        <v>136</v>
      </c>
      <c r="AI3" s="163" t="s">
        <v>137</v>
      </c>
      <c r="AJ3" s="163" t="s">
        <v>138</v>
      </c>
      <c r="AK3" s="163" t="s">
        <v>139</v>
      </c>
      <c r="AL3" s="163" t="s">
        <v>140</v>
      </c>
      <c r="AM3" s="163" t="s">
        <v>141</v>
      </c>
      <c r="AN3" s="163" t="s">
        <v>142</v>
      </c>
      <c r="AO3" s="163" t="s">
        <v>143</v>
      </c>
      <c r="AP3" s="163" t="s">
        <v>144</v>
      </c>
      <c r="AQ3" s="163" t="s">
        <v>145</v>
      </c>
      <c r="AR3" s="163" t="s">
        <v>146</v>
      </c>
      <c r="AS3" s="163" t="s">
        <v>147</v>
      </c>
      <c r="AT3" s="163" t="s">
        <v>148</v>
      </c>
      <c r="AU3" s="163" t="s">
        <v>149</v>
      </c>
      <c r="AV3" s="163" t="s">
        <v>150</v>
      </c>
      <c r="AW3" s="163" t="s">
        <v>151</v>
      </c>
      <c r="AX3" s="163" t="s">
        <v>152</v>
      </c>
      <c r="AY3" s="163" t="s">
        <v>153</v>
      </c>
      <c r="AZ3" s="163" t="s">
        <v>154</v>
      </c>
      <c r="BA3" s="163" t="s">
        <v>155</v>
      </c>
      <c r="BB3" s="163" t="s">
        <v>156</v>
      </c>
      <c r="BC3" s="163" t="s">
        <v>157</v>
      </c>
      <c r="BD3" s="163" t="s">
        <v>158</v>
      </c>
      <c r="BE3" s="163" t="s">
        <v>159</v>
      </c>
      <c r="BF3" s="163" t="s">
        <v>160</v>
      </c>
      <c r="BG3" s="163" t="s">
        <v>161</v>
      </c>
      <c r="BH3" s="163" t="s">
        <v>162</v>
      </c>
      <c r="BI3" s="163" t="s">
        <v>163</v>
      </c>
      <c r="BJ3" s="163" t="s">
        <v>164</v>
      </c>
      <c r="BK3" s="163" t="s">
        <v>165</v>
      </c>
      <c r="BL3" s="163" t="s">
        <v>166</v>
      </c>
      <c r="BM3" s="163" t="s">
        <v>167</v>
      </c>
      <c r="BN3" s="163" t="s">
        <v>168</v>
      </c>
      <c r="BO3" s="163" t="s">
        <v>169</v>
      </c>
      <c r="BP3" s="163" t="s">
        <v>170</v>
      </c>
      <c r="BQ3" s="163" t="s">
        <v>171</v>
      </c>
      <c r="BR3" s="163" t="s">
        <v>172</v>
      </c>
      <c r="BS3" s="158"/>
      <c r="BT3" s="158"/>
      <c r="BU3" s="158"/>
      <c r="BV3" s="158"/>
      <c r="EM3" s="133"/>
    </row>
    <row r="4" spans="1:143" s="155" customFormat="1" ht="19.899999999999999" customHeight="1" x14ac:dyDescent="0.25">
      <c r="E4" s="156"/>
      <c r="F4" s="204"/>
      <c r="G4" s="204"/>
      <c r="H4" s="205" t="s">
        <v>173</v>
      </c>
      <c r="I4" s="204"/>
      <c r="J4" s="204"/>
      <c r="K4" s="204"/>
      <c r="L4" s="204"/>
      <c r="M4" s="204"/>
      <c r="N4" s="204"/>
      <c r="O4" s="157"/>
      <c r="P4" s="177">
        <v>2</v>
      </c>
      <c r="R4" s="166"/>
      <c r="S4" s="159"/>
      <c r="T4" s="159"/>
      <c r="U4" s="159"/>
      <c r="V4" s="159"/>
      <c r="W4" s="159"/>
      <c r="X4" s="159"/>
      <c r="Y4" s="164"/>
      <c r="Z4" s="159"/>
      <c r="AA4" s="159"/>
      <c r="AB4" s="159"/>
      <c r="AC4" s="159"/>
      <c r="AD4" s="164"/>
      <c r="AE4" s="159"/>
      <c r="AF4" s="159"/>
      <c r="AG4" s="159"/>
      <c r="AH4" s="159"/>
      <c r="AI4" s="159"/>
      <c r="AJ4" s="159"/>
      <c r="AK4" s="159"/>
      <c r="AL4" s="159"/>
      <c r="AM4" s="159"/>
      <c r="AN4" s="159"/>
      <c r="AO4" s="159"/>
      <c r="AP4" s="159"/>
      <c r="AQ4" s="159"/>
      <c r="AR4" s="159"/>
      <c r="AS4" s="159"/>
      <c r="AT4" s="159"/>
      <c r="AU4" s="159"/>
      <c r="AV4" s="159"/>
      <c r="AW4" s="159"/>
      <c r="AX4" s="159"/>
      <c r="AY4" s="159"/>
      <c r="AZ4" s="159"/>
      <c r="BA4" s="159"/>
      <c r="BB4" s="159"/>
      <c r="BC4" s="159"/>
      <c r="BD4" s="159"/>
      <c r="BE4" s="159"/>
      <c r="BF4" s="159"/>
      <c r="BG4" s="159"/>
      <c r="BH4" s="159"/>
      <c r="BI4" s="159"/>
      <c r="BJ4" s="159"/>
      <c r="BK4" s="159"/>
      <c r="BL4" s="159"/>
      <c r="BM4" s="159"/>
      <c r="BN4" s="159"/>
      <c r="BO4" s="159"/>
      <c r="BP4" s="159"/>
      <c r="BQ4" s="159"/>
      <c r="BR4" s="159"/>
    </row>
    <row r="5" spans="1:143" ht="51" x14ac:dyDescent="0.2">
      <c r="A5" s="8"/>
      <c r="B5" s="182" t="s">
        <v>174</v>
      </c>
      <c r="C5" s="8"/>
      <c r="D5" s="183" t="s">
        <v>175</v>
      </c>
      <c r="E5" s="48" t="s">
        <v>176</v>
      </c>
      <c r="F5" s="184"/>
      <c r="G5" s="186">
        <f>'Model Inputs'!G6</f>
        <v>2024</v>
      </c>
      <c r="H5" s="185">
        <f>G5+1</f>
        <v>2025</v>
      </c>
      <c r="I5" s="185">
        <f t="shared" ref="I5:N5" si="0">H5+1</f>
        <v>2026</v>
      </c>
      <c r="J5" s="185">
        <f t="shared" si="0"/>
        <v>2027</v>
      </c>
      <c r="K5" s="185">
        <f t="shared" si="0"/>
        <v>2028</v>
      </c>
      <c r="L5" s="185">
        <f t="shared" si="0"/>
        <v>2029</v>
      </c>
      <c r="M5" s="185">
        <f t="shared" si="0"/>
        <v>2030</v>
      </c>
      <c r="N5" s="185">
        <f t="shared" si="0"/>
        <v>2031</v>
      </c>
      <c r="O5" s="167" t="s">
        <v>177</v>
      </c>
      <c r="P5" s="178">
        <v>3</v>
      </c>
      <c r="R5" s="165">
        <v>2024</v>
      </c>
      <c r="S5" s="165">
        <v>2024</v>
      </c>
      <c r="T5" s="165">
        <v>2024</v>
      </c>
      <c r="U5" s="165">
        <v>2024</v>
      </c>
      <c r="V5" s="165">
        <v>2024</v>
      </c>
      <c r="W5" s="165">
        <v>2024</v>
      </c>
      <c r="X5" s="165">
        <v>2024</v>
      </c>
      <c r="Y5" s="165">
        <v>2024</v>
      </c>
      <c r="Z5" s="165">
        <v>2024</v>
      </c>
      <c r="AA5" s="165">
        <v>2024</v>
      </c>
      <c r="AB5" s="165">
        <v>2024</v>
      </c>
      <c r="AC5" s="165">
        <v>2024</v>
      </c>
      <c r="AD5" s="165">
        <v>2024</v>
      </c>
      <c r="AE5" s="165">
        <v>2024</v>
      </c>
      <c r="AF5" s="165">
        <v>2024</v>
      </c>
      <c r="AG5" s="165">
        <v>2024</v>
      </c>
      <c r="AH5" s="165">
        <v>2024</v>
      </c>
      <c r="AI5" s="165">
        <v>2024</v>
      </c>
      <c r="AJ5" s="165">
        <v>2024</v>
      </c>
      <c r="AK5" s="165">
        <v>2024</v>
      </c>
      <c r="AL5" s="165">
        <v>2024</v>
      </c>
      <c r="AM5" s="165">
        <v>2024</v>
      </c>
      <c r="AN5" s="165">
        <v>2024</v>
      </c>
      <c r="AO5" s="165">
        <v>2024</v>
      </c>
      <c r="AP5" s="165">
        <v>2024</v>
      </c>
      <c r="AQ5" s="165">
        <v>2024</v>
      </c>
      <c r="AR5" s="165">
        <v>2024</v>
      </c>
      <c r="AS5" s="165">
        <v>2024</v>
      </c>
      <c r="AT5" s="165">
        <v>2024</v>
      </c>
      <c r="AU5" s="165">
        <v>2024</v>
      </c>
      <c r="AV5" s="165">
        <v>2024</v>
      </c>
      <c r="AW5" s="165">
        <v>2024</v>
      </c>
      <c r="AX5" s="165">
        <v>2024</v>
      </c>
      <c r="AY5" s="165">
        <v>2024</v>
      </c>
      <c r="AZ5" s="165">
        <v>2024</v>
      </c>
      <c r="BA5" s="165">
        <v>2024</v>
      </c>
      <c r="BB5" s="165">
        <v>2024</v>
      </c>
      <c r="BC5" s="165">
        <v>2024</v>
      </c>
      <c r="BD5" s="165">
        <v>2024</v>
      </c>
      <c r="BE5" s="165">
        <v>2024</v>
      </c>
      <c r="BF5" s="165">
        <v>2024</v>
      </c>
      <c r="BG5" s="165">
        <v>2024</v>
      </c>
      <c r="BH5" s="165">
        <v>2024</v>
      </c>
      <c r="BI5" s="165">
        <v>2024</v>
      </c>
      <c r="BJ5" s="165">
        <v>2024</v>
      </c>
      <c r="BK5" s="165">
        <v>2024</v>
      </c>
      <c r="BL5" s="165">
        <v>2024</v>
      </c>
      <c r="BM5" s="165">
        <v>2024</v>
      </c>
      <c r="BN5" s="165">
        <v>2024</v>
      </c>
      <c r="BO5" s="165">
        <v>2024</v>
      </c>
      <c r="BP5" s="165">
        <v>2024</v>
      </c>
      <c r="BQ5" s="165">
        <v>2024</v>
      </c>
      <c r="BR5" s="165">
        <v>2024</v>
      </c>
      <c r="BZ5" s="17"/>
    </row>
    <row r="6" spans="1:143" hidden="1" x14ac:dyDescent="0.2">
      <c r="B6" s="4"/>
      <c r="F6" s="5"/>
      <c r="G6" s="5"/>
      <c r="H6" s="5"/>
      <c r="I6" s="5"/>
      <c r="J6" s="5"/>
      <c r="K6" s="5"/>
      <c r="P6" s="178">
        <v>4</v>
      </c>
      <c r="S6" s="148"/>
      <c r="T6" s="148"/>
      <c r="U6" s="148"/>
      <c r="V6" s="148"/>
      <c r="W6" s="148"/>
      <c r="X6" s="148"/>
      <c r="Y6" s="148"/>
      <c r="Z6" s="148"/>
      <c r="AA6" s="148"/>
      <c r="AB6" s="148"/>
      <c r="AC6" s="148"/>
      <c r="AD6" s="148"/>
      <c r="AE6" s="148"/>
      <c r="AF6" s="148"/>
      <c r="AG6" s="148"/>
      <c r="AH6" s="148"/>
      <c r="AI6" s="148"/>
      <c r="AJ6" s="148"/>
      <c r="AK6" s="148"/>
      <c r="AL6" s="148"/>
      <c r="AM6" s="148"/>
      <c r="AN6" s="148"/>
      <c r="AO6" s="148"/>
      <c r="AP6" s="148"/>
      <c r="AQ6" s="148"/>
      <c r="AR6" s="148"/>
      <c r="AS6" s="148"/>
      <c r="AT6" s="148"/>
      <c r="AU6" s="148"/>
      <c r="AV6" s="148"/>
      <c r="AW6" s="148"/>
      <c r="AX6" s="148"/>
      <c r="AY6" s="148"/>
      <c r="AZ6" s="148"/>
      <c r="BA6" s="148"/>
      <c r="BB6" s="148"/>
      <c r="BC6" s="148"/>
      <c r="BD6" s="148"/>
      <c r="BE6" s="148"/>
      <c r="BF6" s="148"/>
      <c r="BG6" s="148"/>
      <c r="BH6" s="148"/>
      <c r="BI6" s="148"/>
      <c r="BJ6" s="148"/>
      <c r="BK6" s="148"/>
      <c r="BL6" s="148"/>
      <c r="BM6" s="148"/>
      <c r="BN6" s="148"/>
      <c r="BO6" s="148"/>
      <c r="BP6" s="148"/>
      <c r="BQ6" s="148"/>
      <c r="BR6" s="148"/>
    </row>
    <row r="7" spans="1:143" ht="13.5" hidden="1" thickBot="1" x14ac:dyDescent="0.25">
      <c r="A7" s="201" t="s">
        <v>178</v>
      </c>
      <c r="B7" s="201"/>
      <c r="C7" s="201"/>
      <c r="D7" s="201"/>
      <c r="E7" s="201"/>
      <c r="F7" s="201"/>
      <c r="G7" s="201"/>
      <c r="H7" s="201"/>
      <c r="I7" s="201"/>
      <c r="J7" s="201"/>
      <c r="K7" s="201"/>
      <c r="L7" s="201"/>
      <c r="M7" s="83"/>
      <c r="N7" s="34"/>
      <c r="O7" s="38"/>
      <c r="P7" s="178">
        <v>5</v>
      </c>
      <c r="R7" s="148"/>
      <c r="S7" s="148"/>
      <c r="T7" s="148"/>
      <c r="U7" s="148"/>
      <c r="V7" s="148"/>
      <c r="W7" s="148"/>
      <c r="X7" s="148"/>
      <c r="Y7" s="148"/>
      <c r="Z7" s="148"/>
      <c r="AA7" s="148"/>
      <c r="AB7" s="148"/>
      <c r="AC7" s="148"/>
      <c r="AD7" s="148"/>
      <c r="AE7" s="148"/>
      <c r="AF7" s="148"/>
      <c r="AG7" s="148"/>
      <c r="AH7" s="148"/>
      <c r="AI7" s="148"/>
      <c r="AJ7" s="148"/>
      <c r="AK7" s="148"/>
      <c r="AL7" s="148"/>
      <c r="AM7" s="148"/>
      <c r="AN7" s="148"/>
      <c r="AO7" s="148"/>
      <c r="AP7" s="148"/>
      <c r="AQ7" s="148"/>
      <c r="AR7" s="148"/>
      <c r="AS7" s="148"/>
      <c r="AT7" s="148"/>
      <c r="AU7" s="148"/>
      <c r="AV7" s="148"/>
      <c r="AW7" s="148"/>
      <c r="AX7" s="148"/>
      <c r="AY7" s="148"/>
      <c r="AZ7" s="148"/>
      <c r="BA7" s="148"/>
      <c r="BB7" s="148"/>
      <c r="BC7" s="148"/>
      <c r="BD7" s="148"/>
      <c r="BE7" s="148"/>
      <c r="BF7" s="148"/>
      <c r="BG7" s="148"/>
      <c r="BH7" s="148"/>
      <c r="BI7" s="148"/>
      <c r="BJ7" s="148"/>
      <c r="BK7" s="148"/>
      <c r="BL7" s="148"/>
      <c r="BM7" s="148"/>
      <c r="BN7" s="148"/>
      <c r="BO7" s="148"/>
      <c r="BP7" s="148"/>
      <c r="BQ7" s="148"/>
      <c r="BR7" s="148"/>
      <c r="BS7" s="6"/>
      <c r="BT7" s="6"/>
      <c r="BU7" s="6"/>
      <c r="BV7" s="6"/>
      <c r="BW7" s="6"/>
      <c r="BX7" s="6"/>
      <c r="BY7" s="6"/>
      <c r="BZ7" s="6"/>
      <c r="CA7" s="6"/>
    </row>
    <row r="8" spans="1:143" ht="25.5" hidden="1" customHeight="1" thickTop="1" x14ac:dyDescent="0.2">
      <c r="A8" s="7"/>
      <c r="P8" s="178">
        <v>6</v>
      </c>
      <c r="S8" s="148"/>
      <c r="T8" s="148"/>
      <c r="U8" s="148"/>
      <c r="V8" s="148"/>
      <c r="W8" s="148"/>
      <c r="X8" s="148"/>
      <c r="Y8" s="148"/>
      <c r="Z8" s="148"/>
      <c r="AA8" s="148"/>
      <c r="AB8" s="148"/>
      <c r="AC8" s="148"/>
      <c r="AD8" s="148"/>
      <c r="AE8" s="148"/>
      <c r="AF8" s="148"/>
      <c r="AG8" s="148"/>
      <c r="AH8" s="148"/>
      <c r="AI8" s="148"/>
      <c r="AJ8" s="148"/>
      <c r="AK8" s="148"/>
      <c r="AL8" s="148"/>
      <c r="AM8" s="148"/>
      <c r="AN8" s="148"/>
      <c r="AO8" s="148"/>
      <c r="AP8" s="148"/>
      <c r="AQ8" s="148"/>
      <c r="AR8" s="148"/>
      <c r="AS8" s="148"/>
      <c r="AT8" s="148"/>
      <c r="AU8" s="148"/>
      <c r="AV8" s="148"/>
      <c r="AW8" s="148"/>
      <c r="AX8" s="148"/>
      <c r="AY8" s="148"/>
      <c r="AZ8" s="148"/>
      <c r="BA8" s="148"/>
      <c r="BB8" s="148"/>
      <c r="BC8" s="148"/>
      <c r="BD8" s="148"/>
      <c r="BE8" s="148"/>
      <c r="BF8" s="148"/>
      <c r="BG8" s="148"/>
      <c r="BH8" s="148"/>
      <c r="BI8" s="148"/>
      <c r="BJ8" s="148"/>
      <c r="BK8" s="148"/>
      <c r="BL8" s="148"/>
      <c r="BM8" s="148"/>
      <c r="BN8" s="148"/>
      <c r="BO8" s="148"/>
      <c r="BP8" s="148"/>
      <c r="BQ8" s="148"/>
      <c r="BR8" s="148"/>
    </row>
    <row r="9" spans="1:143" x14ac:dyDescent="0.2">
      <c r="A9" s="7"/>
      <c r="B9" s="2">
        <v>1</v>
      </c>
      <c r="C9" s="8" t="s">
        <v>179</v>
      </c>
      <c r="D9" s="8"/>
      <c r="P9" s="178">
        <v>7</v>
      </c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</row>
    <row r="10" spans="1:143" outlineLevel="1" x14ac:dyDescent="0.2">
      <c r="A10" s="7"/>
      <c r="B10" s="2">
        <v>2</v>
      </c>
      <c r="C10" s="9">
        <v>5005</v>
      </c>
      <c r="D10" s="126">
        <v>2</v>
      </c>
      <c r="E10" s="9" t="s">
        <v>40</v>
      </c>
      <c r="F10" s="63"/>
      <c r="G10" s="63">
        <f t="shared" ref="G10:G41" si="1">HLOOKUP($E$3,$R$3:$BR$269,P10,FALSE)</f>
        <v>3256907.75</v>
      </c>
      <c r="H10" s="60"/>
      <c r="I10" s="60"/>
      <c r="J10" s="60"/>
      <c r="K10" s="60"/>
      <c r="L10" s="60"/>
      <c r="M10" s="60"/>
      <c r="N10" s="60"/>
      <c r="O10" s="60"/>
      <c r="P10" s="178">
        <v>8</v>
      </c>
      <c r="R10" s="63">
        <v>9022995.7100000009</v>
      </c>
      <c r="S10" s="63">
        <v>112690.9</v>
      </c>
      <c r="T10" s="63">
        <v>40670.42</v>
      </c>
      <c r="U10" s="63">
        <v>637119</v>
      </c>
      <c r="V10" s="63">
        <v>0</v>
      </c>
      <c r="W10" s="63">
        <v>123734.35</v>
      </c>
      <c r="X10" s="63">
        <v>93906.89</v>
      </c>
      <c r="Y10" s="63">
        <v>0</v>
      </c>
      <c r="Z10" s="63">
        <v>123114.7</v>
      </c>
      <c r="AA10" s="63">
        <v>3256907.75</v>
      </c>
      <c r="AB10" s="63">
        <v>878479.88</v>
      </c>
      <c r="AC10" s="63">
        <v>2738440.65</v>
      </c>
      <c r="AD10" s="63">
        <v>357799.94</v>
      </c>
      <c r="AE10" s="63">
        <v>406025.75</v>
      </c>
      <c r="AF10" s="63">
        <v>56432.9</v>
      </c>
      <c r="AG10" s="63">
        <v>125511.8</v>
      </c>
      <c r="AH10" s="63">
        <v>170666.22</v>
      </c>
      <c r="AI10" s="63">
        <v>1597800.96</v>
      </c>
      <c r="AJ10" s="63">
        <v>167296.43</v>
      </c>
      <c r="AK10" s="63">
        <v>451575.03999999998</v>
      </c>
      <c r="AL10" s="63">
        <v>0</v>
      </c>
      <c r="AM10" s="63">
        <v>0</v>
      </c>
      <c r="AN10" s="63">
        <v>0</v>
      </c>
      <c r="AO10" s="63">
        <v>5242060.9800000004</v>
      </c>
      <c r="AP10" s="63">
        <v>8811174.25</v>
      </c>
      <c r="AQ10" s="63">
        <v>384622.23</v>
      </c>
      <c r="AR10" s="63">
        <v>294655.12</v>
      </c>
      <c r="AS10" s="63">
        <v>31464.97</v>
      </c>
      <c r="AT10" s="63">
        <v>0</v>
      </c>
      <c r="AU10" s="63">
        <v>2170961.0699999998</v>
      </c>
      <c r="AV10" s="63">
        <v>0</v>
      </c>
      <c r="AW10" s="63">
        <v>856378.03</v>
      </c>
      <c r="AX10" s="63">
        <v>869865.82</v>
      </c>
      <c r="AY10" s="63">
        <v>57765.73</v>
      </c>
      <c r="AZ10" s="63">
        <v>401555</v>
      </c>
      <c r="BA10" s="63">
        <v>203021.55</v>
      </c>
      <c r="BB10" s="63">
        <v>3531413.23</v>
      </c>
      <c r="BC10" s="63">
        <v>655403.01</v>
      </c>
      <c r="BD10" s="63">
        <v>230378.54</v>
      </c>
      <c r="BE10" s="63">
        <v>122981.33</v>
      </c>
      <c r="BF10" s="63">
        <v>550871.91</v>
      </c>
      <c r="BG10" s="63">
        <v>56430.07</v>
      </c>
      <c r="BH10" s="63">
        <v>241311.49</v>
      </c>
      <c r="BI10" s="63">
        <v>0</v>
      </c>
      <c r="BJ10" s="63">
        <v>378446.19</v>
      </c>
      <c r="BK10" s="63">
        <v>124466.44</v>
      </c>
      <c r="BL10" s="63">
        <v>21821156.41</v>
      </c>
      <c r="BM10" s="63">
        <v>0</v>
      </c>
      <c r="BN10" s="63">
        <v>321730.15000000002</v>
      </c>
      <c r="BO10" s="63">
        <v>120863.71</v>
      </c>
      <c r="BP10" s="63">
        <v>0</v>
      </c>
      <c r="BQ10" s="63">
        <v>1436816.75</v>
      </c>
      <c r="BR10" s="63">
        <v>1847198.99</v>
      </c>
      <c r="BS10" s="60"/>
      <c r="BT10" s="60"/>
      <c r="BU10" s="60"/>
      <c r="BV10" s="60"/>
      <c r="BW10" s="60"/>
      <c r="BX10" s="60"/>
      <c r="BY10" s="60"/>
      <c r="BZ10" s="60"/>
      <c r="CA10" s="60"/>
    </row>
    <row r="11" spans="1:143" outlineLevel="1" x14ac:dyDescent="0.2">
      <c r="A11" s="7"/>
      <c r="B11" s="2">
        <v>3</v>
      </c>
      <c r="C11" s="9">
        <v>5010</v>
      </c>
      <c r="D11" s="126">
        <v>3</v>
      </c>
      <c r="E11" s="9" t="s">
        <v>41</v>
      </c>
      <c r="F11" s="63"/>
      <c r="G11" s="63">
        <f t="shared" si="1"/>
        <v>1894430.3</v>
      </c>
      <c r="H11" s="11"/>
      <c r="I11" s="11"/>
      <c r="J11" s="11"/>
      <c r="K11" s="11"/>
      <c r="L11" s="11"/>
      <c r="M11" s="11"/>
      <c r="N11" s="11"/>
      <c r="O11" s="60"/>
      <c r="P11" s="178">
        <v>9</v>
      </c>
      <c r="R11" s="63">
        <v>13478739.43</v>
      </c>
      <c r="S11" s="63">
        <v>125684.14</v>
      </c>
      <c r="T11" s="63">
        <v>0</v>
      </c>
      <c r="U11" s="63">
        <v>235914</v>
      </c>
      <c r="V11" s="63">
        <v>1618163.04</v>
      </c>
      <c r="W11" s="63">
        <v>294919.48</v>
      </c>
      <c r="X11" s="63">
        <v>20188.62</v>
      </c>
      <c r="Y11" s="63">
        <v>0</v>
      </c>
      <c r="Z11" s="63">
        <v>813.74</v>
      </c>
      <c r="AA11" s="63">
        <v>1894430.3</v>
      </c>
      <c r="AB11" s="63">
        <v>136509.32999999999</v>
      </c>
      <c r="AC11" s="63">
        <v>781487.76</v>
      </c>
      <c r="AD11" s="63">
        <v>79491.69</v>
      </c>
      <c r="AE11" s="63">
        <v>11626.54</v>
      </c>
      <c r="AF11" s="63">
        <v>202102.91</v>
      </c>
      <c r="AG11" s="63">
        <v>108399.33</v>
      </c>
      <c r="AH11" s="63">
        <v>0</v>
      </c>
      <c r="AI11" s="63">
        <v>809098.58</v>
      </c>
      <c r="AJ11" s="63">
        <v>112616.89</v>
      </c>
      <c r="AK11" s="63">
        <v>0</v>
      </c>
      <c r="AL11" s="63">
        <v>0</v>
      </c>
      <c r="AM11" s="63">
        <v>13230</v>
      </c>
      <c r="AN11" s="63">
        <v>0</v>
      </c>
      <c r="AO11" s="63">
        <v>1628247.08</v>
      </c>
      <c r="AP11" s="63">
        <v>3177132.36</v>
      </c>
      <c r="AQ11" s="63">
        <v>76436.39</v>
      </c>
      <c r="AR11" s="63">
        <v>762569.55</v>
      </c>
      <c r="AS11" s="63">
        <v>0</v>
      </c>
      <c r="AT11" s="63">
        <v>40515.85</v>
      </c>
      <c r="AU11" s="63">
        <v>3626183.57</v>
      </c>
      <c r="AV11" s="63">
        <v>614389.76000000001</v>
      </c>
      <c r="AW11" s="63">
        <v>17675.669999999998</v>
      </c>
      <c r="AX11" s="63">
        <v>12689.79</v>
      </c>
      <c r="AY11" s="63">
        <v>77385.45</v>
      </c>
      <c r="AZ11" s="63">
        <v>240318</v>
      </c>
      <c r="BA11" s="63">
        <v>0</v>
      </c>
      <c r="BB11" s="63">
        <v>1663012.29</v>
      </c>
      <c r="BC11" s="63">
        <v>0</v>
      </c>
      <c r="BD11" s="63">
        <v>175852.19</v>
      </c>
      <c r="BE11" s="63">
        <v>21753.02</v>
      </c>
      <c r="BF11" s="63">
        <v>505250.43</v>
      </c>
      <c r="BG11" s="63">
        <v>0</v>
      </c>
      <c r="BH11" s="63">
        <v>0</v>
      </c>
      <c r="BI11" s="63">
        <v>0</v>
      </c>
      <c r="BJ11" s="63">
        <v>1067723.52</v>
      </c>
      <c r="BK11" s="63">
        <v>0</v>
      </c>
      <c r="BL11" s="63">
        <v>5349271.1900000004</v>
      </c>
      <c r="BM11" s="63">
        <v>2971.8</v>
      </c>
      <c r="BN11" s="63">
        <v>264508.21999999997</v>
      </c>
      <c r="BO11" s="63">
        <v>0</v>
      </c>
      <c r="BP11" s="63">
        <v>0</v>
      </c>
      <c r="BQ11" s="63">
        <v>2367921.21</v>
      </c>
      <c r="BR11" s="63">
        <v>1401986.53</v>
      </c>
      <c r="BS11" s="60"/>
      <c r="BT11" s="60"/>
      <c r="BU11" s="60"/>
      <c r="BV11" s="60"/>
      <c r="BW11" s="60"/>
      <c r="BX11" s="60"/>
      <c r="BY11" s="60"/>
      <c r="BZ11" s="60"/>
      <c r="CA11" s="60"/>
    </row>
    <row r="12" spans="1:143" outlineLevel="1" x14ac:dyDescent="0.2">
      <c r="A12" s="7"/>
      <c r="B12" s="2">
        <v>4</v>
      </c>
      <c r="C12" s="9">
        <v>5012</v>
      </c>
      <c r="D12" s="126">
        <v>4</v>
      </c>
      <c r="E12" s="9" t="s">
        <v>42</v>
      </c>
      <c r="F12" s="63"/>
      <c r="G12" s="63">
        <f t="shared" si="1"/>
        <v>284455.25</v>
      </c>
      <c r="H12" s="11"/>
      <c r="I12" s="11"/>
      <c r="J12" s="11"/>
      <c r="K12" s="11"/>
      <c r="L12" s="11"/>
      <c r="M12" s="11"/>
      <c r="N12" s="11"/>
      <c r="O12" s="60"/>
      <c r="P12" s="178">
        <v>10</v>
      </c>
      <c r="R12" s="63">
        <v>0</v>
      </c>
      <c r="S12" s="63">
        <v>127084.42</v>
      </c>
      <c r="T12" s="63">
        <v>0</v>
      </c>
      <c r="U12" s="63">
        <v>12355</v>
      </c>
      <c r="V12" s="63">
        <v>132540.19</v>
      </c>
      <c r="W12" s="63">
        <v>229950.89</v>
      </c>
      <c r="X12" s="63">
        <v>67771.02</v>
      </c>
      <c r="Y12" s="63">
        <v>0</v>
      </c>
      <c r="Z12" s="63">
        <v>0</v>
      </c>
      <c r="AA12" s="63">
        <v>284455.25</v>
      </c>
      <c r="AB12" s="63">
        <v>0</v>
      </c>
      <c r="AC12" s="63">
        <v>0</v>
      </c>
      <c r="AD12" s="63">
        <v>37722.720000000001</v>
      </c>
      <c r="AE12" s="63">
        <v>0</v>
      </c>
      <c r="AF12" s="63">
        <v>0</v>
      </c>
      <c r="AG12" s="63">
        <v>37335.69</v>
      </c>
      <c r="AH12" s="63">
        <v>29484.34</v>
      </c>
      <c r="AI12" s="63">
        <v>148047.87</v>
      </c>
      <c r="AJ12" s="63">
        <v>27303.119999999999</v>
      </c>
      <c r="AK12" s="63">
        <v>62276.61</v>
      </c>
      <c r="AL12" s="63">
        <v>0</v>
      </c>
      <c r="AM12" s="63">
        <v>0</v>
      </c>
      <c r="AN12" s="63">
        <v>0</v>
      </c>
      <c r="AO12" s="63">
        <v>1775210.28</v>
      </c>
      <c r="AP12" s="63">
        <v>4857803.76</v>
      </c>
      <c r="AQ12" s="63">
        <v>82204.86</v>
      </c>
      <c r="AR12" s="63">
        <v>72117.119999999995</v>
      </c>
      <c r="AS12" s="63">
        <v>0</v>
      </c>
      <c r="AT12" s="63">
        <v>0</v>
      </c>
      <c r="AU12" s="63">
        <v>703468.89</v>
      </c>
      <c r="AV12" s="63">
        <v>0</v>
      </c>
      <c r="AW12" s="63">
        <v>62522.2</v>
      </c>
      <c r="AX12" s="63">
        <v>65014.99</v>
      </c>
      <c r="AY12" s="63">
        <v>0</v>
      </c>
      <c r="AZ12" s="63">
        <v>74353</v>
      </c>
      <c r="BA12" s="63">
        <v>10134.959999999999</v>
      </c>
      <c r="BB12" s="63">
        <v>389647.55</v>
      </c>
      <c r="BC12" s="63">
        <v>0</v>
      </c>
      <c r="BD12" s="63">
        <v>274828.62</v>
      </c>
      <c r="BE12" s="63">
        <v>93880.1</v>
      </c>
      <c r="BF12" s="63">
        <v>590801.01</v>
      </c>
      <c r="BG12" s="63">
        <v>423.88</v>
      </c>
      <c r="BH12" s="63">
        <v>3735.43</v>
      </c>
      <c r="BI12" s="63">
        <v>0</v>
      </c>
      <c r="BJ12" s="63">
        <v>155894.37</v>
      </c>
      <c r="BK12" s="63">
        <v>0</v>
      </c>
      <c r="BL12" s="63">
        <v>179547.19</v>
      </c>
      <c r="BM12" s="63">
        <v>0</v>
      </c>
      <c r="BN12" s="63">
        <v>13971.27</v>
      </c>
      <c r="BO12" s="63">
        <v>24636.25</v>
      </c>
      <c r="BP12" s="63">
        <v>0</v>
      </c>
      <c r="BQ12" s="63">
        <v>93245.37</v>
      </c>
      <c r="BR12" s="63">
        <v>6212.73</v>
      </c>
      <c r="BS12" s="60"/>
      <c r="BT12" s="60"/>
      <c r="BU12" s="60"/>
      <c r="BV12" s="60"/>
      <c r="BW12" s="60"/>
      <c r="BX12" s="60"/>
      <c r="BY12" s="60"/>
      <c r="BZ12" s="60"/>
      <c r="CA12" s="60"/>
    </row>
    <row r="13" spans="1:143" outlineLevel="1" x14ac:dyDescent="0.2">
      <c r="A13" s="7"/>
      <c r="B13" s="2">
        <v>5</v>
      </c>
      <c r="C13" s="9">
        <v>5014</v>
      </c>
      <c r="D13" s="126">
        <v>5</v>
      </c>
      <c r="E13" s="9" t="s">
        <v>43</v>
      </c>
      <c r="F13" s="63"/>
      <c r="G13" s="63">
        <f t="shared" si="1"/>
        <v>112926.55</v>
      </c>
      <c r="H13" s="11"/>
      <c r="I13" s="60"/>
      <c r="J13" s="60"/>
      <c r="K13" s="60"/>
      <c r="L13" s="60"/>
      <c r="M13" s="60"/>
      <c r="N13" s="60"/>
      <c r="O13" s="60"/>
      <c r="P13" s="178">
        <v>11</v>
      </c>
      <c r="R13" s="63">
        <v>0</v>
      </c>
      <c r="S13" s="63">
        <v>0</v>
      </c>
      <c r="T13" s="63">
        <v>0</v>
      </c>
      <c r="U13" s="63">
        <v>0</v>
      </c>
      <c r="V13" s="63">
        <v>0</v>
      </c>
      <c r="W13" s="63">
        <v>0</v>
      </c>
      <c r="X13" s="63">
        <v>0</v>
      </c>
      <c r="Y13" s="63">
        <v>0</v>
      </c>
      <c r="Z13" s="63">
        <v>0</v>
      </c>
      <c r="AA13" s="63">
        <v>112926.55</v>
      </c>
      <c r="AB13" s="63">
        <v>0</v>
      </c>
      <c r="AC13" s="63">
        <v>289867.55</v>
      </c>
      <c r="AD13" s="63">
        <v>0</v>
      </c>
      <c r="AE13" s="63">
        <v>0</v>
      </c>
      <c r="AF13" s="63">
        <v>0</v>
      </c>
      <c r="AG13" s="63">
        <v>171657.47</v>
      </c>
      <c r="AH13" s="63">
        <v>62210</v>
      </c>
      <c r="AI13" s="63">
        <v>0</v>
      </c>
      <c r="AJ13" s="63">
        <v>14700.82</v>
      </c>
      <c r="AK13" s="63">
        <v>31334.54</v>
      </c>
      <c r="AL13" s="63">
        <v>0</v>
      </c>
      <c r="AM13" s="63">
        <v>0</v>
      </c>
      <c r="AN13" s="63">
        <v>60061.73</v>
      </c>
      <c r="AO13" s="63">
        <v>501044.47</v>
      </c>
      <c r="AP13" s="63">
        <v>899315.39</v>
      </c>
      <c r="AQ13" s="63">
        <v>0</v>
      </c>
      <c r="AR13" s="63">
        <v>0</v>
      </c>
      <c r="AS13" s="63">
        <v>0</v>
      </c>
      <c r="AT13" s="63">
        <v>0</v>
      </c>
      <c r="AU13" s="63">
        <v>0</v>
      </c>
      <c r="AV13" s="63">
        <v>0</v>
      </c>
      <c r="AW13" s="63">
        <v>0</v>
      </c>
      <c r="AX13" s="63">
        <v>7891.25</v>
      </c>
      <c r="AY13" s="63">
        <v>5149.3100000000004</v>
      </c>
      <c r="AZ13" s="63">
        <v>0</v>
      </c>
      <c r="BA13" s="63">
        <v>0</v>
      </c>
      <c r="BB13" s="63">
        <v>351641.75</v>
      </c>
      <c r="BC13" s="63">
        <v>0</v>
      </c>
      <c r="BD13" s="63">
        <v>0</v>
      </c>
      <c r="BE13" s="63">
        <v>0</v>
      </c>
      <c r="BF13" s="63">
        <v>24410.58</v>
      </c>
      <c r="BG13" s="63">
        <v>0</v>
      </c>
      <c r="BH13" s="63">
        <v>0</v>
      </c>
      <c r="BI13" s="63">
        <v>0</v>
      </c>
      <c r="BJ13" s="63">
        <v>0</v>
      </c>
      <c r="BK13" s="63">
        <v>0</v>
      </c>
      <c r="BL13" s="63">
        <v>38595.11</v>
      </c>
      <c r="BM13" s="63">
        <v>0</v>
      </c>
      <c r="BN13" s="63">
        <v>0</v>
      </c>
      <c r="BO13" s="63">
        <v>0</v>
      </c>
      <c r="BP13" s="63">
        <v>0</v>
      </c>
      <c r="BQ13" s="63">
        <v>276507.21999999997</v>
      </c>
      <c r="BR13" s="63">
        <v>0</v>
      </c>
      <c r="BS13" s="60"/>
      <c r="BT13" s="60"/>
      <c r="BU13" s="60"/>
      <c r="BV13" s="60"/>
      <c r="BW13" s="60"/>
      <c r="BX13" s="60"/>
      <c r="BY13" s="60"/>
      <c r="BZ13" s="60"/>
      <c r="CA13" s="60"/>
    </row>
    <row r="14" spans="1:143" outlineLevel="1" x14ac:dyDescent="0.2">
      <c r="A14" s="7"/>
      <c r="B14" s="2">
        <v>6</v>
      </c>
      <c r="C14" s="9">
        <v>5015</v>
      </c>
      <c r="D14" s="126">
        <v>6</v>
      </c>
      <c r="E14" s="9" t="s">
        <v>44</v>
      </c>
      <c r="F14" s="63"/>
      <c r="G14" s="63">
        <f t="shared" si="1"/>
        <v>172940.51</v>
      </c>
      <c r="H14" s="11"/>
      <c r="I14" s="60"/>
      <c r="J14" s="60"/>
      <c r="K14" s="60"/>
      <c r="L14" s="60"/>
      <c r="M14" s="60"/>
      <c r="N14" s="60"/>
      <c r="O14" s="60"/>
      <c r="P14" s="178">
        <v>12</v>
      </c>
      <c r="R14" s="63">
        <v>0</v>
      </c>
      <c r="S14" s="63">
        <v>0</v>
      </c>
      <c r="T14" s="63">
        <v>0</v>
      </c>
      <c r="U14" s="63">
        <v>0</v>
      </c>
      <c r="V14" s="63">
        <v>0</v>
      </c>
      <c r="W14" s="63">
        <v>0</v>
      </c>
      <c r="X14" s="63">
        <v>0</v>
      </c>
      <c r="Y14" s="63">
        <v>0</v>
      </c>
      <c r="Z14" s="63">
        <v>0</v>
      </c>
      <c r="AA14" s="63">
        <v>172940.51</v>
      </c>
      <c r="AB14" s="63">
        <v>0</v>
      </c>
      <c r="AC14" s="63">
        <v>22568.3</v>
      </c>
      <c r="AD14" s="63">
        <v>0</v>
      </c>
      <c r="AE14" s="63">
        <v>0</v>
      </c>
      <c r="AF14" s="63">
        <v>0</v>
      </c>
      <c r="AG14" s="63">
        <v>68304.12</v>
      </c>
      <c r="AH14" s="63">
        <v>43615.6</v>
      </c>
      <c r="AI14" s="63">
        <v>0</v>
      </c>
      <c r="AJ14" s="63">
        <v>87256.76</v>
      </c>
      <c r="AK14" s="63">
        <v>24609.71</v>
      </c>
      <c r="AL14" s="63">
        <v>0</v>
      </c>
      <c r="AM14" s="63">
        <v>0</v>
      </c>
      <c r="AN14" s="63">
        <v>12771.07</v>
      </c>
      <c r="AO14" s="63">
        <v>133402.81</v>
      </c>
      <c r="AP14" s="63">
        <v>1124406.1299999999</v>
      </c>
      <c r="AQ14" s="63">
        <v>0</v>
      </c>
      <c r="AR14" s="63">
        <v>0</v>
      </c>
      <c r="AS14" s="63">
        <v>0</v>
      </c>
      <c r="AT14" s="63">
        <v>0</v>
      </c>
      <c r="AU14" s="63">
        <v>0</v>
      </c>
      <c r="AV14" s="63">
        <v>0</v>
      </c>
      <c r="AW14" s="63">
        <v>0</v>
      </c>
      <c r="AX14" s="63">
        <v>135138.32</v>
      </c>
      <c r="AY14" s="63">
        <v>1070.78</v>
      </c>
      <c r="AZ14" s="63">
        <v>0</v>
      </c>
      <c r="BA14" s="63">
        <v>0</v>
      </c>
      <c r="BB14" s="63">
        <v>32691.41</v>
      </c>
      <c r="BC14" s="63">
        <v>0</v>
      </c>
      <c r="BD14" s="63">
        <v>0</v>
      </c>
      <c r="BE14" s="63">
        <v>0</v>
      </c>
      <c r="BF14" s="63">
        <v>13955.36</v>
      </c>
      <c r="BG14" s="63">
        <v>0</v>
      </c>
      <c r="BH14" s="63">
        <v>0</v>
      </c>
      <c r="BI14" s="63">
        <v>0</v>
      </c>
      <c r="BJ14" s="63">
        <v>30331.52</v>
      </c>
      <c r="BK14" s="63">
        <v>0</v>
      </c>
      <c r="BL14" s="63">
        <v>8422.36</v>
      </c>
      <c r="BM14" s="63">
        <v>0</v>
      </c>
      <c r="BN14" s="63">
        <v>0</v>
      </c>
      <c r="BO14" s="63">
        <v>0</v>
      </c>
      <c r="BP14" s="63">
        <v>0</v>
      </c>
      <c r="BQ14" s="63">
        <v>795346.14</v>
      </c>
      <c r="BR14" s="63">
        <v>277393.06</v>
      </c>
      <c r="BS14" s="60"/>
      <c r="BT14" s="60"/>
      <c r="BU14" s="60"/>
      <c r="BV14" s="60"/>
      <c r="BW14" s="60"/>
      <c r="BX14" s="60"/>
      <c r="BY14" s="60"/>
      <c r="BZ14" s="60"/>
      <c r="CA14" s="60"/>
    </row>
    <row r="15" spans="1:143" ht="19.5" outlineLevel="1" x14ac:dyDescent="0.35">
      <c r="A15" s="7"/>
      <c r="B15" s="2">
        <v>7</v>
      </c>
      <c r="C15" s="9">
        <v>5016</v>
      </c>
      <c r="D15" s="126">
        <v>7</v>
      </c>
      <c r="E15" s="9" t="s">
        <v>45</v>
      </c>
      <c r="F15" s="63"/>
      <c r="G15" s="63">
        <f t="shared" si="1"/>
        <v>170924.41</v>
      </c>
      <c r="H15" s="11"/>
      <c r="I15" s="61"/>
      <c r="J15" s="60"/>
      <c r="K15" s="60"/>
      <c r="L15" s="60"/>
      <c r="M15" s="60"/>
      <c r="N15" s="60"/>
      <c r="O15" s="60"/>
      <c r="P15" s="178">
        <v>13</v>
      </c>
      <c r="R15" s="63">
        <v>2030404.74</v>
      </c>
      <c r="S15" s="63">
        <v>31376.67</v>
      </c>
      <c r="T15" s="63">
        <v>27391.75</v>
      </c>
      <c r="U15" s="63">
        <v>0</v>
      </c>
      <c r="V15" s="63">
        <v>419629.39</v>
      </c>
      <c r="W15" s="63">
        <v>19243.72</v>
      </c>
      <c r="X15" s="63">
        <v>0</v>
      </c>
      <c r="Y15" s="63">
        <v>0</v>
      </c>
      <c r="Z15" s="63">
        <v>0</v>
      </c>
      <c r="AA15" s="63">
        <v>170924.41</v>
      </c>
      <c r="AB15" s="63">
        <v>106449.99</v>
      </c>
      <c r="AC15" s="63">
        <v>0</v>
      </c>
      <c r="AD15" s="63">
        <v>3405</v>
      </c>
      <c r="AE15" s="63">
        <v>11759.94</v>
      </c>
      <c r="AF15" s="63">
        <v>0</v>
      </c>
      <c r="AG15" s="63">
        <v>0</v>
      </c>
      <c r="AH15" s="63">
        <v>0</v>
      </c>
      <c r="AI15" s="63">
        <v>491933.94</v>
      </c>
      <c r="AJ15" s="63">
        <v>0</v>
      </c>
      <c r="AK15" s="63">
        <v>260980.9</v>
      </c>
      <c r="AL15" s="63">
        <v>0</v>
      </c>
      <c r="AM15" s="63">
        <v>0</v>
      </c>
      <c r="AN15" s="63">
        <v>55834.21</v>
      </c>
      <c r="AO15" s="63">
        <v>4474817.8600000003</v>
      </c>
      <c r="AP15" s="63">
        <v>1187537.1599999999</v>
      </c>
      <c r="AQ15" s="63">
        <v>6227.93</v>
      </c>
      <c r="AR15" s="63">
        <v>103704.15</v>
      </c>
      <c r="AS15" s="63">
        <v>71146.03</v>
      </c>
      <c r="AT15" s="63">
        <v>10156.879999999999</v>
      </c>
      <c r="AU15" s="63">
        <v>181470.22</v>
      </c>
      <c r="AV15" s="63">
        <v>16158</v>
      </c>
      <c r="AW15" s="63">
        <v>20338.61</v>
      </c>
      <c r="AX15" s="63">
        <v>0</v>
      </c>
      <c r="AY15" s="63">
        <v>0</v>
      </c>
      <c r="AZ15" s="63">
        <v>283</v>
      </c>
      <c r="BA15" s="63">
        <v>12523.23</v>
      </c>
      <c r="BB15" s="63">
        <v>40067.410000000003</v>
      </c>
      <c r="BC15" s="63">
        <v>6182.59</v>
      </c>
      <c r="BD15" s="63">
        <v>103452.82</v>
      </c>
      <c r="BE15" s="63">
        <v>16364.81</v>
      </c>
      <c r="BF15" s="63">
        <v>181742.84</v>
      </c>
      <c r="BG15" s="63">
        <v>4766.05</v>
      </c>
      <c r="BH15" s="63">
        <v>2269.9899999999998</v>
      </c>
      <c r="BI15" s="63">
        <v>0</v>
      </c>
      <c r="BJ15" s="63">
        <v>0</v>
      </c>
      <c r="BK15" s="63">
        <v>0</v>
      </c>
      <c r="BL15" s="63">
        <v>4289161.41</v>
      </c>
      <c r="BM15" s="63">
        <v>27798.82</v>
      </c>
      <c r="BN15" s="63">
        <v>0</v>
      </c>
      <c r="BO15" s="63">
        <v>7787.65</v>
      </c>
      <c r="BP15" s="63">
        <v>0</v>
      </c>
      <c r="BQ15" s="63">
        <v>61415.3</v>
      </c>
      <c r="BR15" s="63">
        <v>0</v>
      </c>
      <c r="BS15" s="60"/>
      <c r="BT15" s="60"/>
      <c r="BU15" s="60"/>
      <c r="BV15" s="60"/>
      <c r="BW15" s="60"/>
      <c r="BX15" s="60"/>
      <c r="BY15" s="60"/>
      <c r="BZ15" s="60"/>
      <c r="CA15" s="60"/>
    </row>
    <row r="16" spans="1:143" outlineLevel="1" x14ac:dyDescent="0.2">
      <c r="A16" s="7"/>
      <c r="B16" s="2">
        <v>8</v>
      </c>
      <c r="C16" s="9">
        <v>5017</v>
      </c>
      <c r="D16" s="126">
        <v>8</v>
      </c>
      <c r="E16" s="9" t="s">
        <v>46</v>
      </c>
      <c r="F16" s="63"/>
      <c r="G16" s="63">
        <f t="shared" si="1"/>
        <v>58387.14</v>
      </c>
      <c r="H16" s="11"/>
      <c r="I16" s="60"/>
      <c r="J16" s="60"/>
      <c r="K16" s="60"/>
      <c r="L16" s="60"/>
      <c r="M16" s="60"/>
      <c r="N16" s="60"/>
      <c r="O16" s="60"/>
      <c r="P16" s="178">
        <v>14</v>
      </c>
      <c r="R16" s="63">
        <v>1540899.05</v>
      </c>
      <c r="S16" s="63">
        <v>44245.49</v>
      </c>
      <c r="T16" s="63">
        <v>2906</v>
      </c>
      <c r="U16" s="63">
        <v>50196</v>
      </c>
      <c r="V16" s="63">
        <v>548598.94999999995</v>
      </c>
      <c r="W16" s="63">
        <v>29041.43</v>
      </c>
      <c r="X16" s="63">
        <v>40898.58</v>
      </c>
      <c r="Y16" s="63">
        <v>1131.47</v>
      </c>
      <c r="Z16" s="63">
        <v>0</v>
      </c>
      <c r="AA16" s="63">
        <v>58387.14</v>
      </c>
      <c r="AB16" s="63">
        <v>121558.45</v>
      </c>
      <c r="AC16" s="63">
        <v>0</v>
      </c>
      <c r="AD16" s="63">
        <v>1680</v>
      </c>
      <c r="AE16" s="63">
        <v>2144</v>
      </c>
      <c r="AF16" s="63">
        <v>0</v>
      </c>
      <c r="AG16" s="63">
        <v>0</v>
      </c>
      <c r="AH16" s="63">
        <v>0</v>
      </c>
      <c r="AI16" s="63">
        <v>261620.96</v>
      </c>
      <c r="AJ16" s="63">
        <v>3437.88</v>
      </c>
      <c r="AK16" s="63">
        <v>29786.86</v>
      </c>
      <c r="AL16" s="63">
        <v>0</v>
      </c>
      <c r="AM16" s="63">
        <v>0</v>
      </c>
      <c r="AN16" s="63">
        <v>1991.45</v>
      </c>
      <c r="AO16" s="63">
        <v>1265569.3999999999</v>
      </c>
      <c r="AP16" s="63">
        <v>206168.42</v>
      </c>
      <c r="AQ16" s="63">
        <v>41100</v>
      </c>
      <c r="AR16" s="63">
        <v>8586.48</v>
      </c>
      <c r="AS16" s="63">
        <v>237.5</v>
      </c>
      <c r="AT16" s="63">
        <v>0</v>
      </c>
      <c r="AU16" s="63">
        <v>109305.86</v>
      </c>
      <c r="AV16" s="63">
        <v>13044.15</v>
      </c>
      <c r="AW16" s="63">
        <v>36358.410000000003</v>
      </c>
      <c r="AX16" s="63">
        <v>0</v>
      </c>
      <c r="AY16" s="63">
        <v>0</v>
      </c>
      <c r="AZ16" s="63">
        <v>29</v>
      </c>
      <c r="BA16" s="63">
        <v>11000.04</v>
      </c>
      <c r="BB16" s="63">
        <v>2049.35</v>
      </c>
      <c r="BC16" s="63">
        <v>40700.5</v>
      </c>
      <c r="BD16" s="63">
        <v>0</v>
      </c>
      <c r="BE16" s="63">
        <v>762.5</v>
      </c>
      <c r="BF16" s="63">
        <v>82725.149999999994</v>
      </c>
      <c r="BG16" s="63">
        <v>39278.589999999997</v>
      </c>
      <c r="BH16" s="63">
        <v>0</v>
      </c>
      <c r="BI16" s="63">
        <v>0</v>
      </c>
      <c r="BJ16" s="63">
        <v>191196.62</v>
      </c>
      <c r="BK16" s="63">
        <v>19169.3</v>
      </c>
      <c r="BL16" s="63">
        <v>2437799.73</v>
      </c>
      <c r="BM16" s="63">
        <v>14529.72</v>
      </c>
      <c r="BN16" s="63">
        <v>73328.14</v>
      </c>
      <c r="BO16" s="63">
        <v>21874.1</v>
      </c>
      <c r="BP16" s="63">
        <v>0</v>
      </c>
      <c r="BQ16" s="63">
        <v>17530.009999999998</v>
      </c>
      <c r="BR16" s="63">
        <v>0</v>
      </c>
      <c r="BS16" s="60"/>
      <c r="BT16" s="60"/>
      <c r="BU16" s="60"/>
      <c r="BV16" s="60"/>
      <c r="BW16" s="60"/>
      <c r="BX16" s="60"/>
      <c r="BY16" s="60"/>
      <c r="BZ16" s="60"/>
      <c r="CA16" s="60"/>
    </row>
    <row r="17" spans="1:79" outlineLevel="1" x14ac:dyDescent="0.2">
      <c r="A17" s="7"/>
      <c r="B17" s="2">
        <v>9</v>
      </c>
      <c r="C17" s="9">
        <v>5020</v>
      </c>
      <c r="D17" s="126">
        <v>9</v>
      </c>
      <c r="E17" s="9" t="s">
        <v>47</v>
      </c>
      <c r="F17" s="63"/>
      <c r="G17" s="63">
        <f t="shared" si="1"/>
        <v>1452299.08</v>
      </c>
      <c r="H17" s="11"/>
      <c r="I17" s="60"/>
      <c r="J17" s="60"/>
      <c r="K17" s="60"/>
      <c r="L17" s="60"/>
      <c r="M17" s="60"/>
      <c r="N17" s="60"/>
      <c r="O17" s="60"/>
      <c r="P17" s="178">
        <v>15</v>
      </c>
      <c r="R17" s="63">
        <v>15370067.92</v>
      </c>
      <c r="S17" s="63">
        <v>31302.67</v>
      </c>
      <c r="T17" s="63">
        <v>263235.12</v>
      </c>
      <c r="U17" s="63">
        <v>26861</v>
      </c>
      <c r="V17" s="63">
        <v>251058.27</v>
      </c>
      <c r="W17" s="63">
        <v>109662.87</v>
      </c>
      <c r="X17" s="63">
        <v>3006.54</v>
      </c>
      <c r="Y17" s="63">
        <v>0</v>
      </c>
      <c r="Z17" s="63">
        <v>11834.35</v>
      </c>
      <c r="AA17" s="63">
        <v>1452299.08</v>
      </c>
      <c r="AB17" s="63">
        <v>149735.13</v>
      </c>
      <c r="AC17" s="63">
        <v>2321845.19</v>
      </c>
      <c r="AD17" s="63">
        <v>81463.92</v>
      </c>
      <c r="AE17" s="63">
        <v>24935.09</v>
      </c>
      <c r="AF17" s="63">
        <v>146073.45000000001</v>
      </c>
      <c r="AG17" s="63">
        <v>12697.71</v>
      </c>
      <c r="AH17" s="63">
        <v>36745.49</v>
      </c>
      <c r="AI17" s="63">
        <v>219520.06</v>
      </c>
      <c r="AJ17" s="63">
        <v>83925.82</v>
      </c>
      <c r="AK17" s="63">
        <v>591077.29</v>
      </c>
      <c r="AL17" s="63">
        <v>3336.94</v>
      </c>
      <c r="AM17" s="63">
        <v>0</v>
      </c>
      <c r="AN17" s="63">
        <v>0</v>
      </c>
      <c r="AO17" s="63">
        <v>9029137.5899999999</v>
      </c>
      <c r="AP17" s="63">
        <v>166156.88</v>
      </c>
      <c r="AQ17" s="63">
        <v>25951.23</v>
      </c>
      <c r="AR17" s="63">
        <v>125935.97</v>
      </c>
      <c r="AS17" s="63">
        <v>165522.5</v>
      </c>
      <c r="AT17" s="63">
        <v>51862.42</v>
      </c>
      <c r="AU17" s="63">
        <v>162245.35</v>
      </c>
      <c r="AV17" s="63">
        <v>22205.29</v>
      </c>
      <c r="AW17" s="63">
        <v>14157.54</v>
      </c>
      <c r="AX17" s="63">
        <v>75869.75</v>
      </c>
      <c r="AY17" s="63">
        <v>109199.43</v>
      </c>
      <c r="AZ17" s="63">
        <v>23636</v>
      </c>
      <c r="BA17" s="63">
        <v>201693.74</v>
      </c>
      <c r="BB17" s="63">
        <v>253769</v>
      </c>
      <c r="BC17" s="63">
        <v>14259.18</v>
      </c>
      <c r="BD17" s="63">
        <v>590871.35</v>
      </c>
      <c r="BE17" s="63">
        <v>40276.97</v>
      </c>
      <c r="BF17" s="63">
        <v>474871.38</v>
      </c>
      <c r="BG17" s="63">
        <v>34197.42</v>
      </c>
      <c r="BH17" s="63">
        <v>1770.6</v>
      </c>
      <c r="BI17" s="63">
        <v>378596.53</v>
      </c>
      <c r="BJ17" s="63">
        <v>211310.87</v>
      </c>
      <c r="BK17" s="63">
        <v>433.33</v>
      </c>
      <c r="BL17" s="63">
        <v>488795.24</v>
      </c>
      <c r="BM17" s="63">
        <v>0</v>
      </c>
      <c r="BN17" s="63">
        <v>71835.929999999993</v>
      </c>
      <c r="BO17" s="63">
        <v>22066.65</v>
      </c>
      <c r="BP17" s="63">
        <v>0</v>
      </c>
      <c r="BQ17" s="63">
        <v>1594956.09</v>
      </c>
      <c r="BR17" s="63">
        <v>303570.31</v>
      </c>
      <c r="BS17" s="60"/>
      <c r="BT17" s="60"/>
      <c r="BU17" s="60"/>
      <c r="BV17" s="60"/>
      <c r="BW17" s="60"/>
      <c r="BX17" s="60"/>
      <c r="BY17" s="60"/>
      <c r="BZ17" s="60"/>
      <c r="CA17" s="60"/>
    </row>
    <row r="18" spans="1:79" outlineLevel="1" x14ac:dyDescent="0.2">
      <c r="A18" s="7"/>
      <c r="B18" s="2">
        <v>10</v>
      </c>
      <c r="C18" s="9">
        <v>5025</v>
      </c>
      <c r="D18" s="126">
        <v>10</v>
      </c>
      <c r="E18" s="9" t="s">
        <v>48</v>
      </c>
      <c r="F18" s="63"/>
      <c r="G18" s="63">
        <f t="shared" si="1"/>
        <v>805802.31</v>
      </c>
      <c r="H18" s="11"/>
      <c r="I18" s="60"/>
      <c r="J18" s="60"/>
      <c r="K18" s="60"/>
      <c r="L18" s="60"/>
      <c r="M18" s="60"/>
      <c r="N18" s="60"/>
      <c r="O18" s="60"/>
      <c r="P18" s="178">
        <v>16</v>
      </c>
      <c r="R18" s="63">
        <v>7886048.6100000003</v>
      </c>
      <c r="S18" s="63">
        <v>87285.9</v>
      </c>
      <c r="T18" s="63">
        <v>48027.86</v>
      </c>
      <c r="U18" s="63">
        <v>117284</v>
      </c>
      <c r="V18" s="63">
        <v>606009.25</v>
      </c>
      <c r="W18" s="63">
        <v>11166.15</v>
      </c>
      <c r="X18" s="63">
        <v>9972.69</v>
      </c>
      <c r="Y18" s="63">
        <v>0</v>
      </c>
      <c r="Z18" s="63">
        <v>105.69</v>
      </c>
      <c r="AA18" s="63">
        <v>805802.31</v>
      </c>
      <c r="AB18" s="63">
        <v>5252.2</v>
      </c>
      <c r="AC18" s="63">
        <v>69564.13</v>
      </c>
      <c r="AD18" s="63">
        <v>9812.35</v>
      </c>
      <c r="AE18" s="63">
        <v>0</v>
      </c>
      <c r="AF18" s="63">
        <v>95153.8</v>
      </c>
      <c r="AG18" s="63">
        <v>40560.18</v>
      </c>
      <c r="AH18" s="63">
        <v>4336.6099999999997</v>
      </c>
      <c r="AI18" s="63">
        <v>427546.57</v>
      </c>
      <c r="AJ18" s="63">
        <v>19522.55</v>
      </c>
      <c r="AK18" s="63">
        <v>172342.85500000001</v>
      </c>
      <c r="AL18" s="63">
        <v>77473.13</v>
      </c>
      <c r="AM18" s="63">
        <v>0</v>
      </c>
      <c r="AN18" s="63">
        <v>0</v>
      </c>
      <c r="AO18" s="63">
        <v>444016.06</v>
      </c>
      <c r="AP18" s="63">
        <v>92182.5</v>
      </c>
      <c r="AQ18" s="63">
        <v>8163.08</v>
      </c>
      <c r="AR18" s="63">
        <v>83858.28</v>
      </c>
      <c r="AS18" s="63">
        <v>22301.81</v>
      </c>
      <c r="AT18" s="63">
        <v>0</v>
      </c>
      <c r="AU18" s="63">
        <v>336377.56</v>
      </c>
      <c r="AV18" s="63">
        <v>0</v>
      </c>
      <c r="AW18" s="63">
        <v>20138.64</v>
      </c>
      <c r="AX18" s="63">
        <v>96486.46</v>
      </c>
      <c r="AY18" s="63">
        <v>93324.94</v>
      </c>
      <c r="AZ18" s="63">
        <v>0</v>
      </c>
      <c r="BA18" s="63">
        <v>3324.49</v>
      </c>
      <c r="BB18" s="63">
        <v>171768.83</v>
      </c>
      <c r="BC18" s="63">
        <v>19063.28</v>
      </c>
      <c r="BD18" s="63">
        <v>305842.48</v>
      </c>
      <c r="BE18" s="63">
        <v>1275</v>
      </c>
      <c r="BF18" s="63">
        <v>354601.47</v>
      </c>
      <c r="BG18" s="63">
        <v>20371.3</v>
      </c>
      <c r="BH18" s="63">
        <v>0</v>
      </c>
      <c r="BI18" s="63">
        <v>104119.24</v>
      </c>
      <c r="BJ18" s="63">
        <v>795743.11</v>
      </c>
      <c r="BK18" s="63">
        <v>15284.91</v>
      </c>
      <c r="BL18" s="63">
        <v>2868755.71</v>
      </c>
      <c r="BM18" s="63">
        <v>0</v>
      </c>
      <c r="BN18" s="63">
        <v>66969.72</v>
      </c>
      <c r="BO18" s="63">
        <v>15618.88</v>
      </c>
      <c r="BP18" s="63">
        <v>0</v>
      </c>
      <c r="BQ18" s="63">
        <v>714613.98</v>
      </c>
      <c r="BR18" s="63">
        <v>142728</v>
      </c>
      <c r="BS18" s="60"/>
      <c r="BT18" s="60"/>
      <c r="BU18" s="60"/>
      <c r="BV18" s="60"/>
      <c r="BW18" s="60"/>
      <c r="BX18" s="60"/>
      <c r="BY18" s="60"/>
      <c r="BZ18" s="60"/>
      <c r="CA18" s="60"/>
    </row>
    <row r="19" spans="1:79" outlineLevel="1" x14ac:dyDescent="0.2">
      <c r="A19" s="7"/>
      <c r="B19" s="2">
        <v>11</v>
      </c>
      <c r="C19" s="9">
        <v>5035</v>
      </c>
      <c r="D19" s="126">
        <v>11</v>
      </c>
      <c r="E19" s="9" t="s">
        <v>49</v>
      </c>
      <c r="F19" s="63"/>
      <c r="G19" s="63">
        <f t="shared" si="1"/>
        <v>0</v>
      </c>
      <c r="H19" s="11"/>
      <c r="I19" s="60"/>
      <c r="J19" s="60"/>
      <c r="K19" s="60"/>
      <c r="L19" s="60"/>
      <c r="M19" s="60"/>
      <c r="N19" s="60"/>
      <c r="O19" s="60"/>
      <c r="P19" s="178">
        <v>17</v>
      </c>
      <c r="R19" s="63">
        <v>0</v>
      </c>
      <c r="S19" s="63">
        <v>-2652.7</v>
      </c>
      <c r="T19" s="63">
        <v>0</v>
      </c>
      <c r="U19" s="63">
        <v>83982</v>
      </c>
      <c r="V19" s="63">
        <v>8794.06</v>
      </c>
      <c r="W19" s="63">
        <v>30885.68</v>
      </c>
      <c r="X19" s="63">
        <v>0</v>
      </c>
      <c r="Y19" s="63">
        <v>765</v>
      </c>
      <c r="Z19" s="63">
        <v>10454.58</v>
      </c>
      <c r="AA19" s="63">
        <v>0</v>
      </c>
      <c r="AB19" s="63">
        <v>12</v>
      </c>
      <c r="AC19" s="63">
        <v>64761.91</v>
      </c>
      <c r="AD19" s="63">
        <v>31572.35</v>
      </c>
      <c r="AE19" s="63">
        <v>0</v>
      </c>
      <c r="AF19" s="63">
        <v>24835.759999999998</v>
      </c>
      <c r="AG19" s="63">
        <v>7552.94</v>
      </c>
      <c r="AH19" s="63">
        <v>0</v>
      </c>
      <c r="AI19" s="63">
        <v>53536.7</v>
      </c>
      <c r="AJ19" s="63">
        <v>2073.9</v>
      </c>
      <c r="AK19" s="63">
        <v>60596.9</v>
      </c>
      <c r="AL19" s="63">
        <v>0</v>
      </c>
      <c r="AM19" s="63">
        <v>0</v>
      </c>
      <c r="AN19" s="63">
        <v>5605.65</v>
      </c>
      <c r="AO19" s="63">
        <v>0</v>
      </c>
      <c r="AP19" s="63">
        <v>129946.64</v>
      </c>
      <c r="AQ19" s="63">
        <v>0</v>
      </c>
      <c r="AR19" s="63">
        <v>3489.58</v>
      </c>
      <c r="AS19" s="63">
        <v>0</v>
      </c>
      <c r="AT19" s="63">
        <v>909.37</v>
      </c>
      <c r="AU19" s="63">
        <v>53087.98</v>
      </c>
      <c r="AV19" s="63">
        <v>0</v>
      </c>
      <c r="AW19" s="63">
        <v>4515.13</v>
      </c>
      <c r="AX19" s="63">
        <v>0</v>
      </c>
      <c r="AY19" s="63">
        <v>0</v>
      </c>
      <c r="AZ19" s="63">
        <v>20651</v>
      </c>
      <c r="BA19" s="63">
        <v>4990</v>
      </c>
      <c r="BB19" s="63">
        <v>12925.77</v>
      </c>
      <c r="BC19" s="63">
        <v>3985.53</v>
      </c>
      <c r="BD19" s="63">
        <v>0</v>
      </c>
      <c r="BE19" s="63">
        <v>169.35</v>
      </c>
      <c r="BF19" s="63">
        <v>25706.05</v>
      </c>
      <c r="BG19" s="63">
        <v>9592.9500000000007</v>
      </c>
      <c r="BH19" s="63">
        <v>9886.8700000000008</v>
      </c>
      <c r="BI19" s="63">
        <v>32490.36</v>
      </c>
      <c r="BJ19" s="63">
        <v>193843.12</v>
      </c>
      <c r="BK19" s="63">
        <v>194.4</v>
      </c>
      <c r="BL19" s="63">
        <v>0</v>
      </c>
      <c r="BM19" s="63">
        <v>0</v>
      </c>
      <c r="BN19" s="63">
        <v>0</v>
      </c>
      <c r="BO19" s="63">
        <v>6953.36</v>
      </c>
      <c r="BP19" s="63">
        <v>0</v>
      </c>
      <c r="BQ19" s="63">
        <v>0</v>
      </c>
      <c r="BR19" s="63">
        <v>56482.29</v>
      </c>
      <c r="BS19" s="60"/>
      <c r="BT19" s="60"/>
      <c r="BU19" s="60"/>
      <c r="BV19" s="60"/>
      <c r="BW19" s="60"/>
      <c r="BX19" s="60"/>
      <c r="BY19" s="60"/>
      <c r="BZ19" s="60"/>
      <c r="CA19" s="60"/>
    </row>
    <row r="20" spans="1:79" outlineLevel="1" x14ac:dyDescent="0.2">
      <c r="A20" s="7"/>
      <c r="B20" s="2">
        <v>12</v>
      </c>
      <c r="C20" s="9">
        <v>5040</v>
      </c>
      <c r="D20" s="126">
        <v>12</v>
      </c>
      <c r="E20" s="9" t="s">
        <v>50</v>
      </c>
      <c r="F20" s="63"/>
      <c r="G20" s="63">
        <f t="shared" si="1"/>
        <v>-1452153.55</v>
      </c>
      <c r="H20" s="11"/>
      <c r="I20" s="60"/>
      <c r="J20" s="60"/>
      <c r="K20" s="60"/>
      <c r="L20" s="60"/>
      <c r="M20" s="60"/>
      <c r="N20" s="60"/>
      <c r="O20" s="60"/>
      <c r="P20" s="178">
        <v>18</v>
      </c>
      <c r="R20" s="63">
        <v>5665674.1399999997</v>
      </c>
      <c r="S20" s="63">
        <v>12083.56</v>
      </c>
      <c r="T20" s="63">
        <v>0</v>
      </c>
      <c r="U20" s="63">
        <v>884575</v>
      </c>
      <c r="V20" s="63">
        <v>51810.36</v>
      </c>
      <c r="W20" s="63">
        <v>88541.23</v>
      </c>
      <c r="X20" s="63">
        <v>0</v>
      </c>
      <c r="Y20" s="63">
        <v>0</v>
      </c>
      <c r="Z20" s="63">
        <v>142946.66</v>
      </c>
      <c r="AA20" s="63">
        <v>-1452153.55</v>
      </c>
      <c r="AB20" s="63">
        <v>431337.57</v>
      </c>
      <c r="AC20" s="63">
        <v>664833.88</v>
      </c>
      <c r="AD20" s="63">
        <v>38919.21</v>
      </c>
      <c r="AE20" s="63">
        <v>12133.1</v>
      </c>
      <c r="AF20" s="63">
        <v>84436.96</v>
      </c>
      <c r="AG20" s="63">
        <v>6944.71</v>
      </c>
      <c r="AH20" s="63">
        <v>6233.79</v>
      </c>
      <c r="AI20" s="63">
        <v>99403.97</v>
      </c>
      <c r="AJ20" s="63">
        <v>4924.28</v>
      </c>
      <c r="AK20" s="63">
        <v>43873.73</v>
      </c>
      <c r="AL20" s="63">
        <v>0</v>
      </c>
      <c r="AM20" s="63">
        <v>0</v>
      </c>
      <c r="AN20" s="63">
        <v>0</v>
      </c>
      <c r="AO20" s="63">
        <v>1578723.79</v>
      </c>
      <c r="AP20" s="63">
        <v>463706.42</v>
      </c>
      <c r="AQ20" s="63">
        <v>8545.4</v>
      </c>
      <c r="AR20" s="63">
        <v>42041.26</v>
      </c>
      <c r="AS20" s="63">
        <v>9479.5300000000007</v>
      </c>
      <c r="AT20" s="63">
        <v>14961.69</v>
      </c>
      <c r="AU20" s="63">
        <v>161452.09</v>
      </c>
      <c r="AV20" s="63">
        <v>0</v>
      </c>
      <c r="AW20" s="63">
        <v>261152.48</v>
      </c>
      <c r="AX20" s="63">
        <v>66862.98</v>
      </c>
      <c r="AY20" s="63">
        <v>19.8</v>
      </c>
      <c r="AZ20" s="63">
        <v>42389</v>
      </c>
      <c r="BA20" s="63">
        <v>2248.17</v>
      </c>
      <c r="BB20" s="63">
        <v>314244.49</v>
      </c>
      <c r="BC20" s="63">
        <v>6264.75</v>
      </c>
      <c r="BD20" s="63">
        <v>23256.53</v>
      </c>
      <c r="BE20" s="63">
        <v>1169.43</v>
      </c>
      <c r="BF20" s="63">
        <v>244668.66</v>
      </c>
      <c r="BG20" s="63">
        <v>1897.67</v>
      </c>
      <c r="BH20" s="63">
        <v>0</v>
      </c>
      <c r="BI20" s="63">
        <v>0</v>
      </c>
      <c r="BJ20" s="63">
        <v>2267.0500000000002</v>
      </c>
      <c r="BK20" s="63">
        <v>405.6</v>
      </c>
      <c r="BL20" s="63">
        <v>563355.61</v>
      </c>
      <c r="BM20" s="63">
        <v>0</v>
      </c>
      <c r="BN20" s="63">
        <v>256487.03</v>
      </c>
      <c r="BO20" s="63">
        <v>0</v>
      </c>
      <c r="BP20" s="63">
        <v>420785.12</v>
      </c>
      <c r="BQ20" s="63">
        <v>125934.14</v>
      </c>
      <c r="BR20" s="63">
        <v>83455.850000000006</v>
      </c>
      <c r="BS20" s="60"/>
      <c r="BT20" s="60"/>
      <c r="BU20" s="60"/>
      <c r="BV20" s="60"/>
      <c r="BW20" s="60"/>
      <c r="BX20" s="60"/>
      <c r="BY20" s="60"/>
      <c r="BZ20" s="60"/>
      <c r="CA20" s="60"/>
    </row>
    <row r="21" spans="1:79" ht="15.75" outlineLevel="1" x14ac:dyDescent="0.25">
      <c r="A21" s="7"/>
      <c r="B21" s="2">
        <v>13</v>
      </c>
      <c r="C21" s="9">
        <v>5045</v>
      </c>
      <c r="D21" s="126">
        <v>13</v>
      </c>
      <c r="E21" s="9" t="s">
        <v>51</v>
      </c>
      <c r="F21" s="63"/>
      <c r="G21" s="63">
        <f t="shared" si="1"/>
        <v>1794776.63</v>
      </c>
      <c r="H21" s="11"/>
      <c r="I21" s="62"/>
      <c r="J21" s="60"/>
      <c r="K21" s="60"/>
      <c r="L21" s="60"/>
      <c r="M21" s="60"/>
      <c r="N21" s="60"/>
      <c r="O21" s="60"/>
      <c r="P21" s="178">
        <v>19</v>
      </c>
      <c r="R21" s="63">
        <v>14315184.41</v>
      </c>
      <c r="S21" s="63">
        <v>0</v>
      </c>
      <c r="T21" s="63">
        <v>0</v>
      </c>
      <c r="U21" s="63">
        <v>396708</v>
      </c>
      <c r="V21" s="63">
        <v>648991.29</v>
      </c>
      <c r="W21" s="63">
        <v>189274.08</v>
      </c>
      <c r="X21" s="63">
        <v>0</v>
      </c>
      <c r="Y21" s="63">
        <v>0</v>
      </c>
      <c r="Z21" s="63">
        <v>0</v>
      </c>
      <c r="AA21" s="63">
        <v>1794776.63</v>
      </c>
      <c r="AB21" s="63">
        <v>51773.7</v>
      </c>
      <c r="AC21" s="63">
        <v>530831.06000000006</v>
      </c>
      <c r="AD21" s="63">
        <v>709.69</v>
      </c>
      <c r="AE21" s="63">
        <v>1680</v>
      </c>
      <c r="AF21" s="63">
        <v>18988.759999999998</v>
      </c>
      <c r="AG21" s="63">
        <v>481.37</v>
      </c>
      <c r="AH21" s="63">
        <v>815.38</v>
      </c>
      <c r="AI21" s="63">
        <v>4934.6000000000004</v>
      </c>
      <c r="AJ21" s="63">
        <v>51818.99</v>
      </c>
      <c r="AK21" s="63">
        <v>98565.62</v>
      </c>
      <c r="AL21" s="63">
        <v>176.5</v>
      </c>
      <c r="AM21" s="63">
        <v>0</v>
      </c>
      <c r="AN21" s="63">
        <v>0</v>
      </c>
      <c r="AO21" s="63">
        <v>148005.37</v>
      </c>
      <c r="AP21" s="63">
        <v>4480395.8600000003</v>
      </c>
      <c r="AQ21" s="63">
        <v>140682.04</v>
      </c>
      <c r="AR21" s="63">
        <v>41710.800000000003</v>
      </c>
      <c r="AS21" s="63">
        <v>0</v>
      </c>
      <c r="AT21" s="63">
        <v>0</v>
      </c>
      <c r="AU21" s="63">
        <v>235028.56</v>
      </c>
      <c r="AV21" s="63">
        <v>-650.77</v>
      </c>
      <c r="AW21" s="63">
        <v>129634.33</v>
      </c>
      <c r="AX21" s="63">
        <v>417222.21</v>
      </c>
      <c r="AY21" s="63">
        <v>5933.69</v>
      </c>
      <c r="AZ21" s="63">
        <v>194588</v>
      </c>
      <c r="BA21" s="63">
        <v>3944.24</v>
      </c>
      <c r="BB21" s="63">
        <v>33254.18</v>
      </c>
      <c r="BC21" s="63">
        <v>2279.6799999999998</v>
      </c>
      <c r="BD21" s="63">
        <v>0</v>
      </c>
      <c r="BE21" s="63">
        <v>0</v>
      </c>
      <c r="BF21" s="63">
        <v>47787.64</v>
      </c>
      <c r="BG21" s="63">
        <v>465</v>
      </c>
      <c r="BH21" s="63">
        <v>0</v>
      </c>
      <c r="BI21" s="63">
        <v>6214.18</v>
      </c>
      <c r="BJ21" s="63">
        <v>8087.2</v>
      </c>
      <c r="BK21" s="63">
        <v>147.85</v>
      </c>
      <c r="BL21" s="63">
        <v>4440624.07</v>
      </c>
      <c r="BM21" s="63">
        <v>0</v>
      </c>
      <c r="BN21" s="63">
        <v>2400</v>
      </c>
      <c r="BO21" s="63">
        <v>14283.27</v>
      </c>
      <c r="BP21" s="63">
        <v>0</v>
      </c>
      <c r="BQ21" s="63">
        <v>212823.83</v>
      </c>
      <c r="BR21" s="63">
        <v>101582.65</v>
      </c>
      <c r="BS21" s="60"/>
      <c r="BT21" s="60"/>
      <c r="BU21" s="60"/>
      <c r="BV21" s="60"/>
      <c r="BW21" s="60"/>
      <c r="BX21" s="60"/>
      <c r="BY21" s="60"/>
      <c r="BZ21" s="60"/>
      <c r="CA21" s="60"/>
    </row>
    <row r="22" spans="1:79" outlineLevel="1" x14ac:dyDescent="0.2">
      <c r="A22" s="7"/>
      <c r="B22" s="2">
        <v>14</v>
      </c>
      <c r="C22" s="9">
        <v>5055</v>
      </c>
      <c r="D22" s="126">
        <v>14</v>
      </c>
      <c r="E22" s="9" t="s">
        <v>52</v>
      </c>
      <c r="F22" s="63"/>
      <c r="G22" s="63">
        <f t="shared" si="1"/>
        <v>338375.79</v>
      </c>
      <c r="H22" s="11"/>
      <c r="I22" s="60"/>
      <c r="J22" s="60"/>
      <c r="K22" s="60"/>
      <c r="L22" s="60"/>
      <c r="M22" s="60"/>
      <c r="N22" s="60"/>
      <c r="O22" s="60"/>
      <c r="P22" s="178">
        <v>20</v>
      </c>
      <c r="R22" s="63">
        <v>0</v>
      </c>
      <c r="S22" s="63">
        <v>0</v>
      </c>
      <c r="T22" s="63">
        <v>0</v>
      </c>
      <c r="U22" s="63">
        <v>0</v>
      </c>
      <c r="V22" s="63">
        <v>2329.0500000000002</v>
      </c>
      <c r="W22" s="63">
        <v>10466.18</v>
      </c>
      <c r="X22" s="63">
        <v>27339.72</v>
      </c>
      <c r="Y22" s="63">
        <v>0</v>
      </c>
      <c r="Z22" s="63">
        <v>12241.89</v>
      </c>
      <c r="AA22" s="63">
        <v>338375.79</v>
      </c>
      <c r="AB22" s="63">
        <v>23657.14</v>
      </c>
      <c r="AC22" s="63">
        <v>407813.26</v>
      </c>
      <c r="AD22" s="63">
        <v>1660</v>
      </c>
      <c r="AE22" s="63">
        <v>0</v>
      </c>
      <c r="AF22" s="63">
        <v>45615.5</v>
      </c>
      <c r="AG22" s="63">
        <v>8404.56</v>
      </c>
      <c r="AH22" s="63">
        <v>0</v>
      </c>
      <c r="AI22" s="63">
        <v>57995.39</v>
      </c>
      <c r="AJ22" s="63">
        <v>13593.02</v>
      </c>
      <c r="AK22" s="63">
        <v>0</v>
      </c>
      <c r="AL22" s="63">
        <v>546.41</v>
      </c>
      <c r="AM22" s="63">
        <v>0</v>
      </c>
      <c r="AN22" s="63">
        <v>430</v>
      </c>
      <c r="AO22" s="63">
        <v>0</v>
      </c>
      <c r="AP22" s="63">
        <v>180827.66</v>
      </c>
      <c r="AQ22" s="63">
        <v>0</v>
      </c>
      <c r="AR22" s="63">
        <v>0</v>
      </c>
      <c r="AS22" s="63">
        <v>0</v>
      </c>
      <c r="AT22" s="63">
        <v>21444.57</v>
      </c>
      <c r="AU22" s="63">
        <v>243628.43</v>
      </c>
      <c r="AV22" s="63">
        <v>0</v>
      </c>
      <c r="AW22" s="63">
        <v>144592.12</v>
      </c>
      <c r="AX22" s="63">
        <v>0</v>
      </c>
      <c r="AY22" s="63">
        <v>0</v>
      </c>
      <c r="AZ22" s="63">
        <v>0</v>
      </c>
      <c r="BA22" s="63">
        <v>667.03</v>
      </c>
      <c r="BB22" s="63">
        <v>4088.37</v>
      </c>
      <c r="BC22" s="63">
        <v>16245.32</v>
      </c>
      <c r="BD22" s="63">
        <v>0</v>
      </c>
      <c r="BE22" s="63">
        <v>15944.76</v>
      </c>
      <c r="BF22" s="63">
        <v>346.56</v>
      </c>
      <c r="BG22" s="63">
        <v>0</v>
      </c>
      <c r="BH22" s="63">
        <v>0</v>
      </c>
      <c r="BI22" s="63">
        <v>0</v>
      </c>
      <c r="BJ22" s="63">
        <v>73494.259999999995</v>
      </c>
      <c r="BK22" s="63">
        <v>35604.1</v>
      </c>
      <c r="BL22" s="63">
        <v>2138027.31</v>
      </c>
      <c r="BM22" s="63">
        <v>0</v>
      </c>
      <c r="BN22" s="63">
        <v>1810.87</v>
      </c>
      <c r="BO22" s="63">
        <v>6843.34</v>
      </c>
      <c r="BP22" s="63">
        <v>0</v>
      </c>
      <c r="BQ22" s="63">
        <v>11014.4</v>
      </c>
      <c r="BR22" s="63">
        <v>67821.13</v>
      </c>
      <c r="BS22" s="60"/>
      <c r="BT22" s="60"/>
      <c r="BU22" s="60"/>
      <c r="BV22" s="60"/>
      <c r="BW22" s="60"/>
      <c r="BX22" s="60"/>
      <c r="BY22" s="60"/>
      <c r="BZ22" s="60"/>
      <c r="CA22" s="60"/>
    </row>
    <row r="23" spans="1:79" outlineLevel="1" x14ac:dyDescent="0.2">
      <c r="A23" s="7"/>
      <c r="B23" s="2">
        <v>15</v>
      </c>
      <c r="C23" s="9">
        <v>5065</v>
      </c>
      <c r="D23" s="126">
        <v>15</v>
      </c>
      <c r="E23" s="9" t="s">
        <v>53</v>
      </c>
      <c r="F23" s="63"/>
      <c r="G23" s="63">
        <f t="shared" si="1"/>
        <v>523243.23</v>
      </c>
      <c r="H23" s="11"/>
      <c r="I23" s="60"/>
      <c r="J23" s="60"/>
      <c r="K23" s="60"/>
      <c r="L23" s="60"/>
      <c r="M23" s="60"/>
      <c r="N23" s="60"/>
      <c r="O23" s="60"/>
      <c r="P23" s="178">
        <v>21</v>
      </c>
      <c r="R23" s="63">
        <v>10036219.279999999</v>
      </c>
      <c r="S23" s="63">
        <v>228158.75</v>
      </c>
      <c r="T23" s="63">
        <v>45594.31</v>
      </c>
      <c r="U23" s="63">
        <v>299734</v>
      </c>
      <c r="V23" s="63">
        <v>385529.63</v>
      </c>
      <c r="W23" s="63">
        <v>361296.9</v>
      </c>
      <c r="X23" s="63">
        <v>75522.52</v>
      </c>
      <c r="Y23" s="63">
        <v>5848.28</v>
      </c>
      <c r="Z23" s="63">
        <v>25143.95</v>
      </c>
      <c r="AA23" s="63">
        <v>523243.23</v>
      </c>
      <c r="AB23" s="63">
        <v>228123.19</v>
      </c>
      <c r="AC23" s="63">
        <v>907278.33</v>
      </c>
      <c r="AD23" s="63">
        <v>26263.119999999999</v>
      </c>
      <c r="AE23" s="63">
        <v>184697.1</v>
      </c>
      <c r="AF23" s="63">
        <v>173734.84</v>
      </c>
      <c r="AG23" s="63">
        <v>218162.86</v>
      </c>
      <c r="AH23" s="63">
        <v>33307.56</v>
      </c>
      <c r="AI23" s="63">
        <v>691700.04</v>
      </c>
      <c r="AJ23" s="63">
        <v>241754.62</v>
      </c>
      <c r="AK23" s="63">
        <v>161720.25</v>
      </c>
      <c r="AL23" s="63">
        <v>0</v>
      </c>
      <c r="AM23" s="63">
        <v>0</v>
      </c>
      <c r="AN23" s="63">
        <v>27060.65</v>
      </c>
      <c r="AO23" s="63">
        <v>12243776.09</v>
      </c>
      <c r="AP23" s="63">
        <v>1095201.25</v>
      </c>
      <c r="AQ23" s="63">
        <v>523365.19</v>
      </c>
      <c r="AR23" s="63">
        <v>556536.29</v>
      </c>
      <c r="AS23" s="63">
        <v>0</v>
      </c>
      <c r="AT23" s="63">
        <v>106357</v>
      </c>
      <c r="AU23" s="63">
        <v>1923779.38</v>
      </c>
      <c r="AV23" s="63">
        <v>183833.1</v>
      </c>
      <c r="AW23" s="63">
        <v>391659.25</v>
      </c>
      <c r="AX23" s="63">
        <v>386374.34</v>
      </c>
      <c r="AY23" s="63">
        <v>48741.21</v>
      </c>
      <c r="AZ23" s="63">
        <v>242203</v>
      </c>
      <c r="BA23" s="63">
        <v>121351.74</v>
      </c>
      <c r="BB23" s="63">
        <v>671665.77</v>
      </c>
      <c r="BC23" s="63">
        <v>51935.79</v>
      </c>
      <c r="BD23" s="63">
        <v>240927.83</v>
      </c>
      <c r="BE23" s="63">
        <v>73110.34</v>
      </c>
      <c r="BF23" s="63">
        <v>259435.94</v>
      </c>
      <c r="BG23" s="63">
        <v>29842.81</v>
      </c>
      <c r="BH23" s="63">
        <v>27432.86</v>
      </c>
      <c r="BI23" s="63">
        <v>70773.179999999993</v>
      </c>
      <c r="BJ23" s="63">
        <v>158895.17000000001</v>
      </c>
      <c r="BK23" s="63">
        <v>3049.4</v>
      </c>
      <c r="BL23" s="63">
        <v>202499.27</v>
      </c>
      <c r="BM23" s="63">
        <v>0</v>
      </c>
      <c r="BN23" s="63">
        <v>332440.26</v>
      </c>
      <c r="BO23" s="63">
        <v>39778.17</v>
      </c>
      <c r="BP23" s="63">
        <v>59543.1</v>
      </c>
      <c r="BQ23" s="63">
        <v>1429688.91</v>
      </c>
      <c r="BR23" s="63">
        <v>774204.63</v>
      </c>
      <c r="BS23" s="60"/>
      <c r="BT23" s="60"/>
      <c r="BU23" s="60"/>
      <c r="BV23" s="60"/>
      <c r="BW23" s="60"/>
      <c r="BX23" s="60"/>
      <c r="BY23" s="60"/>
      <c r="BZ23" s="60"/>
      <c r="CA23" s="60"/>
    </row>
    <row r="24" spans="1:79" outlineLevel="1" x14ac:dyDescent="0.2">
      <c r="A24" s="7"/>
      <c r="B24" s="2">
        <v>16</v>
      </c>
      <c r="C24" s="9">
        <v>5070</v>
      </c>
      <c r="D24" s="126">
        <v>16</v>
      </c>
      <c r="E24" s="9" t="s">
        <v>54</v>
      </c>
      <c r="F24" s="63"/>
      <c r="G24" s="63">
        <f t="shared" si="1"/>
        <v>1092098.6100000001</v>
      </c>
      <c r="H24" s="11"/>
      <c r="I24" s="11"/>
      <c r="J24" s="11"/>
      <c r="K24" s="11"/>
      <c r="L24" s="11"/>
      <c r="M24" s="11"/>
      <c r="N24" s="11"/>
      <c r="O24" s="60"/>
      <c r="P24" s="178">
        <v>22</v>
      </c>
      <c r="R24" s="63">
        <v>1078794.1000000001</v>
      </c>
      <c r="S24" s="63">
        <v>173135.92</v>
      </c>
      <c r="T24" s="63">
        <v>11968.14</v>
      </c>
      <c r="U24" s="63">
        <v>251230</v>
      </c>
      <c r="V24" s="63">
        <v>236390.65</v>
      </c>
      <c r="W24" s="63">
        <v>5634.04</v>
      </c>
      <c r="X24" s="63">
        <v>0</v>
      </c>
      <c r="Y24" s="63">
        <v>0</v>
      </c>
      <c r="Z24" s="63">
        <v>0</v>
      </c>
      <c r="AA24" s="63">
        <v>1092098.6100000001</v>
      </c>
      <c r="AB24" s="63">
        <v>25169.119999999999</v>
      </c>
      <c r="AC24" s="63">
        <v>81043.509999999995</v>
      </c>
      <c r="AD24" s="63">
        <v>0</v>
      </c>
      <c r="AE24" s="63">
        <v>3882.61</v>
      </c>
      <c r="AF24" s="63">
        <v>559979.52000000002</v>
      </c>
      <c r="AG24" s="63">
        <v>209646.1</v>
      </c>
      <c r="AH24" s="63">
        <v>44797.88</v>
      </c>
      <c r="AI24" s="63">
        <v>625720.89</v>
      </c>
      <c r="AJ24" s="63">
        <v>151278.22</v>
      </c>
      <c r="AK24" s="63">
        <v>0</v>
      </c>
      <c r="AL24" s="63">
        <v>23029.88</v>
      </c>
      <c r="AM24" s="63">
        <v>0</v>
      </c>
      <c r="AN24" s="63">
        <v>0</v>
      </c>
      <c r="AO24" s="63">
        <v>50445243.850000001</v>
      </c>
      <c r="AP24" s="63">
        <v>749885.59</v>
      </c>
      <c r="AQ24" s="63">
        <v>191363.02</v>
      </c>
      <c r="AR24" s="63">
        <v>226148.41</v>
      </c>
      <c r="AS24" s="63">
        <v>47617.75</v>
      </c>
      <c r="AT24" s="63">
        <v>0</v>
      </c>
      <c r="AU24" s="63">
        <v>0</v>
      </c>
      <c r="AV24" s="63">
        <v>516662.31</v>
      </c>
      <c r="AW24" s="63">
        <v>565350</v>
      </c>
      <c r="AX24" s="63">
        <v>754030.76</v>
      </c>
      <c r="AY24" s="63">
        <v>51232.17</v>
      </c>
      <c r="AZ24" s="63">
        <v>0</v>
      </c>
      <c r="BA24" s="63">
        <v>284333.46999999997</v>
      </c>
      <c r="BB24" s="63">
        <v>627162.19999999995</v>
      </c>
      <c r="BC24" s="63">
        <v>63471.85</v>
      </c>
      <c r="BD24" s="63">
        <v>0</v>
      </c>
      <c r="BE24" s="63">
        <v>109662.24</v>
      </c>
      <c r="BF24" s="63">
        <v>330055.88</v>
      </c>
      <c r="BG24" s="63">
        <v>37404.44</v>
      </c>
      <c r="BH24" s="63">
        <v>71956.240000000005</v>
      </c>
      <c r="BI24" s="63">
        <v>0</v>
      </c>
      <c r="BJ24" s="63">
        <v>5538.08</v>
      </c>
      <c r="BK24" s="63">
        <v>1943.53</v>
      </c>
      <c r="BL24" s="63">
        <v>1729406.09</v>
      </c>
      <c r="BM24" s="63">
        <v>10405.42</v>
      </c>
      <c r="BN24" s="63">
        <v>0</v>
      </c>
      <c r="BO24" s="63">
        <v>88021.42</v>
      </c>
      <c r="BP24" s="63">
        <v>228250.74</v>
      </c>
      <c r="BQ24" s="63">
        <v>649170.69999999995</v>
      </c>
      <c r="BR24" s="63">
        <v>4554.54</v>
      </c>
      <c r="BS24" s="60"/>
      <c r="BT24" s="60"/>
      <c r="BU24" s="60"/>
      <c r="BV24" s="60"/>
      <c r="BW24" s="60"/>
      <c r="BX24" s="60"/>
      <c r="BY24" s="60"/>
      <c r="BZ24" s="60"/>
      <c r="CA24" s="60"/>
    </row>
    <row r="25" spans="1:79" outlineLevel="1" x14ac:dyDescent="0.2">
      <c r="A25" s="7"/>
      <c r="B25" s="2">
        <v>17</v>
      </c>
      <c r="C25" s="9">
        <v>5075</v>
      </c>
      <c r="D25" s="126">
        <v>17</v>
      </c>
      <c r="E25" s="9" t="s">
        <v>55</v>
      </c>
      <c r="F25" s="63"/>
      <c r="G25" s="63">
        <f t="shared" si="1"/>
        <v>331148.39</v>
      </c>
      <c r="H25" s="11"/>
      <c r="I25" s="11"/>
      <c r="J25" s="11"/>
      <c r="K25" s="11"/>
      <c r="L25" s="11"/>
      <c r="M25" s="11"/>
      <c r="N25" s="11"/>
      <c r="O25" s="60"/>
      <c r="P25" s="178">
        <v>23</v>
      </c>
      <c r="R25" s="63">
        <v>-41995.35</v>
      </c>
      <c r="S25" s="63">
        <v>97874.77</v>
      </c>
      <c r="T25" s="63">
        <v>605.6</v>
      </c>
      <c r="U25" s="63">
        <v>542613</v>
      </c>
      <c r="V25" s="63">
        <v>133751.07999999999</v>
      </c>
      <c r="W25" s="63">
        <v>468</v>
      </c>
      <c r="X25" s="63">
        <v>0</v>
      </c>
      <c r="Y25" s="63">
        <v>48517.26</v>
      </c>
      <c r="Z25" s="63">
        <v>0</v>
      </c>
      <c r="AA25" s="63">
        <v>331148.39</v>
      </c>
      <c r="AB25" s="63">
        <v>5407.13</v>
      </c>
      <c r="AC25" s="63">
        <v>-654.5</v>
      </c>
      <c r="AD25" s="63">
        <v>1401.8</v>
      </c>
      <c r="AE25" s="63">
        <v>306023.81</v>
      </c>
      <c r="AF25" s="63">
        <v>0</v>
      </c>
      <c r="AG25" s="63">
        <v>5339.22</v>
      </c>
      <c r="AH25" s="63">
        <v>3365.33</v>
      </c>
      <c r="AI25" s="63">
        <v>107785.22</v>
      </c>
      <c r="AJ25" s="63">
        <v>24966.94</v>
      </c>
      <c r="AK25" s="63">
        <v>0</v>
      </c>
      <c r="AL25" s="63">
        <v>87.34</v>
      </c>
      <c r="AM25" s="63">
        <v>0</v>
      </c>
      <c r="AN25" s="63">
        <v>0</v>
      </c>
      <c r="AO25" s="63">
        <v>7591091.0899999999</v>
      </c>
      <c r="AP25" s="63">
        <v>33859.22</v>
      </c>
      <c r="AQ25" s="63">
        <v>168969.49</v>
      </c>
      <c r="AR25" s="63">
        <v>-2726.86</v>
      </c>
      <c r="AS25" s="63">
        <v>0</v>
      </c>
      <c r="AT25" s="63">
        <v>0</v>
      </c>
      <c r="AU25" s="63">
        <v>0</v>
      </c>
      <c r="AV25" s="63">
        <v>2113.1999999999998</v>
      </c>
      <c r="AW25" s="63">
        <v>81367.850000000006</v>
      </c>
      <c r="AX25" s="63">
        <v>0</v>
      </c>
      <c r="AY25" s="63">
        <v>99142.27</v>
      </c>
      <c r="AZ25" s="63">
        <v>0</v>
      </c>
      <c r="BA25" s="63">
        <v>161779.42000000001</v>
      </c>
      <c r="BB25" s="63">
        <v>123635.34</v>
      </c>
      <c r="BC25" s="63">
        <v>117444.41</v>
      </c>
      <c r="BD25" s="63">
        <v>0</v>
      </c>
      <c r="BE25" s="63">
        <v>17054.900000000001</v>
      </c>
      <c r="BF25" s="63">
        <v>43687.519999999997</v>
      </c>
      <c r="BG25" s="63">
        <v>14287.59</v>
      </c>
      <c r="BH25" s="63">
        <v>7778.28</v>
      </c>
      <c r="BI25" s="63">
        <v>0</v>
      </c>
      <c r="BJ25" s="63">
        <v>175.98</v>
      </c>
      <c r="BK25" s="63">
        <v>25094.080000000002</v>
      </c>
      <c r="BL25" s="63">
        <v>-534433.09</v>
      </c>
      <c r="BM25" s="63">
        <v>0</v>
      </c>
      <c r="BN25" s="63">
        <v>0</v>
      </c>
      <c r="BO25" s="63">
        <v>14024.85</v>
      </c>
      <c r="BP25" s="63">
        <v>42734.2</v>
      </c>
      <c r="BQ25" s="63">
        <v>785035.61</v>
      </c>
      <c r="BR25" s="63">
        <v>6052.51</v>
      </c>
      <c r="BS25" s="60"/>
      <c r="BT25" s="60"/>
      <c r="BU25" s="60"/>
      <c r="BV25" s="60"/>
      <c r="BW25" s="60"/>
      <c r="BX25" s="60"/>
      <c r="BY25" s="60"/>
      <c r="BZ25" s="60"/>
      <c r="CA25" s="60"/>
    </row>
    <row r="26" spans="1:79" outlineLevel="1" x14ac:dyDescent="0.2">
      <c r="A26" s="7"/>
      <c r="B26" s="2">
        <v>18</v>
      </c>
      <c r="C26" s="9">
        <v>5085</v>
      </c>
      <c r="D26" s="126">
        <v>18</v>
      </c>
      <c r="E26" s="9" t="s">
        <v>56</v>
      </c>
      <c r="F26" s="63"/>
      <c r="G26" s="63">
        <f t="shared" si="1"/>
        <v>1923786.59</v>
      </c>
      <c r="H26" s="11"/>
      <c r="I26" s="11"/>
      <c r="J26" s="11"/>
      <c r="K26" s="11"/>
      <c r="L26" s="11"/>
      <c r="M26" s="11"/>
      <c r="N26" s="11"/>
      <c r="O26" s="60"/>
      <c r="P26" s="178">
        <v>24</v>
      </c>
      <c r="R26" s="63">
        <v>5613639.9900000002</v>
      </c>
      <c r="S26" s="63">
        <v>573979.22</v>
      </c>
      <c r="T26" s="63">
        <v>24884.67</v>
      </c>
      <c r="U26" s="63">
        <v>480030</v>
      </c>
      <c r="V26" s="63">
        <v>0</v>
      </c>
      <c r="W26" s="63">
        <v>621162.43000000005</v>
      </c>
      <c r="X26" s="63">
        <v>119528.29</v>
      </c>
      <c r="Y26" s="63">
        <v>7520.98</v>
      </c>
      <c r="Z26" s="63">
        <v>0</v>
      </c>
      <c r="AA26" s="63">
        <v>1923786.59</v>
      </c>
      <c r="AB26" s="63">
        <v>0</v>
      </c>
      <c r="AC26" s="63">
        <v>15306.6</v>
      </c>
      <c r="AD26" s="63">
        <v>360299.3</v>
      </c>
      <c r="AE26" s="63">
        <v>567516.5</v>
      </c>
      <c r="AF26" s="63">
        <v>114676.35</v>
      </c>
      <c r="AG26" s="63">
        <v>15697.06</v>
      </c>
      <c r="AH26" s="63">
        <v>97828.42</v>
      </c>
      <c r="AI26" s="63">
        <v>1021232.26</v>
      </c>
      <c r="AJ26" s="63">
        <v>128563.66</v>
      </c>
      <c r="AK26" s="63">
        <v>27263.99</v>
      </c>
      <c r="AL26" s="63">
        <v>110633.24</v>
      </c>
      <c r="AM26" s="63">
        <v>0</v>
      </c>
      <c r="AN26" s="63">
        <v>0</v>
      </c>
      <c r="AO26" s="63">
        <v>30469857.73</v>
      </c>
      <c r="AP26" s="63">
        <v>2510489.69</v>
      </c>
      <c r="AQ26" s="63">
        <v>463063.96</v>
      </c>
      <c r="AR26" s="63">
        <v>240627.13</v>
      </c>
      <c r="AS26" s="63">
        <v>65519.19</v>
      </c>
      <c r="AT26" s="63">
        <v>209438.49</v>
      </c>
      <c r="AU26" s="63">
        <v>3246087.05</v>
      </c>
      <c r="AV26" s="63">
        <v>1130340.98</v>
      </c>
      <c r="AW26" s="63">
        <v>760801.66</v>
      </c>
      <c r="AX26" s="63">
        <v>2221963.0299999998</v>
      </c>
      <c r="AY26" s="63">
        <v>317972.90999999997</v>
      </c>
      <c r="AZ26" s="63">
        <v>71726</v>
      </c>
      <c r="BA26" s="63">
        <v>139854.16</v>
      </c>
      <c r="BB26" s="63">
        <v>386263.88</v>
      </c>
      <c r="BC26" s="63">
        <v>0</v>
      </c>
      <c r="BD26" s="63">
        <v>696781.41</v>
      </c>
      <c r="BE26" s="63">
        <v>197079.03</v>
      </c>
      <c r="BF26" s="63">
        <v>577282.38</v>
      </c>
      <c r="BG26" s="63">
        <v>164652.73000000001</v>
      </c>
      <c r="BH26" s="63">
        <v>140296.13</v>
      </c>
      <c r="BI26" s="63">
        <v>25934.81</v>
      </c>
      <c r="BJ26" s="63">
        <v>0</v>
      </c>
      <c r="BK26" s="63">
        <v>327628.11</v>
      </c>
      <c r="BL26" s="63">
        <v>2719537.02</v>
      </c>
      <c r="BM26" s="63">
        <v>0</v>
      </c>
      <c r="BN26" s="63">
        <v>124801.4</v>
      </c>
      <c r="BO26" s="63">
        <v>102455.85</v>
      </c>
      <c r="BP26" s="63">
        <v>79404.800000000003</v>
      </c>
      <c r="BQ26" s="63">
        <v>2919701.18</v>
      </c>
      <c r="BR26" s="63">
        <v>0</v>
      </c>
      <c r="BS26" s="60"/>
      <c r="BT26" s="60"/>
      <c r="BU26" s="60"/>
      <c r="BV26" s="60"/>
      <c r="BW26" s="60"/>
      <c r="BX26" s="60"/>
      <c r="BY26" s="60"/>
      <c r="BZ26" s="60"/>
      <c r="CA26" s="60"/>
    </row>
    <row r="27" spans="1:79" outlineLevel="1" x14ac:dyDescent="0.2">
      <c r="A27" s="7"/>
      <c r="B27" s="2">
        <v>19</v>
      </c>
      <c r="C27" s="9">
        <v>5090</v>
      </c>
      <c r="D27" s="126">
        <v>19</v>
      </c>
      <c r="E27" s="9" t="s">
        <v>57</v>
      </c>
      <c r="F27" s="63"/>
      <c r="G27" s="63">
        <f t="shared" si="1"/>
        <v>0</v>
      </c>
      <c r="H27" s="11"/>
      <c r="I27" s="11"/>
      <c r="J27" s="11"/>
      <c r="K27" s="11"/>
      <c r="L27" s="11"/>
      <c r="M27" s="11"/>
      <c r="N27" s="11"/>
      <c r="O27" s="60"/>
      <c r="P27" s="178">
        <v>25</v>
      </c>
      <c r="R27" s="63">
        <v>0</v>
      </c>
      <c r="S27" s="63">
        <v>0</v>
      </c>
      <c r="T27" s="63">
        <v>0</v>
      </c>
      <c r="U27" s="63">
        <v>0</v>
      </c>
      <c r="V27" s="63">
        <v>0</v>
      </c>
      <c r="W27" s="63">
        <v>4955</v>
      </c>
      <c r="X27" s="63">
        <v>0</v>
      </c>
      <c r="Y27" s="63">
        <v>0</v>
      </c>
      <c r="Z27" s="63">
        <v>0</v>
      </c>
      <c r="AA27" s="63">
        <v>0</v>
      </c>
      <c r="AB27" s="63">
        <v>0</v>
      </c>
      <c r="AC27" s="63">
        <v>0</v>
      </c>
      <c r="AD27" s="63">
        <v>0</v>
      </c>
      <c r="AE27" s="63">
        <v>0</v>
      </c>
      <c r="AF27" s="63">
        <v>0</v>
      </c>
      <c r="AG27" s="63">
        <v>0</v>
      </c>
      <c r="AH27" s="63">
        <v>0</v>
      </c>
      <c r="AI27" s="63">
        <v>0</v>
      </c>
      <c r="AJ27" s="63">
        <v>0</v>
      </c>
      <c r="AK27" s="63">
        <v>0</v>
      </c>
      <c r="AL27" s="63">
        <v>0</v>
      </c>
      <c r="AM27" s="63">
        <v>0</v>
      </c>
      <c r="AN27" s="63">
        <v>0</v>
      </c>
      <c r="AO27" s="63">
        <v>0</v>
      </c>
      <c r="AP27" s="63">
        <v>0</v>
      </c>
      <c r="AQ27" s="63">
        <v>0</v>
      </c>
      <c r="AR27" s="63">
        <v>0</v>
      </c>
      <c r="AS27" s="63">
        <v>0</v>
      </c>
      <c r="AT27" s="63">
        <v>0</v>
      </c>
      <c r="AU27" s="63">
        <v>0</v>
      </c>
      <c r="AV27" s="63">
        <v>0</v>
      </c>
      <c r="AW27" s="63">
        <v>0</v>
      </c>
      <c r="AX27" s="63">
        <v>0</v>
      </c>
      <c r="AY27" s="63">
        <v>0</v>
      </c>
      <c r="AZ27" s="63">
        <v>0</v>
      </c>
      <c r="BA27" s="63">
        <v>0</v>
      </c>
      <c r="BB27" s="63">
        <v>0</v>
      </c>
      <c r="BC27" s="63">
        <v>0</v>
      </c>
      <c r="BD27" s="63">
        <v>0</v>
      </c>
      <c r="BE27" s="63">
        <v>0</v>
      </c>
      <c r="BF27" s="63">
        <v>5.76</v>
      </c>
      <c r="BG27" s="63">
        <v>0</v>
      </c>
      <c r="BH27" s="63">
        <v>0</v>
      </c>
      <c r="BI27" s="63">
        <v>0</v>
      </c>
      <c r="BJ27" s="63">
        <v>0</v>
      </c>
      <c r="BK27" s="63">
        <v>0</v>
      </c>
      <c r="BL27" s="63">
        <v>0</v>
      </c>
      <c r="BM27" s="63">
        <v>0</v>
      </c>
      <c r="BN27" s="63">
        <v>0</v>
      </c>
      <c r="BO27" s="63">
        <v>0</v>
      </c>
      <c r="BP27" s="63">
        <v>0</v>
      </c>
      <c r="BQ27" s="63">
        <v>26435.91</v>
      </c>
      <c r="BR27" s="63">
        <v>0</v>
      </c>
      <c r="BS27" s="60"/>
      <c r="BT27" s="60"/>
      <c r="BU27" s="60"/>
      <c r="BV27" s="60"/>
      <c r="BW27" s="60"/>
      <c r="BX27" s="60"/>
      <c r="BY27" s="60"/>
      <c r="BZ27" s="60"/>
      <c r="CA27" s="60"/>
    </row>
    <row r="28" spans="1:79" outlineLevel="1" x14ac:dyDescent="0.2">
      <c r="A28" s="7"/>
      <c r="B28" s="2">
        <v>20</v>
      </c>
      <c r="C28" s="9">
        <v>5095</v>
      </c>
      <c r="D28" s="126">
        <v>20</v>
      </c>
      <c r="E28" s="9" t="s">
        <v>58</v>
      </c>
      <c r="F28" s="63"/>
      <c r="G28" s="63">
        <f t="shared" si="1"/>
        <v>187501.06</v>
      </c>
      <c r="H28" s="11"/>
      <c r="I28" s="11"/>
      <c r="J28" s="11"/>
      <c r="K28" s="11"/>
      <c r="L28" s="11"/>
      <c r="M28" s="11"/>
      <c r="N28" s="11"/>
      <c r="O28" s="60"/>
      <c r="P28" s="178">
        <v>26</v>
      </c>
      <c r="R28" s="63">
        <v>0</v>
      </c>
      <c r="S28" s="63">
        <v>181354.59</v>
      </c>
      <c r="T28" s="63">
        <v>0</v>
      </c>
      <c r="U28" s="63">
        <v>29678</v>
      </c>
      <c r="V28" s="63">
        <v>0</v>
      </c>
      <c r="W28" s="63">
        <v>63928.33</v>
      </c>
      <c r="X28" s="63">
        <v>11111.82</v>
      </c>
      <c r="Y28" s="63">
        <v>0</v>
      </c>
      <c r="Z28" s="63">
        <v>35715.81</v>
      </c>
      <c r="AA28" s="63">
        <v>187501.06</v>
      </c>
      <c r="AB28" s="63">
        <v>0</v>
      </c>
      <c r="AC28" s="63">
        <v>0</v>
      </c>
      <c r="AD28" s="63">
        <v>0</v>
      </c>
      <c r="AE28" s="63">
        <v>0</v>
      </c>
      <c r="AF28" s="63">
        <v>0</v>
      </c>
      <c r="AG28" s="63">
        <v>9825.43</v>
      </c>
      <c r="AH28" s="63">
        <v>0</v>
      </c>
      <c r="AI28" s="63">
        <v>226112.43</v>
      </c>
      <c r="AJ28" s="63">
        <v>39733.39</v>
      </c>
      <c r="AK28" s="63">
        <v>0</v>
      </c>
      <c r="AL28" s="63">
        <v>12865.2</v>
      </c>
      <c r="AM28" s="63">
        <v>5150.8999999999996</v>
      </c>
      <c r="AN28" s="63">
        <v>2808.6</v>
      </c>
      <c r="AO28" s="63">
        <v>0</v>
      </c>
      <c r="AP28" s="63">
        <v>0</v>
      </c>
      <c r="AQ28" s="63">
        <v>9948.4500000000007</v>
      </c>
      <c r="AR28" s="63">
        <v>49210.36</v>
      </c>
      <c r="AS28" s="63">
        <v>0</v>
      </c>
      <c r="AT28" s="63">
        <v>85345.87</v>
      </c>
      <c r="AU28" s="63">
        <v>118315.84</v>
      </c>
      <c r="AV28" s="63">
        <v>0</v>
      </c>
      <c r="AW28" s="63">
        <v>132753.56</v>
      </c>
      <c r="AX28" s="63">
        <v>0</v>
      </c>
      <c r="AY28" s="63">
        <v>25188.52</v>
      </c>
      <c r="AZ28" s="63">
        <v>97184</v>
      </c>
      <c r="BA28" s="63">
        <v>16656.599999999999</v>
      </c>
      <c r="BB28" s="63">
        <v>44112.68</v>
      </c>
      <c r="BC28" s="63">
        <v>0</v>
      </c>
      <c r="BD28" s="63">
        <v>0</v>
      </c>
      <c r="BE28" s="63">
        <v>3957.8</v>
      </c>
      <c r="BF28" s="63">
        <v>116.72</v>
      </c>
      <c r="BG28" s="63">
        <v>16092.4</v>
      </c>
      <c r="BH28" s="63">
        <v>31425</v>
      </c>
      <c r="BI28" s="63">
        <v>1113.28</v>
      </c>
      <c r="BJ28" s="63">
        <v>0</v>
      </c>
      <c r="BK28" s="63">
        <v>15235.24</v>
      </c>
      <c r="BL28" s="63">
        <v>0</v>
      </c>
      <c r="BM28" s="63">
        <v>0</v>
      </c>
      <c r="BN28" s="63">
        <v>42406.2</v>
      </c>
      <c r="BO28" s="63">
        <v>0</v>
      </c>
      <c r="BP28" s="63">
        <v>40051.440000000002</v>
      </c>
      <c r="BQ28" s="63">
        <v>68352.02</v>
      </c>
      <c r="BR28" s="63">
        <v>100307.64</v>
      </c>
      <c r="BS28" s="60"/>
      <c r="BT28" s="60"/>
      <c r="BU28" s="60"/>
      <c r="BV28" s="60"/>
      <c r="BW28" s="60"/>
      <c r="BX28" s="60"/>
      <c r="BY28" s="60"/>
      <c r="BZ28" s="60"/>
      <c r="CA28" s="60"/>
    </row>
    <row r="29" spans="1:79" outlineLevel="1" x14ac:dyDescent="0.2">
      <c r="A29" s="7"/>
      <c r="B29" s="2">
        <v>21</v>
      </c>
      <c r="C29" s="9">
        <v>5096</v>
      </c>
      <c r="D29" s="126">
        <v>21</v>
      </c>
      <c r="E29" s="9" t="s">
        <v>59</v>
      </c>
      <c r="F29" s="63"/>
      <c r="G29" s="63">
        <f t="shared" si="1"/>
        <v>0</v>
      </c>
      <c r="H29" s="11"/>
      <c r="I29" s="11"/>
      <c r="J29" s="11"/>
      <c r="K29" s="11"/>
      <c r="L29" s="11"/>
      <c r="M29" s="11"/>
      <c r="N29" s="11"/>
      <c r="O29" s="60"/>
      <c r="P29" s="178">
        <v>27</v>
      </c>
      <c r="R29" s="63">
        <v>0</v>
      </c>
      <c r="S29" s="63">
        <v>3132.22</v>
      </c>
      <c r="T29" s="63">
        <v>4763.8</v>
      </c>
      <c r="U29" s="63">
        <v>0</v>
      </c>
      <c r="V29" s="63">
        <v>0</v>
      </c>
      <c r="W29" s="63">
        <v>0</v>
      </c>
      <c r="X29" s="63">
        <v>0</v>
      </c>
      <c r="Y29" s="63">
        <v>0</v>
      </c>
      <c r="Z29" s="63">
        <v>0</v>
      </c>
      <c r="AA29" s="63">
        <v>0</v>
      </c>
      <c r="AB29" s="63">
        <v>0</v>
      </c>
      <c r="AC29" s="63">
        <v>0</v>
      </c>
      <c r="AD29" s="63">
        <v>158806.29</v>
      </c>
      <c r="AE29" s="63">
        <v>979</v>
      </c>
      <c r="AF29" s="63">
        <v>134965.56</v>
      </c>
      <c r="AG29" s="63">
        <v>0</v>
      </c>
      <c r="AH29" s="63">
        <v>0</v>
      </c>
      <c r="AI29" s="63">
        <v>0</v>
      </c>
      <c r="AJ29" s="63">
        <v>0</v>
      </c>
      <c r="AK29" s="63">
        <v>0</v>
      </c>
      <c r="AL29" s="63">
        <v>3600</v>
      </c>
      <c r="AM29" s="63">
        <v>0</v>
      </c>
      <c r="AN29" s="63">
        <v>0</v>
      </c>
      <c r="AO29" s="63">
        <v>0</v>
      </c>
      <c r="AP29" s="63">
        <v>155355.18</v>
      </c>
      <c r="AQ29" s="63">
        <v>0</v>
      </c>
      <c r="AR29" s="63">
        <v>0</v>
      </c>
      <c r="AS29" s="63">
        <v>21664.74</v>
      </c>
      <c r="AT29" s="63">
        <v>0</v>
      </c>
      <c r="AU29" s="63">
        <v>0</v>
      </c>
      <c r="AV29" s="63">
        <v>0</v>
      </c>
      <c r="AW29" s="63">
        <v>0</v>
      </c>
      <c r="AX29" s="63">
        <v>0</v>
      </c>
      <c r="AY29" s="63">
        <v>0</v>
      </c>
      <c r="AZ29" s="63">
        <v>0</v>
      </c>
      <c r="BA29" s="63">
        <v>0</v>
      </c>
      <c r="BB29" s="63">
        <v>0</v>
      </c>
      <c r="BC29" s="63">
        <v>16876.28</v>
      </c>
      <c r="BD29" s="63">
        <v>0</v>
      </c>
      <c r="BE29" s="63">
        <v>86900.04</v>
      </c>
      <c r="BF29" s="63">
        <v>186415.19</v>
      </c>
      <c r="BG29" s="63">
        <v>2549.0700000000002</v>
      </c>
      <c r="BH29" s="63">
        <v>0</v>
      </c>
      <c r="BI29" s="63">
        <v>0</v>
      </c>
      <c r="BJ29" s="63">
        <v>0</v>
      </c>
      <c r="BK29" s="63">
        <v>0</v>
      </c>
      <c r="BL29" s="63">
        <v>0</v>
      </c>
      <c r="BM29" s="63">
        <v>0</v>
      </c>
      <c r="BN29" s="63">
        <v>0</v>
      </c>
      <c r="BO29" s="63">
        <v>0</v>
      </c>
      <c r="BP29" s="63">
        <v>0</v>
      </c>
      <c r="BQ29" s="63">
        <v>0</v>
      </c>
      <c r="BR29" s="63">
        <v>4383.67</v>
      </c>
      <c r="BS29" s="60"/>
      <c r="BT29" s="60"/>
      <c r="BU29" s="60"/>
      <c r="BV29" s="60"/>
      <c r="BW29" s="60"/>
      <c r="BX29" s="60"/>
      <c r="BY29" s="60"/>
      <c r="BZ29" s="60"/>
      <c r="CA29" s="60"/>
    </row>
    <row r="30" spans="1:79" x14ac:dyDescent="0.2">
      <c r="A30" s="7"/>
      <c r="B30" s="2">
        <v>22</v>
      </c>
      <c r="C30" s="12"/>
      <c r="D30" s="126"/>
      <c r="E30" s="13" t="s">
        <v>60</v>
      </c>
      <c r="F30" s="139"/>
      <c r="G30" s="138">
        <f t="shared" si="1"/>
        <v>12947850.049999999</v>
      </c>
      <c r="H30" s="11"/>
      <c r="I30" s="14"/>
      <c r="J30" s="14"/>
      <c r="K30" s="14"/>
      <c r="L30" s="14"/>
      <c r="M30" s="14"/>
      <c r="N30" s="14"/>
      <c r="O30" s="60"/>
      <c r="P30" s="178">
        <v>28</v>
      </c>
      <c r="R30" s="138">
        <f>SUM(R10:R29)</f>
        <v>85996672.030000001</v>
      </c>
      <c r="S30" s="138">
        <f>SUM(S10:S29)</f>
        <v>1826736.52</v>
      </c>
      <c r="T30" s="138">
        <f t="shared" ref="T30:BR30" si="2">SUM(T10:T29)</f>
        <v>470047.66999999993</v>
      </c>
      <c r="U30" s="138">
        <f t="shared" si="2"/>
        <v>4048279</v>
      </c>
      <c r="V30" s="138">
        <f t="shared" si="2"/>
        <v>5043595.2100000009</v>
      </c>
      <c r="W30" s="138">
        <f t="shared" si="2"/>
        <v>2194330.7600000002</v>
      </c>
      <c r="X30" s="138">
        <f t="shared" si="2"/>
        <v>469246.69</v>
      </c>
      <c r="Y30" s="138">
        <f t="shared" si="2"/>
        <v>63782.990000000005</v>
      </c>
      <c r="Z30" s="138">
        <f t="shared" si="2"/>
        <v>362371.37</v>
      </c>
      <c r="AA30" s="138">
        <f t="shared" si="2"/>
        <v>12947850.049999999</v>
      </c>
      <c r="AB30" s="138">
        <f t="shared" si="2"/>
        <v>2163464.8299999996</v>
      </c>
      <c r="AC30" s="138">
        <f t="shared" si="2"/>
        <v>8894987.629999999</v>
      </c>
      <c r="AD30" s="138">
        <f t="shared" si="2"/>
        <v>1191007.3799999999</v>
      </c>
      <c r="AE30" s="138">
        <f t="shared" si="2"/>
        <v>1533403.44</v>
      </c>
      <c r="AF30" s="138">
        <f t="shared" si="2"/>
        <v>1656996.31</v>
      </c>
      <c r="AG30" s="138">
        <f t="shared" si="2"/>
        <v>1046520.55</v>
      </c>
      <c r="AH30" s="138">
        <f t="shared" si="2"/>
        <v>533406.62</v>
      </c>
      <c r="AI30" s="138">
        <f t="shared" si="2"/>
        <v>6843990.4399999995</v>
      </c>
      <c r="AJ30" s="138">
        <f t="shared" si="2"/>
        <v>1174767.2899999998</v>
      </c>
      <c r="AK30" s="138">
        <f t="shared" si="2"/>
        <v>2016004.2949999997</v>
      </c>
      <c r="AL30" s="138">
        <f t="shared" si="2"/>
        <v>231748.64</v>
      </c>
      <c r="AM30" s="138">
        <f t="shared" si="2"/>
        <v>18380.900000000001</v>
      </c>
      <c r="AN30" s="138">
        <f t="shared" si="2"/>
        <v>166563.36000000002</v>
      </c>
      <c r="AO30" s="138">
        <f t="shared" si="2"/>
        <v>126970204.45</v>
      </c>
      <c r="AP30" s="138">
        <f t="shared" si="2"/>
        <v>30321544.359999999</v>
      </c>
      <c r="AQ30" s="138">
        <f t="shared" si="2"/>
        <v>2130643.2700000005</v>
      </c>
      <c r="AR30" s="138">
        <f t="shared" si="2"/>
        <v>2608463.64</v>
      </c>
      <c r="AS30" s="138">
        <f t="shared" si="2"/>
        <v>434954.02</v>
      </c>
      <c r="AT30" s="138">
        <f t="shared" si="2"/>
        <v>540992.14</v>
      </c>
      <c r="AU30" s="138">
        <f t="shared" si="2"/>
        <v>13271391.849999998</v>
      </c>
      <c r="AV30" s="138">
        <f t="shared" si="2"/>
        <v>2498096.02</v>
      </c>
      <c r="AW30" s="138">
        <f t="shared" si="2"/>
        <v>3499395.4800000004</v>
      </c>
      <c r="AX30" s="138">
        <f t="shared" si="2"/>
        <v>5109409.6999999993</v>
      </c>
      <c r="AY30" s="138">
        <f t="shared" si="2"/>
        <v>892126.21</v>
      </c>
      <c r="AZ30" s="138">
        <f t="shared" si="2"/>
        <v>1408915</v>
      </c>
      <c r="BA30" s="138">
        <f t="shared" si="2"/>
        <v>1177522.8400000001</v>
      </c>
      <c r="BB30" s="138">
        <f t="shared" si="2"/>
        <v>8653413.4999999981</v>
      </c>
      <c r="BC30" s="138">
        <f t="shared" si="2"/>
        <v>1014112.1700000002</v>
      </c>
      <c r="BD30" s="138">
        <f t="shared" si="2"/>
        <v>2642191.77</v>
      </c>
      <c r="BE30" s="138">
        <f t="shared" si="2"/>
        <v>802341.62000000011</v>
      </c>
      <c r="BF30" s="138">
        <f t="shared" si="2"/>
        <v>4494738.43</v>
      </c>
      <c r="BG30" s="138">
        <f t="shared" si="2"/>
        <v>432251.97000000003</v>
      </c>
      <c r="BH30" s="138">
        <f t="shared" si="2"/>
        <v>537862.89</v>
      </c>
      <c r="BI30" s="138">
        <f t="shared" si="2"/>
        <v>619241.58000000007</v>
      </c>
      <c r="BJ30" s="138">
        <f t="shared" si="2"/>
        <v>3272947.06</v>
      </c>
      <c r="BK30" s="138">
        <f t="shared" si="2"/>
        <v>568656.29</v>
      </c>
      <c r="BL30" s="138">
        <f t="shared" si="2"/>
        <v>48740520.63000001</v>
      </c>
      <c r="BM30" s="138">
        <f t="shared" si="2"/>
        <v>55705.759999999995</v>
      </c>
      <c r="BN30" s="138">
        <f t="shared" si="2"/>
        <v>1572689.19</v>
      </c>
      <c r="BO30" s="138">
        <f t="shared" si="2"/>
        <v>485207.5</v>
      </c>
      <c r="BP30" s="138">
        <f t="shared" si="2"/>
        <v>870769.39999999991</v>
      </c>
      <c r="BQ30" s="138">
        <f t="shared" si="2"/>
        <v>13586508.769999996</v>
      </c>
      <c r="BR30" s="138">
        <f t="shared" si="2"/>
        <v>5177934.5299999993</v>
      </c>
      <c r="BS30" s="60"/>
      <c r="BT30" s="60"/>
      <c r="BU30" s="60"/>
      <c r="BV30" s="60"/>
      <c r="BW30" s="22"/>
      <c r="BX30" s="22"/>
      <c r="BY30" s="22"/>
      <c r="BZ30" s="22"/>
      <c r="CA30" s="22"/>
    </row>
    <row r="31" spans="1:79" outlineLevel="1" x14ac:dyDescent="0.2">
      <c r="A31" s="7"/>
      <c r="B31" s="2">
        <v>23</v>
      </c>
      <c r="C31" s="9">
        <v>5105</v>
      </c>
      <c r="D31" s="126">
        <v>22</v>
      </c>
      <c r="E31" s="9" t="s">
        <v>61</v>
      </c>
      <c r="F31" s="63"/>
      <c r="G31" s="63">
        <f t="shared" si="1"/>
        <v>610477.31999999995</v>
      </c>
      <c r="H31" s="11"/>
      <c r="I31" s="11"/>
      <c r="J31" s="11"/>
      <c r="K31" s="11"/>
      <c r="L31" s="11"/>
      <c r="M31" s="11"/>
      <c r="N31" s="11"/>
      <c r="O31" s="60"/>
      <c r="P31" s="178">
        <v>29</v>
      </c>
      <c r="R31" s="63">
        <v>7746832.7599999998</v>
      </c>
      <c r="S31" s="63">
        <v>103671.66</v>
      </c>
      <c r="T31" s="63">
        <v>0</v>
      </c>
      <c r="U31" s="63">
        <v>0</v>
      </c>
      <c r="V31" s="63">
        <v>0</v>
      </c>
      <c r="W31" s="63">
        <v>18573.259999999998</v>
      </c>
      <c r="X31" s="63">
        <v>53190.58</v>
      </c>
      <c r="Y31" s="63">
        <v>0</v>
      </c>
      <c r="Z31" s="63">
        <v>0</v>
      </c>
      <c r="AA31" s="63">
        <v>610477.31999999995</v>
      </c>
      <c r="AB31" s="63">
        <v>1145716.74</v>
      </c>
      <c r="AC31" s="63">
        <v>0</v>
      </c>
      <c r="AD31" s="63">
        <v>180612.06</v>
      </c>
      <c r="AE31" s="63">
        <v>0</v>
      </c>
      <c r="AF31" s="63">
        <v>5316.59</v>
      </c>
      <c r="AG31" s="63">
        <v>0</v>
      </c>
      <c r="AH31" s="63">
        <v>96839.35</v>
      </c>
      <c r="AI31" s="63">
        <v>0</v>
      </c>
      <c r="AJ31" s="63">
        <v>152892.85999999999</v>
      </c>
      <c r="AK31" s="63">
        <v>0</v>
      </c>
      <c r="AL31" s="63">
        <v>24959.69</v>
      </c>
      <c r="AM31" s="63">
        <v>0</v>
      </c>
      <c r="AN31" s="63">
        <v>0</v>
      </c>
      <c r="AO31" s="63">
        <v>11054227.470000001</v>
      </c>
      <c r="AP31" s="63">
        <v>1219499.51</v>
      </c>
      <c r="AQ31" s="63">
        <v>0</v>
      </c>
      <c r="AR31" s="63">
        <v>58076.9</v>
      </c>
      <c r="AS31" s="63">
        <v>0</v>
      </c>
      <c r="AT31" s="63">
        <v>527722.74</v>
      </c>
      <c r="AU31" s="63">
        <v>1485448.3</v>
      </c>
      <c r="AV31" s="63">
        <v>0</v>
      </c>
      <c r="AW31" s="63">
        <v>10595.57</v>
      </c>
      <c r="AX31" s="63">
        <v>345269.89</v>
      </c>
      <c r="AY31" s="63">
        <v>1432.38</v>
      </c>
      <c r="AZ31" s="63">
        <v>444214</v>
      </c>
      <c r="BA31" s="63">
        <v>0</v>
      </c>
      <c r="BB31" s="63">
        <v>758887.59</v>
      </c>
      <c r="BC31" s="63">
        <v>0</v>
      </c>
      <c r="BD31" s="63">
        <v>147231.73000000001</v>
      </c>
      <c r="BE31" s="63">
        <v>19927.43</v>
      </c>
      <c r="BF31" s="63">
        <v>0</v>
      </c>
      <c r="BG31" s="63">
        <v>0</v>
      </c>
      <c r="BH31" s="63">
        <v>0</v>
      </c>
      <c r="BI31" s="63">
        <v>0</v>
      </c>
      <c r="BJ31" s="63">
        <v>2298582.0499999998</v>
      </c>
      <c r="BK31" s="63">
        <v>91.8</v>
      </c>
      <c r="BL31" s="63">
        <v>22773357.399999999</v>
      </c>
      <c r="BM31" s="63">
        <v>110358.58</v>
      </c>
      <c r="BN31" s="63">
        <v>147156.19</v>
      </c>
      <c r="BO31" s="63">
        <v>90917.46</v>
      </c>
      <c r="BP31" s="63">
        <v>0</v>
      </c>
      <c r="BQ31" s="63">
        <v>0</v>
      </c>
      <c r="BR31" s="63">
        <v>11319.87</v>
      </c>
      <c r="BS31" s="60"/>
      <c r="BT31" s="60"/>
      <c r="BU31" s="60"/>
      <c r="BV31" s="60"/>
      <c r="BW31" s="60"/>
      <c r="BX31" s="60"/>
      <c r="BY31" s="60"/>
      <c r="BZ31" s="60"/>
      <c r="CA31" s="60"/>
    </row>
    <row r="32" spans="1:79" outlineLevel="1" x14ac:dyDescent="0.2">
      <c r="A32" s="7"/>
      <c r="B32" s="2">
        <v>24</v>
      </c>
      <c r="C32" s="9">
        <v>5110</v>
      </c>
      <c r="D32" s="126">
        <v>23</v>
      </c>
      <c r="E32" s="9" t="s">
        <v>62</v>
      </c>
      <c r="F32" s="63"/>
      <c r="G32" s="63">
        <f t="shared" si="1"/>
        <v>88573.24</v>
      </c>
      <c r="H32" s="11"/>
      <c r="I32" s="11"/>
      <c r="J32" s="11"/>
      <c r="K32" s="11"/>
      <c r="L32" s="11"/>
      <c r="M32" s="11"/>
      <c r="N32" s="11"/>
      <c r="O32" s="60"/>
      <c r="P32" s="178">
        <v>30</v>
      </c>
      <c r="R32" s="63">
        <v>238402.79</v>
      </c>
      <c r="S32" s="63">
        <v>400</v>
      </c>
      <c r="T32" s="63">
        <v>0</v>
      </c>
      <c r="U32" s="63">
        <v>0</v>
      </c>
      <c r="V32" s="63">
        <v>451215.39</v>
      </c>
      <c r="W32" s="63">
        <v>89074.23</v>
      </c>
      <c r="X32" s="63">
        <v>0</v>
      </c>
      <c r="Y32" s="63">
        <v>9111.48</v>
      </c>
      <c r="Z32" s="63">
        <v>0</v>
      </c>
      <c r="AA32" s="63">
        <v>88573.24</v>
      </c>
      <c r="AB32" s="63">
        <v>0</v>
      </c>
      <c r="AC32" s="63">
        <v>0</v>
      </c>
      <c r="AD32" s="63">
        <v>46910.75</v>
      </c>
      <c r="AE32" s="63">
        <v>19366.86</v>
      </c>
      <c r="AF32" s="63">
        <v>0</v>
      </c>
      <c r="AG32" s="63">
        <v>10459.83</v>
      </c>
      <c r="AH32" s="63">
        <v>20573.93</v>
      </c>
      <c r="AI32" s="63">
        <v>40490.89</v>
      </c>
      <c r="AJ32" s="63">
        <v>0</v>
      </c>
      <c r="AK32" s="63">
        <v>0</v>
      </c>
      <c r="AL32" s="63">
        <v>0</v>
      </c>
      <c r="AM32" s="63">
        <v>0</v>
      </c>
      <c r="AN32" s="63">
        <v>0</v>
      </c>
      <c r="AO32" s="63">
        <v>1693128.07</v>
      </c>
      <c r="AP32" s="63">
        <v>0</v>
      </c>
      <c r="AQ32" s="63">
        <v>0</v>
      </c>
      <c r="AR32" s="63">
        <v>89466.559999999998</v>
      </c>
      <c r="AS32" s="63">
        <v>0</v>
      </c>
      <c r="AT32" s="63">
        <v>0</v>
      </c>
      <c r="AU32" s="63">
        <v>162061.84</v>
      </c>
      <c r="AV32" s="63">
        <v>0</v>
      </c>
      <c r="AW32" s="63">
        <v>0</v>
      </c>
      <c r="AX32" s="63">
        <v>0</v>
      </c>
      <c r="AY32" s="63">
        <v>0</v>
      </c>
      <c r="AZ32" s="63">
        <v>36863</v>
      </c>
      <c r="BA32" s="63">
        <v>190.65</v>
      </c>
      <c r="BB32" s="63">
        <v>27270.44</v>
      </c>
      <c r="BC32" s="63">
        <v>0</v>
      </c>
      <c r="BD32" s="63">
        <v>31857.78</v>
      </c>
      <c r="BE32" s="63">
        <v>33732.480000000003</v>
      </c>
      <c r="BF32" s="63">
        <v>161729.12</v>
      </c>
      <c r="BG32" s="63">
        <v>0</v>
      </c>
      <c r="BH32" s="63">
        <v>0</v>
      </c>
      <c r="BI32" s="63">
        <v>0</v>
      </c>
      <c r="BJ32" s="63">
        <v>11781.33</v>
      </c>
      <c r="BK32" s="63">
        <v>0</v>
      </c>
      <c r="BL32" s="63">
        <v>18459869.32</v>
      </c>
      <c r="BM32" s="63">
        <v>0</v>
      </c>
      <c r="BN32" s="63">
        <v>31776.33</v>
      </c>
      <c r="BO32" s="63">
        <v>0</v>
      </c>
      <c r="BP32" s="63">
        <v>6142.53</v>
      </c>
      <c r="BQ32" s="63">
        <v>231856.55</v>
      </c>
      <c r="BR32" s="63">
        <v>0</v>
      </c>
      <c r="BS32" s="60"/>
      <c r="BT32" s="60"/>
      <c r="BU32" s="60"/>
      <c r="BV32" s="60"/>
      <c r="BW32" s="60"/>
      <c r="BX32" s="60"/>
      <c r="BY32" s="60"/>
      <c r="BZ32" s="60"/>
      <c r="CA32" s="60"/>
    </row>
    <row r="33" spans="2:79" outlineLevel="1" x14ac:dyDescent="0.2">
      <c r="B33" s="2">
        <v>25</v>
      </c>
      <c r="C33" s="9">
        <v>5112</v>
      </c>
      <c r="D33" s="126">
        <v>24</v>
      </c>
      <c r="E33" s="9" t="s">
        <v>63</v>
      </c>
      <c r="F33" s="63"/>
      <c r="G33" s="63">
        <f t="shared" si="1"/>
        <v>54256.06</v>
      </c>
      <c r="H33" s="11"/>
      <c r="I33" s="11"/>
      <c r="J33" s="11"/>
      <c r="K33" s="11"/>
      <c r="L33" s="11"/>
      <c r="M33" s="11"/>
      <c r="N33" s="11"/>
      <c r="O33" s="60"/>
      <c r="P33" s="178">
        <v>31</v>
      </c>
      <c r="R33" s="63">
        <v>0</v>
      </c>
      <c r="S33" s="63">
        <v>0</v>
      </c>
      <c r="T33" s="63">
        <v>0</v>
      </c>
      <c r="U33" s="63">
        <v>0</v>
      </c>
      <c r="V33" s="63">
        <v>0</v>
      </c>
      <c r="W33" s="63">
        <v>0</v>
      </c>
      <c r="X33" s="63">
        <v>0</v>
      </c>
      <c r="Y33" s="63">
        <v>0</v>
      </c>
      <c r="Z33" s="63">
        <v>0</v>
      </c>
      <c r="AA33" s="63">
        <v>54256.06</v>
      </c>
      <c r="AB33" s="63">
        <v>0</v>
      </c>
      <c r="AC33" s="63">
        <v>400771.78</v>
      </c>
      <c r="AD33" s="63">
        <v>0</v>
      </c>
      <c r="AE33" s="63">
        <v>0</v>
      </c>
      <c r="AF33" s="63">
        <v>0</v>
      </c>
      <c r="AG33" s="63">
        <v>59211.33</v>
      </c>
      <c r="AH33" s="63">
        <v>15859.44</v>
      </c>
      <c r="AI33" s="63">
        <v>0</v>
      </c>
      <c r="AJ33" s="63">
        <v>26951.41</v>
      </c>
      <c r="AK33" s="63">
        <v>0</v>
      </c>
      <c r="AL33" s="63">
        <v>0</v>
      </c>
      <c r="AM33" s="63">
        <v>0</v>
      </c>
      <c r="AN33" s="63">
        <v>0</v>
      </c>
      <c r="AO33" s="63">
        <v>1523722.74</v>
      </c>
      <c r="AP33" s="63">
        <v>1021911.11</v>
      </c>
      <c r="AQ33" s="63">
        <v>0</v>
      </c>
      <c r="AR33" s="63">
        <v>0</v>
      </c>
      <c r="AS33" s="63">
        <v>0</v>
      </c>
      <c r="AT33" s="63">
        <v>0</v>
      </c>
      <c r="AU33" s="63">
        <v>0</v>
      </c>
      <c r="AV33" s="63">
        <v>0</v>
      </c>
      <c r="AW33" s="63">
        <v>0</v>
      </c>
      <c r="AX33" s="63">
        <v>23900.14</v>
      </c>
      <c r="AY33" s="63">
        <v>92598.38</v>
      </c>
      <c r="AZ33" s="63">
        <v>0</v>
      </c>
      <c r="BA33" s="63">
        <v>0</v>
      </c>
      <c r="BB33" s="63">
        <v>136133.4</v>
      </c>
      <c r="BC33" s="63">
        <v>0</v>
      </c>
      <c r="BD33" s="63">
        <v>0</v>
      </c>
      <c r="BE33" s="63">
        <v>0</v>
      </c>
      <c r="BF33" s="63">
        <v>235626.41</v>
      </c>
      <c r="BG33" s="63">
        <v>0</v>
      </c>
      <c r="BH33" s="63">
        <v>0</v>
      </c>
      <c r="BI33" s="63">
        <v>0</v>
      </c>
      <c r="BJ33" s="63">
        <v>17340.189999999999</v>
      </c>
      <c r="BK33" s="63">
        <v>0</v>
      </c>
      <c r="BL33" s="63">
        <v>1276428.3500000001</v>
      </c>
      <c r="BM33" s="63">
        <v>0</v>
      </c>
      <c r="BN33" s="63">
        <v>0</v>
      </c>
      <c r="BO33" s="63">
        <v>0</v>
      </c>
      <c r="BP33" s="63">
        <v>0</v>
      </c>
      <c r="BQ33" s="63">
        <v>534835.57999999996</v>
      </c>
      <c r="BR33" s="63">
        <v>3963.36</v>
      </c>
      <c r="BS33" s="60"/>
      <c r="BT33" s="60"/>
      <c r="BU33" s="60"/>
      <c r="BV33" s="60"/>
      <c r="BW33" s="60"/>
      <c r="BX33" s="60"/>
      <c r="BY33" s="60"/>
      <c r="BZ33" s="60"/>
      <c r="CA33" s="60"/>
    </row>
    <row r="34" spans="2:79" outlineLevel="1" x14ac:dyDescent="0.2">
      <c r="B34" s="2">
        <v>26</v>
      </c>
      <c r="C34" s="9">
        <v>5114</v>
      </c>
      <c r="D34" s="126">
        <v>25</v>
      </c>
      <c r="E34" s="9" t="s">
        <v>64</v>
      </c>
      <c r="F34" s="63"/>
      <c r="G34" s="63">
        <f t="shared" si="1"/>
        <v>3122389.9</v>
      </c>
      <c r="H34" s="11"/>
      <c r="I34" s="11"/>
      <c r="J34" s="11"/>
      <c r="K34" s="11"/>
      <c r="L34" s="11"/>
      <c r="M34" s="11"/>
      <c r="N34" s="11"/>
      <c r="O34" s="60"/>
      <c r="P34" s="178">
        <v>32</v>
      </c>
      <c r="R34" s="63">
        <v>5627414.6399999997</v>
      </c>
      <c r="S34" s="63">
        <v>51941.4</v>
      </c>
      <c r="T34" s="63">
        <v>11448.35</v>
      </c>
      <c r="U34" s="63">
        <v>72467</v>
      </c>
      <c r="V34" s="63">
        <v>375530.55</v>
      </c>
      <c r="W34" s="63">
        <v>46545.35</v>
      </c>
      <c r="X34" s="63">
        <v>32297.94</v>
      </c>
      <c r="Y34" s="63">
        <v>9462.0400000000009</v>
      </c>
      <c r="Z34" s="63">
        <v>0</v>
      </c>
      <c r="AA34" s="63">
        <v>3122389.9</v>
      </c>
      <c r="AB34" s="63">
        <v>138576.85999999999</v>
      </c>
      <c r="AC34" s="63">
        <v>-18.190000000000001</v>
      </c>
      <c r="AD34" s="63">
        <v>92311.25</v>
      </c>
      <c r="AE34" s="63">
        <v>34430.97</v>
      </c>
      <c r="AF34" s="63">
        <v>0</v>
      </c>
      <c r="AG34" s="63">
        <v>24436.59</v>
      </c>
      <c r="AH34" s="63">
        <v>0</v>
      </c>
      <c r="AI34" s="63">
        <v>12112.31</v>
      </c>
      <c r="AJ34" s="63">
        <v>0</v>
      </c>
      <c r="AK34" s="63">
        <v>148575.87</v>
      </c>
      <c r="AL34" s="63">
        <v>0</v>
      </c>
      <c r="AM34" s="63">
        <v>0</v>
      </c>
      <c r="AN34" s="63">
        <v>0</v>
      </c>
      <c r="AO34" s="63">
        <v>14348389.18</v>
      </c>
      <c r="AP34" s="63">
        <v>1209628.72</v>
      </c>
      <c r="AQ34" s="63">
        <v>131451.69</v>
      </c>
      <c r="AR34" s="63">
        <v>224358.5</v>
      </c>
      <c r="AS34" s="63">
        <v>0</v>
      </c>
      <c r="AT34" s="63">
        <v>391298.58</v>
      </c>
      <c r="AU34" s="63">
        <v>779674.3</v>
      </c>
      <c r="AV34" s="63">
        <v>0</v>
      </c>
      <c r="AW34" s="63">
        <v>111111.09</v>
      </c>
      <c r="AX34" s="63">
        <v>72176.600000000006</v>
      </c>
      <c r="AY34" s="63">
        <v>0</v>
      </c>
      <c r="AZ34" s="63">
        <v>96890</v>
      </c>
      <c r="BA34" s="63">
        <v>8956.41</v>
      </c>
      <c r="BB34" s="63">
        <v>144580.62</v>
      </c>
      <c r="BC34" s="63">
        <v>0</v>
      </c>
      <c r="BD34" s="63">
        <v>490321.33</v>
      </c>
      <c r="BE34" s="63">
        <v>155258.92000000001</v>
      </c>
      <c r="BF34" s="63">
        <v>204916.9</v>
      </c>
      <c r="BG34" s="63">
        <v>182.16</v>
      </c>
      <c r="BH34" s="63">
        <v>80620.55</v>
      </c>
      <c r="BI34" s="63">
        <v>0</v>
      </c>
      <c r="BJ34" s="63">
        <v>204742.97</v>
      </c>
      <c r="BK34" s="63">
        <v>0</v>
      </c>
      <c r="BL34" s="63">
        <v>492159.48</v>
      </c>
      <c r="BM34" s="63">
        <v>0</v>
      </c>
      <c r="BN34" s="63">
        <v>161851.37</v>
      </c>
      <c r="BO34" s="63">
        <v>25496.21</v>
      </c>
      <c r="BP34" s="63">
        <v>181732.09</v>
      </c>
      <c r="BQ34" s="63">
        <v>54909.9</v>
      </c>
      <c r="BR34" s="63">
        <v>479.88</v>
      </c>
      <c r="BS34" s="60"/>
      <c r="BT34" s="60"/>
      <c r="BU34" s="60"/>
      <c r="BV34" s="60"/>
      <c r="BW34" s="60"/>
      <c r="BX34" s="60"/>
      <c r="BY34" s="60"/>
      <c r="BZ34" s="60"/>
      <c r="CA34" s="60"/>
    </row>
    <row r="35" spans="2:79" outlineLevel="1" x14ac:dyDescent="0.2">
      <c r="B35" s="2">
        <v>27</v>
      </c>
      <c r="C35" s="9">
        <v>5120</v>
      </c>
      <c r="D35" s="126">
        <v>26</v>
      </c>
      <c r="E35" s="9" t="s">
        <v>65</v>
      </c>
      <c r="F35" s="63"/>
      <c r="G35" s="63">
        <f t="shared" si="1"/>
        <v>34554.58</v>
      </c>
      <c r="H35" s="11"/>
      <c r="I35" s="11"/>
      <c r="J35" s="11"/>
      <c r="K35" s="11"/>
      <c r="L35" s="11"/>
      <c r="M35" s="11"/>
      <c r="N35" s="11"/>
      <c r="O35" s="60"/>
      <c r="P35" s="178">
        <v>33</v>
      </c>
      <c r="R35" s="63">
        <v>1192128.3999999999</v>
      </c>
      <c r="S35" s="63">
        <v>114114.32</v>
      </c>
      <c r="T35" s="63">
        <v>2454.17</v>
      </c>
      <c r="U35" s="63">
        <v>13210</v>
      </c>
      <c r="V35" s="63">
        <v>31558.9</v>
      </c>
      <c r="W35" s="63">
        <v>129218.61</v>
      </c>
      <c r="X35" s="63">
        <v>58253.89</v>
      </c>
      <c r="Y35" s="63">
        <v>5873.54</v>
      </c>
      <c r="Z35" s="63">
        <v>115450.83</v>
      </c>
      <c r="AA35" s="63">
        <v>34554.58</v>
      </c>
      <c r="AB35" s="63">
        <v>213445.87</v>
      </c>
      <c r="AC35" s="63">
        <v>553395.86</v>
      </c>
      <c r="AD35" s="63">
        <v>9951.5</v>
      </c>
      <c r="AE35" s="63">
        <v>61985.86</v>
      </c>
      <c r="AF35" s="63">
        <v>89317.53</v>
      </c>
      <c r="AG35" s="63">
        <v>103406.39</v>
      </c>
      <c r="AH35" s="63">
        <v>7688.36</v>
      </c>
      <c r="AI35" s="63">
        <v>118259.52</v>
      </c>
      <c r="AJ35" s="63">
        <v>4112.33</v>
      </c>
      <c r="AK35" s="63">
        <v>82020.134999999995</v>
      </c>
      <c r="AL35" s="63">
        <v>120649.03</v>
      </c>
      <c r="AM35" s="63">
        <v>11652.75</v>
      </c>
      <c r="AN35" s="63">
        <v>6458.06</v>
      </c>
      <c r="AO35" s="63">
        <v>25048878.789999999</v>
      </c>
      <c r="AP35" s="63">
        <v>970457.01</v>
      </c>
      <c r="AQ35" s="63">
        <v>42189.95</v>
      </c>
      <c r="AR35" s="63">
        <v>68117.759999999995</v>
      </c>
      <c r="AS35" s="63">
        <v>0</v>
      </c>
      <c r="AT35" s="63">
        <v>87185.01</v>
      </c>
      <c r="AU35" s="63">
        <v>512001.35</v>
      </c>
      <c r="AV35" s="63">
        <v>185972.57</v>
      </c>
      <c r="AW35" s="63">
        <v>31056.799999999999</v>
      </c>
      <c r="AX35" s="63">
        <v>206444.45</v>
      </c>
      <c r="AY35" s="63">
        <v>76690.44</v>
      </c>
      <c r="AZ35" s="63">
        <v>96220</v>
      </c>
      <c r="BA35" s="63">
        <v>20183.96</v>
      </c>
      <c r="BB35" s="63">
        <v>35457.089999999997</v>
      </c>
      <c r="BC35" s="63">
        <v>4458.6499999999996</v>
      </c>
      <c r="BD35" s="63">
        <v>461115.24</v>
      </c>
      <c r="BE35" s="63">
        <v>13329.32</v>
      </c>
      <c r="BF35" s="63">
        <v>7256.66</v>
      </c>
      <c r="BG35" s="63">
        <v>1445.05</v>
      </c>
      <c r="BH35" s="63">
        <v>23991.19</v>
      </c>
      <c r="BI35" s="63">
        <v>69978.23</v>
      </c>
      <c r="BJ35" s="63">
        <v>259218.14</v>
      </c>
      <c r="BK35" s="63">
        <v>23004.42</v>
      </c>
      <c r="BL35" s="63">
        <v>1286151.8999999999</v>
      </c>
      <c r="BM35" s="63">
        <v>85422.36</v>
      </c>
      <c r="BN35" s="63">
        <v>124809.94</v>
      </c>
      <c r="BO35" s="63">
        <v>14431.68</v>
      </c>
      <c r="BP35" s="63">
        <v>123131</v>
      </c>
      <c r="BQ35" s="63">
        <v>447216.74</v>
      </c>
      <c r="BR35" s="63">
        <v>246753.28</v>
      </c>
      <c r="BS35" s="60"/>
      <c r="BT35" s="60"/>
      <c r="BU35" s="60"/>
      <c r="BV35" s="60"/>
      <c r="BW35" s="60"/>
      <c r="BX35" s="60"/>
      <c r="BY35" s="60"/>
      <c r="BZ35" s="60"/>
      <c r="CA35" s="60"/>
    </row>
    <row r="36" spans="2:79" outlineLevel="1" x14ac:dyDescent="0.2">
      <c r="B36" s="2">
        <v>28</v>
      </c>
      <c r="C36" s="9">
        <v>5125</v>
      </c>
      <c r="D36" s="126">
        <v>27</v>
      </c>
      <c r="E36" s="9" t="s">
        <v>66</v>
      </c>
      <c r="F36" s="63"/>
      <c r="G36" s="63">
        <f t="shared" si="1"/>
        <v>874580.83</v>
      </c>
      <c r="H36" s="11"/>
      <c r="I36" s="11"/>
      <c r="J36" s="11"/>
      <c r="K36" s="11"/>
      <c r="L36" s="11"/>
      <c r="M36" s="11"/>
      <c r="N36" s="11"/>
      <c r="O36" s="60"/>
      <c r="P36" s="178">
        <v>34</v>
      </c>
      <c r="R36" s="63">
        <v>4005089.94</v>
      </c>
      <c r="S36" s="63">
        <v>854630.5</v>
      </c>
      <c r="T36" s="63">
        <v>43084.44</v>
      </c>
      <c r="U36" s="63">
        <v>195873</v>
      </c>
      <c r="V36" s="63">
        <v>2511435.31</v>
      </c>
      <c r="W36" s="63">
        <v>446966.64</v>
      </c>
      <c r="X36" s="63">
        <v>33747.040000000001</v>
      </c>
      <c r="Y36" s="63">
        <v>4966</v>
      </c>
      <c r="Z36" s="63">
        <v>208403.13</v>
      </c>
      <c r="AA36" s="63">
        <v>874580.83</v>
      </c>
      <c r="AB36" s="63">
        <v>625900.57999999996</v>
      </c>
      <c r="AC36" s="63">
        <v>0</v>
      </c>
      <c r="AD36" s="63">
        <v>44293.75</v>
      </c>
      <c r="AE36" s="63">
        <v>219141.84</v>
      </c>
      <c r="AF36" s="63">
        <v>151205.1</v>
      </c>
      <c r="AG36" s="63">
        <v>88643.62</v>
      </c>
      <c r="AH36" s="63">
        <v>5063.04</v>
      </c>
      <c r="AI36" s="63">
        <v>323712.78000000003</v>
      </c>
      <c r="AJ36" s="63">
        <v>77308.240000000005</v>
      </c>
      <c r="AK36" s="63">
        <v>0</v>
      </c>
      <c r="AL36" s="63">
        <v>162689.82999999999</v>
      </c>
      <c r="AM36" s="63">
        <v>2011.2</v>
      </c>
      <c r="AN36" s="63">
        <v>36034.85</v>
      </c>
      <c r="AO36" s="63">
        <v>38374943.07</v>
      </c>
      <c r="AP36" s="63">
        <v>1087504.6000000001</v>
      </c>
      <c r="AQ36" s="63">
        <v>83383.3</v>
      </c>
      <c r="AR36" s="63">
        <v>249633.26</v>
      </c>
      <c r="AS36" s="63">
        <v>0</v>
      </c>
      <c r="AT36" s="63">
        <v>34275</v>
      </c>
      <c r="AU36" s="63">
        <v>1521266.44</v>
      </c>
      <c r="AV36" s="63">
        <v>456835.22</v>
      </c>
      <c r="AW36" s="63">
        <v>280366.78000000003</v>
      </c>
      <c r="AX36" s="63">
        <v>1001258.79</v>
      </c>
      <c r="AY36" s="63">
        <v>150450.54999999999</v>
      </c>
      <c r="AZ36" s="63">
        <v>217468</v>
      </c>
      <c r="BA36" s="63">
        <v>412655.6</v>
      </c>
      <c r="BB36" s="63">
        <v>38343.26</v>
      </c>
      <c r="BC36" s="63">
        <v>30963.75</v>
      </c>
      <c r="BD36" s="63">
        <v>0</v>
      </c>
      <c r="BE36" s="63">
        <v>53572.24</v>
      </c>
      <c r="BF36" s="63">
        <v>809660.95</v>
      </c>
      <c r="BG36" s="63">
        <v>17125.580000000002</v>
      </c>
      <c r="BH36" s="63">
        <v>264292.03999999998</v>
      </c>
      <c r="BI36" s="63">
        <v>0</v>
      </c>
      <c r="BJ36" s="63">
        <v>1167353.2</v>
      </c>
      <c r="BK36" s="63">
        <v>30160.43</v>
      </c>
      <c r="BL36" s="63">
        <v>6710805.2000000002</v>
      </c>
      <c r="BM36" s="63">
        <v>136951.89000000001</v>
      </c>
      <c r="BN36" s="63">
        <v>610470.68999999994</v>
      </c>
      <c r="BO36" s="63">
        <v>19739.71</v>
      </c>
      <c r="BP36" s="63">
        <v>298919.12</v>
      </c>
      <c r="BQ36" s="63">
        <v>1709534.31</v>
      </c>
      <c r="BR36" s="63">
        <v>1247527.75</v>
      </c>
      <c r="BS36" s="60"/>
      <c r="BT36" s="60"/>
      <c r="BU36" s="60"/>
      <c r="BV36" s="60"/>
      <c r="BW36" s="60"/>
      <c r="BX36" s="60"/>
      <c r="BY36" s="60"/>
      <c r="BZ36" s="60"/>
      <c r="CA36" s="60"/>
    </row>
    <row r="37" spans="2:79" outlineLevel="1" x14ac:dyDescent="0.2">
      <c r="B37" s="2">
        <v>29</v>
      </c>
      <c r="C37" s="9">
        <v>5130</v>
      </c>
      <c r="D37" s="126">
        <v>28</v>
      </c>
      <c r="E37" s="9" t="s">
        <v>67</v>
      </c>
      <c r="F37" s="63"/>
      <c r="G37" s="63">
        <f t="shared" si="1"/>
        <v>33443.410000000003</v>
      </c>
      <c r="H37" s="11"/>
      <c r="I37" s="11"/>
      <c r="J37" s="11"/>
      <c r="K37" s="11"/>
      <c r="L37" s="11"/>
      <c r="M37" s="11"/>
      <c r="N37" s="11"/>
      <c r="O37" s="60"/>
      <c r="P37" s="178">
        <v>35</v>
      </c>
      <c r="R37" s="63">
        <v>0</v>
      </c>
      <c r="S37" s="63">
        <v>220721.16</v>
      </c>
      <c r="T37" s="63">
        <v>11382.24</v>
      </c>
      <c r="U37" s="63">
        <v>380078</v>
      </c>
      <c r="V37" s="63">
        <v>681990.66</v>
      </c>
      <c r="W37" s="63">
        <v>266889.77</v>
      </c>
      <c r="X37" s="63">
        <v>77833</v>
      </c>
      <c r="Y37" s="63">
        <v>0</v>
      </c>
      <c r="Z37" s="63">
        <v>97883.25</v>
      </c>
      <c r="AA37" s="63">
        <v>33443.410000000003</v>
      </c>
      <c r="AB37" s="63">
        <v>380339.4</v>
      </c>
      <c r="AC37" s="63">
        <v>70020.63</v>
      </c>
      <c r="AD37" s="63">
        <v>290578.19</v>
      </c>
      <c r="AE37" s="63">
        <v>303155.45</v>
      </c>
      <c r="AF37" s="63">
        <v>147918.59</v>
      </c>
      <c r="AG37" s="63">
        <v>1106618.19</v>
      </c>
      <c r="AH37" s="63">
        <v>12001.66</v>
      </c>
      <c r="AI37" s="63">
        <v>243025.97</v>
      </c>
      <c r="AJ37" s="63">
        <v>48380.47</v>
      </c>
      <c r="AK37" s="63">
        <v>0</v>
      </c>
      <c r="AL37" s="63">
        <v>4872.53</v>
      </c>
      <c r="AM37" s="63">
        <v>0</v>
      </c>
      <c r="AN37" s="63">
        <v>9752.06</v>
      </c>
      <c r="AO37" s="63">
        <v>10081459.880000001</v>
      </c>
      <c r="AP37" s="63">
        <v>293019.25</v>
      </c>
      <c r="AQ37" s="63">
        <v>256641.38</v>
      </c>
      <c r="AR37" s="63">
        <v>96609.84</v>
      </c>
      <c r="AS37" s="63">
        <v>111516.44</v>
      </c>
      <c r="AT37" s="63">
        <v>772082.51</v>
      </c>
      <c r="AU37" s="63">
        <v>286690.83</v>
      </c>
      <c r="AV37" s="63">
        <v>0</v>
      </c>
      <c r="AW37" s="63">
        <v>0</v>
      </c>
      <c r="AX37" s="63">
        <v>243105.11</v>
      </c>
      <c r="AY37" s="63">
        <v>55225.41</v>
      </c>
      <c r="AZ37" s="63">
        <v>274658</v>
      </c>
      <c r="BA37" s="63">
        <v>11539.13</v>
      </c>
      <c r="BB37" s="63">
        <v>39550.589999999997</v>
      </c>
      <c r="BC37" s="63">
        <v>15665.37</v>
      </c>
      <c r="BD37" s="63">
        <v>0</v>
      </c>
      <c r="BE37" s="63">
        <v>52324.57</v>
      </c>
      <c r="BF37" s="63">
        <v>8306.6299999999992</v>
      </c>
      <c r="BG37" s="63">
        <v>33585.870000000003</v>
      </c>
      <c r="BH37" s="63">
        <v>26496.22</v>
      </c>
      <c r="BI37" s="63">
        <v>0</v>
      </c>
      <c r="BJ37" s="63">
        <v>683239.73</v>
      </c>
      <c r="BK37" s="63">
        <v>19868.46</v>
      </c>
      <c r="BL37" s="63">
        <v>679085.16</v>
      </c>
      <c r="BM37" s="63">
        <v>72647</v>
      </c>
      <c r="BN37" s="63">
        <v>364608.32</v>
      </c>
      <c r="BO37" s="63">
        <v>18428.64</v>
      </c>
      <c r="BP37" s="63">
        <v>156964.39000000001</v>
      </c>
      <c r="BQ37" s="63">
        <v>1894950.95</v>
      </c>
      <c r="BR37" s="63">
        <v>1124977.0900000001</v>
      </c>
      <c r="BS37" s="60"/>
      <c r="BT37" s="60"/>
      <c r="BU37" s="60"/>
      <c r="BV37" s="60"/>
      <c r="BW37" s="60"/>
      <c r="BX37" s="60"/>
      <c r="BY37" s="60"/>
      <c r="BZ37" s="60"/>
      <c r="CA37" s="60"/>
    </row>
    <row r="38" spans="2:79" outlineLevel="1" x14ac:dyDescent="0.2">
      <c r="B38" s="2">
        <v>30</v>
      </c>
      <c r="C38" s="9">
        <v>5135</v>
      </c>
      <c r="D38" s="126">
        <v>29</v>
      </c>
      <c r="E38" s="9" t="s">
        <v>68</v>
      </c>
      <c r="F38" s="63"/>
      <c r="G38" s="63">
        <f t="shared" si="1"/>
        <v>1571789.32</v>
      </c>
      <c r="H38" s="11"/>
      <c r="I38" s="11"/>
      <c r="J38" s="11"/>
      <c r="K38" s="11"/>
      <c r="L38" s="11"/>
      <c r="M38" s="11"/>
      <c r="N38" s="11"/>
      <c r="O38" s="60"/>
      <c r="P38" s="178">
        <v>36</v>
      </c>
      <c r="R38" s="63">
        <v>5561591.7999999998</v>
      </c>
      <c r="S38" s="63">
        <v>4060639.8</v>
      </c>
      <c r="T38" s="63">
        <v>59809.73</v>
      </c>
      <c r="U38" s="63">
        <v>264862</v>
      </c>
      <c r="V38" s="63">
        <v>870138.2</v>
      </c>
      <c r="W38" s="63">
        <v>610107.96</v>
      </c>
      <c r="X38" s="63">
        <v>84200.72</v>
      </c>
      <c r="Y38" s="63">
        <v>9720</v>
      </c>
      <c r="Z38" s="63">
        <v>53735.73</v>
      </c>
      <c r="AA38" s="63">
        <v>1571789.32</v>
      </c>
      <c r="AB38" s="63">
        <v>193659.42</v>
      </c>
      <c r="AC38" s="63">
        <v>1301139.1299999999</v>
      </c>
      <c r="AD38" s="63">
        <v>162312.03</v>
      </c>
      <c r="AE38" s="63">
        <v>189304.06</v>
      </c>
      <c r="AF38" s="63">
        <v>471968.92</v>
      </c>
      <c r="AG38" s="63">
        <v>140510.96</v>
      </c>
      <c r="AH38" s="63">
        <v>62367.57</v>
      </c>
      <c r="AI38" s="63">
        <v>691347.5</v>
      </c>
      <c r="AJ38" s="63">
        <v>73269.119999999995</v>
      </c>
      <c r="AK38" s="63">
        <v>352283.42</v>
      </c>
      <c r="AL38" s="63">
        <v>26999.05</v>
      </c>
      <c r="AM38" s="63">
        <v>7450</v>
      </c>
      <c r="AN38" s="63">
        <v>113881.24</v>
      </c>
      <c r="AO38" s="63">
        <v>112637759.7</v>
      </c>
      <c r="AP38" s="63">
        <v>6937370.0999999996</v>
      </c>
      <c r="AQ38" s="63">
        <v>434244.02</v>
      </c>
      <c r="AR38" s="63">
        <v>209929.36</v>
      </c>
      <c r="AS38" s="63">
        <v>99417.65</v>
      </c>
      <c r="AT38" s="63">
        <v>221647.7</v>
      </c>
      <c r="AU38" s="63">
        <v>1537574.99</v>
      </c>
      <c r="AV38" s="63">
        <v>446140.59</v>
      </c>
      <c r="AW38" s="63">
        <v>398422.99</v>
      </c>
      <c r="AX38" s="63">
        <v>731976.97</v>
      </c>
      <c r="AY38" s="63">
        <v>67026.19</v>
      </c>
      <c r="AZ38" s="63">
        <v>803201</v>
      </c>
      <c r="BA38" s="63">
        <v>182389.4</v>
      </c>
      <c r="BB38" s="63">
        <v>550697.68000000005</v>
      </c>
      <c r="BC38" s="63">
        <v>96184.5</v>
      </c>
      <c r="BD38" s="63">
        <v>169743.13</v>
      </c>
      <c r="BE38" s="63">
        <v>137121</v>
      </c>
      <c r="BF38" s="63">
        <v>724440.41</v>
      </c>
      <c r="BG38" s="63">
        <v>135081.26999999999</v>
      </c>
      <c r="BH38" s="63">
        <v>39222.61</v>
      </c>
      <c r="BI38" s="63">
        <v>75010.37</v>
      </c>
      <c r="BJ38" s="63">
        <v>2527645.3199999998</v>
      </c>
      <c r="BK38" s="63">
        <v>81673.8</v>
      </c>
      <c r="BL38" s="63">
        <v>3647224.84</v>
      </c>
      <c r="BM38" s="63">
        <v>170914.48</v>
      </c>
      <c r="BN38" s="63">
        <v>356541.93</v>
      </c>
      <c r="BO38" s="63">
        <v>69361.63</v>
      </c>
      <c r="BP38" s="63">
        <v>278123.52000000002</v>
      </c>
      <c r="BQ38" s="63">
        <v>921357.92</v>
      </c>
      <c r="BR38" s="63">
        <v>1263202.19</v>
      </c>
      <c r="BS38" s="60"/>
      <c r="BT38" s="60"/>
      <c r="BU38" s="60"/>
      <c r="BV38" s="60"/>
      <c r="BW38" s="60"/>
      <c r="BX38" s="60"/>
      <c r="BY38" s="60"/>
      <c r="BZ38" s="60"/>
      <c r="CA38" s="60"/>
    </row>
    <row r="39" spans="2:79" outlineLevel="1" x14ac:dyDescent="0.2">
      <c r="B39" s="2">
        <v>31</v>
      </c>
      <c r="C39" s="9">
        <v>5145</v>
      </c>
      <c r="D39" s="126">
        <v>30</v>
      </c>
      <c r="E39" s="9" t="s">
        <v>69</v>
      </c>
      <c r="F39" s="63"/>
      <c r="G39" s="63">
        <f t="shared" si="1"/>
        <v>8744.6200000000008</v>
      </c>
      <c r="H39" s="11"/>
      <c r="I39" s="11"/>
      <c r="J39" s="11"/>
      <c r="K39" s="11"/>
      <c r="L39" s="11"/>
      <c r="M39" s="11"/>
      <c r="N39" s="11"/>
      <c r="O39" s="60"/>
      <c r="P39" s="178">
        <v>37</v>
      </c>
      <c r="R39" s="63">
        <v>0</v>
      </c>
      <c r="S39" s="63">
        <v>0</v>
      </c>
      <c r="T39" s="63">
        <v>0</v>
      </c>
      <c r="U39" s="63">
        <v>29899</v>
      </c>
      <c r="V39" s="63">
        <v>1637.02</v>
      </c>
      <c r="W39" s="63">
        <v>25136.17</v>
      </c>
      <c r="X39" s="63">
        <v>48.98</v>
      </c>
      <c r="Y39" s="63">
        <v>0</v>
      </c>
      <c r="Z39" s="63">
        <v>349.68</v>
      </c>
      <c r="AA39" s="63">
        <v>8744.6200000000008</v>
      </c>
      <c r="AB39" s="63">
        <v>8711.92</v>
      </c>
      <c r="AC39" s="63">
        <v>0</v>
      </c>
      <c r="AD39" s="63">
        <v>372.04</v>
      </c>
      <c r="AE39" s="63">
        <v>0</v>
      </c>
      <c r="AF39" s="63">
        <v>0</v>
      </c>
      <c r="AG39" s="63">
        <v>29144</v>
      </c>
      <c r="AH39" s="63">
        <v>0</v>
      </c>
      <c r="AI39" s="63">
        <v>100349.64</v>
      </c>
      <c r="AJ39" s="63">
        <v>375.35</v>
      </c>
      <c r="AK39" s="63">
        <v>0</v>
      </c>
      <c r="AL39" s="63">
        <v>165.52</v>
      </c>
      <c r="AM39" s="63">
        <v>0</v>
      </c>
      <c r="AN39" s="63">
        <v>0</v>
      </c>
      <c r="AO39" s="63">
        <v>58000.44</v>
      </c>
      <c r="AP39" s="63">
        <v>221188.48000000001</v>
      </c>
      <c r="AQ39" s="63">
        <v>0</v>
      </c>
      <c r="AR39" s="63">
        <v>38694.660000000003</v>
      </c>
      <c r="AS39" s="63">
        <v>0</v>
      </c>
      <c r="AT39" s="63">
        <v>0</v>
      </c>
      <c r="AU39" s="63">
        <v>447590.5</v>
      </c>
      <c r="AV39" s="63">
        <v>0</v>
      </c>
      <c r="AW39" s="63">
        <v>2701.76</v>
      </c>
      <c r="AX39" s="63">
        <v>17354.14</v>
      </c>
      <c r="AY39" s="63">
        <v>156.04</v>
      </c>
      <c r="AZ39" s="63">
        <v>46920</v>
      </c>
      <c r="BA39" s="63">
        <v>1662.1</v>
      </c>
      <c r="BB39" s="63">
        <v>17.91</v>
      </c>
      <c r="BC39" s="63">
        <v>0</v>
      </c>
      <c r="BD39" s="63">
        <v>251705.58</v>
      </c>
      <c r="BE39" s="63">
        <v>482.89</v>
      </c>
      <c r="BF39" s="63">
        <v>13571.66</v>
      </c>
      <c r="BG39" s="63">
        <v>0</v>
      </c>
      <c r="BH39" s="63">
        <v>81.069999999999993</v>
      </c>
      <c r="BI39" s="63">
        <v>0</v>
      </c>
      <c r="BJ39" s="63">
        <v>110236.59</v>
      </c>
      <c r="BK39" s="63">
        <v>0</v>
      </c>
      <c r="BL39" s="63">
        <v>4597138.88</v>
      </c>
      <c r="BM39" s="63">
        <v>0</v>
      </c>
      <c r="BN39" s="63">
        <v>357.25</v>
      </c>
      <c r="BO39" s="63">
        <v>75.63</v>
      </c>
      <c r="BP39" s="63">
        <v>0</v>
      </c>
      <c r="BQ39" s="63">
        <v>67890.97</v>
      </c>
      <c r="BR39" s="63">
        <v>214474.93</v>
      </c>
      <c r="BS39" s="60"/>
      <c r="BT39" s="60"/>
      <c r="BU39" s="60"/>
      <c r="BV39" s="60"/>
      <c r="BW39" s="60"/>
      <c r="BX39" s="60"/>
      <c r="BY39" s="60"/>
      <c r="BZ39" s="60"/>
      <c r="CA39" s="60"/>
    </row>
    <row r="40" spans="2:79" outlineLevel="1" x14ac:dyDescent="0.2">
      <c r="B40" s="2">
        <v>32</v>
      </c>
      <c r="C40" s="9">
        <v>5150</v>
      </c>
      <c r="D40" s="126">
        <v>31</v>
      </c>
      <c r="E40" s="9" t="s">
        <v>70</v>
      </c>
      <c r="F40" s="63"/>
      <c r="G40" s="63">
        <f t="shared" si="1"/>
        <v>282328.06</v>
      </c>
      <c r="H40" s="11"/>
      <c r="I40" s="11"/>
      <c r="J40" s="11"/>
      <c r="K40" s="11"/>
      <c r="L40" s="11"/>
      <c r="M40" s="11"/>
      <c r="N40" s="11"/>
      <c r="O40" s="60"/>
      <c r="P40" s="178">
        <v>38</v>
      </c>
      <c r="R40" s="63">
        <v>2530227.44</v>
      </c>
      <c r="S40" s="63">
        <v>0</v>
      </c>
      <c r="T40" s="63">
        <v>0</v>
      </c>
      <c r="U40" s="63">
        <v>14605</v>
      </c>
      <c r="V40" s="63">
        <v>297033.55</v>
      </c>
      <c r="W40" s="63">
        <v>34573.519999999997</v>
      </c>
      <c r="X40" s="63">
        <v>16614.82</v>
      </c>
      <c r="Y40" s="63">
        <v>1297.5</v>
      </c>
      <c r="Z40" s="63">
        <v>55154.04</v>
      </c>
      <c r="AA40" s="63">
        <v>282328.06</v>
      </c>
      <c r="AB40" s="63">
        <v>77229.52</v>
      </c>
      <c r="AC40" s="63">
        <v>0</v>
      </c>
      <c r="AD40" s="63">
        <v>38266.11</v>
      </c>
      <c r="AE40" s="63">
        <v>48305.41</v>
      </c>
      <c r="AF40" s="63">
        <v>71135.520000000004</v>
      </c>
      <c r="AG40" s="63">
        <v>89030.81</v>
      </c>
      <c r="AH40" s="63">
        <v>418.85</v>
      </c>
      <c r="AI40" s="63">
        <v>56763.6</v>
      </c>
      <c r="AJ40" s="63">
        <v>11904.7</v>
      </c>
      <c r="AK40" s="63">
        <v>25574.44</v>
      </c>
      <c r="AL40" s="63">
        <v>6609.89</v>
      </c>
      <c r="AM40" s="63">
        <v>0</v>
      </c>
      <c r="AN40" s="63">
        <v>9542.7900000000009</v>
      </c>
      <c r="AO40" s="63">
        <v>1680243.31</v>
      </c>
      <c r="AP40" s="63">
        <v>759364.28</v>
      </c>
      <c r="AQ40" s="63">
        <v>9494.56</v>
      </c>
      <c r="AR40" s="63">
        <v>149467.66</v>
      </c>
      <c r="AS40" s="63">
        <v>0</v>
      </c>
      <c r="AT40" s="63">
        <v>20598.78</v>
      </c>
      <c r="AU40" s="63">
        <v>1617151.62</v>
      </c>
      <c r="AV40" s="63">
        <v>83432.039999999994</v>
      </c>
      <c r="AW40" s="63">
        <v>276927.92</v>
      </c>
      <c r="AX40" s="63">
        <v>294196.36</v>
      </c>
      <c r="AY40" s="63">
        <v>32041.61</v>
      </c>
      <c r="AZ40" s="63">
        <v>78309</v>
      </c>
      <c r="BA40" s="63">
        <v>56236.7</v>
      </c>
      <c r="BB40" s="63">
        <v>474144.98</v>
      </c>
      <c r="BC40" s="63">
        <v>3331.56</v>
      </c>
      <c r="BD40" s="63">
        <v>0</v>
      </c>
      <c r="BE40" s="63">
        <v>17530.87</v>
      </c>
      <c r="BF40" s="63">
        <v>195188.14</v>
      </c>
      <c r="BG40" s="63">
        <v>1347.83</v>
      </c>
      <c r="BH40" s="63">
        <v>5527.26</v>
      </c>
      <c r="BI40" s="63">
        <v>0</v>
      </c>
      <c r="BJ40" s="63">
        <v>245914.62</v>
      </c>
      <c r="BK40" s="63">
        <v>14770.43</v>
      </c>
      <c r="BL40" s="63">
        <v>13416937.029999999</v>
      </c>
      <c r="BM40" s="63">
        <v>154680.57</v>
      </c>
      <c r="BN40" s="63">
        <v>108851.44</v>
      </c>
      <c r="BO40" s="63">
        <v>0</v>
      </c>
      <c r="BP40" s="63">
        <v>35935.620000000003</v>
      </c>
      <c r="BQ40" s="63">
        <v>865754.87</v>
      </c>
      <c r="BR40" s="63">
        <v>1365236.54</v>
      </c>
      <c r="BS40" s="60"/>
      <c r="BT40" s="60"/>
      <c r="BU40" s="60"/>
      <c r="BV40" s="60"/>
      <c r="BW40" s="60"/>
      <c r="BX40" s="60"/>
      <c r="BY40" s="60"/>
      <c r="BZ40" s="60"/>
      <c r="CA40" s="60"/>
    </row>
    <row r="41" spans="2:79" outlineLevel="1" x14ac:dyDescent="0.2">
      <c r="B41" s="2">
        <v>33</v>
      </c>
      <c r="C41" s="9">
        <v>5155</v>
      </c>
      <c r="D41" s="126">
        <v>32</v>
      </c>
      <c r="E41" s="9" t="s">
        <v>71</v>
      </c>
      <c r="F41" s="63"/>
      <c r="G41" s="63">
        <f t="shared" si="1"/>
        <v>257485.61</v>
      </c>
      <c r="H41" s="11"/>
      <c r="I41" s="11"/>
      <c r="J41" s="11"/>
      <c r="K41" s="11"/>
      <c r="L41" s="11"/>
      <c r="M41" s="11"/>
      <c r="N41" s="11"/>
      <c r="O41" s="60"/>
      <c r="P41" s="178">
        <v>39</v>
      </c>
      <c r="R41" s="63">
        <v>0</v>
      </c>
      <c r="S41" s="63">
        <v>0</v>
      </c>
      <c r="T41" s="63">
        <v>0</v>
      </c>
      <c r="U41" s="63">
        <v>46713</v>
      </c>
      <c r="V41" s="63">
        <v>833446.41</v>
      </c>
      <c r="W41" s="63">
        <v>76966.8</v>
      </c>
      <c r="X41" s="63">
        <v>96251.94</v>
      </c>
      <c r="Y41" s="63">
        <v>1720</v>
      </c>
      <c r="Z41" s="63">
        <v>133284.57999999999</v>
      </c>
      <c r="AA41" s="63">
        <v>257485.61</v>
      </c>
      <c r="AB41" s="63">
        <v>309114.46000000002</v>
      </c>
      <c r="AC41" s="63">
        <v>537621.41</v>
      </c>
      <c r="AD41" s="63">
        <v>249870.13</v>
      </c>
      <c r="AE41" s="63">
        <v>-299940.86</v>
      </c>
      <c r="AF41" s="63">
        <v>152390.97</v>
      </c>
      <c r="AG41" s="63">
        <v>127428.93</v>
      </c>
      <c r="AH41" s="63">
        <v>3166.47</v>
      </c>
      <c r="AI41" s="63">
        <v>142079.34</v>
      </c>
      <c r="AJ41" s="63">
        <v>20250</v>
      </c>
      <c r="AK41" s="63">
        <v>0</v>
      </c>
      <c r="AL41" s="63">
        <v>2632.35</v>
      </c>
      <c r="AM41" s="63">
        <v>4274</v>
      </c>
      <c r="AN41" s="63">
        <v>12414.62</v>
      </c>
      <c r="AO41" s="63">
        <v>8569240.8900000006</v>
      </c>
      <c r="AP41" s="63">
        <v>251214.98</v>
      </c>
      <c r="AQ41" s="63">
        <v>73845.62</v>
      </c>
      <c r="AR41" s="63">
        <v>80964.800000000003</v>
      </c>
      <c r="AS41" s="63">
        <v>16366.82</v>
      </c>
      <c r="AT41" s="63">
        <v>230635.56</v>
      </c>
      <c r="AU41" s="63">
        <v>616677.31000000006</v>
      </c>
      <c r="AV41" s="63">
        <v>0</v>
      </c>
      <c r="AW41" s="63">
        <v>117725.22</v>
      </c>
      <c r="AX41" s="63">
        <v>225757.01</v>
      </c>
      <c r="AY41" s="63">
        <v>56227.01</v>
      </c>
      <c r="AZ41" s="63">
        <v>205211</v>
      </c>
      <c r="BA41" s="63">
        <v>8049.3</v>
      </c>
      <c r="BB41" s="63">
        <v>563.26</v>
      </c>
      <c r="BC41" s="63">
        <v>89262.42</v>
      </c>
      <c r="BD41" s="63">
        <v>60085.89</v>
      </c>
      <c r="BE41" s="63">
        <v>35570.21</v>
      </c>
      <c r="BF41" s="63">
        <v>11871.53</v>
      </c>
      <c r="BG41" s="63">
        <v>7156.6</v>
      </c>
      <c r="BH41" s="63">
        <v>6756.33</v>
      </c>
      <c r="BI41" s="63">
        <v>0</v>
      </c>
      <c r="BJ41" s="63">
        <v>141405.46</v>
      </c>
      <c r="BK41" s="63">
        <v>19154.97</v>
      </c>
      <c r="BL41" s="63">
        <v>25642.080000000002</v>
      </c>
      <c r="BM41" s="63">
        <v>120985.57</v>
      </c>
      <c r="BN41" s="63">
        <v>143706.28</v>
      </c>
      <c r="BO41" s="63">
        <v>21986.04</v>
      </c>
      <c r="BP41" s="63">
        <v>256201.76</v>
      </c>
      <c r="BQ41" s="63">
        <v>530902.68999999994</v>
      </c>
      <c r="BR41" s="63">
        <v>279748.59999999998</v>
      </c>
      <c r="BS41" s="60"/>
      <c r="BT41" s="60"/>
      <c r="BU41" s="60"/>
      <c r="BV41" s="60"/>
      <c r="BW41" s="60"/>
      <c r="BX41" s="60"/>
      <c r="BY41" s="60"/>
      <c r="BZ41" s="60"/>
      <c r="CA41" s="60"/>
    </row>
    <row r="42" spans="2:79" outlineLevel="1" x14ac:dyDescent="0.2">
      <c r="B42" s="2">
        <v>34</v>
      </c>
      <c r="C42" s="9">
        <v>5160</v>
      </c>
      <c r="D42" s="126">
        <v>33</v>
      </c>
      <c r="E42" s="9" t="s">
        <v>72</v>
      </c>
      <c r="F42" s="63"/>
      <c r="G42" s="63">
        <f t="shared" ref="G42:G73" si="3">HLOOKUP($E$3,$R$3:$BR$269,P42,FALSE)</f>
        <v>55157.86</v>
      </c>
      <c r="H42" s="11"/>
      <c r="I42" s="11"/>
      <c r="J42" s="11"/>
      <c r="K42" s="11"/>
      <c r="L42" s="11"/>
      <c r="M42" s="11"/>
      <c r="N42" s="11"/>
      <c r="O42" s="60"/>
      <c r="P42" s="178">
        <v>40</v>
      </c>
      <c r="R42" s="63">
        <v>471241.29</v>
      </c>
      <c r="S42" s="63">
        <v>25845.88</v>
      </c>
      <c r="T42" s="63">
        <v>644.4</v>
      </c>
      <c r="U42" s="63">
        <v>36247</v>
      </c>
      <c r="V42" s="63">
        <v>42973.86</v>
      </c>
      <c r="W42" s="63">
        <v>86168.42</v>
      </c>
      <c r="X42" s="63">
        <v>32096.81</v>
      </c>
      <c r="Y42" s="63">
        <v>1570</v>
      </c>
      <c r="Z42" s="63">
        <v>16076.79</v>
      </c>
      <c r="AA42" s="63">
        <v>55157.86</v>
      </c>
      <c r="AB42" s="63">
        <v>76270.14</v>
      </c>
      <c r="AC42" s="63">
        <v>26793.57</v>
      </c>
      <c r="AD42" s="63">
        <v>41433.910000000003</v>
      </c>
      <c r="AE42" s="63">
        <v>88230.88</v>
      </c>
      <c r="AF42" s="63">
        <v>42289.42</v>
      </c>
      <c r="AG42" s="63">
        <v>40829.58</v>
      </c>
      <c r="AH42" s="63">
        <v>-8013.92</v>
      </c>
      <c r="AI42" s="63">
        <v>148533.01999999999</v>
      </c>
      <c r="AJ42" s="63">
        <v>12172.28</v>
      </c>
      <c r="AK42" s="63">
        <v>0</v>
      </c>
      <c r="AL42" s="63">
        <v>53766.78</v>
      </c>
      <c r="AM42" s="63">
        <v>-35</v>
      </c>
      <c r="AN42" s="63">
        <v>23074.73</v>
      </c>
      <c r="AO42" s="63">
        <v>3656023.45</v>
      </c>
      <c r="AP42" s="63">
        <v>57951.67</v>
      </c>
      <c r="AQ42" s="63">
        <v>27006.28</v>
      </c>
      <c r="AR42" s="63">
        <v>49521.43</v>
      </c>
      <c r="AS42" s="63">
        <v>13130.46</v>
      </c>
      <c r="AT42" s="63">
        <v>20158.96</v>
      </c>
      <c r="AU42" s="63">
        <v>113809.78</v>
      </c>
      <c r="AV42" s="63">
        <v>171689.37</v>
      </c>
      <c r="AW42" s="63">
        <v>121206.42</v>
      </c>
      <c r="AX42" s="63">
        <v>107878.52</v>
      </c>
      <c r="AY42" s="63">
        <v>53117.73</v>
      </c>
      <c r="AZ42" s="63">
        <v>175777</v>
      </c>
      <c r="BA42" s="63">
        <v>5378.83</v>
      </c>
      <c r="BB42" s="63">
        <v>18631.97</v>
      </c>
      <c r="BC42" s="63">
        <v>18343.84</v>
      </c>
      <c r="BD42" s="63">
        <v>0</v>
      </c>
      <c r="BE42" s="63">
        <v>65813.679999999993</v>
      </c>
      <c r="BF42" s="63">
        <v>33634.089999999997</v>
      </c>
      <c r="BG42" s="63">
        <v>2781.5</v>
      </c>
      <c r="BH42" s="63">
        <v>6592.9</v>
      </c>
      <c r="BI42" s="63">
        <v>329.86</v>
      </c>
      <c r="BJ42" s="63">
        <v>120863.87</v>
      </c>
      <c r="BK42" s="63">
        <v>28172.75</v>
      </c>
      <c r="BL42" s="63">
        <v>1326827.6599999999</v>
      </c>
      <c r="BM42" s="63">
        <v>-4530.8500000000004</v>
      </c>
      <c r="BN42" s="63">
        <v>201149.83</v>
      </c>
      <c r="BO42" s="63">
        <v>2808.1</v>
      </c>
      <c r="BP42" s="63">
        <v>86379.38</v>
      </c>
      <c r="BQ42" s="63">
        <v>327912.59999999998</v>
      </c>
      <c r="BR42" s="63">
        <v>45494.16</v>
      </c>
      <c r="BS42" s="60"/>
      <c r="BT42" s="60"/>
      <c r="BU42" s="60"/>
      <c r="BV42" s="60"/>
      <c r="BW42" s="60"/>
      <c r="BX42" s="60"/>
      <c r="BY42" s="60"/>
      <c r="BZ42" s="60"/>
      <c r="CA42" s="60"/>
    </row>
    <row r="43" spans="2:79" outlineLevel="1" x14ac:dyDescent="0.2">
      <c r="B43" s="2">
        <v>35</v>
      </c>
      <c r="C43" s="9">
        <v>5175</v>
      </c>
      <c r="D43" s="126">
        <v>34</v>
      </c>
      <c r="E43" s="9" t="s">
        <v>73</v>
      </c>
      <c r="F43" s="63"/>
      <c r="G43" s="63">
        <f t="shared" si="3"/>
        <v>449382.89</v>
      </c>
      <c r="H43" s="11"/>
      <c r="I43" s="11"/>
      <c r="J43" s="11"/>
      <c r="K43" s="11"/>
      <c r="L43" s="11"/>
      <c r="M43" s="11"/>
      <c r="N43" s="11"/>
      <c r="O43" s="60"/>
      <c r="P43" s="178">
        <v>41</v>
      </c>
      <c r="R43" s="63">
        <v>1481416.08</v>
      </c>
      <c r="S43" s="63">
        <v>611799.23</v>
      </c>
      <c r="T43" s="63">
        <v>45995.33</v>
      </c>
      <c r="U43" s="63">
        <v>151515</v>
      </c>
      <c r="V43" s="63">
        <v>201105.45</v>
      </c>
      <c r="W43" s="63">
        <v>546425.62</v>
      </c>
      <c r="X43" s="63">
        <v>0</v>
      </c>
      <c r="Y43" s="63">
        <v>0</v>
      </c>
      <c r="Z43" s="63">
        <v>311649.3</v>
      </c>
      <c r="AA43" s="63">
        <v>449382.89</v>
      </c>
      <c r="AB43" s="63">
        <v>388893.7</v>
      </c>
      <c r="AC43" s="63">
        <v>0</v>
      </c>
      <c r="AD43" s="63">
        <v>198963.95</v>
      </c>
      <c r="AE43" s="63">
        <v>177084.15</v>
      </c>
      <c r="AF43" s="63">
        <v>2976.59</v>
      </c>
      <c r="AG43" s="63">
        <v>150323.41</v>
      </c>
      <c r="AH43" s="63">
        <v>45021.5</v>
      </c>
      <c r="AI43" s="63">
        <v>90022.17</v>
      </c>
      <c r="AJ43" s="63">
        <v>0</v>
      </c>
      <c r="AK43" s="63">
        <v>0</v>
      </c>
      <c r="AL43" s="63">
        <v>4687.8</v>
      </c>
      <c r="AM43" s="63">
        <v>2571.1799999999998</v>
      </c>
      <c r="AN43" s="63">
        <v>2359.16</v>
      </c>
      <c r="AO43" s="63">
        <v>6085210.8899999997</v>
      </c>
      <c r="AP43" s="63">
        <v>1497566.6</v>
      </c>
      <c r="AQ43" s="63">
        <v>30917.16</v>
      </c>
      <c r="AR43" s="63">
        <v>0</v>
      </c>
      <c r="AS43" s="63">
        <v>99265.919999999998</v>
      </c>
      <c r="AT43" s="63">
        <v>16490.91</v>
      </c>
      <c r="AU43" s="63">
        <v>808.27</v>
      </c>
      <c r="AV43" s="63">
        <v>169828.7</v>
      </c>
      <c r="AW43" s="63">
        <v>4656</v>
      </c>
      <c r="AX43" s="63">
        <v>0</v>
      </c>
      <c r="AY43" s="63">
        <v>71374.960000000006</v>
      </c>
      <c r="AZ43" s="63">
        <v>24616</v>
      </c>
      <c r="BA43" s="63">
        <v>1685</v>
      </c>
      <c r="BB43" s="63">
        <v>51127.199999999997</v>
      </c>
      <c r="BC43" s="63">
        <v>0</v>
      </c>
      <c r="BD43" s="63">
        <v>0</v>
      </c>
      <c r="BE43" s="63">
        <v>89.96</v>
      </c>
      <c r="BF43" s="63">
        <v>58941.88</v>
      </c>
      <c r="BG43" s="63">
        <v>0</v>
      </c>
      <c r="BH43" s="63">
        <v>4281.08</v>
      </c>
      <c r="BI43" s="63">
        <v>2210.67</v>
      </c>
      <c r="BJ43" s="63">
        <v>4433.66</v>
      </c>
      <c r="BK43" s="63">
        <v>1399.76</v>
      </c>
      <c r="BL43" s="63">
        <v>382888.5</v>
      </c>
      <c r="BM43" s="63">
        <v>58946.62</v>
      </c>
      <c r="BN43" s="63">
        <v>139736.64000000001</v>
      </c>
      <c r="BO43" s="63">
        <v>14156.03</v>
      </c>
      <c r="BP43" s="63">
        <v>388163.15</v>
      </c>
      <c r="BQ43" s="63">
        <v>0</v>
      </c>
      <c r="BR43" s="63">
        <v>722430.88</v>
      </c>
      <c r="BS43" s="60"/>
      <c r="BT43" s="60"/>
      <c r="BU43" s="60"/>
      <c r="BV43" s="60"/>
      <c r="BW43" s="60"/>
      <c r="BX43" s="60"/>
      <c r="BY43" s="60"/>
      <c r="BZ43" s="60"/>
      <c r="CA43" s="60"/>
    </row>
    <row r="44" spans="2:79" x14ac:dyDescent="0.2">
      <c r="B44" s="2">
        <v>36</v>
      </c>
      <c r="C44" s="12"/>
      <c r="D44" s="126"/>
      <c r="E44" s="13" t="s">
        <v>74</v>
      </c>
      <c r="F44" s="139"/>
      <c r="G44" s="138">
        <f t="shared" si="3"/>
        <v>7443163.7000000002</v>
      </c>
      <c r="H44" s="11"/>
      <c r="I44" s="14"/>
      <c r="J44" s="14"/>
      <c r="K44" s="14"/>
      <c r="L44" s="14"/>
      <c r="M44" s="14"/>
      <c r="N44" s="14"/>
      <c r="O44" s="60"/>
      <c r="P44" s="178">
        <v>42</v>
      </c>
      <c r="R44" s="138">
        <f>SUM(R31:R43)</f>
        <v>28854345.140000001</v>
      </c>
      <c r="S44" s="138">
        <f t="shared" ref="S44:BR44" si="4">SUM(S31:S43)</f>
        <v>6043763.9499999993</v>
      </c>
      <c r="T44" s="138">
        <f t="shared" si="4"/>
        <v>174818.66000000003</v>
      </c>
      <c r="U44" s="138">
        <f t="shared" si="4"/>
        <v>1205469</v>
      </c>
      <c r="V44" s="138">
        <f t="shared" si="4"/>
        <v>6298065.2999999998</v>
      </c>
      <c r="W44" s="138">
        <f t="shared" si="4"/>
        <v>2376646.35</v>
      </c>
      <c r="X44" s="138">
        <f t="shared" si="4"/>
        <v>484535.72000000003</v>
      </c>
      <c r="Y44" s="138">
        <f t="shared" si="4"/>
        <v>43720.56</v>
      </c>
      <c r="Z44" s="138">
        <f t="shared" si="4"/>
        <v>991987.33000000007</v>
      </c>
      <c r="AA44" s="138">
        <f t="shared" si="4"/>
        <v>7443163.7000000002</v>
      </c>
      <c r="AB44" s="138">
        <f t="shared" si="4"/>
        <v>3557858.6100000003</v>
      </c>
      <c r="AC44" s="138">
        <f t="shared" si="4"/>
        <v>2889724.19</v>
      </c>
      <c r="AD44" s="138">
        <f t="shared" si="4"/>
        <v>1355875.67</v>
      </c>
      <c r="AE44" s="138">
        <f t="shared" si="4"/>
        <v>841064.62000000011</v>
      </c>
      <c r="AF44" s="138">
        <f t="shared" si="4"/>
        <v>1134519.23</v>
      </c>
      <c r="AG44" s="138">
        <f t="shared" si="4"/>
        <v>1970043.64</v>
      </c>
      <c r="AH44" s="138">
        <f t="shared" si="4"/>
        <v>260986.25</v>
      </c>
      <c r="AI44" s="138">
        <f t="shared" si="4"/>
        <v>1966696.74</v>
      </c>
      <c r="AJ44" s="138">
        <f t="shared" si="4"/>
        <v>427616.75999999995</v>
      </c>
      <c r="AK44" s="138">
        <f t="shared" si="4"/>
        <v>608453.86499999999</v>
      </c>
      <c r="AL44" s="138">
        <f t="shared" si="4"/>
        <v>408032.47000000003</v>
      </c>
      <c r="AM44" s="138">
        <f t="shared" si="4"/>
        <v>27924.13</v>
      </c>
      <c r="AN44" s="138">
        <f t="shared" si="4"/>
        <v>213517.51</v>
      </c>
      <c r="AO44" s="138">
        <f t="shared" si="4"/>
        <v>234811227.87999994</v>
      </c>
      <c r="AP44" s="138">
        <f t="shared" si="4"/>
        <v>15526676.309999999</v>
      </c>
      <c r="AQ44" s="138">
        <f t="shared" si="4"/>
        <v>1089173.96</v>
      </c>
      <c r="AR44" s="138">
        <f t="shared" si="4"/>
        <v>1314840.73</v>
      </c>
      <c r="AS44" s="138">
        <f t="shared" si="4"/>
        <v>339697.29</v>
      </c>
      <c r="AT44" s="138">
        <f t="shared" si="4"/>
        <v>2322095.75</v>
      </c>
      <c r="AU44" s="138">
        <f t="shared" si="4"/>
        <v>9080755.5299999993</v>
      </c>
      <c r="AV44" s="138">
        <f t="shared" si="4"/>
        <v>1513898.49</v>
      </c>
      <c r="AW44" s="138">
        <f t="shared" si="4"/>
        <v>1354770.5499999998</v>
      </c>
      <c r="AX44" s="138">
        <f t="shared" si="4"/>
        <v>3269317.98</v>
      </c>
      <c r="AY44" s="138">
        <f t="shared" si="4"/>
        <v>656340.69999999995</v>
      </c>
      <c r="AZ44" s="138">
        <f t="shared" si="4"/>
        <v>2500347</v>
      </c>
      <c r="BA44" s="138">
        <f t="shared" si="4"/>
        <v>708927.08</v>
      </c>
      <c r="BB44" s="138">
        <f t="shared" si="4"/>
        <v>2275405.9899999998</v>
      </c>
      <c r="BC44" s="138">
        <f t="shared" si="4"/>
        <v>258210.09</v>
      </c>
      <c r="BD44" s="138">
        <f t="shared" si="4"/>
        <v>1612060.68</v>
      </c>
      <c r="BE44" s="138">
        <f t="shared" si="4"/>
        <v>584753.57000000007</v>
      </c>
      <c r="BF44" s="138">
        <f t="shared" si="4"/>
        <v>2465144.38</v>
      </c>
      <c r="BG44" s="138">
        <f t="shared" si="4"/>
        <v>198705.86</v>
      </c>
      <c r="BH44" s="138">
        <f t="shared" si="4"/>
        <v>457861.25000000006</v>
      </c>
      <c r="BI44" s="138">
        <f t="shared" si="4"/>
        <v>147529.12999999998</v>
      </c>
      <c r="BJ44" s="138">
        <f t="shared" si="4"/>
        <v>7792757.1299999999</v>
      </c>
      <c r="BK44" s="138">
        <f t="shared" si="4"/>
        <v>218296.81999999998</v>
      </c>
      <c r="BL44" s="138">
        <f t="shared" si="4"/>
        <v>75074515.799999982</v>
      </c>
      <c r="BM44" s="138">
        <f t="shared" si="4"/>
        <v>906376.2200000002</v>
      </c>
      <c r="BN44" s="138">
        <f t="shared" si="4"/>
        <v>2391016.21</v>
      </c>
      <c r="BO44" s="138">
        <f t="shared" si="4"/>
        <v>277401.13000000006</v>
      </c>
      <c r="BP44" s="138">
        <f t="shared" si="4"/>
        <v>1811692.56</v>
      </c>
      <c r="BQ44" s="138">
        <f t="shared" si="4"/>
        <v>7587123.0800000001</v>
      </c>
      <c r="BR44" s="138">
        <f t="shared" si="4"/>
        <v>6525608.5300000003</v>
      </c>
      <c r="BS44" s="60"/>
      <c r="BT44" s="60"/>
      <c r="BU44" s="60"/>
      <c r="BV44" s="60"/>
      <c r="BW44" s="22"/>
      <c r="BX44" s="22"/>
      <c r="BY44" s="22"/>
      <c r="BZ44" s="22"/>
      <c r="CA44" s="22"/>
    </row>
    <row r="45" spans="2:79" outlineLevel="1" x14ac:dyDescent="0.2">
      <c r="B45" s="2">
        <v>37</v>
      </c>
      <c r="C45" s="9">
        <v>5305</v>
      </c>
      <c r="D45" s="126">
        <v>35</v>
      </c>
      <c r="E45" s="9" t="s">
        <v>75</v>
      </c>
      <c r="F45" s="63"/>
      <c r="G45" s="63">
        <f t="shared" si="3"/>
        <v>161455.79</v>
      </c>
      <c r="H45" s="11"/>
      <c r="I45" s="11"/>
      <c r="J45" s="11"/>
      <c r="K45" s="11"/>
      <c r="L45" s="11"/>
      <c r="M45" s="11"/>
      <c r="N45" s="11"/>
      <c r="O45" s="60"/>
      <c r="P45" s="178">
        <v>43</v>
      </c>
      <c r="R45" s="63">
        <v>1812857.17</v>
      </c>
      <c r="S45" s="63">
        <v>137153.29</v>
      </c>
      <c r="T45" s="63">
        <v>3569.28</v>
      </c>
      <c r="U45" s="63">
        <v>198764</v>
      </c>
      <c r="V45" s="63">
        <v>0</v>
      </c>
      <c r="W45" s="63">
        <v>144205.07999999999</v>
      </c>
      <c r="X45" s="63">
        <v>58586.68</v>
      </c>
      <c r="Y45" s="63">
        <v>0</v>
      </c>
      <c r="Z45" s="63">
        <v>140915.23000000001</v>
      </c>
      <c r="AA45" s="63">
        <v>161455.79</v>
      </c>
      <c r="AB45" s="63">
        <v>533683.01</v>
      </c>
      <c r="AC45" s="63">
        <v>0</v>
      </c>
      <c r="AD45" s="63">
        <v>142938.26999999999</v>
      </c>
      <c r="AE45" s="63">
        <v>105895.12</v>
      </c>
      <c r="AF45" s="63">
        <v>190616.95999999999</v>
      </c>
      <c r="AG45" s="63">
        <v>89012.89</v>
      </c>
      <c r="AH45" s="63">
        <v>29041.79</v>
      </c>
      <c r="AI45" s="63">
        <v>179403.42</v>
      </c>
      <c r="AJ45" s="63">
        <v>75962.17</v>
      </c>
      <c r="AK45" s="63">
        <v>183612.61</v>
      </c>
      <c r="AL45" s="63">
        <v>0</v>
      </c>
      <c r="AM45" s="63">
        <v>0</v>
      </c>
      <c r="AN45" s="63">
        <v>0</v>
      </c>
      <c r="AO45" s="63">
        <v>239998.07999999999</v>
      </c>
      <c r="AP45" s="63">
        <v>0</v>
      </c>
      <c r="AQ45" s="63">
        <v>297730.13</v>
      </c>
      <c r="AR45" s="63">
        <v>0</v>
      </c>
      <c r="AS45" s="63">
        <v>0</v>
      </c>
      <c r="AT45" s="63">
        <v>174837.9</v>
      </c>
      <c r="AU45" s="63">
        <v>434071.37</v>
      </c>
      <c r="AV45" s="63">
        <v>0</v>
      </c>
      <c r="AW45" s="63">
        <v>279732.01</v>
      </c>
      <c r="AX45" s="63">
        <v>1144342</v>
      </c>
      <c r="AY45" s="63">
        <v>63772</v>
      </c>
      <c r="AZ45" s="63">
        <v>0</v>
      </c>
      <c r="BA45" s="63">
        <v>140679.15</v>
      </c>
      <c r="BB45" s="63">
        <v>537609.99300000002</v>
      </c>
      <c r="BC45" s="63">
        <v>142672.68</v>
      </c>
      <c r="BD45" s="63">
        <v>127989.18</v>
      </c>
      <c r="BE45" s="63">
        <v>63961.66</v>
      </c>
      <c r="BF45" s="63">
        <v>12273.14</v>
      </c>
      <c r="BG45" s="63">
        <v>0</v>
      </c>
      <c r="BH45" s="63">
        <v>0</v>
      </c>
      <c r="BI45" s="63">
        <v>0</v>
      </c>
      <c r="BJ45" s="63">
        <v>0</v>
      </c>
      <c r="BK45" s="63">
        <v>72236.179999999993</v>
      </c>
      <c r="BL45" s="63">
        <v>793383.8</v>
      </c>
      <c r="BM45" s="63">
        <v>0</v>
      </c>
      <c r="BN45" s="63">
        <v>0</v>
      </c>
      <c r="BO45" s="63">
        <v>66313.95</v>
      </c>
      <c r="BP45" s="63">
        <v>0</v>
      </c>
      <c r="BQ45" s="63">
        <v>78802.69</v>
      </c>
      <c r="BR45" s="63">
        <v>731794.12</v>
      </c>
      <c r="BS45" s="60"/>
      <c r="BT45" s="60"/>
      <c r="BU45" s="60"/>
      <c r="BV45" s="60"/>
      <c r="BW45" s="60"/>
      <c r="BX45" s="60"/>
      <c r="BY45" s="60"/>
      <c r="BZ45" s="60"/>
      <c r="CA45" s="60"/>
    </row>
    <row r="46" spans="2:79" outlineLevel="1" x14ac:dyDescent="0.2">
      <c r="B46" s="2">
        <v>38</v>
      </c>
      <c r="C46" s="9">
        <v>5310</v>
      </c>
      <c r="D46" s="126">
        <v>36</v>
      </c>
      <c r="E46" s="9" t="s">
        <v>76</v>
      </c>
      <c r="F46" s="63"/>
      <c r="G46" s="63">
        <f t="shared" si="3"/>
        <v>251552.23</v>
      </c>
      <c r="H46" s="11"/>
      <c r="I46" s="11"/>
      <c r="J46" s="11"/>
      <c r="K46" s="11"/>
      <c r="L46" s="11"/>
      <c r="M46" s="11"/>
      <c r="N46" s="11"/>
      <c r="O46" s="60"/>
      <c r="P46" s="178">
        <v>44</v>
      </c>
      <c r="R46" s="63">
        <v>428837.9</v>
      </c>
      <c r="S46" s="63">
        <v>171292.86</v>
      </c>
      <c r="T46" s="63">
        <v>32056.37</v>
      </c>
      <c r="U46" s="63">
        <v>323182</v>
      </c>
      <c r="V46" s="63">
        <v>262055.79</v>
      </c>
      <c r="W46" s="63">
        <v>92779.97</v>
      </c>
      <c r="X46" s="63">
        <v>116592.68</v>
      </c>
      <c r="Y46" s="63">
        <v>-89.63</v>
      </c>
      <c r="Z46" s="63">
        <v>54749.35</v>
      </c>
      <c r="AA46" s="63">
        <v>251552.23</v>
      </c>
      <c r="AB46" s="63">
        <v>0</v>
      </c>
      <c r="AC46" s="63">
        <v>821675.53</v>
      </c>
      <c r="AD46" s="63">
        <v>200369.24</v>
      </c>
      <c r="AE46" s="63">
        <v>155061.28</v>
      </c>
      <c r="AF46" s="63">
        <v>2467.84</v>
      </c>
      <c r="AG46" s="63">
        <v>228618.54</v>
      </c>
      <c r="AH46" s="63">
        <v>12168.53</v>
      </c>
      <c r="AI46" s="63">
        <v>0</v>
      </c>
      <c r="AJ46" s="63">
        <v>68117.570000000007</v>
      </c>
      <c r="AK46" s="63">
        <v>3022.44</v>
      </c>
      <c r="AL46" s="63">
        <v>23994.75</v>
      </c>
      <c r="AM46" s="63">
        <v>0</v>
      </c>
      <c r="AN46" s="63">
        <v>32238.73</v>
      </c>
      <c r="AO46" s="63">
        <v>10669265.07</v>
      </c>
      <c r="AP46" s="63">
        <v>405751.73</v>
      </c>
      <c r="AQ46" s="63">
        <v>22382.65</v>
      </c>
      <c r="AR46" s="63">
        <v>297901.48</v>
      </c>
      <c r="AS46" s="63">
        <v>185861.13</v>
      </c>
      <c r="AT46" s="63">
        <v>107025.72</v>
      </c>
      <c r="AU46" s="63">
        <v>1737313.17</v>
      </c>
      <c r="AV46" s="63">
        <v>312937.11</v>
      </c>
      <c r="AW46" s="63">
        <v>601964.72</v>
      </c>
      <c r="AX46" s="63">
        <v>820961.93</v>
      </c>
      <c r="AY46" s="63">
        <v>118809.04</v>
      </c>
      <c r="AZ46" s="63">
        <v>411374</v>
      </c>
      <c r="BA46" s="63">
        <v>235083.08</v>
      </c>
      <c r="BB46" s="63">
        <v>1299246.1399999999</v>
      </c>
      <c r="BC46" s="63">
        <v>206484.05</v>
      </c>
      <c r="BD46" s="63">
        <v>752186.46</v>
      </c>
      <c r="BE46" s="63">
        <v>42110.5</v>
      </c>
      <c r="BF46" s="63">
        <v>305532.52</v>
      </c>
      <c r="BG46" s="63">
        <v>31349.72</v>
      </c>
      <c r="BH46" s="63">
        <v>23510.87</v>
      </c>
      <c r="BI46" s="63">
        <v>10685.08</v>
      </c>
      <c r="BJ46" s="63">
        <v>247253.26</v>
      </c>
      <c r="BK46" s="63">
        <v>74654.31</v>
      </c>
      <c r="BL46" s="63">
        <v>5090229.18</v>
      </c>
      <c r="BM46" s="63">
        <v>169216.27</v>
      </c>
      <c r="BN46" s="63">
        <v>0</v>
      </c>
      <c r="BO46" s="63">
        <v>61093.14</v>
      </c>
      <c r="BP46" s="63">
        <v>155816.17000000001</v>
      </c>
      <c r="BQ46" s="63">
        <v>1184018.92</v>
      </c>
      <c r="BR46" s="63">
        <v>531712</v>
      </c>
      <c r="BS46" s="60"/>
      <c r="BT46" s="60"/>
      <c r="BU46" s="60"/>
      <c r="BV46" s="60"/>
      <c r="BW46" s="60"/>
      <c r="BX46" s="60"/>
      <c r="BY46" s="60"/>
      <c r="BZ46" s="60"/>
      <c r="CA46" s="60"/>
    </row>
    <row r="47" spans="2:79" outlineLevel="1" x14ac:dyDescent="0.2">
      <c r="B47" s="2">
        <v>39</v>
      </c>
      <c r="C47" s="9">
        <v>5315</v>
      </c>
      <c r="D47" s="126">
        <v>37</v>
      </c>
      <c r="E47" s="9" t="s">
        <v>77</v>
      </c>
      <c r="F47" s="63"/>
      <c r="G47" s="63">
        <f t="shared" si="3"/>
        <v>6037583.6900000004</v>
      </c>
      <c r="H47" s="11"/>
      <c r="I47" s="11"/>
      <c r="J47" s="11"/>
      <c r="K47" s="11"/>
      <c r="L47" s="11"/>
      <c r="M47" s="11"/>
      <c r="N47" s="11"/>
      <c r="O47" s="60"/>
      <c r="P47" s="178">
        <v>45</v>
      </c>
      <c r="R47" s="63">
        <v>16169153.560000001</v>
      </c>
      <c r="S47" s="63">
        <v>205484.59</v>
      </c>
      <c r="T47" s="63">
        <v>157013.60999999999</v>
      </c>
      <c r="U47" s="63">
        <v>1437414</v>
      </c>
      <c r="V47" s="63">
        <v>1193786.58</v>
      </c>
      <c r="W47" s="63">
        <v>355814.27</v>
      </c>
      <c r="X47" s="63">
        <v>437471.39</v>
      </c>
      <c r="Y47" s="63">
        <v>312269.59000000003</v>
      </c>
      <c r="Z47" s="63">
        <v>687527.64</v>
      </c>
      <c r="AA47" s="63">
        <v>6037583.6900000004</v>
      </c>
      <c r="AB47" s="63">
        <v>1325920.53</v>
      </c>
      <c r="AC47" s="63">
        <v>1776297.73</v>
      </c>
      <c r="AD47" s="63">
        <v>612184.30000000005</v>
      </c>
      <c r="AE47" s="63">
        <v>925297.13</v>
      </c>
      <c r="AF47" s="63">
        <v>1060852.52</v>
      </c>
      <c r="AG47" s="63">
        <v>769031.4</v>
      </c>
      <c r="AH47" s="63">
        <v>198046.81</v>
      </c>
      <c r="AI47" s="63">
        <v>814473.76</v>
      </c>
      <c r="AJ47" s="63">
        <v>538845.39</v>
      </c>
      <c r="AK47" s="63">
        <v>692538.31</v>
      </c>
      <c r="AL47" s="63">
        <v>263998.87</v>
      </c>
      <c r="AM47" s="63">
        <v>236011.62</v>
      </c>
      <c r="AN47" s="63">
        <v>337718.58</v>
      </c>
      <c r="AO47" s="63">
        <v>40400863.700000003</v>
      </c>
      <c r="AP47" s="63">
        <v>8169874.6100000003</v>
      </c>
      <c r="AQ47" s="63">
        <v>587885.18000000005</v>
      </c>
      <c r="AR47" s="63">
        <v>467707.72</v>
      </c>
      <c r="AS47" s="63">
        <v>227986.66</v>
      </c>
      <c r="AT47" s="63">
        <v>497911.95</v>
      </c>
      <c r="AU47" s="63">
        <v>1562976.67</v>
      </c>
      <c r="AV47" s="63">
        <v>521366.01</v>
      </c>
      <c r="AW47" s="63">
        <v>892704.31</v>
      </c>
      <c r="AX47" s="63">
        <v>3306670.88</v>
      </c>
      <c r="AY47" s="63">
        <v>605913.94999999995</v>
      </c>
      <c r="AZ47" s="63">
        <v>636155</v>
      </c>
      <c r="BA47" s="63">
        <v>324059.32</v>
      </c>
      <c r="BB47" s="63">
        <v>1517596.12</v>
      </c>
      <c r="BC47" s="63">
        <v>486256.46</v>
      </c>
      <c r="BD47" s="63">
        <v>1612098.36</v>
      </c>
      <c r="BE47" s="63">
        <v>583442.57999999996</v>
      </c>
      <c r="BF47" s="63">
        <v>394026.5</v>
      </c>
      <c r="BG47" s="63">
        <v>434388.47999999998</v>
      </c>
      <c r="BH47" s="63">
        <v>428515.67</v>
      </c>
      <c r="BI47" s="63">
        <v>211882.69</v>
      </c>
      <c r="BJ47" s="63">
        <v>1537822.83</v>
      </c>
      <c r="BK47" s="63">
        <v>427424.49</v>
      </c>
      <c r="BL47" s="63">
        <v>31532485.690000001</v>
      </c>
      <c r="BM47" s="63">
        <v>541243.89</v>
      </c>
      <c r="BN47" s="63">
        <v>1104692.92</v>
      </c>
      <c r="BO47" s="63">
        <v>134281.57</v>
      </c>
      <c r="BP47" s="63">
        <v>478624.02</v>
      </c>
      <c r="BQ47" s="63">
        <v>3037407.33</v>
      </c>
      <c r="BR47" s="63">
        <v>2904731.84</v>
      </c>
      <c r="BS47" s="60"/>
      <c r="BT47" s="60"/>
      <c r="BU47" s="60"/>
      <c r="BV47" s="60"/>
      <c r="BW47" s="60"/>
      <c r="BX47" s="60"/>
      <c r="BY47" s="60"/>
      <c r="BZ47" s="60"/>
      <c r="CA47" s="60"/>
    </row>
    <row r="48" spans="2:79" ht="12.6" customHeight="1" outlineLevel="1" x14ac:dyDescent="0.2">
      <c r="B48" s="2">
        <v>40</v>
      </c>
      <c r="C48" s="9">
        <v>5320</v>
      </c>
      <c r="D48" s="126">
        <v>38</v>
      </c>
      <c r="E48" s="9" t="s">
        <v>78</v>
      </c>
      <c r="F48" s="63"/>
      <c r="G48" s="63">
        <f t="shared" si="3"/>
        <v>1344950.58</v>
      </c>
      <c r="H48" s="11"/>
      <c r="I48" s="11"/>
      <c r="J48" s="11"/>
      <c r="K48" s="11"/>
      <c r="L48" s="11"/>
      <c r="M48" s="11"/>
      <c r="N48" s="11"/>
      <c r="O48" s="60"/>
      <c r="P48" s="178">
        <v>46</v>
      </c>
      <c r="R48" s="63">
        <v>7629484.75</v>
      </c>
      <c r="S48" s="63">
        <v>153805.6</v>
      </c>
      <c r="T48" s="63">
        <v>0</v>
      </c>
      <c r="U48" s="63">
        <v>360734</v>
      </c>
      <c r="V48" s="63">
        <v>251121.88</v>
      </c>
      <c r="W48" s="63">
        <v>431412.53</v>
      </c>
      <c r="X48" s="63">
        <v>109586.66</v>
      </c>
      <c r="Y48" s="63">
        <v>0</v>
      </c>
      <c r="Z48" s="63">
        <v>38570.42</v>
      </c>
      <c r="AA48" s="63">
        <v>1344950.58</v>
      </c>
      <c r="AB48" s="63">
        <v>846034.44</v>
      </c>
      <c r="AC48" s="63">
        <v>40189.449999999997</v>
      </c>
      <c r="AD48" s="63">
        <v>135853.56</v>
      </c>
      <c r="AE48" s="63">
        <v>478793.98</v>
      </c>
      <c r="AF48" s="63">
        <v>368207.26</v>
      </c>
      <c r="AG48" s="63">
        <v>167688.04999999999</v>
      </c>
      <c r="AH48" s="63">
        <v>24508.31</v>
      </c>
      <c r="AI48" s="63">
        <v>216868.35</v>
      </c>
      <c r="AJ48" s="63">
        <v>33953.75</v>
      </c>
      <c r="AK48" s="63">
        <v>419261.75</v>
      </c>
      <c r="AL48" s="63">
        <v>61427.22</v>
      </c>
      <c r="AM48" s="63">
        <v>3147.1</v>
      </c>
      <c r="AN48" s="63">
        <v>150590.48000000001</v>
      </c>
      <c r="AO48" s="63">
        <v>8943266.2300000004</v>
      </c>
      <c r="AP48" s="63">
        <v>895148.05</v>
      </c>
      <c r="AQ48" s="63">
        <v>271583.3</v>
      </c>
      <c r="AR48" s="63">
        <v>169632.72</v>
      </c>
      <c r="AS48" s="63">
        <v>49079.82</v>
      </c>
      <c r="AT48" s="63">
        <v>115283.31</v>
      </c>
      <c r="AU48" s="63">
        <v>753983.87</v>
      </c>
      <c r="AV48" s="63">
        <v>586330.66</v>
      </c>
      <c r="AW48" s="63">
        <v>625931.66</v>
      </c>
      <c r="AX48" s="63">
        <v>501893.75</v>
      </c>
      <c r="AY48" s="63">
        <v>92497.8</v>
      </c>
      <c r="AZ48" s="63">
        <v>264990</v>
      </c>
      <c r="BA48" s="63">
        <v>114954.82</v>
      </c>
      <c r="BB48" s="63">
        <v>337403.77</v>
      </c>
      <c r="BC48" s="63">
        <v>261647.54</v>
      </c>
      <c r="BD48" s="63">
        <v>319816.34999999998</v>
      </c>
      <c r="BE48" s="63">
        <v>212993.71</v>
      </c>
      <c r="BF48" s="63">
        <v>102075.64</v>
      </c>
      <c r="BG48" s="63">
        <v>59560.07</v>
      </c>
      <c r="BH48" s="63">
        <v>34913.89</v>
      </c>
      <c r="BI48" s="63">
        <v>83487.28</v>
      </c>
      <c r="BJ48" s="63">
        <v>434917.61</v>
      </c>
      <c r="BK48" s="63">
        <v>79611.98</v>
      </c>
      <c r="BL48" s="63">
        <v>5215587.42</v>
      </c>
      <c r="BM48" s="63">
        <v>412875.87</v>
      </c>
      <c r="BN48" s="63">
        <v>426074.35</v>
      </c>
      <c r="BO48" s="63">
        <v>122316.74</v>
      </c>
      <c r="BP48" s="63">
        <v>135894.41</v>
      </c>
      <c r="BQ48" s="63">
        <v>3331849.19</v>
      </c>
      <c r="BR48" s="63">
        <v>390365.29</v>
      </c>
      <c r="BS48" s="60"/>
      <c r="BT48" s="60"/>
      <c r="BU48" s="60"/>
      <c r="BV48" s="60"/>
      <c r="BW48" s="60"/>
      <c r="BX48" s="60"/>
      <c r="BY48" s="60"/>
      <c r="BZ48" s="60"/>
      <c r="CA48" s="60"/>
    </row>
    <row r="49" spans="2:79" outlineLevel="1" x14ac:dyDescent="0.2">
      <c r="B49" s="2">
        <v>41</v>
      </c>
      <c r="C49" s="9">
        <v>5325</v>
      </c>
      <c r="D49" s="126">
        <v>39</v>
      </c>
      <c r="E49" s="9" t="s">
        <v>79</v>
      </c>
      <c r="F49" s="63"/>
      <c r="G49" s="63">
        <f t="shared" si="3"/>
        <v>0</v>
      </c>
      <c r="H49" s="11"/>
      <c r="I49" s="11"/>
      <c r="J49" s="11"/>
      <c r="K49" s="11"/>
      <c r="L49" s="11"/>
      <c r="M49" s="11"/>
      <c r="N49" s="11"/>
      <c r="O49" s="60"/>
      <c r="P49" s="178">
        <v>47</v>
      </c>
      <c r="R49" s="63">
        <v>0</v>
      </c>
      <c r="S49" s="63">
        <v>0</v>
      </c>
      <c r="T49" s="63">
        <v>34.020000000000003</v>
      </c>
      <c r="U49" s="63">
        <v>0</v>
      </c>
      <c r="V49" s="63">
        <v>0</v>
      </c>
      <c r="W49" s="63">
        <v>0</v>
      </c>
      <c r="X49" s="63">
        <v>0.82</v>
      </c>
      <c r="Y49" s="63">
        <v>0</v>
      </c>
      <c r="Z49" s="63">
        <v>0</v>
      </c>
      <c r="AA49" s="63">
        <v>0</v>
      </c>
      <c r="AB49" s="63">
        <v>0</v>
      </c>
      <c r="AC49" s="63">
        <v>0</v>
      </c>
      <c r="AD49" s="63">
        <v>0</v>
      </c>
      <c r="AE49" s="63">
        <v>0</v>
      </c>
      <c r="AF49" s="63">
        <v>0</v>
      </c>
      <c r="AG49" s="63">
        <v>0</v>
      </c>
      <c r="AH49" s="63">
        <v>3.03</v>
      </c>
      <c r="AI49" s="63">
        <v>0</v>
      </c>
      <c r="AJ49" s="63">
        <v>0</v>
      </c>
      <c r="AK49" s="63">
        <v>0</v>
      </c>
      <c r="AL49" s="63">
        <v>0</v>
      </c>
      <c r="AM49" s="63">
        <v>0</v>
      </c>
      <c r="AN49" s="63">
        <v>0</v>
      </c>
      <c r="AO49" s="63">
        <v>0</v>
      </c>
      <c r="AP49" s="63">
        <v>0</v>
      </c>
      <c r="AQ49" s="63">
        <v>10</v>
      </c>
      <c r="AR49" s="63">
        <v>0</v>
      </c>
      <c r="AS49" s="63">
        <v>-1779.5</v>
      </c>
      <c r="AT49" s="63">
        <v>0</v>
      </c>
      <c r="AU49" s="63">
        <v>0</v>
      </c>
      <c r="AV49" s="63">
        <v>0</v>
      </c>
      <c r="AW49" s="63">
        <v>0</v>
      </c>
      <c r="AX49" s="63">
        <v>0</v>
      </c>
      <c r="AY49" s="63">
        <v>0</v>
      </c>
      <c r="AZ49" s="63">
        <v>0</v>
      </c>
      <c r="BA49" s="63">
        <v>-1.35</v>
      </c>
      <c r="BB49" s="63">
        <v>0</v>
      </c>
      <c r="BC49" s="63">
        <v>0</v>
      </c>
      <c r="BD49" s="63">
        <v>0</v>
      </c>
      <c r="BE49" s="63">
        <v>-411.76</v>
      </c>
      <c r="BF49" s="63">
        <v>0</v>
      </c>
      <c r="BG49" s="63">
        <v>8.41</v>
      </c>
      <c r="BH49" s="63">
        <v>0</v>
      </c>
      <c r="BI49" s="63">
        <v>0</v>
      </c>
      <c r="BJ49" s="63">
        <v>0</v>
      </c>
      <c r="BK49" s="63">
        <v>0</v>
      </c>
      <c r="BL49" s="63">
        <v>0</v>
      </c>
      <c r="BM49" s="63">
        <v>0</v>
      </c>
      <c r="BN49" s="63">
        <v>-64.91</v>
      </c>
      <c r="BO49" s="63">
        <v>-4</v>
      </c>
      <c r="BP49" s="63">
        <v>0</v>
      </c>
      <c r="BQ49" s="63">
        <v>27.69</v>
      </c>
      <c r="BR49" s="63">
        <v>-245.8</v>
      </c>
      <c r="BS49" s="60"/>
      <c r="BT49" s="60"/>
      <c r="BU49" s="60"/>
      <c r="BV49" s="60"/>
      <c r="BW49" s="60"/>
      <c r="BX49" s="60"/>
      <c r="BY49" s="60"/>
      <c r="BZ49" s="60"/>
      <c r="CA49" s="60"/>
    </row>
    <row r="50" spans="2:79" outlineLevel="1" x14ac:dyDescent="0.2">
      <c r="B50" s="2">
        <v>42</v>
      </c>
      <c r="C50" s="9">
        <v>5330</v>
      </c>
      <c r="D50" s="126">
        <v>40</v>
      </c>
      <c r="E50" s="9" t="s">
        <v>80</v>
      </c>
      <c r="F50" s="63"/>
      <c r="G50" s="63">
        <f t="shared" si="3"/>
        <v>0</v>
      </c>
      <c r="H50" s="11"/>
      <c r="I50" s="11"/>
      <c r="J50" s="11"/>
      <c r="K50" s="11"/>
      <c r="L50" s="11"/>
      <c r="M50" s="11"/>
      <c r="N50" s="11"/>
      <c r="O50" s="60"/>
      <c r="P50" s="178">
        <v>48</v>
      </c>
      <c r="R50" s="63">
        <v>0</v>
      </c>
      <c r="S50" s="63">
        <v>0</v>
      </c>
      <c r="T50" s="63">
        <v>0</v>
      </c>
      <c r="U50" s="63">
        <v>0</v>
      </c>
      <c r="V50" s="63">
        <v>184154.4</v>
      </c>
      <c r="W50" s="63">
        <v>0</v>
      </c>
      <c r="X50" s="63">
        <v>0</v>
      </c>
      <c r="Y50" s="63">
        <v>288</v>
      </c>
      <c r="Z50" s="63">
        <v>0</v>
      </c>
      <c r="AA50" s="63">
        <v>0</v>
      </c>
      <c r="AB50" s="63">
        <v>0</v>
      </c>
      <c r="AC50" s="63">
        <v>0</v>
      </c>
      <c r="AD50" s="63">
        <v>0</v>
      </c>
      <c r="AE50" s="63">
        <v>0</v>
      </c>
      <c r="AF50" s="63">
        <v>0</v>
      </c>
      <c r="AG50" s="63">
        <v>0</v>
      </c>
      <c r="AH50" s="63">
        <v>-1031.72</v>
      </c>
      <c r="AI50" s="63">
        <v>0</v>
      </c>
      <c r="AJ50" s="63">
        <v>1971.9</v>
      </c>
      <c r="AK50" s="63">
        <v>0</v>
      </c>
      <c r="AL50" s="63">
        <v>671.02</v>
      </c>
      <c r="AM50" s="63">
        <v>750</v>
      </c>
      <c r="AN50" s="63">
        <v>0</v>
      </c>
      <c r="AO50" s="63">
        <v>0</v>
      </c>
      <c r="AP50" s="63">
        <v>3.7</v>
      </c>
      <c r="AQ50" s="63">
        <v>0</v>
      </c>
      <c r="AR50" s="63">
        <v>0</v>
      </c>
      <c r="AS50" s="63">
        <v>0</v>
      </c>
      <c r="AT50" s="63">
        <v>0</v>
      </c>
      <c r="AU50" s="63">
        <v>-53692</v>
      </c>
      <c r="AV50" s="63">
        <v>53627.85</v>
      </c>
      <c r="AW50" s="63">
        <v>0</v>
      </c>
      <c r="AX50" s="63">
        <v>0</v>
      </c>
      <c r="AY50" s="63">
        <v>0</v>
      </c>
      <c r="AZ50" s="63">
        <v>0</v>
      </c>
      <c r="BA50" s="63">
        <v>2224.14</v>
      </c>
      <c r="BB50" s="63">
        <v>32006.66</v>
      </c>
      <c r="BC50" s="63">
        <v>0</v>
      </c>
      <c r="BD50" s="63">
        <v>0</v>
      </c>
      <c r="BE50" s="63">
        <v>-15235</v>
      </c>
      <c r="BF50" s="63">
        <v>0</v>
      </c>
      <c r="BG50" s="63">
        <v>0</v>
      </c>
      <c r="BH50" s="63">
        <v>0</v>
      </c>
      <c r="BI50" s="63">
        <v>4674.3999999999996</v>
      </c>
      <c r="BJ50" s="63">
        <v>0</v>
      </c>
      <c r="BK50" s="63">
        <v>0</v>
      </c>
      <c r="BL50" s="63">
        <v>0</v>
      </c>
      <c r="BM50" s="63">
        <v>825.4</v>
      </c>
      <c r="BN50" s="63">
        <v>0</v>
      </c>
      <c r="BO50" s="63">
        <v>0</v>
      </c>
      <c r="BP50" s="63">
        <v>15498.53</v>
      </c>
      <c r="BQ50" s="63">
        <v>0</v>
      </c>
      <c r="BR50" s="63">
        <v>16855.830000000002</v>
      </c>
      <c r="BS50" s="60"/>
      <c r="BT50" s="60"/>
      <c r="BU50" s="60"/>
      <c r="BV50" s="60"/>
      <c r="BW50" s="60"/>
      <c r="BX50" s="60"/>
      <c r="BY50" s="60"/>
      <c r="BZ50" s="60"/>
      <c r="CA50" s="60"/>
    </row>
    <row r="51" spans="2:79" outlineLevel="1" x14ac:dyDescent="0.2">
      <c r="B51" s="2">
        <v>43</v>
      </c>
      <c r="C51" s="9">
        <v>5340</v>
      </c>
      <c r="D51" s="126">
        <v>41</v>
      </c>
      <c r="E51" s="9" t="s">
        <v>81</v>
      </c>
      <c r="F51" s="63"/>
      <c r="G51" s="63">
        <f t="shared" si="3"/>
        <v>2537938.96</v>
      </c>
      <c r="H51" s="11"/>
      <c r="I51" s="11"/>
      <c r="J51" s="11"/>
      <c r="K51" s="11"/>
      <c r="L51" s="11"/>
      <c r="M51" s="11"/>
      <c r="N51" s="11"/>
      <c r="O51" s="60"/>
      <c r="P51" s="178">
        <v>49</v>
      </c>
      <c r="R51" s="63">
        <v>16768860.130000001</v>
      </c>
      <c r="S51" s="63">
        <v>261299.54</v>
      </c>
      <c r="T51" s="63">
        <v>0</v>
      </c>
      <c r="U51" s="63">
        <v>0</v>
      </c>
      <c r="V51" s="63">
        <v>773616.72</v>
      </c>
      <c r="W51" s="63">
        <v>547775.36</v>
      </c>
      <c r="X51" s="63">
        <v>0</v>
      </c>
      <c r="Y51" s="63">
        <v>0</v>
      </c>
      <c r="Z51" s="63">
        <v>726.61</v>
      </c>
      <c r="AA51" s="63">
        <v>2537938.96</v>
      </c>
      <c r="AB51" s="63">
        <v>939042.55</v>
      </c>
      <c r="AC51" s="63">
        <v>0</v>
      </c>
      <c r="AD51" s="63">
        <v>2400</v>
      </c>
      <c r="AE51" s="63">
        <v>0</v>
      </c>
      <c r="AF51" s="63">
        <v>10949.03</v>
      </c>
      <c r="AG51" s="63">
        <v>162477.67000000001</v>
      </c>
      <c r="AH51" s="63">
        <v>0</v>
      </c>
      <c r="AI51" s="63">
        <v>92259.73</v>
      </c>
      <c r="AJ51" s="63">
        <v>99.96</v>
      </c>
      <c r="AK51" s="63">
        <v>0</v>
      </c>
      <c r="AL51" s="63">
        <v>25827.84</v>
      </c>
      <c r="AM51" s="63">
        <v>0</v>
      </c>
      <c r="AN51" s="63">
        <v>0</v>
      </c>
      <c r="AO51" s="63">
        <v>6328051.2199999997</v>
      </c>
      <c r="AP51" s="63">
        <v>532617.42000000004</v>
      </c>
      <c r="AQ51" s="63">
        <v>394059.01</v>
      </c>
      <c r="AR51" s="63">
        <v>0</v>
      </c>
      <c r="AS51" s="63">
        <v>60658.46</v>
      </c>
      <c r="AT51" s="63">
        <v>124869.68</v>
      </c>
      <c r="AU51" s="63">
        <v>0</v>
      </c>
      <c r="AV51" s="63">
        <v>0</v>
      </c>
      <c r="AW51" s="63">
        <v>0</v>
      </c>
      <c r="AX51" s="63">
        <v>78905.16</v>
      </c>
      <c r="AY51" s="63">
        <v>3498.05</v>
      </c>
      <c r="AZ51" s="63">
        <v>0</v>
      </c>
      <c r="BA51" s="63">
        <v>3575.67</v>
      </c>
      <c r="BB51" s="63">
        <v>346614.48</v>
      </c>
      <c r="BC51" s="63">
        <v>28292.560000000001</v>
      </c>
      <c r="BD51" s="63">
        <v>0</v>
      </c>
      <c r="BE51" s="63">
        <v>34209.599999999999</v>
      </c>
      <c r="BF51" s="63">
        <v>0</v>
      </c>
      <c r="BG51" s="63">
        <v>0</v>
      </c>
      <c r="BH51" s="63">
        <v>8003.66</v>
      </c>
      <c r="BI51" s="63">
        <v>0</v>
      </c>
      <c r="BJ51" s="63">
        <v>0</v>
      </c>
      <c r="BK51" s="63">
        <v>122048.75</v>
      </c>
      <c r="BL51" s="63">
        <v>0</v>
      </c>
      <c r="BM51" s="63">
        <v>0</v>
      </c>
      <c r="BN51" s="63">
        <v>23443.74</v>
      </c>
      <c r="BO51" s="63">
        <v>95975.23</v>
      </c>
      <c r="BP51" s="63">
        <v>0</v>
      </c>
      <c r="BQ51" s="63">
        <v>4948781.96</v>
      </c>
      <c r="BR51" s="63">
        <v>1720765.78</v>
      </c>
      <c r="BS51" s="60"/>
      <c r="BT51" s="60"/>
      <c r="BU51" s="60"/>
      <c r="BV51" s="60"/>
      <c r="BW51" s="60"/>
      <c r="BX51" s="60"/>
      <c r="BY51" s="60"/>
      <c r="BZ51" s="60"/>
      <c r="CA51" s="60"/>
    </row>
    <row r="52" spans="2:79" x14ac:dyDescent="0.2">
      <c r="B52" s="2">
        <v>44</v>
      </c>
      <c r="C52" s="12"/>
      <c r="D52" s="126"/>
      <c r="E52" s="13" t="s">
        <v>82</v>
      </c>
      <c r="F52" s="139"/>
      <c r="G52" s="138">
        <f t="shared" si="3"/>
        <v>10333481.25</v>
      </c>
      <c r="H52" s="11"/>
      <c r="I52" s="14"/>
      <c r="J52" s="14"/>
      <c r="K52" s="14"/>
      <c r="L52" s="14"/>
      <c r="M52" s="14"/>
      <c r="N52" s="14"/>
      <c r="O52" s="60"/>
      <c r="P52" s="178">
        <v>50</v>
      </c>
      <c r="R52" s="138">
        <f>SUM(R45:R51)</f>
        <v>42809193.509999998</v>
      </c>
      <c r="S52" s="138">
        <f t="shared" ref="S52:BR52" si="5">SUM(S45:S51)</f>
        <v>929035.88</v>
      </c>
      <c r="T52" s="138">
        <f t="shared" si="5"/>
        <v>192673.27999999997</v>
      </c>
      <c r="U52" s="138">
        <f t="shared" si="5"/>
        <v>2320094</v>
      </c>
      <c r="V52" s="138">
        <f t="shared" si="5"/>
        <v>2664735.37</v>
      </c>
      <c r="W52" s="138">
        <f t="shared" si="5"/>
        <v>1571987.21</v>
      </c>
      <c r="X52" s="138">
        <f t="shared" si="5"/>
        <v>722238.23</v>
      </c>
      <c r="Y52" s="138">
        <f t="shared" si="5"/>
        <v>312467.96000000002</v>
      </c>
      <c r="Z52" s="138">
        <f t="shared" si="5"/>
        <v>922489.25</v>
      </c>
      <c r="AA52" s="138">
        <f t="shared" si="5"/>
        <v>10333481.25</v>
      </c>
      <c r="AB52" s="138">
        <f t="shared" si="5"/>
        <v>3644680.5300000003</v>
      </c>
      <c r="AC52" s="138">
        <f t="shared" si="5"/>
        <v>2638162.71</v>
      </c>
      <c r="AD52" s="138">
        <f t="shared" si="5"/>
        <v>1093745.3700000001</v>
      </c>
      <c r="AE52" s="138">
        <f t="shared" si="5"/>
        <v>1665047.51</v>
      </c>
      <c r="AF52" s="138">
        <f t="shared" si="5"/>
        <v>1633093.61</v>
      </c>
      <c r="AG52" s="138">
        <f t="shared" si="5"/>
        <v>1416828.55</v>
      </c>
      <c r="AH52" s="138">
        <f t="shared" si="5"/>
        <v>262736.75000000006</v>
      </c>
      <c r="AI52" s="138">
        <f t="shared" si="5"/>
        <v>1303005.26</v>
      </c>
      <c r="AJ52" s="138">
        <f t="shared" si="5"/>
        <v>718950.74</v>
      </c>
      <c r="AK52" s="138">
        <f t="shared" si="5"/>
        <v>1298435.1100000001</v>
      </c>
      <c r="AL52" s="138">
        <f t="shared" si="5"/>
        <v>375919.7</v>
      </c>
      <c r="AM52" s="138">
        <f t="shared" si="5"/>
        <v>239908.72</v>
      </c>
      <c r="AN52" s="138">
        <f t="shared" si="5"/>
        <v>520547.79000000004</v>
      </c>
      <c r="AO52" s="138">
        <f t="shared" si="5"/>
        <v>66581444.299999997</v>
      </c>
      <c r="AP52" s="138">
        <f t="shared" si="5"/>
        <v>10003395.51</v>
      </c>
      <c r="AQ52" s="138">
        <f t="shared" si="5"/>
        <v>1573650.27</v>
      </c>
      <c r="AR52" s="138">
        <f t="shared" si="5"/>
        <v>935241.91999999993</v>
      </c>
      <c r="AS52" s="138">
        <f t="shared" si="5"/>
        <v>521806.57000000007</v>
      </c>
      <c r="AT52" s="138">
        <f t="shared" si="5"/>
        <v>1019928.56</v>
      </c>
      <c r="AU52" s="138">
        <f t="shared" si="5"/>
        <v>4434653.08</v>
      </c>
      <c r="AV52" s="138">
        <f t="shared" si="5"/>
        <v>1474261.6300000001</v>
      </c>
      <c r="AW52" s="138">
        <f t="shared" si="5"/>
        <v>2400332.7000000002</v>
      </c>
      <c r="AX52" s="138">
        <f t="shared" si="5"/>
        <v>5852773.7200000007</v>
      </c>
      <c r="AY52" s="138">
        <f t="shared" si="5"/>
        <v>884490.84000000008</v>
      </c>
      <c r="AZ52" s="138">
        <f t="shared" si="5"/>
        <v>1312519</v>
      </c>
      <c r="BA52" s="138">
        <f t="shared" si="5"/>
        <v>820574.83000000019</v>
      </c>
      <c r="BB52" s="138">
        <f t="shared" si="5"/>
        <v>4070477.1630000002</v>
      </c>
      <c r="BC52" s="138">
        <f t="shared" si="5"/>
        <v>1125353.29</v>
      </c>
      <c r="BD52" s="138">
        <f t="shared" si="5"/>
        <v>2812090.35</v>
      </c>
      <c r="BE52" s="138">
        <f t="shared" si="5"/>
        <v>921071.28999999992</v>
      </c>
      <c r="BF52" s="138">
        <f t="shared" si="5"/>
        <v>813907.8</v>
      </c>
      <c r="BG52" s="138">
        <f t="shared" si="5"/>
        <v>525306.67999999993</v>
      </c>
      <c r="BH52" s="138">
        <f t="shared" si="5"/>
        <v>494944.08999999997</v>
      </c>
      <c r="BI52" s="138">
        <f t="shared" si="5"/>
        <v>310729.45</v>
      </c>
      <c r="BJ52" s="138">
        <f t="shared" si="5"/>
        <v>2219993.7000000002</v>
      </c>
      <c r="BK52" s="138">
        <f t="shared" si="5"/>
        <v>775975.71</v>
      </c>
      <c r="BL52" s="138">
        <f t="shared" si="5"/>
        <v>42631686.090000004</v>
      </c>
      <c r="BM52" s="138">
        <f t="shared" si="5"/>
        <v>1124161.43</v>
      </c>
      <c r="BN52" s="138">
        <f t="shared" si="5"/>
        <v>1554146.1</v>
      </c>
      <c r="BO52" s="138">
        <f t="shared" si="5"/>
        <v>479976.63</v>
      </c>
      <c r="BP52" s="138">
        <f t="shared" si="5"/>
        <v>785833.13000000012</v>
      </c>
      <c r="BQ52" s="138">
        <f t="shared" si="5"/>
        <v>12580887.779999999</v>
      </c>
      <c r="BR52" s="138">
        <f t="shared" si="5"/>
        <v>6295979.0600000005</v>
      </c>
      <c r="BS52" s="60"/>
      <c r="BT52" s="60"/>
      <c r="BU52" s="60"/>
      <c r="BV52" s="60"/>
      <c r="BW52" s="22"/>
      <c r="BX52" s="22"/>
      <c r="BY52" s="22"/>
      <c r="BZ52" s="22"/>
      <c r="CA52" s="22"/>
    </row>
    <row r="53" spans="2:79" outlineLevel="1" x14ac:dyDescent="0.2">
      <c r="B53" s="2">
        <v>45</v>
      </c>
      <c r="C53" s="9">
        <v>5405</v>
      </c>
      <c r="D53" s="126">
        <v>42</v>
      </c>
      <c r="E53" s="9" t="s">
        <v>83</v>
      </c>
      <c r="F53" s="63"/>
      <c r="G53" s="63">
        <f t="shared" si="3"/>
        <v>78912.460000000006</v>
      </c>
      <c r="H53" s="11"/>
      <c r="I53" s="11"/>
      <c r="J53" s="11"/>
      <c r="K53" s="11"/>
      <c r="L53" s="11"/>
      <c r="M53" s="11"/>
      <c r="N53" s="11"/>
      <c r="O53" s="60"/>
      <c r="P53" s="178">
        <v>51</v>
      </c>
      <c r="R53" s="63">
        <v>1235841.32</v>
      </c>
      <c r="S53" s="63">
        <v>0</v>
      </c>
      <c r="T53" s="63">
        <v>0</v>
      </c>
      <c r="U53" s="63">
        <v>0</v>
      </c>
      <c r="V53" s="63">
        <v>0</v>
      </c>
      <c r="W53" s="63">
        <v>0</v>
      </c>
      <c r="X53" s="63">
        <v>0</v>
      </c>
      <c r="Y53" s="63">
        <v>0</v>
      </c>
      <c r="Z53" s="63">
        <v>0</v>
      </c>
      <c r="AA53" s="63">
        <v>78912.460000000006</v>
      </c>
      <c r="AB53" s="63">
        <v>0</v>
      </c>
      <c r="AC53" s="63">
        <v>0</v>
      </c>
      <c r="AD53" s="63">
        <v>0</v>
      </c>
      <c r="AE53" s="63">
        <v>391.7</v>
      </c>
      <c r="AF53" s="63">
        <v>0</v>
      </c>
      <c r="AG53" s="63">
        <v>1190</v>
      </c>
      <c r="AH53" s="63">
        <v>0</v>
      </c>
      <c r="AI53" s="63">
        <v>154025.46</v>
      </c>
      <c r="AJ53" s="63">
        <v>0</v>
      </c>
      <c r="AK53" s="63">
        <v>0</v>
      </c>
      <c r="AL53" s="63">
        <v>0</v>
      </c>
      <c r="AM53" s="63">
        <v>0</v>
      </c>
      <c r="AN53" s="63">
        <v>0</v>
      </c>
      <c r="AO53" s="63">
        <v>0</v>
      </c>
      <c r="AP53" s="63">
        <v>0</v>
      </c>
      <c r="AQ53" s="63">
        <v>0</v>
      </c>
      <c r="AR53" s="63">
        <v>0</v>
      </c>
      <c r="AS53" s="63">
        <v>0</v>
      </c>
      <c r="AT53" s="63">
        <v>0</v>
      </c>
      <c r="AU53" s="63">
        <v>0</v>
      </c>
      <c r="AV53" s="63">
        <v>0</v>
      </c>
      <c r="AW53" s="63">
        <v>153878.60999999999</v>
      </c>
      <c r="AX53" s="63">
        <v>0</v>
      </c>
      <c r="AY53" s="63">
        <v>0</v>
      </c>
      <c r="AZ53" s="63">
        <v>0</v>
      </c>
      <c r="BA53" s="63">
        <v>0</v>
      </c>
      <c r="BB53" s="63">
        <v>0</v>
      </c>
      <c r="BC53" s="63">
        <v>0</v>
      </c>
      <c r="BD53" s="63">
        <v>82193.72</v>
      </c>
      <c r="BE53" s="63">
        <v>0</v>
      </c>
      <c r="BF53" s="63">
        <v>0</v>
      </c>
      <c r="BG53" s="63">
        <v>0</v>
      </c>
      <c r="BH53" s="63">
        <v>0</v>
      </c>
      <c r="BI53" s="63">
        <v>0</v>
      </c>
      <c r="BJ53" s="63">
        <v>0</v>
      </c>
      <c r="BK53" s="63">
        <v>0</v>
      </c>
      <c r="BL53" s="63">
        <v>0</v>
      </c>
      <c r="BM53" s="63">
        <v>0</v>
      </c>
      <c r="BN53" s="63">
        <v>38674.550000000003</v>
      </c>
      <c r="BO53" s="63">
        <v>0</v>
      </c>
      <c r="BP53" s="63">
        <v>0</v>
      </c>
      <c r="BQ53" s="63">
        <v>190073.04</v>
      </c>
      <c r="BR53" s="63">
        <v>6440.58</v>
      </c>
      <c r="BS53" s="60"/>
      <c r="BT53" s="60"/>
      <c r="BU53" s="60"/>
      <c r="BV53" s="60"/>
      <c r="BW53" s="60"/>
      <c r="BX53" s="60"/>
      <c r="BY53" s="60"/>
      <c r="BZ53" s="60"/>
      <c r="CA53" s="60"/>
    </row>
    <row r="54" spans="2:79" outlineLevel="1" x14ac:dyDescent="0.2">
      <c r="B54" s="2">
        <v>46</v>
      </c>
      <c r="C54" s="9">
        <v>5410</v>
      </c>
      <c r="D54" s="126">
        <v>43</v>
      </c>
      <c r="E54" s="9" t="s">
        <v>84</v>
      </c>
      <c r="F54" s="63"/>
      <c r="G54" s="63">
        <f t="shared" si="3"/>
        <v>484076.22</v>
      </c>
      <c r="H54" s="11"/>
      <c r="I54" s="11"/>
      <c r="J54" s="11"/>
      <c r="K54" s="11"/>
      <c r="L54" s="11"/>
      <c r="M54" s="11"/>
      <c r="N54" s="11"/>
      <c r="O54" s="60"/>
      <c r="P54" s="178">
        <v>52</v>
      </c>
      <c r="R54" s="63">
        <v>974624.72</v>
      </c>
      <c r="S54" s="63">
        <v>7983.1</v>
      </c>
      <c r="T54" s="63">
        <v>0</v>
      </c>
      <c r="U54" s="63">
        <v>405102</v>
      </c>
      <c r="V54" s="63">
        <v>0</v>
      </c>
      <c r="W54" s="63">
        <v>102.59</v>
      </c>
      <c r="X54" s="63">
        <v>27790.39</v>
      </c>
      <c r="Y54" s="63">
        <v>1525</v>
      </c>
      <c r="Z54" s="63">
        <v>3121.05</v>
      </c>
      <c r="AA54" s="63">
        <v>484076.22</v>
      </c>
      <c r="AB54" s="63">
        <v>14643.06</v>
      </c>
      <c r="AC54" s="63">
        <v>200404.57</v>
      </c>
      <c r="AD54" s="63">
        <v>1336.79</v>
      </c>
      <c r="AE54" s="63">
        <v>67066.78</v>
      </c>
      <c r="AF54" s="63">
        <v>27925.74</v>
      </c>
      <c r="AG54" s="63">
        <v>0</v>
      </c>
      <c r="AH54" s="63">
        <v>33809.53</v>
      </c>
      <c r="AI54" s="63">
        <v>1010208.84</v>
      </c>
      <c r="AJ54" s="63">
        <v>0</v>
      </c>
      <c r="AK54" s="63">
        <v>0</v>
      </c>
      <c r="AL54" s="63">
        <v>4945.5600000000004</v>
      </c>
      <c r="AM54" s="63">
        <v>0</v>
      </c>
      <c r="AN54" s="63">
        <v>0</v>
      </c>
      <c r="AO54" s="63">
        <v>1063529.98</v>
      </c>
      <c r="AP54" s="63">
        <v>6697096.5599999996</v>
      </c>
      <c r="AQ54" s="63">
        <v>56589.35</v>
      </c>
      <c r="AR54" s="63">
        <v>0</v>
      </c>
      <c r="AS54" s="63">
        <v>17836.919999999998</v>
      </c>
      <c r="AT54" s="63">
        <v>10286.219999999999</v>
      </c>
      <c r="AU54" s="63">
        <v>183183.07</v>
      </c>
      <c r="AV54" s="63">
        <v>20339.990000000002</v>
      </c>
      <c r="AW54" s="63">
        <v>169116.51</v>
      </c>
      <c r="AX54" s="63">
        <v>88443.97</v>
      </c>
      <c r="AY54" s="63">
        <v>0</v>
      </c>
      <c r="AZ54" s="63">
        <v>0</v>
      </c>
      <c r="BA54" s="63">
        <v>0</v>
      </c>
      <c r="BB54" s="63">
        <v>76738.820000000007</v>
      </c>
      <c r="BC54" s="63">
        <v>54367.74</v>
      </c>
      <c r="BD54" s="63">
        <v>228521.01</v>
      </c>
      <c r="BE54" s="63">
        <v>24000.39</v>
      </c>
      <c r="BF54" s="63">
        <v>738875.32</v>
      </c>
      <c r="BG54" s="63">
        <v>68</v>
      </c>
      <c r="BH54" s="63">
        <v>267</v>
      </c>
      <c r="BI54" s="63">
        <v>0</v>
      </c>
      <c r="BJ54" s="63">
        <v>0</v>
      </c>
      <c r="BK54" s="63">
        <v>0</v>
      </c>
      <c r="BL54" s="63">
        <v>6170.58</v>
      </c>
      <c r="BM54" s="63">
        <v>20219.330000000002</v>
      </c>
      <c r="BN54" s="63">
        <v>6110.7</v>
      </c>
      <c r="BO54" s="63">
        <v>13994.64</v>
      </c>
      <c r="BP54" s="63">
        <v>207.5</v>
      </c>
      <c r="BQ54" s="63">
        <v>691986.16</v>
      </c>
      <c r="BR54" s="63">
        <v>101700.6</v>
      </c>
      <c r="BS54" s="60"/>
      <c r="BT54" s="60"/>
      <c r="BU54" s="60"/>
      <c r="BV54" s="60"/>
      <c r="BW54" s="60"/>
      <c r="BX54" s="60"/>
      <c r="BY54" s="60"/>
      <c r="BZ54" s="60"/>
      <c r="CA54" s="60"/>
    </row>
    <row r="55" spans="2:79" outlineLevel="1" x14ac:dyDescent="0.2">
      <c r="B55" s="2">
        <v>47</v>
      </c>
      <c r="C55" s="9">
        <v>5420</v>
      </c>
      <c r="D55" s="126">
        <v>44</v>
      </c>
      <c r="E55" s="9" t="s">
        <v>85</v>
      </c>
      <c r="F55" s="63"/>
      <c r="G55" s="63">
        <f t="shared" si="3"/>
        <v>13724.03</v>
      </c>
      <c r="H55" s="11"/>
      <c r="I55" s="11"/>
      <c r="J55" s="11"/>
      <c r="K55" s="11"/>
      <c r="L55" s="11"/>
      <c r="M55" s="11"/>
      <c r="N55" s="11"/>
      <c r="O55" s="60"/>
      <c r="P55" s="178">
        <v>53</v>
      </c>
      <c r="R55" s="63">
        <v>0</v>
      </c>
      <c r="S55" s="63">
        <v>0</v>
      </c>
      <c r="T55" s="63">
        <v>0</v>
      </c>
      <c r="U55" s="63">
        <v>0</v>
      </c>
      <c r="V55" s="63">
        <v>23910.94</v>
      </c>
      <c r="W55" s="63">
        <v>1950</v>
      </c>
      <c r="X55" s="63">
        <v>2925</v>
      </c>
      <c r="Y55" s="63">
        <v>0</v>
      </c>
      <c r="Z55" s="63">
        <v>0</v>
      </c>
      <c r="AA55" s="63">
        <v>13724.03</v>
      </c>
      <c r="AB55" s="63">
        <v>0</v>
      </c>
      <c r="AC55" s="63">
        <v>0</v>
      </c>
      <c r="AD55" s="63">
        <v>15662.83</v>
      </c>
      <c r="AE55" s="63">
        <v>0</v>
      </c>
      <c r="AF55" s="63">
        <v>0</v>
      </c>
      <c r="AG55" s="63">
        <v>0</v>
      </c>
      <c r="AH55" s="63">
        <v>0</v>
      </c>
      <c r="AI55" s="63">
        <v>0</v>
      </c>
      <c r="AJ55" s="63">
        <v>0</v>
      </c>
      <c r="AK55" s="63">
        <v>0</v>
      </c>
      <c r="AL55" s="63">
        <v>0</v>
      </c>
      <c r="AM55" s="63">
        <v>0</v>
      </c>
      <c r="AN55" s="63">
        <v>0</v>
      </c>
      <c r="AO55" s="63">
        <v>449236.33</v>
      </c>
      <c r="AP55" s="63">
        <v>0</v>
      </c>
      <c r="AQ55" s="63">
        <v>0</v>
      </c>
      <c r="AR55" s="63">
        <v>1809.13</v>
      </c>
      <c r="AS55" s="63">
        <v>0</v>
      </c>
      <c r="AT55" s="63">
        <v>0</v>
      </c>
      <c r="AU55" s="63">
        <v>13783.8</v>
      </c>
      <c r="AV55" s="63">
        <v>0</v>
      </c>
      <c r="AW55" s="63">
        <v>0</v>
      </c>
      <c r="AX55" s="63">
        <v>0</v>
      </c>
      <c r="AY55" s="63">
        <v>0</v>
      </c>
      <c r="AZ55" s="63">
        <v>0</v>
      </c>
      <c r="BA55" s="63">
        <v>0</v>
      </c>
      <c r="BB55" s="63">
        <v>0</v>
      </c>
      <c r="BC55" s="63">
        <v>0</v>
      </c>
      <c r="BD55" s="63">
        <v>346088.86</v>
      </c>
      <c r="BE55" s="63">
        <v>5510</v>
      </c>
      <c r="BF55" s="63">
        <v>37243.39</v>
      </c>
      <c r="BG55" s="63">
        <v>11020</v>
      </c>
      <c r="BH55" s="63">
        <v>-10875.88</v>
      </c>
      <c r="BI55" s="63">
        <v>0</v>
      </c>
      <c r="BJ55" s="63">
        <v>13972.85</v>
      </c>
      <c r="BK55" s="63">
        <v>0</v>
      </c>
      <c r="BL55" s="63">
        <v>2477512.5699999998</v>
      </c>
      <c r="BM55" s="63">
        <v>0</v>
      </c>
      <c r="BN55" s="63">
        <v>898</v>
      </c>
      <c r="BO55" s="63">
        <v>0</v>
      </c>
      <c r="BP55" s="63">
        <v>0</v>
      </c>
      <c r="BQ55" s="63">
        <v>56302.53</v>
      </c>
      <c r="BR55" s="63">
        <v>47139.39</v>
      </c>
      <c r="BS55" s="60"/>
      <c r="BT55" s="60"/>
      <c r="BU55" s="60"/>
      <c r="BV55" s="60"/>
      <c r="BW55" s="60"/>
      <c r="BX55" s="60"/>
      <c r="BY55" s="60"/>
      <c r="BZ55" s="60"/>
      <c r="CA55" s="60"/>
    </row>
    <row r="56" spans="2:79" outlineLevel="1" x14ac:dyDescent="0.2">
      <c r="B56" s="2">
        <v>48</v>
      </c>
      <c r="C56" s="9">
        <v>5425</v>
      </c>
      <c r="D56" s="126">
        <v>45</v>
      </c>
      <c r="E56" s="9" t="s">
        <v>86</v>
      </c>
      <c r="F56" s="63"/>
      <c r="G56" s="63">
        <f t="shared" si="3"/>
        <v>0</v>
      </c>
      <c r="H56" s="11"/>
      <c r="I56" s="11"/>
      <c r="J56" s="11"/>
      <c r="K56" s="11"/>
      <c r="L56" s="11"/>
      <c r="M56" s="11"/>
      <c r="N56" s="11"/>
      <c r="O56" s="60"/>
      <c r="P56" s="178">
        <v>54</v>
      </c>
      <c r="R56" s="63">
        <v>0</v>
      </c>
      <c r="S56" s="63">
        <v>26704.87</v>
      </c>
      <c r="T56" s="63">
        <v>0</v>
      </c>
      <c r="U56" s="63">
        <v>3402</v>
      </c>
      <c r="V56" s="63">
        <v>0</v>
      </c>
      <c r="W56" s="63">
        <v>79911.38</v>
      </c>
      <c r="X56" s="63">
        <v>12084.59</v>
      </c>
      <c r="Y56" s="63">
        <v>0</v>
      </c>
      <c r="Z56" s="63">
        <v>0</v>
      </c>
      <c r="AA56" s="63">
        <v>0</v>
      </c>
      <c r="AB56" s="63">
        <v>0</v>
      </c>
      <c r="AC56" s="63">
        <v>0</v>
      </c>
      <c r="AD56" s="63">
        <v>244861.83</v>
      </c>
      <c r="AE56" s="63">
        <v>-9435</v>
      </c>
      <c r="AF56" s="63">
        <v>0</v>
      </c>
      <c r="AG56" s="63">
        <v>0</v>
      </c>
      <c r="AH56" s="63">
        <v>29906.28</v>
      </c>
      <c r="AI56" s="63">
        <v>0</v>
      </c>
      <c r="AJ56" s="63">
        <v>0</v>
      </c>
      <c r="AK56" s="63">
        <v>0</v>
      </c>
      <c r="AL56" s="63">
        <v>0</v>
      </c>
      <c r="AM56" s="63">
        <v>0</v>
      </c>
      <c r="AN56" s="63">
        <v>0</v>
      </c>
      <c r="AO56" s="63">
        <v>1722239.35</v>
      </c>
      <c r="AP56" s="63">
        <v>0</v>
      </c>
      <c r="AQ56" s="63">
        <v>270</v>
      </c>
      <c r="AR56" s="63">
        <v>237355.41</v>
      </c>
      <c r="AS56" s="63">
        <v>0</v>
      </c>
      <c r="AT56" s="63">
        <v>24576.03</v>
      </c>
      <c r="AU56" s="63">
        <v>0</v>
      </c>
      <c r="AV56" s="63">
        <v>0</v>
      </c>
      <c r="AW56" s="63">
        <v>0</v>
      </c>
      <c r="AX56" s="63">
        <v>0</v>
      </c>
      <c r="AY56" s="63">
        <v>2850</v>
      </c>
      <c r="AZ56" s="63">
        <v>0</v>
      </c>
      <c r="BA56" s="63">
        <v>0</v>
      </c>
      <c r="BB56" s="63">
        <v>7960.06</v>
      </c>
      <c r="BC56" s="63">
        <v>0</v>
      </c>
      <c r="BD56" s="63">
        <v>532849.25</v>
      </c>
      <c r="BE56" s="63">
        <v>0</v>
      </c>
      <c r="BF56" s="63">
        <v>0</v>
      </c>
      <c r="BG56" s="63">
        <v>3388.14</v>
      </c>
      <c r="BH56" s="63">
        <v>20641</v>
      </c>
      <c r="BI56" s="63">
        <v>0</v>
      </c>
      <c r="BJ56" s="63">
        <v>0</v>
      </c>
      <c r="BK56" s="63">
        <v>0</v>
      </c>
      <c r="BL56" s="63">
        <v>0</v>
      </c>
      <c r="BM56" s="63">
        <v>0</v>
      </c>
      <c r="BN56" s="63">
        <v>0</v>
      </c>
      <c r="BO56" s="63">
        <v>0</v>
      </c>
      <c r="BP56" s="63">
        <v>13422</v>
      </c>
      <c r="BQ56" s="63">
        <v>0</v>
      </c>
      <c r="BR56" s="63">
        <v>0</v>
      </c>
      <c r="BS56" s="60"/>
      <c r="BT56" s="60"/>
      <c r="BU56" s="60"/>
      <c r="BV56" s="60"/>
      <c r="BW56" s="60"/>
      <c r="BX56" s="60"/>
      <c r="BY56" s="60"/>
      <c r="BZ56" s="60"/>
      <c r="CA56" s="60"/>
    </row>
    <row r="57" spans="2:79" x14ac:dyDescent="0.2">
      <c r="B57" s="2">
        <v>49</v>
      </c>
      <c r="C57" s="12"/>
      <c r="D57" s="126"/>
      <c r="E57" s="13" t="s">
        <v>87</v>
      </c>
      <c r="F57" s="139"/>
      <c r="G57" s="138">
        <f t="shared" si="3"/>
        <v>576712.71</v>
      </c>
      <c r="H57" s="11"/>
      <c r="I57" s="14"/>
      <c r="J57" s="14"/>
      <c r="K57" s="14"/>
      <c r="L57" s="14"/>
      <c r="M57" s="14"/>
      <c r="N57" s="14"/>
      <c r="O57" s="60"/>
      <c r="P57" s="178">
        <v>55</v>
      </c>
      <c r="R57" s="138">
        <f>SUM(R53:R56)</f>
        <v>2210466.04</v>
      </c>
      <c r="S57" s="138">
        <f t="shared" ref="S57:BR57" si="6">SUM(S53:S56)</f>
        <v>34687.97</v>
      </c>
      <c r="T57" s="138">
        <f t="shared" si="6"/>
        <v>0</v>
      </c>
      <c r="U57" s="138">
        <f t="shared" si="6"/>
        <v>408504</v>
      </c>
      <c r="V57" s="138">
        <f t="shared" si="6"/>
        <v>23910.94</v>
      </c>
      <c r="W57" s="138">
        <f t="shared" si="6"/>
        <v>81963.97</v>
      </c>
      <c r="X57" s="138">
        <f t="shared" si="6"/>
        <v>42799.979999999996</v>
      </c>
      <c r="Y57" s="138">
        <f t="shared" si="6"/>
        <v>1525</v>
      </c>
      <c r="Z57" s="138">
        <f t="shared" si="6"/>
        <v>3121.05</v>
      </c>
      <c r="AA57" s="138">
        <f t="shared" si="6"/>
        <v>576712.71</v>
      </c>
      <c r="AB57" s="138">
        <f t="shared" si="6"/>
        <v>14643.06</v>
      </c>
      <c r="AC57" s="138">
        <f t="shared" si="6"/>
        <v>200404.57</v>
      </c>
      <c r="AD57" s="138">
        <f t="shared" si="6"/>
        <v>261861.44999999998</v>
      </c>
      <c r="AE57" s="138">
        <f t="shared" si="6"/>
        <v>58023.479999999996</v>
      </c>
      <c r="AF57" s="138">
        <f t="shared" si="6"/>
        <v>27925.74</v>
      </c>
      <c r="AG57" s="138">
        <f t="shared" si="6"/>
        <v>1190</v>
      </c>
      <c r="AH57" s="138">
        <f t="shared" si="6"/>
        <v>63715.81</v>
      </c>
      <c r="AI57" s="138">
        <f t="shared" si="6"/>
        <v>1164234.3</v>
      </c>
      <c r="AJ57" s="138">
        <f t="shared" si="6"/>
        <v>0</v>
      </c>
      <c r="AK57" s="138">
        <f t="shared" si="6"/>
        <v>0</v>
      </c>
      <c r="AL57" s="138">
        <f t="shared" si="6"/>
        <v>4945.5600000000004</v>
      </c>
      <c r="AM57" s="138">
        <f t="shared" si="6"/>
        <v>0</v>
      </c>
      <c r="AN57" s="138">
        <f t="shared" si="6"/>
        <v>0</v>
      </c>
      <c r="AO57" s="138">
        <f t="shared" si="6"/>
        <v>3235005.66</v>
      </c>
      <c r="AP57" s="138">
        <f t="shared" si="6"/>
        <v>6697096.5599999996</v>
      </c>
      <c r="AQ57" s="138">
        <f t="shared" si="6"/>
        <v>56859.35</v>
      </c>
      <c r="AR57" s="138">
        <f t="shared" si="6"/>
        <v>239164.54</v>
      </c>
      <c r="AS57" s="138">
        <f t="shared" si="6"/>
        <v>17836.919999999998</v>
      </c>
      <c r="AT57" s="138">
        <f t="shared" si="6"/>
        <v>34862.25</v>
      </c>
      <c r="AU57" s="138">
        <f t="shared" si="6"/>
        <v>196966.87</v>
      </c>
      <c r="AV57" s="138">
        <f t="shared" si="6"/>
        <v>20339.990000000002</v>
      </c>
      <c r="AW57" s="138">
        <f t="shared" si="6"/>
        <v>322995.12</v>
      </c>
      <c r="AX57" s="138">
        <f t="shared" si="6"/>
        <v>88443.97</v>
      </c>
      <c r="AY57" s="138">
        <f t="shared" si="6"/>
        <v>2850</v>
      </c>
      <c r="AZ57" s="138">
        <f t="shared" si="6"/>
        <v>0</v>
      </c>
      <c r="BA57" s="138">
        <f t="shared" si="6"/>
        <v>0</v>
      </c>
      <c r="BB57" s="138">
        <f t="shared" si="6"/>
        <v>84698.880000000005</v>
      </c>
      <c r="BC57" s="138">
        <f t="shared" si="6"/>
        <v>54367.74</v>
      </c>
      <c r="BD57" s="138">
        <f t="shared" si="6"/>
        <v>1189652.8399999999</v>
      </c>
      <c r="BE57" s="138">
        <f t="shared" si="6"/>
        <v>29510.39</v>
      </c>
      <c r="BF57" s="138">
        <f t="shared" si="6"/>
        <v>776118.71</v>
      </c>
      <c r="BG57" s="138">
        <f t="shared" si="6"/>
        <v>14476.14</v>
      </c>
      <c r="BH57" s="138">
        <f t="shared" si="6"/>
        <v>10032.120000000001</v>
      </c>
      <c r="BI57" s="138">
        <f t="shared" si="6"/>
        <v>0</v>
      </c>
      <c r="BJ57" s="138">
        <f t="shared" si="6"/>
        <v>13972.85</v>
      </c>
      <c r="BK57" s="138">
        <f t="shared" si="6"/>
        <v>0</v>
      </c>
      <c r="BL57" s="138">
        <f t="shared" si="6"/>
        <v>2483683.15</v>
      </c>
      <c r="BM57" s="138">
        <f t="shared" si="6"/>
        <v>20219.330000000002</v>
      </c>
      <c r="BN57" s="138">
        <f t="shared" si="6"/>
        <v>45683.25</v>
      </c>
      <c r="BO57" s="138">
        <f t="shared" si="6"/>
        <v>13994.64</v>
      </c>
      <c r="BP57" s="138">
        <f t="shared" si="6"/>
        <v>13629.5</v>
      </c>
      <c r="BQ57" s="138">
        <f t="shared" si="6"/>
        <v>938361.7300000001</v>
      </c>
      <c r="BR57" s="138">
        <f t="shared" si="6"/>
        <v>155280.57</v>
      </c>
      <c r="BS57" s="60"/>
      <c r="BT57" s="60"/>
      <c r="BU57" s="60"/>
      <c r="BV57" s="60"/>
      <c r="BW57" s="22"/>
      <c r="BX57" s="22"/>
      <c r="BY57" s="22"/>
      <c r="BZ57" s="22"/>
      <c r="CA57" s="22"/>
    </row>
    <row r="58" spans="2:79" outlineLevel="1" x14ac:dyDescent="0.2">
      <c r="B58" s="2">
        <v>50</v>
      </c>
      <c r="C58" s="9">
        <v>5605</v>
      </c>
      <c r="D58" s="126">
        <v>47</v>
      </c>
      <c r="E58" s="9" t="s">
        <v>88</v>
      </c>
      <c r="F58" s="63"/>
      <c r="G58" s="63">
        <f t="shared" si="3"/>
        <v>2672816.35</v>
      </c>
      <c r="H58" s="11"/>
      <c r="I58" s="11"/>
      <c r="J58" s="11"/>
      <c r="K58" s="11"/>
      <c r="L58" s="11"/>
      <c r="M58" s="11"/>
      <c r="N58" s="11"/>
      <c r="O58" s="60"/>
      <c r="P58" s="178">
        <v>56</v>
      </c>
      <c r="R58" s="63">
        <v>9011012.6199999992</v>
      </c>
      <c r="S58" s="63">
        <v>694411.52</v>
      </c>
      <c r="T58" s="63">
        <v>9171.35</v>
      </c>
      <c r="U58" s="63">
        <v>1437057</v>
      </c>
      <c r="V58" s="63">
        <v>2876668.51</v>
      </c>
      <c r="W58" s="63">
        <v>683221.24</v>
      </c>
      <c r="X58" s="63">
        <v>0</v>
      </c>
      <c r="Y58" s="63">
        <v>44908.639999999999</v>
      </c>
      <c r="Z58" s="63">
        <v>-21314.73</v>
      </c>
      <c r="AA58" s="63">
        <v>2672816.35</v>
      </c>
      <c r="AB58" s="63">
        <v>803474</v>
      </c>
      <c r="AC58" s="63">
        <v>1533736.25</v>
      </c>
      <c r="AD58" s="63">
        <v>1565780.48</v>
      </c>
      <c r="AE58" s="63">
        <v>63361.2</v>
      </c>
      <c r="AF58" s="63">
        <v>516023.82</v>
      </c>
      <c r="AG58" s="63">
        <v>1904784.97</v>
      </c>
      <c r="AH58" s="63">
        <v>234423.79</v>
      </c>
      <c r="AI58" s="63">
        <v>1458019.93</v>
      </c>
      <c r="AJ58" s="63">
        <v>331522.96000000002</v>
      </c>
      <c r="AK58" s="63">
        <v>461025.53</v>
      </c>
      <c r="AL58" s="63">
        <v>15220.81</v>
      </c>
      <c r="AM58" s="63">
        <v>28808</v>
      </c>
      <c r="AN58" s="63">
        <v>174270.88</v>
      </c>
      <c r="AO58" s="63">
        <v>6690313.2199999997</v>
      </c>
      <c r="AP58" s="63">
        <v>2843702.62</v>
      </c>
      <c r="AQ58" s="63">
        <v>301718.51</v>
      </c>
      <c r="AR58" s="63">
        <v>368677.47</v>
      </c>
      <c r="AS58" s="63">
        <v>32936.43</v>
      </c>
      <c r="AT58" s="63">
        <v>80815.64</v>
      </c>
      <c r="AU58" s="63">
        <v>2020698.27</v>
      </c>
      <c r="AV58" s="63">
        <v>20078.439999999999</v>
      </c>
      <c r="AW58" s="63">
        <v>2013834.04</v>
      </c>
      <c r="AX58" s="63">
        <v>639200.56000000006</v>
      </c>
      <c r="AY58" s="63">
        <v>609001.59</v>
      </c>
      <c r="AZ58" s="63">
        <v>0</v>
      </c>
      <c r="BA58" s="63">
        <v>28946.63</v>
      </c>
      <c r="BB58" s="63">
        <v>0</v>
      </c>
      <c r="BC58" s="63">
        <v>534385.34</v>
      </c>
      <c r="BD58" s="63">
        <v>1593336.16</v>
      </c>
      <c r="BE58" s="63">
        <v>54581.120000000003</v>
      </c>
      <c r="BF58" s="63">
        <v>619108.77</v>
      </c>
      <c r="BG58" s="63">
        <v>182098.5</v>
      </c>
      <c r="BH58" s="63">
        <v>571452.01</v>
      </c>
      <c r="BI58" s="63">
        <v>192915.23</v>
      </c>
      <c r="BJ58" s="63">
        <v>1516424.22</v>
      </c>
      <c r="BK58" s="63">
        <v>129532.52</v>
      </c>
      <c r="BL58" s="63">
        <v>7890172.71</v>
      </c>
      <c r="BM58" s="63">
        <v>366837.09</v>
      </c>
      <c r="BN58" s="63">
        <v>562372.77</v>
      </c>
      <c r="BO58" s="63">
        <v>71607.89</v>
      </c>
      <c r="BP58" s="63">
        <v>766590.04</v>
      </c>
      <c r="BQ58" s="63">
        <v>2459793.23</v>
      </c>
      <c r="BR58" s="63">
        <v>2578761.06</v>
      </c>
      <c r="BS58" s="60"/>
      <c r="BT58" s="60"/>
      <c r="BU58" s="60"/>
      <c r="BV58" s="60"/>
      <c r="BW58" s="60"/>
      <c r="BX58" s="60"/>
      <c r="BY58" s="60"/>
      <c r="BZ58" s="60"/>
      <c r="CA58" s="60"/>
    </row>
    <row r="59" spans="2:79" outlineLevel="1" x14ac:dyDescent="0.2">
      <c r="B59" s="2">
        <v>51</v>
      </c>
      <c r="C59" s="9">
        <v>5610</v>
      </c>
      <c r="D59" s="126">
        <v>48</v>
      </c>
      <c r="E59" s="9" t="s">
        <v>89</v>
      </c>
      <c r="F59" s="63"/>
      <c r="G59" s="63">
        <f t="shared" si="3"/>
        <v>2374731.5099999998</v>
      </c>
      <c r="H59" s="11"/>
      <c r="I59" s="11"/>
      <c r="J59" s="11"/>
      <c r="K59" s="11"/>
      <c r="L59" s="11"/>
      <c r="M59" s="11"/>
      <c r="N59" s="11"/>
      <c r="O59" s="60"/>
      <c r="P59" s="178">
        <v>57</v>
      </c>
      <c r="R59" s="63">
        <v>37302302.140000001</v>
      </c>
      <c r="S59" s="63">
        <v>546288.82999999996</v>
      </c>
      <c r="T59" s="63">
        <v>145491.74</v>
      </c>
      <c r="U59" s="63">
        <v>0</v>
      </c>
      <c r="V59" s="63">
        <v>84402.77</v>
      </c>
      <c r="W59" s="63">
        <v>777964.25</v>
      </c>
      <c r="X59" s="63">
        <v>433780.46</v>
      </c>
      <c r="Y59" s="63">
        <v>144636.26999999999</v>
      </c>
      <c r="Z59" s="63">
        <v>258406.34</v>
      </c>
      <c r="AA59" s="63">
        <v>2374731.5099999998</v>
      </c>
      <c r="AB59" s="63">
        <v>4229581.53</v>
      </c>
      <c r="AC59" s="63">
        <v>0</v>
      </c>
      <c r="AD59" s="63">
        <v>45285.77</v>
      </c>
      <c r="AE59" s="63">
        <v>1156995.6200000001</v>
      </c>
      <c r="AF59" s="63">
        <v>1584758.62</v>
      </c>
      <c r="AG59" s="63">
        <v>0</v>
      </c>
      <c r="AH59" s="63">
        <v>0</v>
      </c>
      <c r="AI59" s="63">
        <v>937939.84</v>
      </c>
      <c r="AJ59" s="63">
        <v>236900.09</v>
      </c>
      <c r="AK59" s="63">
        <v>1125558.17</v>
      </c>
      <c r="AL59" s="63">
        <v>0</v>
      </c>
      <c r="AM59" s="63">
        <v>95585.67</v>
      </c>
      <c r="AN59" s="63">
        <v>112011</v>
      </c>
      <c r="AO59" s="63">
        <v>36256899.740000002</v>
      </c>
      <c r="AP59" s="63">
        <v>12985442.65</v>
      </c>
      <c r="AQ59" s="63">
        <v>956253.78</v>
      </c>
      <c r="AR59" s="63">
        <v>115703.45</v>
      </c>
      <c r="AS59" s="63">
        <v>133131.23000000001</v>
      </c>
      <c r="AT59" s="63">
        <v>0</v>
      </c>
      <c r="AU59" s="63">
        <v>2775368.61</v>
      </c>
      <c r="AV59" s="63">
        <v>1115025.43</v>
      </c>
      <c r="AW59" s="63">
        <v>981767.02</v>
      </c>
      <c r="AX59" s="63">
        <v>4499446.92</v>
      </c>
      <c r="AY59" s="63">
        <v>87748.78</v>
      </c>
      <c r="AZ59" s="63">
        <v>1398240</v>
      </c>
      <c r="BA59" s="63">
        <v>219267.5</v>
      </c>
      <c r="BB59" s="63">
        <v>1073633.9129999999</v>
      </c>
      <c r="BC59" s="63">
        <v>0</v>
      </c>
      <c r="BD59" s="63">
        <v>878147.99</v>
      </c>
      <c r="BE59" s="63">
        <v>367415.21</v>
      </c>
      <c r="BF59" s="63">
        <v>930289.09</v>
      </c>
      <c r="BG59" s="63">
        <v>0</v>
      </c>
      <c r="BH59" s="63">
        <v>0</v>
      </c>
      <c r="BI59" s="63">
        <v>9956.93</v>
      </c>
      <c r="BJ59" s="63">
        <v>0</v>
      </c>
      <c r="BK59" s="63">
        <v>264609.25</v>
      </c>
      <c r="BL59" s="63">
        <v>15396860.720000001</v>
      </c>
      <c r="BM59" s="63">
        <v>285673.73</v>
      </c>
      <c r="BN59" s="63">
        <v>492506.19</v>
      </c>
      <c r="BO59" s="63">
        <v>53804.03</v>
      </c>
      <c r="BP59" s="63">
        <v>723832.1</v>
      </c>
      <c r="BQ59" s="63">
        <v>550925.11</v>
      </c>
      <c r="BR59" s="63">
        <v>3468745.35</v>
      </c>
      <c r="BS59" s="60"/>
      <c r="BT59" s="60"/>
      <c r="BU59" s="60"/>
      <c r="BV59" s="60"/>
      <c r="BW59" s="60"/>
      <c r="BX59" s="60"/>
      <c r="BY59" s="60"/>
      <c r="BZ59" s="60"/>
      <c r="CA59" s="60"/>
    </row>
    <row r="60" spans="2:79" outlineLevel="1" x14ac:dyDescent="0.2">
      <c r="B60" s="2">
        <v>52</v>
      </c>
      <c r="C60" s="9">
        <v>5615</v>
      </c>
      <c r="D60" s="126">
        <v>49</v>
      </c>
      <c r="E60" s="9" t="s">
        <v>90</v>
      </c>
      <c r="F60" s="63"/>
      <c r="G60" s="63">
        <f t="shared" si="3"/>
        <v>10792919.82</v>
      </c>
      <c r="H60" s="11"/>
      <c r="I60" s="11"/>
      <c r="J60" s="11"/>
      <c r="K60" s="11"/>
      <c r="L60" s="11"/>
      <c r="M60" s="11"/>
      <c r="N60" s="11"/>
      <c r="O60" s="60"/>
      <c r="P60" s="178">
        <v>58</v>
      </c>
      <c r="R60" s="63">
        <v>6188647.46</v>
      </c>
      <c r="S60" s="63">
        <v>2765825.72</v>
      </c>
      <c r="T60" s="63">
        <v>86654.68</v>
      </c>
      <c r="U60" s="63">
        <v>1788870</v>
      </c>
      <c r="V60" s="63">
        <v>3288720.55</v>
      </c>
      <c r="W60" s="63">
        <v>4749650.9800000004</v>
      </c>
      <c r="X60" s="63">
        <v>272713.64</v>
      </c>
      <c r="Y60" s="63">
        <v>72415.960000000006</v>
      </c>
      <c r="Z60" s="63">
        <v>313318.96000000002</v>
      </c>
      <c r="AA60" s="63">
        <v>10792919.82</v>
      </c>
      <c r="AB60" s="63">
        <v>167437.35</v>
      </c>
      <c r="AC60" s="63">
        <v>4713813.83</v>
      </c>
      <c r="AD60" s="63">
        <v>484569.64</v>
      </c>
      <c r="AE60" s="63">
        <v>408283.68</v>
      </c>
      <c r="AF60" s="63">
        <v>274642.46000000002</v>
      </c>
      <c r="AG60" s="63">
        <v>425370.4</v>
      </c>
      <c r="AH60" s="63">
        <v>207764.42</v>
      </c>
      <c r="AI60" s="63">
        <v>752992.37</v>
      </c>
      <c r="AJ60" s="63">
        <v>478548.26</v>
      </c>
      <c r="AK60" s="63">
        <v>1325042.6299999999</v>
      </c>
      <c r="AL60" s="63">
        <v>135027.79999999999</v>
      </c>
      <c r="AM60" s="63">
        <v>8142.8</v>
      </c>
      <c r="AN60" s="63">
        <v>0</v>
      </c>
      <c r="AO60" s="63">
        <v>64830964.729999997</v>
      </c>
      <c r="AP60" s="63">
        <v>3527136.8</v>
      </c>
      <c r="AQ60" s="63">
        <v>1148617.6200000001</v>
      </c>
      <c r="AR60" s="63">
        <v>953274.83</v>
      </c>
      <c r="AS60" s="63">
        <v>307802.67</v>
      </c>
      <c r="AT60" s="63">
        <v>0</v>
      </c>
      <c r="AU60" s="63">
        <v>5954569.8099999996</v>
      </c>
      <c r="AV60" s="63">
        <v>1366014.45</v>
      </c>
      <c r="AW60" s="63">
        <v>1758059.09</v>
      </c>
      <c r="AX60" s="63">
        <v>599457.66</v>
      </c>
      <c r="AY60" s="63">
        <v>103853.5</v>
      </c>
      <c r="AZ60" s="63">
        <v>497770</v>
      </c>
      <c r="BA60" s="63">
        <v>187722.16</v>
      </c>
      <c r="BB60" s="63">
        <v>0</v>
      </c>
      <c r="BC60" s="63">
        <v>430579.88</v>
      </c>
      <c r="BD60" s="63">
        <v>1903190.96</v>
      </c>
      <c r="BE60" s="63">
        <v>254245.79</v>
      </c>
      <c r="BF60" s="63">
        <v>412066.27</v>
      </c>
      <c r="BG60" s="63">
        <v>101845.75999999999</v>
      </c>
      <c r="BH60" s="63">
        <v>185908.66</v>
      </c>
      <c r="BI60" s="63">
        <v>72639.899999999994</v>
      </c>
      <c r="BJ60" s="63">
        <v>1816595.53</v>
      </c>
      <c r="BK60" s="63">
        <v>462169.98</v>
      </c>
      <c r="BL60" s="63">
        <v>39620816.68</v>
      </c>
      <c r="BM60" s="63">
        <v>399015.88</v>
      </c>
      <c r="BN60" s="63">
        <v>359824.6</v>
      </c>
      <c r="BO60" s="63">
        <v>112829.22</v>
      </c>
      <c r="BP60" s="63">
        <v>536650.76</v>
      </c>
      <c r="BQ60" s="63">
        <v>2976086.4</v>
      </c>
      <c r="BR60" s="63">
        <v>3314734.62</v>
      </c>
      <c r="BS60" s="60"/>
      <c r="BT60" s="60"/>
      <c r="BU60" s="60"/>
      <c r="BV60" s="60"/>
      <c r="BW60" s="60"/>
      <c r="BX60" s="60"/>
      <c r="BY60" s="60"/>
      <c r="BZ60" s="60"/>
      <c r="CA60" s="60"/>
    </row>
    <row r="61" spans="2:79" outlineLevel="1" x14ac:dyDescent="0.2">
      <c r="B61" s="2">
        <v>53</v>
      </c>
      <c r="C61" s="9">
        <v>5620</v>
      </c>
      <c r="D61" s="126">
        <v>50</v>
      </c>
      <c r="E61" s="9" t="s">
        <v>91</v>
      </c>
      <c r="F61" s="63"/>
      <c r="G61" s="63">
        <f t="shared" si="3"/>
        <v>1010203.5</v>
      </c>
      <c r="H61" s="11"/>
      <c r="I61" s="11"/>
      <c r="J61" s="11"/>
      <c r="K61" s="11"/>
      <c r="L61" s="11"/>
      <c r="M61" s="11"/>
      <c r="N61" s="11"/>
      <c r="O61" s="60"/>
      <c r="P61" s="178">
        <v>59</v>
      </c>
      <c r="R61" s="63">
        <v>10910834.83</v>
      </c>
      <c r="S61" s="63">
        <v>186849.55</v>
      </c>
      <c r="T61" s="63">
        <v>6240.47</v>
      </c>
      <c r="U61" s="63">
        <v>7664</v>
      </c>
      <c r="V61" s="63">
        <v>309601.46000000002</v>
      </c>
      <c r="W61" s="63">
        <v>560015.68999999994</v>
      </c>
      <c r="X61" s="63">
        <v>171572.48000000001</v>
      </c>
      <c r="Y61" s="63">
        <v>20450.82</v>
      </c>
      <c r="Z61" s="63">
        <v>298174.75</v>
      </c>
      <c r="AA61" s="63">
        <v>1010203.5</v>
      </c>
      <c r="AB61" s="63">
        <v>505690.31</v>
      </c>
      <c r="AC61" s="63">
        <v>839802.33</v>
      </c>
      <c r="AD61" s="63">
        <v>0</v>
      </c>
      <c r="AE61" s="63">
        <v>58338.71</v>
      </c>
      <c r="AF61" s="63">
        <v>264865.74</v>
      </c>
      <c r="AG61" s="63">
        <v>230618.34</v>
      </c>
      <c r="AH61" s="63">
        <v>83436.66</v>
      </c>
      <c r="AI61" s="63">
        <v>0</v>
      </c>
      <c r="AJ61" s="63">
        <v>55103.19</v>
      </c>
      <c r="AK61" s="63">
        <v>92748.42</v>
      </c>
      <c r="AL61" s="63">
        <v>10112.280000000001</v>
      </c>
      <c r="AM61" s="63">
        <v>41491.06</v>
      </c>
      <c r="AN61" s="63">
        <v>24132.26</v>
      </c>
      <c r="AO61" s="63">
        <v>0</v>
      </c>
      <c r="AP61" s="63">
        <v>6935898.3300000001</v>
      </c>
      <c r="AQ61" s="63">
        <v>326887.32</v>
      </c>
      <c r="AR61" s="63">
        <v>98857.18</v>
      </c>
      <c r="AS61" s="63">
        <v>141798.56</v>
      </c>
      <c r="AT61" s="63">
        <v>145721.31</v>
      </c>
      <c r="AU61" s="63">
        <v>3673240.72</v>
      </c>
      <c r="AV61" s="63">
        <v>609796.1</v>
      </c>
      <c r="AW61" s="63">
        <v>291485.53999999998</v>
      </c>
      <c r="AX61" s="63">
        <v>69788.22</v>
      </c>
      <c r="AY61" s="63">
        <v>25058.41</v>
      </c>
      <c r="AZ61" s="63">
        <v>2009</v>
      </c>
      <c r="BA61" s="63">
        <v>152879.1</v>
      </c>
      <c r="BB61" s="63">
        <v>220819.98</v>
      </c>
      <c r="BC61" s="63">
        <v>33573.68</v>
      </c>
      <c r="BD61" s="63">
        <v>956414.35</v>
      </c>
      <c r="BE61" s="63">
        <v>48061.91</v>
      </c>
      <c r="BF61" s="63">
        <v>1058863.72</v>
      </c>
      <c r="BG61" s="63">
        <v>45311.45</v>
      </c>
      <c r="BH61" s="63">
        <v>10586.29</v>
      </c>
      <c r="BI61" s="63">
        <v>19773.099999999999</v>
      </c>
      <c r="BJ61" s="63">
        <v>387886.7</v>
      </c>
      <c r="BK61" s="63">
        <v>0</v>
      </c>
      <c r="BL61" s="63">
        <v>740397.72</v>
      </c>
      <c r="BM61" s="63">
        <v>59117.27</v>
      </c>
      <c r="BN61" s="63">
        <v>0</v>
      </c>
      <c r="BO61" s="63">
        <v>60188.33</v>
      </c>
      <c r="BP61" s="63">
        <v>693653.95</v>
      </c>
      <c r="BQ61" s="63">
        <v>141772.06</v>
      </c>
      <c r="BR61" s="63">
        <v>3193686.77</v>
      </c>
      <c r="BS61" s="60"/>
      <c r="BT61" s="60"/>
      <c r="BU61" s="60"/>
      <c r="BV61" s="60"/>
      <c r="BW61" s="60"/>
      <c r="BX61" s="60"/>
      <c r="BY61" s="60"/>
      <c r="BZ61" s="60"/>
      <c r="CA61" s="60"/>
    </row>
    <row r="62" spans="2:79" outlineLevel="1" x14ac:dyDescent="0.2">
      <c r="B62" s="2">
        <v>54</v>
      </c>
      <c r="C62" s="9">
        <v>5625</v>
      </c>
      <c r="D62" s="126">
        <v>51</v>
      </c>
      <c r="E62" s="9" t="s">
        <v>92</v>
      </c>
      <c r="F62" s="63"/>
      <c r="G62" s="63">
        <f t="shared" si="3"/>
        <v>0</v>
      </c>
      <c r="H62" s="11"/>
      <c r="I62" s="11"/>
      <c r="J62" s="11"/>
      <c r="K62" s="11"/>
      <c r="L62" s="11"/>
      <c r="M62" s="11"/>
      <c r="N62" s="11"/>
      <c r="O62" s="60"/>
      <c r="P62" s="178">
        <v>60</v>
      </c>
      <c r="R62" s="63">
        <v>-493972.52</v>
      </c>
      <c r="S62" s="63">
        <v>-735843</v>
      </c>
      <c r="T62" s="63">
        <v>0</v>
      </c>
      <c r="U62" s="63">
        <v>0</v>
      </c>
      <c r="V62" s="63">
        <v>-359770.79</v>
      </c>
      <c r="W62" s="63">
        <v>-5647774.5300000003</v>
      </c>
      <c r="X62" s="63">
        <v>0</v>
      </c>
      <c r="Y62" s="63">
        <v>0</v>
      </c>
      <c r="Z62" s="63">
        <v>0</v>
      </c>
      <c r="AA62" s="63">
        <v>0</v>
      </c>
      <c r="AB62" s="63">
        <v>0</v>
      </c>
      <c r="AC62" s="63">
        <v>0</v>
      </c>
      <c r="AD62" s="63">
        <v>0</v>
      </c>
      <c r="AE62" s="63">
        <v>0</v>
      </c>
      <c r="AF62" s="63">
        <v>0</v>
      </c>
      <c r="AG62" s="63">
        <v>0</v>
      </c>
      <c r="AH62" s="63">
        <v>-12855.5</v>
      </c>
      <c r="AI62" s="63">
        <v>0</v>
      </c>
      <c r="AJ62" s="63">
        <v>0</v>
      </c>
      <c r="AK62" s="63">
        <v>0</v>
      </c>
      <c r="AL62" s="63">
        <v>0</v>
      </c>
      <c r="AM62" s="63">
        <v>0</v>
      </c>
      <c r="AN62" s="63">
        <v>0</v>
      </c>
      <c r="AO62" s="63">
        <v>-105270577.90000001</v>
      </c>
      <c r="AP62" s="63">
        <v>1067180.2</v>
      </c>
      <c r="AQ62" s="63">
        <v>0</v>
      </c>
      <c r="AR62" s="63">
        <v>0</v>
      </c>
      <c r="AS62" s="63">
        <v>0</v>
      </c>
      <c r="AT62" s="63">
        <v>0</v>
      </c>
      <c r="AU62" s="63">
        <v>0</v>
      </c>
      <c r="AV62" s="63">
        <v>0</v>
      </c>
      <c r="AW62" s="63">
        <v>0</v>
      </c>
      <c r="AX62" s="63">
        <v>0</v>
      </c>
      <c r="AY62" s="63">
        <v>0</v>
      </c>
      <c r="AZ62" s="63">
        <v>0</v>
      </c>
      <c r="BA62" s="63">
        <v>0</v>
      </c>
      <c r="BB62" s="63">
        <v>-391704</v>
      </c>
      <c r="BC62" s="63">
        <v>0</v>
      </c>
      <c r="BD62" s="63">
        <v>-192989.77</v>
      </c>
      <c r="BE62" s="63">
        <v>0</v>
      </c>
      <c r="BF62" s="63">
        <v>0</v>
      </c>
      <c r="BG62" s="63">
        <v>0</v>
      </c>
      <c r="BH62" s="63">
        <v>40067.800000000003</v>
      </c>
      <c r="BI62" s="63">
        <v>0</v>
      </c>
      <c r="BJ62" s="63">
        <v>0</v>
      </c>
      <c r="BK62" s="63">
        <v>0</v>
      </c>
      <c r="BL62" s="63">
        <v>0</v>
      </c>
      <c r="BM62" s="63">
        <v>66495.350000000006</v>
      </c>
      <c r="BN62" s="63">
        <v>0</v>
      </c>
      <c r="BO62" s="63">
        <v>0</v>
      </c>
      <c r="BP62" s="63">
        <v>0</v>
      </c>
      <c r="BQ62" s="63">
        <v>-301746.43</v>
      </c>
      <c r="BR62" s="63">
        <v>-922.98</v>
      </c>
      <c r="BS62" s="60"/>
      <c r="BT62" s="60"/>
      <c r="BU62" s="60"/>
      <c r="BV62" s="60"/>
      <c r="BW62" s="60"/>
      <c r="BX62" s="60"/>
      <c r="BY62" s="60"/>
      <c r="BZ62" s="60"/>
      <c r="CA62" s="60"/>
    </row>
    <row r="63" spans="2:79" outlineLevel="1" x14ac:dyDescent="0.2">
      <c r="B63" s="2">
        <v>55</v>
      </c>
      <c r="C63" s="9">
        <v>5630</v>
      </c>
      <c r="D63" s="126">
        <v>52</v>
      </c>
      <c r="E63" s="9" t="s">
        <v>93</v>
      </c>
      <c r="F63" s="63"/>
      <c r="G63" s="63">
        <f t="shared" si="3"/>
        <v>640712.73</v>
      </c>
      <c r="H63" s="11"/>
      <c r="I63" s="11"/>
      <c r="J63" s="11"/>
      <c r="K63" s="11"/>
      <c r="L63" s="11"/>
      <c r="M63" s="11"/>
      <c r="N63" s="11"/>
      <c r="O63" s="60"/>
      <c r="P63" s="178">
        <v>61</v>
      </c>
      <c r="R63" s="63">
        <v>6108405.3099999996</v>
      </c>
      <c r="S63" s="63">
        <v>457011.3</v>
      </c>
      <c r="T63" s="63">
        <v>88442.26</v>
      </c>
      <c r="U63" s="63">
        <v>0</v>
      </c>
      <c r="V63" s="63">
        <v>595780.87</v>
      </c>
      <c r="W63" s="63">
        <v>879176.47</v>
      </c>
      <c r="X63" s="63">
        <v>94082.74</v>
      </c>
      <c r="Y63" s="63">
        <v>77409.23</v>
      </c>
      <c r="Z63" s="63">
        <v>454627.23</v>
      </c>
      <c r="AA63" s="63">
        <v>640712.73</v>
      </c>
      <c r="AB63" s="63">
        <v>187727.24</v>
      </c>
      <c r="AC63" s="63">
        <v>4077746.87</v>
      </c>
      <c r="AD63" s="63">
        <v>69208.350000000006</v>
      </c>
      <c r="AE63" s="63">
        <v>590108.49</v>
      </c>
      <c r="AF63" s="63">
        <v>346454.19</v>
      </c>
      <c r="AG63" s="63">
        <v>148798.68</v>
      </c>
      <c r="AH63" s="63">
        <v>73631.86</v>
      </c>
      <c r="AI63" s="63">
        <v>43725</v>
      </c>
      <c r="AJ63" s="63">
        <v>163411.10999999999</v>
      </c>
      <c r="AK63" s="63">
        <v>155525.34</v>
      </c>
      <c r="AL63" s="63">
        <v>120432.09</v>
      </c>
      <c r="AM63" s="63">
        <v>35932.03</v>
      </c>
      <c r="AN63" s="63">
        <v>49709.17</v>
      </c>
      <c r="AO63" s="63">
        <v>18760859.879999999</v>
      </c>
      <c r="AP63" s="63">
        <v>2120879.4700000002</v>
      </c>
      <c r="AQ63" s="63">
        <v>165873.72</v>
      </c>
      <c r="AR63" s="63">
        <v>650225.73</v>
      </c>
      <c r="AS63" s="63">
        <v>856842.2</v>
      </c>
      <c r="AT63" s="63">
        <v>98487.8</v>
      </c>
      <c r="AU63" s="63">
        <v>1628724.71</v>
      </c>
      <c r="AV63" s="63">
        <v>782157.89</v>
      </c>
      <c r="AW63" s="63">
        <v>373145.64</v>
      </c>
      <c r="AX63" s="63">
        <v>72999.960000000006</v>
      </c>
      <c r="AY63" s="63">
        <v>61520.5</v>
      </c>
      <c r="AZ63" s="63">
        <v>230571</v>
      </c>
      <c r="BA63" s="63">
        <v>296157.7</v>
      </c>
      <c r="BB63" s="63">
        <v>306588.34999999998</v>
      </c>
      <c r="BC63" s="63">
        <v>82769.350000000006</v>
      </c>
      <c r="BD63" s="63">
        <v>545693.74</v>
      </c>
      <c r="BE63" s="63">
        <v>202154.63</v>
      </c>
      <c r="BF63" s="63">
        <v>258790.44</v>
      </c>
      <c r="BG63" s="63">
        <v>49544.14</v>
      </c>
      <c r="BH63" s="63">
        <v>172921.35</v>
      </c>
      <c r="BI63" s="63">
        <v>73741.66</v>
      </c>
      <c r="BJ63" s="63">
        <v>286484.64</v>
      </c>
      <c r="BK63" s="63">
        <v>218255.03</v>
      </c>
      <c r="BL63" s="63">
        <v>16375095.83</v>
      </c>
      <c r="BM63" s="63">
        <v>80725.3</v>
      </c>
      <c r="BN63" s="63">
        <v>330786.17</v>
      </c>
      <c r="BO63" s="63">
        <v>220891.34</v>
      </c>
      <c r="BP63" s="63">
        <v>149729.31</v>
      </c>
      <c r="BQ63" s="63">
        <v>232768.48</v>
      </c>
      <c r="BR63" s="63">
        <v>1280208.3899999999</v>
      </c>
      <c r="BS63" s="60"/>
      <c r="BT63" s="60"/>
      <c r="BU63" s="60"/>
      <c r="BV63" s="60"/>
      <c r="BW63" s="60"/>
      <c r="BX63" s="60"/>
      <c r="BY63" s="60"/>
      <c r="BZ63" s="60"/>
      <c r="CA63" s="60"/>
    </row>
    <row r="64" spans="2:79" outlineLevel="1" x14ac:dyDescent="0.2">
      <c r="B64" s="2">
        <v>56</v>
      </c>
      <c r="C64" s="9">
        <v>5640</v>
      </c>
      <c r="D64" s="126">
        <v>53</v>
      </c>
      <c r="E64" s="9" t="s">
        <v>94</v>
      </c>
      <c r="F64" s="63"/>
      <c r="G64" s="63">
        <f t="shared" si="3"/>
        <v>500399.76</v>
      </c>
      <c r="H64" s="11"/>
      <c r="I64" s="11"/>
      <c r="J64" s="11"/>
      <c r="K64" s="11"/>
      <c r="L64" s="11"/>
      <c r="M64" s="11"/>
      <c r="N64" s="11"/>
      <c r="O64" s="60"/>
      <c r="P64" s="178">
        <v>62</v>
      </c>
      <c r="R64" s="63">
        <v>0</v>
      </c>
      <c r="S64" s="63">
        <v>0</v>
      </c>
      <c r="T64" s="63">
        <v>0</v>
      </c>
      <c r="U64" s="63">
        <v>0</v>
      </c>
      <c r="V64" s="63">
        <v>164748.6</v>
      </c>
      <c r="W64" s="63">
        <v>0</v>
      </c>
      <c r="X64" s="63">
        <v>50247.31</v>
      </c>
      <c r="Y64" s="63">
        <v>4661.79</v>
      </c>
      <c r="Z64" s="63">
        <v>225805.97</v>
      </c>
      <c r="AA64" s="63">
        <v>500399.76</v>
      </c>
      <c r="AB64" s="63">
        <v>0</v>
      </c>
      <c r="AC64" s="63">
        <v>385249.67</v>
      </c>
      <c r="AD64" s="63">
        <v>95432.99</v>
      </c>
      <c r="AE64" s="63">
        <v>-22786.09</v>
      </c>
      <c r="AF64" s="63">
        <v>33879.339999999997</v>
      </c>
      <c r="AG64" s="63">
        <v>51780.15</v>
      </c>
      <c r="AH64" s="63">
        <v>0</v>
      </c>
      <c r="AI64" s="63">
        <v>0</v>
      </c>
      <c r="AJ64" s="63">
        <v>0</v>
      </c>
      <c r="AK64" s="63">
        <v>105682.26</v>
      </c>
      <c r="AL64" s="63">
        <v>0</v>
      </c>
      <c r="AM64" s="63">
        <v>0</v>
      </c>
      <c r="AN64" s="63">
        <v>15178.49</v>
      </c>
      <c r="AO64" s="63">
        <v>841257.55</v>
      </c>
      <c r="AP64" s="63">
        <v>4356788.18</v>
      </c>
      <c r="AQ64" s="63">
        <v>83326.64</v>
      </c>
      <c r="AR64" s="63">
        <v>62269.63</v>
      </c>
      <c r="AS64" s="63">
        <v>43932.959999999999</v>
      </c>
      <c r="AT64" s="63">
        <v>0</v>
      </c>
      <c r="AU64" s="63">
        <v>649647.52</v>
      </c>
      <c r="AV64" s="63">
        <v>0</v>
      </c>
      <c r="AW64" s="63">
        <v>0</v>
      </c>
      <c r="AX64" s="63">
        <v>0</v>
      </c>
      <c r="AY64" s="63">
        <v>33550.199999999997</v>
      </c>
      <c r="AZ64" s="63">
        <v>0</v>
      </c>
      <c r="BA64" s="63">
        <v>0</v>
      </c>
      <c r="BB64" s="63">
        <v>239777.46</v>
      </c>
      <c r="BC64" s="63">
        <v>36409.86</v>
      </c>
      <c r="BD64" s="63">
        <v>210222.89</v>
      </c>
      <c r="BE64" s="63">
        <v>0</v>
      </c>
      <c r="BF64" s="63">
        <v>0</v>
      </c>
      <c r="BG64" s="63">
        <v>7735.3</v>
      </c>
      <c r="BH64" s="63">
        <v>26531.279999999999</v>
      </c>
      <c r="BI64" s="63">
        <v>16890.38</v>
      </c>
      <c r="BJ64" s="63">
        <v>282517.52</v>
      </c>
      <c r="BK64" s="63">
        <v>0</v>
      </c>
      <c r="BL64" s="63">
        <v>3287024.31</v>
      </c>
      <c r="BM64" s="63">
        <v>0</v>
      </c>
      <c r="BN64" s="63">
        <v>0</v>
      </c>
      <c r="BO64" s="63">
        <v>0</v>
      </c>
      <c r="BP64" s="63">
        <v>9322.58</v>
      </c>
      <c r="BQ64" s="63">
        <v>417784.52</v>
      </c>
      <c r="BR64" s="63">
        <v>397597.45</v>
      </c>
      <c r="BS64" s="60"/>
      <c r="BT64" s="60"/>
      <c r="BU64" s="60"/>
      <c r="BV64" s="60"/>
      <c r="BW64" s="60"/>
      <c r="BX64" s="60"/>
      <c r="BY64" s="60"/>
      <c r="BZ64" s="60"/>
      <c r="CA64" s="60"/>
    </row>
    <row r="65" spans="2:79" outlineLevel="1" x14ac:dyDescent="0.2">
      <c r="B65" s="2">
        <v>57</v>
      </c>
      <c r="C65" s="9">
        <v>5645</v>
      </c>
      <c r="D65" s="126">
        <v>54</v>
      </c>
      <c r="E65" s="9" t="s">
        <v>95</v>
      </c>
      <c r="F65" s="63"/>
      <c r="G65" s="63">
        <f t="shared" si="3"/>
        <v>0</v>
      </c>
      <c r="H65" s="11"/>
      <c r="I65" s="11"/>
      <c r="J65" s="11"/>
      <c r="K65" s="11"/>
      <c r="L65" s="11"/>
      <c r="M65" s="11"/>
      <c r="N65" s="11"/>
      <c r="O65" s="60"/>
      <c r="P65" s="178">
        <v>63</v>
      </c>
      <c r="R65" s="63">
        <v>395173.09</v>
      </c>
      <c r="S65" s="63">
        <v>198305.01</v>
      </c>
      <c r="T65" s="63">
        <v>73282.2</v>
      </c>
      <c r="U65" s="63">
        <v>476551</v>
      </c>
      <c r="V65" s="63">
        <v>292945.59999999998</v>
      </c>
      <c r="W65" s="63">
        <v>1056259.5</v>
      </c>
      <c r="X65" s="63">
        <v>0</v>
      </c>
      <c r="Y65" s="63">
        <v>0</v>
      </c>
      <c r="Z65" s="63">
        <v>46.1</v>
      </c>
      <c r="AA65" s="63">
        <v>0</v>
      </c>
      <c r="AB65" s="63">
        <v>213964.69</v>
      </c>
      <c r="AC65" s="63">
        <v>0</v>
      </c>
      <c r="AD65" s="63">
        <v>0</v>
      </c>
      <c r="AE65" s="63">
        <v>914831.15</v>
      </c>
      <c r="AF65" s="63">
        <v>151374.82</v>
      </c>
      <c r="AG65" s="63">
        <v>121845.15</v>
      </c>
      <c r="AH65" s="63">
        <v>153774.71</v>
      </c>
      <c r="AI65" s="63">
        <v>0</v>
      </c>
      <c r="AJ65" s="63">
        <v>10803.15</v>
      </c>
      <c r="AK65" s="63">
        <v>175326.84</v>
      </c>
      <c r="AL65" s="63">
        <v>-0.02</v>
      </c>
      <c r="AM65" s="63">
        <v>23735.78</v>
      </c>
      <c r="AN65" s="63">
        <v>28758.46</v>
      </c>
      <c r="AO65" s="63">
        <v>32201033.84</v>
      </c>
      <c r="AP65" s="63">
        <v>1636203.16</v>
      </c>
      <c r="AQ65" s="63">
        <v>24249</v>
      </c>
      <c r="AR65" s="63">
        <v>38061.53</v>
      </c>
      <c r="AS65" s="63">
        <v>0</v>
      </c>
      <c r="AT65" s="63">
        <v>11145.03</v>
      </c>
      <c r="AU65" s="63">
        <v>89587.46</v>
      </c>
      <c r="AV65" s="63">
        <v>31557.18</v>
      </c>
      <c r="AW65" s="63">
        <v>109468.62</v>
      </c>
      <c r="AX65" s="63">
        <v>0</v>
      </c>
      <c r="AY65" s="63">
        <v>35471.99</v>
      </c>
      <c r="AZ65" s="63">
        <v>484758</v>
      </c>
      <c r="BA65" s="63">
        <v>-8709</v>
      </c>
      <c r="BB65" s="63">
        <v>2172933.23</v>
      </c>
      <c r="BC65" s="63">
        <v>19265.259999999998</v>
      </c>
      <c r="BD65" s="63">
        <v>1184203.08</v>
      </c>
      <c r="BE65" s="63">
        <v>157397.68</v>
      </c>
      <c r="BF65" s="63">
        <v>0</v>
      </c>
      <c r="BG65" s="63">
        <v>0</v>
      </c>
      <c r="BH65" s="63">
        <v>0</v>
      </c>
      <c r="BI65" s="63">
        <v>4208.3999999999996</v>
      </c>
      <c r="BJ65" s="63">
        <v>1148028.51</v>
      </c>
      <c r="BK65" s="63">
        <v>0</v>
      </c>
      <c r="BL65" s="63">
        <v>0</v>
      </c>
      <c r="BM65" s="63">
        <v>0</v>
      </c>
      <c r="BN65" s="63">
        <v>281764.64</v>
      </c>
      <c r="BO65" s="63">
        <v>25826.12</v>
      </c>
      <c r="BP65" s="63">
        <v>192105.41</v>
      </c>
      <c r="BQ65" s="63">
        <v>11134.79</v>
      </c>
      <c r="BR65" s="63">
        <v>250743.8</v>
      </c>
      <c r="BS65" s="60"/>
      <c r="BT65" s="60"/>
      <c r="BU65" s="60"/>
      <c r="BV65" s="60"/>
      <c r="BW65" s="60"/>
      <c r="BX65" s="60"/>
      <c r="BY65" s="60"/>
      <c r="BZ65" s="60"/>
      <c r="CA65" s="60"/>
    </row>
    <row r="66" spans="2:79" outlineLevel="1" x14ac:dyDescent="0.2">
      <c r="B66" s="2">
        <v>58</v>
      </c>
      <c r="C66" s="9">
        <v>5646</v>
      </c>
      <c r="D66" s="126">
        <v>55</v>
      </c>
      <c r="E66" s="9" t="s">
        <v>96</v>
      </c>
      <c r="F66" s="63"/>
      <c r="G66" s="63">
        <f t="shared" si="3"/>
        <v>0</v>
      </c>
      <c r="H66" s="11"/>
      <c r="I66" s="11"/>
      <c r="J66" s="11"/>
      <c r="K66" s="11"/>
      <c r="L66" s="11"/>
      <c r="M66" s="11"/>
      <c r="N66" s="11"/>
      <c r="O66" s="60"/>
      <c r="P66" s="178">
        <v>64</v>
      </c>
      <c r="R66" s="63">
        <v>0</v>
      </c>
      <c r="S66" s="63">
        <v>0</v>
      </c>
      <c r="T66" s="63">
        <v>0</v>
      </c>
      <c r="U66" s="63">
        <v>253560</v>
      </c>
      <c r="V66" s="63">
        <v>0</v>
      </c>
      <c r="W66" s="63">
        <v>0</v>
      </c>
      <c r="X66" s="63">
        <v>23437.91</v>
      </c>
      <c r="Y66" s="63">
        <v>0</v>
      </c>
      <c r="Z66" s="63">
        <v>0</v>
      </c>
      <c r="AA66" s="63">
        <v>0</v>
      </c>
      <c r="AB66" s="63">
        <v>107063.78</v>
      </c>
      <c r="AC66" s="63">
        <v>1936257.53</v>
      </c>
      <c r="AD66" s="63">
        <v>23716</v>
      </c>
      <c r="AE66" s="63">
        <v>0</v>
      </c>
      <c r="AF66" s="63">
        <v>0</v>
      </c>
      <c r="AG66" s="63">
        <v>0</v>
      </c>
      <c r="AH66" s="63">
        <v>0</v>
      </c>
      <c r="AI66" s="63">
        <v>507411.7</v>
      </c>
      <c r="AJ66" s="63">
        <v>0</v>
      </c>
      <c r="AK66" s="63">
        <v>0</v>
      </c>
      <c r="AL66" s="63">
        <v>0</v>
      </c>
      <c r="AM66" s="63">
        <v>0</v>
      </c>
      <c r="AN66" s="63">
        <v>0</v>
      </c>
      <c r="AO66" s="63">
        <v>0</v>
      </c>
      <c r="AP66" s="63">
        <v>0</v>
      </c>
      <c r="AQ66" s="63">
        <v>0</v>
      </c>
      <c r="AR66" s="63">
        <v>0</v>
      </c>
      <c r="AS66" s="63">
        <v>0</v>
      </c>
      <c r="AT66" s="63">
        <v>-6495</v>
      </c>
      <c r="AU66" s="63">
        <v>0</v>
      </c>
      <c r="AV66" s="63">
        <v>0</v>
      </c>
      <c r="AW66" s="63">
        <v>0</v>
      </c>
      <c r="AX66" s="63">
        <v>0</v>
      </c>
      <c r="AY66" s="63">
        <v>0</v>
      </c>
      <c r="AZ66" s="63">
        <v>0</v>
      </c>
      <c r="BA66" s="63">
        <v>0</v>
      </c>
      <c r="BB66" s="63">
        <v>344300.03</v>
      </c>
      <c r="BC66" s="63">
        <v>0</v>
      </c>
      <c r="BD66" s="63">
        <v>0</v>
      </c>
      <c r="BE66" s="63">
        <v>0</v>
      </c>
      <c r="BF66" s="63">
        <v>0</v>
      </c>
      <c r="BG66" s="63">
        <v>25549.94</v>
      </c>
      <c r="BH66" s="63">
        <v>0</v>
      </c>
      <c r="BI66" s="63">
        <v>17105.990000000002</v>
      </c>
      <c r="BJ66" s="63">
        <v>0</v>
      </c>
      <c r="BK66" s="63">
        <v>0</v>
      </c>
      <c r="BL66" s="63">
        <v>0</v>
      </c>
      <c r="BM66" s="63">
        <v>0</v>
      </c>
      <c r="BN66" s="63">
        <v>0</v>
      </c>
      <c r="BO66" s="63">
        <v>0</v>
      </c>
      <c r="BP66" s="63">
        <v>0</v>
      </c>
      <c r="BQ66" s="63">
        <v>0</v>
      </c>
      <c r="BR66" s="63">
        <v>0</v>
      </c>
      <c r="BS66" s="60"/>
      <c r="BT66" s="60"/>
      <c r="BU66" s="60"/>
      <c r="BV66" s="60"/>
      <c r="BW66" s="60"/>
      <c r="BX66" s="60"/>
      <c r="BY66" s="60"/>
      <c r="BZ66" s="60"/>
      <c r="CA66" s="60"/>
    </row>
    <row r="67" spans="2:79" outlineLevel="1" x14ac:dyDescent="0.2">
      <c r="B67" s="2">
        <v>59</v>
      </c>
      <c r="C67" s="9">
        <v>5647</v>
      </c>
      <c r="D67" s="126">
        <v>56</v>
      </c>
      <c r="E67" s="9" t="s">
        <v>97</v>
      </c>
      <c r="F67" s="63"/>
      <c r="G67" s="63">
        <f t="shared" si="3"/>
        <v>0</v>
      </c>
      <c r="H67" s="11"/>
      <c r="I67" s="11"/>
      <c r="J67" s="11"/>
      <c r="K67" s="11"/>
      <c r="L67" s="11"/>
      <c r="M67" s="11"/>
      <c r="N67" s="11"/>
      <c r="O67" s="60"/>
      <c r="P67" s="178">
        <v>65</v>
      </c>
      <c r="R67" s="63">
        <v>0</v>
      </c>
      <c r="S67" s="63">
        <v>0</v>
      </c>
      <c r="T67" s="63">
        <v>0</v>
      </c>
      <c r="U67" s="63">
        <v>0</v>
      </c>
      <c r="V67" s="63">
        <v>0</v>
      </c>
      <c r="W67" s="63">
        <v>0</v>
      </c>
      <c r="X67" s="63">
        <v>0</v>
      </c>
      <c r="Y67" s="63">
        <v>0</v>
      </c>
      <c r="Z67" s="63">
        <v>0</v>
      </c>
      <c r="AA67" s="63">
        <v>0</v>
      </c>
      <c r="AB67" s="63">
        <v>0</v>
      </c>
      <c r="AC67" s="63">
        <v>0</v>
      </c>
      <c r="AD67" s="63">
        <v>0</v>
      </c>
      <c r="AE67" s="63">
        <v>0</v>
      </c>
      <c r="AF67" s="63">
        <v>0</v>
      </c>
      <c r="AG67" s="63">
        <v>0</v>
      </c>
      <c r="AH67" s="63">
        <v>0</v>
      </c>
      <c r="AI67" s="63">
        <v>0</v>
      </c>
      <c r="AJ67" s="63">
        <v>0</v>
      </c>
      <c r="AK67" s="63">
        <v>0</v>
      </c>
      <c r="AL67" s="63">
        <v>0</v>
      </c>
      <c r="AM67" s="63">
        <v>0</v>
      </c>
      <c r="AN67" s="63">
        <v>0</v>
      </c>
      <c r="AO67" s="63">
        <v>0</v>
      </c>
      <c r="AP67" s="63">
        <v>0</v>
      </c>
      <c r="AQ67" s="63">
        <v>0</v>
      </c>
      <c r="AR67" s="63">
        <v>0</v>
      </c>
      <c r="AS67" s="63">
        <v>0</v>
      </c>
      <c r="AT67" s="63">
        <v>0</v>
      </c>
      <c r="AU67" s="63">
        <v>0</v>
      </c>
      <c r="AV67" s="63">
        <v>0</v>
      </c>
      <c r="AW67" s="63">
        <v>0</v>
      </c>
      <c r="AX67" s="63">
        <v>0</v>
      </c>
      <c r="AY67" s="63">
        <v>0</v>
      </c>
      <c r="AZ67" s="63">
        <v>0</v>
      </c>
      <c r="BA67" s="63">
        <v>0</v>
      </c>
      <c r="BB67" s="63">
        <v>0</v>
      </c>
      <c r="BC67" s="63">
        <v>0</v>
      </c>
      <c r="BD67" s="63">
        <v>0</v>
      </c>
      <c r="BE67" s="63">
        <v>105319.92</v>
      </c>
      <c r="BF67" s="63">
        <v>0</v>
      </c>
      <c r="BG67" s="63">
        <v>0</v>
      </c>
      <c r="BH67" s="63">
        <v>0</v>
      </c>
      <c r="BI67" s="63">
        <v>0</v>
      </c>
      <c r="BJ67" s="63">
        <v>0</v>
      </c>
      <c r="BK67" s="63">
        <v>0</v>
      </c>
      <c r="BL67" s="63">
        <v>0</v>
      </c>
      <c r="BM67" s="63">
        <v>0</v>
      </c>
      <c r="BN67" s="63">
        <v>0</v>
      </c>
      <c r="BO67" s="63">
        <v>0</v>
      </c>
      <c r="BP67" s="63">
        <v>0</v>
      </c>
      <c r="BQ67" s="63">
        <v>0</v>
      </c>
      <c r="BR67" s="63">
        <v>0</v>
      </c>
      <c r="BS67" s="60"/>
      <c r="BT67" s="60"/>
      <c r="BU67" s="60"/>
      <c r="BV67" s="60"/>
      <c r="BW67" s="60"/>
      <c r="BX67" s="60"/>
      <c r="BY67" s="60"/>
      <c r="BZ67" s="60"/>
      <c r="CA67" s="60"/>
    </row>
    <row r="68" spans="2:79" outlineLevel="1" x14ac:dyDescent="0.2">
      <c r="B68" s="2">
        <v>60</v>
      </c>
      <c r="C68" s="9">
        <v>5650</v>
      </c>
      <c r="D68" s="126">
        <v>57</v>
      </c>
      <c r="E68" s="9" t="s">
        <v>98</v>
      </c>
      <c r="F68" s="63"/>
      <c r="G68" s="63">
        <f t="shared" si="3"/>
        <v>0</v>
      </c>
      <c r="H68" s="11"/>
      <c r="I68" s="11"/>
      <c r="J68" s="11"/>
      <c r="K68" s="11"/>
      <c r="L68" s="11"/>
      <c r="M68" s="11"/>
      <c r="N68" s="11"/>
      <c r="O68" s="60"/>
      <c r="P68" s="178">
        <v>66</v>
      </c>
      <c r="R68" s="63">
        <v>0</v>
      </c>
      <c r="S68" s="63">
        <v>0</v>
      </c>
      <c r="T68" s="63">
        <v>0</v>
      </c>
      <c r="U68" s="63">
        <v>0</v>
      </c>
      <c r="V68" s="63">
        <v>0</v>
      </c>
      <c r="W68" s="63">
        <v>0</v>
      </c>
      <c r="X68" s="63">
        <v>0</v>
      </c>
      <c r="Y68" s="63">
        <v>0</v>
      </c>
      <c r="Z68" s="63">
        <v>0</v>
      </c>
      <c r="AA68" s="63">
        <v>0</v>
      </c>
      <c r="AB68" s="63">
        <v>0</v>
      </c>
      <c r="AC68" s="63">
        <v>0</v>
      </c>
      <c r="AD68" s="63">
        <v>0</v>
      </c>
      <c r="AE68" s="63">
        <v>0</v>
      </c>
      <c r="AF68" s="63">
        <v>0</v>
      </c>
      <c r="AG68" s="63">
        <v>0</v>
      </c>
      <c r="AH68" s="63">
        <v>0</v>
      </c>
      <c r="AI68" s="63">
        <v>0</v>
      </c>
      <c r="AJ68" s="63">
        <v>0</v>
      </c>
      <c r="AK68" s="63">
        <v>0</v>
      </c>
      <c r="AL68" s="63">
        <v>0</v>
      </c>
      <c r="AM68" s="63">
        <v>0</v>
      </c>
      <c r="AN68" s="63">
        <v>0</v>
      </c>
      <c r="AO68" s="63">
        <v>0</v>
      </c>
      <c r="AP68" s="63">
        <v>0</v>
      </c>
      <c r="AQ68" s="63">
        <v>0</v>
      </c>
      <c r="AR68" s="63">
        <v>0</v>
      </c>
      <c r="AS68" s="63">
        <v>0</v>
      </c>
      <c r="AT68" s="63">
        <v>0</v>
      </c>
      <c r="AU68" s="63">
        <v>0</v>
      </c>
      <c r="AV68" s="63">
        <v>0</v>
      </c>
      <c r="AW68" s="63">
        <v>0</v>
      </c>
      <c r="AX68" s="63">
        <v>0</v>
      </c>
      <c r="AY68" s="63">
        <v>0</v>
      </c>
      <c r="AZ68" s="63">
        <v>0</v>
      </c>
      <c r="BA68" s="63">
        <v>0</v>
      </c>
      <c r="BB68" s="63">
        <v>0</v>
      </c>
      <c r="BC68" s="63">
        <v>0</v>
      </c>
      <c r="BD68" s="63">
        <v>0</v>
      </c>
      <c r="BE68" s="63">
        <v>0</v>
      </c>
      <c r="BF68" s="63">
        <v>0</v>
      </c>
      <c r="BG68" s="63">
        <v>0</v>
      </c>
      <c r="BH68" s="63">
        <v>0</v>
      </c>
      <c r="BI68" s="63">
        <v>0</v>
      </c>
      <c r="BJ68" s="63">
        <v>0</v>
      </c>
      <c r="BK68" s="63">
        <v>0</v>
      </c>
      <c r="BL68" s="63">
        <v>0</v>
      </c>
      <c r="BM68" s="63">
        <v>0</v>
      </c>
      <c r="BN68" s="63">
        <v>0</v>
      </c>
      <c r="BO68" s="63">
        <v>0</v>
      </c>
      <c r="BP68" s="63">
        <v>0</v>
      </c>
      <c r="BQ68" s="63">
        <v>0</v>
      </c>
      <c r="BR68" s="63">
        <v>0</v>
      </c>
      <c r="BS68" s="60"/>
      <c r="BT68" s="60"/>
      <c r="BU68" s="60"/>
      <c r="BV68" s="60"/>
      <c r="BW68" s="60"/>
      <c r="BX68" s="60"/>
      <c r="BY68" s="60"/>
      <c r="BZ68" s="60"/>
      <c r="CA68" s="60"/>
    </row>
    <row r="69" spans="2:79" outlineLevel="1" x14ac:dyDescent="0.2">
      <c r="B69" s="2">
        <v>61</v>
      </c>
      <c r="C69" s="9">
        <v>5655</v>
      </c>
      <c r="D69" s="126">
        <v>58</v>
      </c>
      <c r="E69" s="9" t="s">
        <v>99</v>
      </c>
      <c r="F69" s="63"/>
      <c r="G69" s="63">
        <f t="shared" si="3"/>
        <v>1386824.91</v>
      </c>
      <c r="H69" s="11"/>
      <c r="I69" s="11"/>
      <c r="J69" s="11"/>
      <c r="K69" s="11"/>
      <c r="L69" s="11"/>
      <c r="M69" s="11"/>
      <c r="N69" s="11"/>
      <c r="O69" s="60"/>
      <c r="P69" s="178">
        <v>67</v>
      </c>
      <c r="R69" s="63">
        <v>3048255.63</v>
      </c>
      <c r="S69" s="63">
        <v>242964.31</v>
      </c>
      <c r="T69" s="63">
        <v>21523.56</v>
      </c>
      <c r="U69" s="63">
        <v>553201</v>
      </c>
      <c r="V69" s="63">
        <v>537779.25</v>
      </c>
      <c r="W69" s="63">
        <v>247014.38</v>
      </c>
      <c r="X69" s="63">
        <v>158014.10999999999</v>
      </c>
      <c r="Y69" s="63">
        <v>77655.58</v>
      </c>
      <c r="Z69" s="63">
        <v>211903.85</v>
      </c>
      <c r="AA69" s="63">
        <v>1386824.91</v>
      </c>
      <c r="AB69" s="63">
        <v>671615.91</v>
      </c>
      <c r="AC69" s="63">
        <v>526818.55000000005</v>
      </c>
      <c r="AD69" s="63">
        <v>213073.08</v>
      </c>
      <c r="AE69" s="63">
        <v>150070.35999999999</v>
      </c>
      <c r="AF69" s="63">
        <v>342079.2</v>
      </c>
      <c r="AG69" s="63">
        <v>30709.22</v>
      </c>
      <c r="AH69" s="63">
        <v>29872.59</v>
      </c>
      <c r="AI69" s="63">
        <v>834748.74</v>
      </c>
      <c r="AJ69" s="63">
        <v>130423.34</v>
      </c>
      <c r="AK69" s="63">
        <v>182794.73</v>
      </c>
      <c r="AL69" s="63">
        <v>76535.55</v>
      </c>
      <c r="AM69" s="63">
        <v>95179.06</v>
      </c>
      <c r="AN69" s="63">
        <v>118115.66</v>
      </c>
      <c r="AO69" s="63">
        <v>4686320.24</v>
      </c>
      <c r="AP69" s="63">
        <v>4343503.9800000004</v>
      </c>
      <c r="AQ69" s="63">
        <v>240036.24</v>
      </c>
      <c r="AR69" s="63">
        <v>282653.40000000002</v>
      </c>
      <c r="AS69" s="63">
        <v>128725.64</v>
      </c>
      <c r="AT69" s="63">
        <v>95486.59</v>
      </c>
      <c r="AU69" s="63">
        <v>985279.12</v>
      </c>
      <c r="AV69" s="63">
        <v>416106.61</v>
      </c>
      <c r="AW69" s="63">
        <v>381475.18</v>
      </c>
      <c r="AX69" s="63">
        <v>432175.49</v>
      </c>
      <c r="AY69" s="63">
        <v>69342.3</v>
      </c>
      <c r="AZ69" s="63">
        <v>429078</v>
      </c>
      <c r="BA69" s="63">
        <v>61148.55</v>
      </c>
      <c r="BB69" s="63">
        <v>868544.46</v>
      </c>
      <c r="BC69" s="63">
        <v>129965.86</v>
      </c>
      <c r="BD69" s="63">
        <v>469050.16</v>
      </c>
      <c r="BE69" s="63">
        <v>157417.66</v>
      </c>
      <c r="BF69" s="63">
        <v>499726.17</v>
      </c>
      <c r="BG69" s="63">
        <v>58106.06</v>
      </c>
      <c r="BH69" s="63">
        <v>73003.7</v>
      </c>
      <c r="BI69" s="63">
        <v>24879.72</v>
      </c>
      <c r="BJ69" s="63">
        <v>412680.49</v>
      </c>
      <c r="BK69" s="63">
        <v>79328.89</v>
      </c>
      <c r="BL69" s="63">
        <v>6625027.0499999998</v>
      </c>
      <c r="BM69" s="63">
        <v>211731.72</v>
      </c>
      <c r="BN69" s="63">
        <v>293915.64</v>
      </c>
      <c r="BO69" s="63">
        <v>166599.62</v>
      </c>
      <c r="BP69" s="63">
        <v>214855.48</v>
      </c>
      <c r="BQ69" s="63">
        <v>2127101.0499999998</v>
      </c>
      <c r="BR69" s="63">
        <v>705811.5</v>
      </c>
      <c r="BS69" s="60"/>
      <c r="BT69" s="60"/>
      <c r="BU69" s="60"/>
      <c r="BV69" s="60"/>
      <c r="BW69" s="60"/>
      <c r="BX69" s="60"/>
      <c r="BY69" s="60"/>
      <c r="BZ69" s="60"/>
      <c r="CA69" s="60"/>
    </row>
    <row r="70" spans="2:79" outlineLevel="1" x14ac:dyDescent="0.2">
      <c r="B70" s="2">
        <v>62</v>
      </c>
      <c r="C70" s="9">
        <v>5665</v>
      </c>
      <c r="D70" s="126">
        <v>59</v>
      </c>
      <c r="E70" s="9" t="s">
        <v>100</v>
      </c>
      <c r="F70" s="63"/>
      <c r="G70" s="63">
        <f t="shared" si="3"/>
        <v>740189.89</v>
      </c>
      <c r="H70" s="11"/>
      <c r="I70" s="11"/>
      <c r="J70" s="11"/>
      <c r="K70" s="11"/>
      <c r="L70" s="11"/>
      <c r="M70" s="11"/>
      <c r="N70" s="11"/>
      <c r="O70" s="60"/>
      <c r="P70" s="178">
        <v>68</v>
      </c>
      <c r="R70" s="63">
        <v>5698901.5999999996</v>
      </c>
      <c r="S70" s="63">
        <v>88723.24</v>
      </c>
      <c r="T70" s="63">
        <v>19235.14</v>
      </c>
      <c r="U70" s="63">
        <v>1127726</v>
      </c>
      <c r="V70" s="63">
        <v>953077.63</v>
      </c>
      <c r="W70" s="63">
        <v>1128085.8999999999</v>
      </c>
      <c r="X70" s="63">
        <v>119320.1</v>
      </c>
      <c r="Y70" s="63">
        <v>0</v>
      </c>
      <c r="Z70" s="63">
        <v>305741.84999999998</v>
      </c>
      <c r="AA70" s="63">
        <v>740189.89</v>
      </c>
      <c r="AB70" s="63">
        <v>24295.759999999998</v>
      </c>
      <c r="AC70" s="63">
        <v>156001.76999999999</v>
      </c>
      <c r="AD70" s="63">
        <v>56541.52</v>
      </c>
      <c r="AE70" s="63">
        <v>972804.84</v>
      </c>
      <c r="AF70" s="63">
        <v>201765.25</v>
      </c>
      <c r="AG70" s="63">
        <v>157534.82999999999</v>
      </c>
      <c r="AH70" s="63">
        <v>79834.070000000007</v>
      </c>
      <c r="AI70" s="63">
        <v>271369.48</v>
      </c>
      <c r="AJ70" s="63">
        <v>98847.22</v>
      </c>
      <c r="AK70" s="63">
        <v>87897.48</v>
      </c>
      <c r="AL70" s="63">
        <v>29403.86</v>
      </c>
      <c r="AM70" s="63">
        <v>0</v>
      </c>
      <c r="AN70" s="63">
        <v>19500</v>
      </c>
      <c r="AO70" s="63">
        <v>28638261.149999999</v>
      </c>
      <c r="AP70" s="63">
        <v>120618.11</v>
      </c>
      <c r="AQ70" s="63">
        <v>158402.60999999999</v>
      </c>
      <c r="AR70" s="63">
        <v>171890.23</v>
      </c>
      <c r="AS70" s="63">
        <v>45317.26</v>
      </c>
      <c r="AT70" s="63">
        <v>1319802.5</v>
      </c>
      <c r="AU70" s="63">
        <v>933987.75</v>
      </c>
      <c r="AV70" s="63">
        <v>2057135.35</v>
      </c>
      <c r="AW70" s="63">
        <v>308578.34000000003</v>
      </c>
      <c r="AX70" s="63">
        <v>68083</v>
      </c>
      <c r="AY70" s="63">
        <v>55597.17</v>
      </c>
      <c r="AZ70" s="63">
        <v>211341</v>
      </c>
      <c r="BA70" s="63">
        <v>14534</v>
      </c>
      <c r="BB70" s="63">
        <v>625519.4</v>
      </c>
      <c r="BC70" s="63">
        <v>199644.44</v>
      </c>
      <c r="BD70" s="63">
        <v>673959.08</v>
      </c>
      <c r="BE70" s="63">
        <v>84921.4</v>
      </c>
      <c r="BF70" s="63">
        <v>84513.69</v>
      </c>
      <c r="BG70" s="63">
        <v>49806</v>
      </c>
      <c r="BH70" s="63">
        <v>198384.97</v>
      </c>
      <c r="BI70" s="63">
        <v>36957.440000000002</v>
      </c>
      <c r="BJ70" s="63">
        <v>263314.38</v>
      </c>
      <c r="BK70" s="63">
        <v>346913.07</v>
      </c>
      <c r="BL70" s="63">
        <v>150142.22</v>
      </c>
      <c r="BM70" s="63">
        <v>152685.72</v>
      </c>
      <c r="BN70" s="63">
        <v>155077.24</v>
      </c>
      <c r="BO70" s="63">
        <v>67417.16</v>
      </c>
      <c r="BP70" s="63">
        <v>220984.13</v>
      </c>
      <c r="BQ70" s="63">
        <v>846287.41</v>
      </c>
      <c r="BR70" s="63">
        <v>345954.01</v>
      </c>
      <c r="BS70" s="60"/>
      <c r="BT70" s="60"/>
      <c r="BU70" s="60"/>
      <c r="BV70" s="60"/>
      <c r="BW70" s="60"/>
      <c r="BX70" s="60"/>
      <c r="BY70" s="60"/>
      <c r="BZ70" s="60"/>
      <c r="CA70" s="60"/>
    </row>
    <row r="71" spans="2:79" outlineLevel="1" x14ac:dyDescent="0.2">
      <c r="B71" s="2">
        <v>63</v>
      </c>
      <c r="C71" s="9">
        <v>5670</v>
      </c>
      <c r="D71" s="126">
        <v>60</v>
      </c>
      <c r="E71" s="9" t="s">
        <v>101</v>
      </c>
      <c r="F71" s="63"/>
      <c r="G71" s="63">
        <f t="shared" si="3"/>
        <v>0</v>
      </c>
      <c r="H71" s="11"/>
      <c r="I71" s="11"/>
      <c r="J71" s="11"/>
      <c r="K71" s="11"/>
      <c r="L71" s="11"/>
      <c r="M71" s="11"/>
      <c r="N71" s="11"/>
      <c r="O71" s="60"/>
      <c r="P71" s="178">
        <v>69</v>
      </c>
      <c r="R71" s="63">
        <v>0</v>
      </c>
      <c r="S71" s="63">
        <v>86493.36</v>
      </c>
      <c r="T71" s="63">
        <v>0</v>
      </c>
      <c r="U71" s="63">
        <v>0</v>
      </c>
      <c r="V71" s="63">
        <v>0</v>
      </c>
      <c r="W71" s="63">
        <v>426891.84</v>
      </c>
      <c r="X71" s="63">
        <v>0</v>
      </c>
      <c r="Y71" s="63">
        <v>22100</v>
      </c>
      <c r="Z71" s="63">
        <v>0</v>
      </c>
      <c r="AA71" s="63">
        <v>0</v>
      </c>
      <c r="AB71" s="63">
        <v>0</v>
      </c>
      <c r="AC71" s="63">
        <v>0</v>
      </c>
      <c r="AD71" s="63">
        <v>0</v>
      </c>
      <c r="AE71" s="63">
        <v>465.58</v>
      </c>
      <c r="AF71" s="63">
        <v>0</v>
      </c>
      <c r="AG71" s="63">
        <v>0</v>
      </c>
      <c r="AH71" s="63">
        <v>19415.400000000001</v>
      </c>
      <c r="AI71" s="63">
        <v>0</v>
      </c>
      <c r="AJ71" s="63">
        <v>0</v>
      </c>
      <c r="AK71" s="63">
        <v>0</v>
      </c>
      <c r="AL71" s="63">
        <v>16691.400000000001</v>
      </c>
      <c r="AM71" s="63">
        <v>16808.79</v>
      </c>
      <c r="AN71" s="63">
        <v>0</v>
      </c>
      <c r="AO71" s="63">
        <v>12484675.51</v>
      </c>
      <c r="AP71" s="63">
        <v>0</v>
      </c>
      <c r="AQ71" s="63">
        <v>0</v>
      </c>
      <c r="AR71" s="63">
        <v>267351.83</v>
      </c>
      <c r="AS71" s="63">
        <v>0</v>
      </c>
      <c r="AT71" s="63">
        <v>0</v>
      </c>
      <c r="AU71" s="63">
        <v>0</v>
      </c>
      <c r="AV71" s="63">
        <v>0</v>
      </c>
      <c r="AW71" s="63">
        <v>0</v>
      </c>
      <c r="AX71" s="63">
        <v>0</v>
      </c>
      <c r="AY71" s="63">
        <v>0</v>
      </c>
      <c r="AZ71" s="63">
        <v>0</v>
      </c>
      <c r="BA71" s="63">
        <v>0</v>
      </c>
      <c r="BB71" s="63">
        <v>4140</v>
      </c>
      <c r="BC71" s="63">
        <v>0</v>
      </c>
      <c r="BD71" s="63">
        <v>352716.76</v>
      </c>
      <c r="BE71" s="63">
        <v>12323.04</v>
      </c>
      <c r="BF71" s="63">
        <v>0</v>
      </c>
      <c r="BG71" s="63">
        <v>0</v>
      </c>
      <c r="BH71" s="63">
        <v>1744.27</v>
      </c>
      <c r="BI71" s="63">
        <v>23898.12</v>
      </c>
      <c r="BJ71" s="63">
        <v>427696.44</v>
      </c>
      <c r="BK71" s="63">
        <v>163600</v>
      </c>
      <c r="BL71" s="63">
        <v>16319.29</v>
      </c>
      <c r="BM71" s="63">
        <v>0</v>
      </c>
      <c r="BN71" s="63">
        <v>0</v>
      </c>
      <c r="BO71" s="63">
        <v>0</v>
      </c>
      <c r="BP71" s="63">
        <v>0</v>
      </c>
      <c r="BQ71" s="63">
        <v>0</v>
      </c>
      <c r="BR71" s="63">
        <v>0</v>
      </c>
      <c r="BS71" s="60"/>
      <c r="BT71" s="60"/>
      <c r="BU71" s="60"/>
      <c r="BV71" s="60"/>
      <c r="BW71" s="60"/>
      <c r="BX71" s="60"/>
      <c r="BY71" s="60"/>
      <c r="BZ71" s="60"/>
      <c r="CA71" s="60"/>
    </row>
    <row r="72" spans="2:79" outlineLevel="1" x14ac:dyDescent="0.2">
      <c r="B72" s="2">
        <v>64</v>
      </c>
      <c r="C72" s="9">
        <v>5672</v>
      </c>
      <c r="D72" s="126">
        <v>61</v>
      </c>
      <c r="E72" s="9" t="s">
        <v>102</v>
      </c>
      <c r="F72" s="63"/>
      <c r="G72" s="63">
        <f t="shared" si="3"/>
        <v>0</v>
      </c>
      <c r="H72" s="11"/>
      <c r="I72" s="11"/>
      <c r="J72" s="11"/>
      <c r="K72" s="11"/>
      <c r="L72" s="11"/>
      <c r="M72" s="11"/>
      <c r="N72" s="11"/>
      <c r="O72" s="60"/>
      <c r="P72" s="178">
        <v>70</v>
      </c>
      <c r="R72" s="63">
        <v>0</v>
      </c>
      <c r="S72" s="63">
        <v>0</v>
      </c>
      <c r="T72" s="63">
        <v>0</v>
      </c>
      <c r="U72" s="63">
        <v>0</v>
      </c>
      <c r="V72" s="63">
        <v>0</v>
      </c>
      <c r="W72" s="63">
        <v>0</v>
      </c>
      <c r="X72" s="63">
        <v>0</v>
      </c>
      <c r="Y72" s="63">
        <v>0</v>
      </c>
      <c r="Z72" s="63">
        <v>0</v>
      </c>
      <c r="AA72" s="63">
        <v>0</v>
      </c>
      <c r="AB72" s="63">
        <v>0</v>
      </c>
      <c r="AC72" s="63">
        <v>0</v>
      </c>
      <c r="AD72" s="63">
        <v>0</v>
      </c>
      <c r="AE72" s="63">
        <v>0</v>
      </c>
      <c r="AF72" s="63">
        <v>0</v>
      </c>
      <c r="AG72" s="63">
        <v>0</v>
      </c>
      <c r="AH72" s="63">
        <v>0</v>
      </c>
      <c r="AI72" s="63">
        <v>0</v>
      </c>
      <c r="AJ72" s="63">
        <v>0</v>
      </c>
      <c r="AK72" s="63">
        <v>0</v>
      </c>
      <c r="AL72" s="63">
        <v>0</v>
      </c>
      <c r="AM72" s="63">
        <v>0</v>
      </c>
      <c r="AN72" s="63">
        <v>0</v>
      </c>
      <c r="AO72" s="63">
        <v>0</v>
      </c>
      <c r="AP72" s="63">
        <v>0</v>
      </c>
      <c r="AQ72" s="63">
        <v>0</v>
      </c>
      <c r="AR72" s="63">
        <v>0</v>
      </c>
      <c r="AS72" s="63">
        <v>0</v>
      </c>
      <c r="AT72" s="63">
        <v>0</v>
      </c>
      <c r="AU72" s="63">
        <v>0</v>
      </c>
      <c r="AV72" s="63">
        <v>19715.189999999999</v>
      </c>
      <c r="AW72" s="63">
        <v>0</v>
      </c>
      <c r="AX72" s="63">
        <v>0</v>
      </c>
      <c r="AY72" s="63">
        <v>0</v>
      </c>
      <c r="AZ72" s="63">
        <v>0</v>
      </c>
      <c r="BA72" s="63">
        <v>0</v>
      </c>
      <c r="BB72" s="63">
        <v>0</v>
      </c>
      <c r="BC72" s="63">
        <v>0</v>
      </c>
      <c r="BD72" s="63">
        <v>0</v>
      </c>
      <c r="BE72" s="63">
        <v>0</v>
      </c>
      <c r="BF72" s="63">
        <v>0</v>
      </c>
      <c r="BG72" s="63">
        <v>0</v>
      </c>
      <c r="BH72" s="63">
        <v>0</v>
      </c>
      <c r="BI72" s="63">
        <v>0</v>
      </c>
      <c r="BJ72" s="63">
        <v>0</v>
      </c>
      <c r="BK72" s="63">
        <v>0</v>
      </c>
      <c r="BL72" s="63">
        <v>0</v>
      </c>
      <c r="BM72" s="63">
        <v>0</v>
      </c>
      <c r="BN72" s="63">
        <v>0</v>
      </c>
      <c r="BO72" s="63">
        <v>0</v>
      </c>
      <c r="BP72" s="63">
        <v>0</v>
      </c>
      <c r="BQ72" s="63">
        <v>0</v>
      </c>
      <c r="BR72" s="63">
        <v>157500</v>
      </c>
      <c r="BS72" s="60"/>
      <c r="BT72" s="60"/>
      <c r="BU72" s="60"/>
      <c r="BV72" s="60"/>
      <c r="BW72" s="60"/>
      <c r="BX72" s="60"/>
      <c r="BY72" s="60"/>
      <c r="BZ72" s="60"/>
      <c r="CA72" s="60"/>
    </row>
    <row r="73" spans="2:79" outlineLevel="1" x14ac:dyDescent="0.2">
      <c r="B73" s="2">
        <v>65</v>
      </c>
      <c r="C73" s="9">
        <v>5675</v>
      </c>
      <c r="D73" s="126">
        <v>62</v>
      </c>
      <c r="E73" s="9" t="s">
        <v>103</v>
      </c>
      <c r="F73" s="63"/>
      <c r="G73" s="63">
        <f t="shared" si="3"/>
        <v>937715.13</v>
      </c>
      <c r="H73" s="11"/>
      <c r="I73" s="11"/>
      <c r="J73" s="11"/>
      <c r="K73" s="11"/>
      <c r="L73" s="11"/>
      <c r="M73" s="11"/>
      <c r="N73" s="11"/>
      <c r="O73" s="60"/>
      <c r="P73" s="178">
        <v>71</v>
      </c>
      <c r="R73" s="63">
        <v>35351083.020000003</v>
      </c>
      <c r="S73" s="63">
        <v>977339.88</v>
      </c>
      <c r="T73" s="63">
        <v>31527.77</v>
      </c>
      <c r="U73" s="63">
        <v>317238</v>
      </c>
      <c r="V73" s="63">
        <v>645577.68000000005</v>
      </c>
      <c r="W73" s="63">
        <v>-180768.62</v>
      </c>
      <c r="X73" s="63">
        <v>19395.509999999998</v>
      </c>
      <c r="Y73" s="63">
        <v>0</v>
      </c>
      <c r="Z73" s="63">
        <v>138542.88</v>
      </c>
      <c r="AA73" s="63">
        <v>937715.13</v>
      </c>
      <c r="AB73" s="63">
        <v>727079.27</v>
      </c>
      <c r="AC73" s="63">
        <v>1484698.33</v>
      </c>
      <c r="AD73" s="63">
        <v>433</v>
      </c>
      <c r="AE73" s="63">
        <v>51618.45</v>
      </c>
      <c r="AF73" s="63">
        <v>433879.07</v>
      </c>
      <c r="AG73" s="63">
        <v>174458.13</v>
      </c>
      <c r="AH73" s="63">
        <v>33575.949999999997</v>
      </c>
      <c r="AI73" s="63">
        <v>687590.6</v>
      </c>
      <c r="AJ73" s="63">
        <v>150540.04999999999</v>
      </c>
      <c r="AK73" s="63">
        <v>630344.55000000005</v>
      </c>
      <c r="AL73" s="63">
        <v>0</v>
      </c>
      <c r="AM73" s="63">
        <v>0</v>
      </c>
      <c r="AN73" s="63">
        <v>25104.19</v>
      </c>
      <c r="AO73" s="63">
        <v>107769999.8</v>
      </c>
      <c r="AP73" s="63">
        <v>7455887.1299999999</v>
      </c>
      <c r="AQ73" s="63">
        <v>584642.37</v>
      </c>
      <c r="AR73" s="63">
        <v>100189.81</v>
      </c>
      <c r="AS73" s="63">
        <v>145361.60000000001</v>
      </c>
      <c r="AT73" s="63">
        <v>704809.45</v>
      </c>
      <c r="AU73" s="63">
        <v>758800.14</v>
      </c>
      <c r="AV73" s="63">
        <v>659539.36</v>
      </c>
      <c r="AW73" s="63">
        <v>917333.96</v>
      </c>
      <c r="AX73" s="63">
        <v>801255.32</v>
      </c>
      <c r="AY73" s="63">
        <v>353332.57</v>
      </c>
      <c r="AZ73" s="63">
        <v>456319</v>
      </c>
      <c r="BA73" s="63">
        <v>0</v>
      </c>
      <c r="BB73" s="63">
        <v>1162295.6100000001</v>
      </c>
      <c r="BC73" s="63">
        <v>141707.91</v>
      </c>
      <c r="BD73" s="63">
        <v>335981.67</v>
      </c>
      <c r="BE73" s="63">
        <v>162367.88</v>
      </c>
      <c r="BF73" s="63">
        <v>414433.24</v>
      </c>
      <c r="BG73" s="63">
        <v>18651.060000000001</v>
      </c>
      <c r="BH73" s="63">
        <v>65082.04</v>
      </c>
      <c r="BI73" s="63">
        <v>11647.5</v>
      </c>
      <c r="BJ73" s="63">
        <v>18877.8</v>
      </c>
      <c r="BK73" s="63">
        <v>0</v>
      </c>
      <c r="BL73" s="63">
        <v>41348334.950000003</v>
      </c>
      <c r="BM73" s="63">
        <v>55030.54</v>
      </c>
      <c r="BN73" s="63">
        <v>0</v>
      </c>
      <c r="BO73" s="63">
        <v>12372.71</v>
      </c>
      <c r="BP73" s="63">
        <v>149402.01999999999</v>
      </c>
      <c r="BQ73" s="63">
        <v>1506262.97</v>
      </c>
      <c r="BR73" s="63">
        <v>1192357.6399999999</v>
      </c>
      <c r="BS73" s="60"/>
      <c r="BT73" s="60"/>
      <c r="BU73" s="60"/>
      <c r="BV73" s="60"/>
      <c r="BW73" s="60"/>
      <c r="BX73" s="60"/>
      <c r="BY73" s="60"/>
      <c r="BZ73" s="60"/>
      <c r="CA73" s="60"/>
    </row>
    <row r="74" spans="2:79" outlineLevel="1" x14ac:dyDescent="0.2">
      <c r="B74" s="2">
        <v>66</v>
      </c>
      <c r="C74" s="9">
        <v>5680</v>
      </c>
      <c r="D74" s="126">
        <v>63</v>
      </c>
      <c r="E74" s="9" t="s">
        <v>104</v>
      </c>
      <c r="F74" s="63"/>
      <c r="G74" s="63">
        <f t="shared" ref="G74:G77" si="7">HLOOKUP($E$3,$R$3:$BR$269,P74,FALSE)</f>
        <v>75959.13</v>
      </c>
      <c r="H74" s="11"/>
      <c r="I74" s="11"/>
      <c r="J74" s="11"/>
      <c r="K74" s="11"/>
      <c r="L74" s="11"/>
      <c r="M74" s="11"/>
      <c r="N74" s="11"/>
      <c r="O74" s="60"/>
      <c r="P74" s="178">
        <v>72</v>
      </c>
      <c r="R74" s="63">
        <v>499512</v>
      </c>
      <c r="S74" s="63">
        <v>18041</v>
      </c>
      <c r="T74" s="63">
        <v>2094</v>
      </c>
      <c r="U74" s="63">
        <v>0</v>
      </c>
      <c r="V74" s="63">
        <v>0</v>
      </c>
      <c r="W74" s="63">
        <v>17194</v>
      </c>
      <c r="X74" s="63">
        <v>10975.68</v>
      </c>
      <c r="Y74" s="63">
        <v>2216</v>
      </c>
      <c r="Z74" s="63">
        <v>0</v>
      </c>
      <c r="AA74" s="63">
        <v>75959.13</v>
      </c>
      <c r="AB74" s="63">
        <v>0</v>
      </c>
      <c r="AC74" s="63">
        <v>42720</v>
      </c>
      <c r="AD74" s="63">
        <v>8724</v>
      </c>
      <c r="AE74" s="63">
        <v>12323</v>
      </c>
      <c r="AF74" s="63">
        <v>13854</v>
      </c>
      <c r="AG74" s="63">
        <v>11231.56</v>
      </c>
      <c r="AH74" s="63">
        <v>5392</v>
      </c>
      <c r="AI74" s="63">
        <v>0</v>
      </c>
      <c r="AJ74" s="63">
        <v>0</v>
      </c>
      <c r="AK74" s="63">
        <v>0</v>
      </c>
      <c r="AL74" s="63">
        <v>2248</v>
      </c>
      <c r="AM74" s="63">
        <v>1621</v>
      </c>
      <c r="AN74" s="63">
        <v>4911.6000000000004</v>
      </c>
      <c r="AO74" s="63">
        <v>0</v>
      </c>
      <c r="AP74" s="63">
        <v>0</v>
      </c>
      <c r="AQ74" s="63">
        <v>13117.22</v>
      </c>
      <c r="AR74" s="63">
        <v>13116</v>
      </c>
      <c r="AS74" s="63">
        <v>0</v>
      </c>
      <c r="AT74" s="63">
        <v>15574.38</v>
      </c>
      <c r="AU74" s="63">
        <v>0</v>
      </c>
      <c r="AV74" s="63">
        <v>0</v>
      </c>
      <c r="AW74" s="63">
        <v>0</v>
      </c>
      <c r="AX74" s="63">
        <v>0</v>
      </c>
      <c r="AY74" s="63">
        <v>5660</v>
      </c>
      <c r="AZ74" s="63">
        <v>14657</v>
      </c>
      <c r="BA74" s="63">
        <v>3888.96</v>
      </c>
      <c r="BB74" s="63">
        <v>40193.199999999997</v>
      </c>
      <c r="BC74" s="63">
        <v>9449.8799999999992</v>
      </c>
      <c r="BD74" s="63">
        <v>0</v>
      </c>
      <c r="BE74" s="63">
        <v>8198</v>
      </c>
      <c r="BF74" s="63">
        <v>0</v>
      </c>
      <c r="BG74" s="63">
        <v>2974</v>
      </c>
      <c r="BH74" s="63">
        <v>3723.96</v>
      </c>
      <c r="BI74" s="63">
        <v>2703</v>
      </c>
      <c r="BJ74" s="63">
        <v>0</v>
      </c>
      <c r="BK74" s="63">
        <v>4611</v>
      </c>
      <c r="BL74" s="63">
        <v>517770.66</v>
      </c>
      <c r="BM74" s="63">
        <v>6898.27</v>
      </c>
      <c r="BN74" s="63">
        <v>11743</v>
      </c>
      <c r="BO74" s="63">
        <v>5694.84</v>
      </c>
      <c r="BP74" s="63">
        <v>0</v>
      </c>
      <c r="BQ74" s="63">
        <v>0</v>
      </c>
      <c r="BR74" s="63">
        <v>11128</v>
      </c>
      <c r="BS74" s="60"/>
      <c r="BT74" s="60"/>
      <c r="BU74" s="60"/>
      <c r="BV74" s="60"/>
      <c r="BW74" s="60"/>
      <c r="BX74" s="60"/>
      <c r="BY74" s="60"/>
      <c r="BZ74" s="60"/>
      <c r="CA74" s="60"/>
    </row>
    <row r="75" spans="2:79" x14ac:dyDescent="0.2">
      <c r="B75" s="2">
        <v>67</v>
      </c>
      <c r="C75" s="10"/>
      <c r="D75" s="126"/>
      <c r="E75" s="13" t="s">
        <v>105</v>
      </c>
      <c r="F75" s="139"/>
      <c r="G75" s="138">
        <f t="shared" si="7"/>
        <v>21132472.73</v>
      </c>
      <c r="H75" s="14"/>
      <c r="I75" s="14"/>
      <c r="J75" s="14"/>
      <c r="K75" s="14"/>
      <c r="L75" s="14"/>
      <c r="M75" s="14"/>
      <c r="N75" s="14"/>
      <c r="O75" s="60"/>
      <c r="P75" s="178">
        <v>73</v>
      </c>
      <c r="R75" s="138">
        <f>SUM(R58:R74)</f>
        <v>114020155.17999998</v>
      </c>
      <c r="S75" s="138">
        <f t="shared" ref="S75:BR75" si="8">SUM(S58:S74)</f>
        <v>5526410.7199999997</v>
      </c>
      <c r="T75" s="138">
        <f t="shared" si="8"/>
        <v>483663.17000000004</v>
      </c>
      <c r="U75" s="138">
        <f t="shared" si="8"/>
        <v>5961867</v>
      </c>
      <c r="V75" s="138">
        <f t="shared" si="8"/>
        <v>9389532.129999999</v>
      </c>
      <c r="W75" s="138">
        <f t="shared" si="8"/>
        <v>4696931.0999999987</v>
      </c>
      <c r="X75" s="138">
        <f t="shared" si="8"/>
        <v>1353539.9400000002</v>
      </c>
      <c r="Y75" s="138">
        <f t="shared" si="8"/>
        <v>466454.29</v>
      </c>
      <c r="Z75" s="138">
        <f t="shared" si="8"/>
        <v>2185253.2000000002</v>
      </c>
      <c r="AA75" s="138">
        <f t="shared" si="8"/>
        <v>21132472.73</v>
      </c>
      <c r="AB75" s="138">
        <f t="shared" si="8"/>
        <v>7637929.8399999999</v>
      </c>
      <c r="AC75" s="138">
        <f t="shared" si="8"/>
        <v>15696845.130000001</v>
      </c>
      <c r="AD75" s="138">
        <f t="shared" si="8"/>
        <v>2562764.8300000005</v>
      </c>
      <c r="AE75" s="138">
        <f t="shared" si="8"/>
        <v>4356414.99</v>
      </c>
      <c r="AF75" s="138">
        <f t="shared" si="8"/>
        <v>4163576.5099999993</v>
      </c>
      <c r="AG75" s="138">
        <f t="shared" si="8"/>
        <v>3257131.43</v>
      </c>
      <c r="AH75" s="138">
        <f t="shared" si="8"/>
        <v>908265.94999999984</v>
      </c>
      <c r="AI75" s="138">
        <f t="shared" si="8"/>
        <v>5493797.6600000001</v>
      </c>
      <c r="AJ75" s="138">
        <f t="shared" si="8"/>
        <v>1656099.3699999999</v>
      </c>
      <c r="AK75" s="138">
        <f t="shared" si="8"/>
        <v>4341945.9499999993</v>
      </c>
      <c r="AL75" s="138">
        <f t="shared" si="8"/>
        <v>405671.76999999996</v>
      </c>
      <c r="AM75" s="138">
        <f t="shared" si="8"/>
        <v>347304.19</v>
      </c>
      <c r="AN75" s="138">
        <f t="shared" si="8"/>
        <v>571691.71</v>
      </c>
      <c r="AO75" s="138">
        <f t="shared" si="8"/>
        <v>207890007.75999999</v>
      </c>
      <c r="AP75" s="138">
        <f t="shared" si="8"/>
        <v>47393240.630000003</v>
      </c>
      <c r="AQ75" s="138">
        <f t="shared" si="8"/>
        <v>4003125.0300000003</v>
      </c>
      <c r="AR75" s="138">
        <f t="shared" si="8"/>
        <v>3122271.09</v>
      </c>
      <c r="AS75" s="138">
        <f t="shared" si="8"/>
        <v>1835848.5499999998</v>
      </c>
      <c r="AT75" s="138">
        <f t="shared" si="8"/>
        <v>2465347.7000000002</v>
      </c>
      <c r="AU75" s="138">
        <f t="shared" si="8"/>
        <v>19469904.110000003</v>
      </c>
      <c r="AV75" s="138">
        <f t="shared" si="8"/>
        <v>7077126.0000000019</v>
      </c>
      <c r="AW75" s="138">
        <f t="shared" si="8"/>
        <v>7135147.4299999997</v>
      </c>
      <c r="AX75" s="138">
        <f t="shared" si="8"/>
        <v>7182407.1300000008</v>
      </c>
      <c r="AY75" s="138">
        <f t="shared" si="8"/>
        <v>1440137.01</v>
      </c>
      <c r="AZ75" s="138">
        <f t="shared" si="8"/>
        <v>3724743</v>
      </c>
      <c r="BA75" s="138">
        <f t="shared" si="8"/>
        <v>955835.60000000009</v>
      </c>
      <c r="BB75" s="138">
        <f t="shared" si="8"/>
        <v>6667041.6330000004</v>
      </c>
      <c r="BC75" s="138">
        <f t="shared" si="8"/>
        <v>1617751.46</v>
      </c>
      <c r="BD75" s="138">
        <f t="shared" si="8"/>
        <v>8909927.0700000003</v>
      </c>
      <c r="BE75" s="138">
        <f t="shared" si="8"/>
        <v>1614404.2399999998</v>
      </c>
      <c r="BF75" s="138">
        <f t="shared" si="8"/>
        <v>4277791.3899999997</v>
      </c>
      <c r="BG75" s="138">
        <f t="shared" si="8"/>
        <v>541622.21000000008</v>
      </c>
      <c r="BH75" s="138">
        <f t="shared" si="8"/>
        <v>1349406.33</v>
      </c>
      <c r="BI75" s="138">
        <f t="shared" si="8"/>
        <v>507317.36999999994</v>
      </c>
      <c r="BJ75" s="138">
        <f t="shared" si="8"/>
        <v>6560506.2300000004</v>
      </c>
      <c r="BK75" s="138">
        <f t="shared" si="8"/>
        <v>1669019.74</v>
      </c>
      <c r="BL75" s="138">
        <f t="shared" si="8"/>
        <v>131967962.14</v>
      </c>
      <c r="BM75" s="138">
        <f t="shared" si="8"/>
        <v>1684210.8700000003</v>
      </c>
      <c r="BN75" s="138">
        <f t="shared" si="8"/>
        <v>2487990.25</v>
      </c>
      <c r="BO75" s="138">
        <f t="shared" si="8"/>
        <v>797231.26</v>
      </c>
      <c r="BP75" s="138">
        <f t="shared" si="8"/>
        <v>3657125.7800000003</v>
      </c>
      <c r="BQ75" s="138">
        <f t="shared" si="8"/>
        <v>10968169.590000002</v>
      </c>
      <c r="BR75" s="138">
        <f t="shared" si="8"/>
        <v>16896305.609999999</v>
      </c>
      <c r="BS75" s="60"/>
      <c r="BT75" s="60"/>
      <c r="BU75" s="60"/>
      <c r="BV75" s="60"/>
      <c r="BW75" s="22"/>
      <c r="BX75" s="22"/>
      <c r="BY75" s="22"/>
      <c r="BZ75" s="22"/>
      <c r="CA75" s="22"/>
    </row>
    <row r="76" spans="2:79" outlineLevel="1" x14ac:dyDescent="0.2">
      <c r="B76" s="2">
        <v>68</v>
      </c>
      <c r="C76" s="9">
        <v>5635</v>
      </c>
      <c r="D76" s="126">
        <v>64</v>
      </c>
      <c r="E76" s="9" t="s">
        <v>106</v>
      </c>
      <c r="F76" s="63"/>
      <c r="G76" s="63">
        <f t="shared" si="7"/>
        <v>471204.36</v>
      </c>
      <c r="H76" s="11"/>
      <c r="I76" s="11"/>
      <c r="J76" s="11"/>
      <c r="K76" s="11"/>
      <c r="L76" s="11"/>
      <c r="M76" s="11"/>
      <c r="N76" s="11"/>
      <c r="O76" s="60"/>
      <c r="P76" s="178">
        <v>74</v>
      </c>
      <c r="R76" s="63">
        <v>5941335.3399999999</v>
      </c>
      <c r="S76" s="63">
        <v>111496.75</v>
      </c>
      <c r="T76" s="63">
        <v>12058</v>
      </c>
      <c r="U76" s="63">
        <v>308415</v>
      </c>
      <c r="V76" s="63">
        <v>61419.54</v>
      </c>
      <c r="W76" s="63">
        <v>109835.08</v>
      </c>
      <c r="X76" s="63">
        <v>3687.08</v>
      </c>
      <c r="Y76" s="63">
        <v>7815.64</v>
      </c>
      <c r="Z76" s="63">
        <v>34401.22</v>
      </c>
      <c r="AA76" s="63">
        <v>471204.36</v>
      </c>
      <c r="AB76" s="63">
        <v>226509.48</v>
      </c>
      <c r="AC76" s="63">
        <v>540885.48</v>
      </c>
      <c r="AD76" s="63">
        <v>52901.16</v>
      </c>
      <c r="AE76" s="63">
        <v>102506.95</v>
      </c>
      <c r="AF76" s="63">
        <v>19106.04</v>
      </c>
      <c r="AG76" s="63">
        <v>0</v>
      </c>
      <c r="AH76" s="63">
        <v>12914.14</v>
      </c>
      <c r="AI76" s="63">
        <v>210563.46</v>
      </c>
      <c r="AJ76" s="63">
        <v>69821.77</v>
      </c>
      <c r="AK76" s="63">
        <v>131902.84</v>
      </c>
      <c r="AL76" s="63">
        <v>9918.51</v>
      </c>
      <c r="AM76" s="63">
        <v>10771.94</v>
      </c>
      <c r="AN76" s="63">
        <v>4779.47</v>
      </c>
      <c r="AO76" s="63">
        <v>6245218.9699999997</v>
      </c>
      <c r="AP76" s="63">
        <v>196747.95</v>
      </c>
      <c r="AQ76" s="63">
        <v>124270.64</v>
      </c>
      <c r="AR76" s="63">
        <v>218522.28</v>
      </c>
      <c r="AS76" s="63">
        <v>37909.17</v>
      </c>
      <c r="AT76" s="63">
        <v>73225.039999999994</v>
      </c>
      <c r="AU76" s="63">
        <v>751235.98</v>
      </c>
      <c r="AV76" s="63">
        <v>122709.64</v>
      </c>
      <c r="AW76" s="63">
        <v>277405.39</v>
      </c>
      <c r="AX76" s="63">
        <v>443073.51</v>
      </c>
      <c r="AY76" s="63">
        <v>48258.73</v>
      </c>
      <c r="AZ76" s="63">
        <v>238521</v>
      </c>
      <c r="BA76" s="63">
        <v>56808.36</v>
      </c>
      <c r="BB76" s="63">
        <v>207046.98</v>
      </c>
      <c r="BC76" s="63">
        <v>16920.27</v>
      </c>
      <c r="BD76" s="63">
        <v>124111.11</v>
      </c>
      <c r="BE76" s="63">
        <v>40065.71</v>
      </c>
      <c r="BF76" s="63">
        <v>222262.39999999999</v>
      </c>
      <c r="BG76" s="63">
        <v>0</v>
      </c>
      <c r="BH76" s="63">
        <v>32955.599999999999</v>
      </c>
      <c r="BI76" s="63">
        <v>23453.05</v>
      </c>
      <c r="BJ76" s="63">
        <v>71295.83</v>
      </c>
      <c r="BK76" s="63">
        <v>0</v>
      </c>
      <c r="BL76" s="63">
        <v>2299739.75</v>
      </c>
      <c r="BM76" s="63">
        <v>0</v>
      </c>
      <c r="BN76" s="63">
        <v>0</v>
      </c>
      <c r="BO76" s="63">
        <v>63841.919999999998</v>
      </c>
      <c r="BP76" s="63">
        <v>148238.23000000001</v>
      </c>
      <c r="BQ76" s="63">
        <v>446850.13</v>
      </c>
      <c r="BR76" s="63">
        <v>61112.78</v>
      </c>
      <c r="BS76" s="60"/>
      <c r="BT76" s="60"/>
      <c r="BU76" s="60"/>
      <c r="BV76" s="60"/>
      <c r="BW76" s="60"/>
      <c r="BX76" s="60"/>
      <c r="BY76" s="60"/>
      <c r="BZ76" s="60"/>
      <c r="CA76" s="60"/>
    </row>
    <row r="77" spans="2:79" outlineLevel="1" x14ac:dyDescent="0.2">
      <c r="B77" s="2">
        <v>69</v>
      </c>
      <c r="C77" s="9">
        <v>6210</v>
      </c>
      <c r="D77" s="126">
        <v>65</v>
      </c>
      <c r="E77" s="9" t="s">
        <v>107</v>
      </c>
      <c r="F77" s="63"/>
      <c r="G77" s="63">
        <f t="shared" si="7"/>
        <v>0</v>
      </c>
      <c r="H77" s="11"/>
      <c r="I77" s="11"/>
      <c r="J77" s="11"/>
      <c r="K77" s="11"/>
      <c r="L77" s="11"/>
      <c r="M77" s="11"/>
      <c r="N77" s="11"/>
      <c r="O77" s="60"/>
      <c r="P77" s="178">
        <v>75</v>
      </c>
      <c r="R77" s="63">
        <v>0</v>
      </c>
      <c r="S77" s="63">
        <v>0</v>
      </c>
      <c r="T77" s="63">
        <v>0</v>
      </c>
      <c r="U77" s="63">
        <v>0</v>
      </c>
      <c r="V77" s="63">
        <v>0</v>
      </c>
      <c r="W77" s="63">
        <v>0</v>
      </c>
      <c r="X77" s="63">
        <v>0</v>
      </c>
      <c r="Y77" s="63">
        <v>0</v>
      </c>
      <c r="Z77" s="63">
        <v>0</v>
      </c>
      <c r="AA77" s="63">
        <v>0</v>
      </c>
      <c r="AB77" s="63">
        <v>0</v>
      </c>
      <c r="AC77" s="63">
        <v>0</v>
      </c>
      <c r="AD77" s="63">
        <v>0</v>
      </c>
      <c r="AE77" s="63">
        <v>0</v>
      </c>
      <c r="AF77" s="63">
        <v>0</v>
      </c>
      <c r="AG77" s="63">
        <v>0</v>
      </c>
      <c r="AH77" s="63">
        <v>0</v>
      </c>
      <c r="AI77" s="63">
        <v>0</v>
      </c>
      <c r="AJ77" s="63">
        <v>0</v>
      </c>
      <c r="AK77" s="63">
        <v>0</v>
      </c>
      <c r="AL77" s="63">
        <v>0</v>
      </c>
      <c r="AM77" s="63">
        <v>0</v>
      </c>
      <c r="AN77" s="63">
        <v>0</v>
      </c>
      <c r="AO77" s="63">
        <v>0</v>
      </c>
      <c r="AP77" s="63">
        <v>0</v>
      </c>
      <c r="AQ77" s="63">
        <v>0</v>
      </c>
      <c r="AR77" s="63">
        <v>0</v>
      </c>
      <c r="AS77" s="63">
        <v>0</v>
      </c>
      <c r="AT77" s="63">
        <v>0</v>
      </c>
      <c r="AU77" s="63">
        <v>0</v>
      </c>
      <c r="AV77" s="63">
        <v>0</v>
      </c>
      <c r="AW77" s="63">
        <v>0</v>
      </c>
      <c r="AX77" s="63">
        <v>0</v>
      </c>
      <c r="AY77" s="63">
        <v>0</v>
      </c>
      <c r="AZ77" s="63">
        <v>0</v>
      </c>
      <c r="BA77" s="63">
        <v>0</v>
      </c>
      <c r="BB77" s="63">
        <v>0</v>
      </c>
      <c r="BC77" s="63">
        <v>0</v>
      </c>
      <c r="BD77" s="63">
        <v>0</v>
      </c>
      <c r="BE77" s="63">
        <v>0</v>
      </c>
      <c r="BF77" s="63">
        <v>0</v>
      </c>
      <c r="BG77" s="63">
        <v>0</v>
      </c>
      <c r="BH77" s="63">
        <v>0</v>
      </c>
      <c r="BI77" s="63">
        <v>0</v>
      </c>
      <c r="BJ77" s="63">
        <v>0</v>
      </c>
      <c r="BK77" s="63">
        <v>0</v>
      </c>
      <c r="BL77" s="63">
        <v>0</v>
      </c>
      <c r="BM77" s="63">
        <v>0</v>
      </c>
      <c r="BN77" s="63">
        <v>0</v>
      </c>
      <c r="BO77" s="63">
        <v>0</v>
      </c>
      <c r="BP77" s="63">
        <v>0</v>
      </c>
      <c r="BQ77" s="63">
        <v>0</v>
      </c>
      <c r="BR77" s="63">
        <v>0</v>
      </c>
      <c r="BS77" s="60"/>
      <c r="BT77" s="60"/>
      <c r="BU77" s="60"/>
      <c r="BV77" s="60"/>
      <c r="BW77" s="60"/>
      <c r="BX77" s="60"/>
      <c r="BY77" s="60"/>
      <c r="BZ77" s="60"/>
      <c r="CA77" s="60"/>
    </row>
    <row r="78" spans="2:79" x14ac:dyDescent="0.2">
      <c r="B78" s="2">
        <v>70</v>
      </c>
      <c r="D78" s="2"/>
      <c r="E78" s="13" t="s">
        <v>108</v>
      </c>
      <c r="F78" s="139"/>
      <c r="G78" s="138">
        <f t="shared" ref="G78:G80" si="9">HLOOKUP($E$3,$R$3:$BR$269,P78,FALSE)</f>
        <v>471204.36</v>
      </c>
      <c r="H78" s="14"/>
      <c r="I78" s="14"/>
      <c r="J78" s="14"/>
      <c r="K78" s="14"/>
      <c r="L78" s="14"/>
      <c r="M78" s="14"/>
      <c r="N78" s="14"/>
      <c r="O78" s="60"/>
      <c r="P78" s="178">
        <v>76</v>
      </c>
      <c r="R78" s="138">
        <f>SUM(R76:R77)</f>
        <v>5941335.3399999999</v>
      </c>
      <c r="S78" s="138">
        <f t="shared" ref="S78:BR78" si="10">SUM(S76:S77)</f>
        <v>111496.75</v>
      </c>
      <c r="T78" s="138">
        <f t="shared" si="10"/>
        <v>12058</v>
      </c>
      <c r="U78" s="138">
        <f t="shared" si="10"/>
        <v>308415</v>
      </c>
      <c r="V78" s="138">
        <f t="shared" si="10"/>
        <v>61419.54</v>
      </c>
      <c r="W78" s="138">
        <f t="shared" si="10"/>
        <v>109835.08</v>
      </c>
      <c r="X78" s="138">
        <f t="shared" si="10"/>
        <v>3687.08</v>
      </c>
      <c r="Y78" s="138">
        <f t="shared" si="10"/>
        <v>7815.64</v>
      </c>
      <c r="Z78" s="138">
        <f t="shared" si="10"/>
        <v>34401.22</v>
      </c>
      <c r="AA78" s="138">
        <f t="shared" si="10"/>
        <v>471204.36</v>
      </c>
      <c r="AB78" s="138">
        <f t="shared" si="10"/>
        <v>226509.48</v>
      </c>
      <c r="AC78" s="138">
        <f t="shared" si="10"/>
        <v>540885.48</v>
      </c>
      <c r="AD78" s="138">
        <f t="shared" si="10"/>
        <v>52901.16</v>
      </c>
      <c r="AE78" s="138">
        <f t="shared" si="10"/>
        <v>102506.95</v>
      </c>
      <c r="AF78" s="138">
        <f t="shared" si="10"/>
        <v>19106.04</v>
      </c>
      <c r="AG78" s="138">
        <f t="shared" si="10"/>
        <v>0</v>
      </c>
      <c r="AH78" s="138">
        <f t="shared" si="10"/>
        <v>12914.14</v>
      </c>
      <c r="AI78" s="138">
        <f t="shared" si="10"/>
        <v>210563.46</v>
      </c>
      <c r="AJ78" s="138">
        <f t="shared" si="10"/>
        <v>69821.77</v>
      </c>
      <c r="AK78" s="138">
        <f t="shared" si="10"/>
        <v>131902.84</v>
      </c>
      <c r="AL78" s="138">
        <f t="shared" si="10"/>
        <v>9918.51</v>
      </c>
      <c r="AM78" s="138">
        <f t="shared" si="10"/>
        <v>10771.94</v>
      </c>
      <c r="AN78" s="138">
        <f t="shared" si="10"/>
        <v>4779.47</v>
      </c>
      <c r="AO78" s="138">
        <f t="shared" si="10"/>
        <v>6245218.9699999997</v>
      </c>
      <c r="AP78" s="138">
        <f t="shared" si="10"/>
        <v>196747.95</v>
      </c>
      <c r="AQ78" s="138">
        <f t="shared" si="10"/>
        <v>124270.64</v>
      </c>
      <c r="AR78" s="138">
        <f t="shared" si="10"/>
        <v>218522.28</v>
      </c>
      <c r="AS78" s="138">
        <f t="shared" si="10"/>
        <v>37909.17</v>
      </c>
      <c r="AT78" s="138">
        <f t="shared" si="10"/>
        <v>73225.039999999994</v>
      </c>
      <c r="AU78" s="138">
        <f t="shared" si="10"/>
        <v>751235.98</v>
      </c>
      <c r="AV78" s="138">
        <f t="shared" si="10"/>
        <v>122709.64</v>
      </c>
      <c r="AW78" s="138">
        <f t="shared" si="10"/>
        <v>277405.39</v>
      </c>
      <c r="AX78" s="138">
        <f t="shared" si="10"/>
        <v>443073.51</v>
      </c>
      <c r="AY78" s="138">
        <f t="shared" si="10"/>
        <v>48258.73</v>
      </c>
      <c r="AZ78" s="138">
        <f t="shared" si="10"/>
        <v>238521</v>
      </c>
      <c r="BA78" s="138">
        <f t="shared" si="10"/>
        <v>56808.36</v>
      </c>
      <c r="BB78" s="138">
        <f t="shared" si="10"/>
        <v>207046.98</v>
      </c>
      <c r="BC78" s="138">
        <f t="shared" si="10"/>
        <v>16920.27</v>
      </c>
      <c r="BD78" s="138">
        <f t="shared" si="10"/>
        <v>124111.11</v>
      </c>
      <c r="BE78" s="138">
        <f t="shared" si="10"/>
        <v>40065.71</v>
      </c>
      <c r="BF78" s="138">
        <f t="shared" si="10"/>
        <v>222262.39999999999</v>
      </c>
      <c r="BG78" s="138">
        <f t="shared" si="10"/>
        <v>0</v>
      </c>
      <c r="BH78" s="138">
        <f t="shared" si="10"/>
        <v>32955.599999999999</v>
      </c>
      <c r="BI78" s="138">
        <f t="shared" si="10"/>
        <v>23453.05</v>
      </c>
      <c r="BJ78" s="138">
        <f t="shared" si="10"/>
        <v>71295.83</v>
      </c>
      <c r="BK78" s="138">
        <f t="shared" si="10"/>
        <v>0</v>
      </c>
      <c r="BL78" s="138">
        <f t="shared" si="10"/>
        <v>2299739.75</v>
      </c>
      <c r="BM78" s="138">
        <f t="shared" si="10"/>
        <v>0</v>
      </c>
      <c r="BN78" s="138">
        <f t="shared" si="10"/>
        <v>0</v>
      </c>
      <c r="BO78" s="138">
        <f t="shared" si="10"/>
        <v>63841.919999999998</v>
      </c>
      <c r="BP78" s="138">
        <f t="shared" si="10"/>
        <v>148238.23000000001</v>
      </c>
      <c r="BQ78" s="138">
        <f t="shared" si="10"/>
        <v>446850.13</v>
      </c>
      <c r="BR78" s="138">
        <f t="shared" si="10"/>
        <v>61112.78</v>
      </c>
      <c r="BS78" s="60"/>
      <c r="BT78" s="60"/>
      <c r="BU78" s="60"/>
      <c r="BV78" s="60"/>
      <c r="BW78" s="22"/>
      <c r="BX78" s="22"/>
      <c r="BY78" s="22"/>
      <c r="BZ78" s="22"/>
      <c r="CA78" s="22"/>
    </row>
    <row r="79" spans="2:79" outlineLevel="1" x14ac:dyDescent="0.2">
      <c r="B79" s="2">
        <v>71</v>
      </c>
      <c r="C79" s="9">
        <v>5515</v>
      </c>
      <c r="D79" s="126">
        <v>46</v>
      </c>
      <c r="E79" s="9" t="s">
        <v>109</v>
      </c>
      <c r="F79" s="63"/>
      <c r="G79" s="63">
        <f t="shared" si="9"/>
        <v>0</v>
      </c>
      <c r="H79" s="11"/>
      <c r="I79" s="11"/>
      <c r="J79" s="11"/>
      <c r="K79" s="11"/>
      <c r="L79" s="11"/>
      <c r="M79" s="11"/>
      <c r="N79" s="11"/>
      <c r="O79" s="60"/>
      <c r="P79" s="178">
        <v>77</v>
      </c>
      <c r="R79" s="63">
        <v>0</v>
      </c>
      <c r="S79" s="63">
        <v>0</v>
      </c>
      <c r="T79" s="63">
        <v>0</v>
      </c>
      <c r="U79" s="63">
        <v>0</v>
      </c>
      <c r="V79" s="63">
        <v>0</v>
      </c>
      <c r="W79" s="63">
        <v>0</v>
      </c>
      <c r="X79" s="63">
        <v>0</v>
      </c>
      <c r="Y79" s="63">
        <v>1175.02</v>
      </c>
      <c r="Z79" s="63">
        <v>626.91999999999996</v>
      </c>
      <c r="AA79" s="63">
        <v>0</v>
      </c>
      <c r="AB79" s="63">
        <v>0</v>
      </c>
      <c r="AC79" s="63">
        <v>0</v>
      </c>
      <c r="AD79" s="63">
        <v>0</v>
      </c>
      <c r="AE79" s="63">
        <v>12376.93</v>
      </c>
      <c r="AF79" s="63">
        <v>9617.7900000000009</v>
      </c>
      <c r="AG79" s="63">
        <v>0</v>
      </c>
      <c r="AH79" s="63">
        <v>0</v>
      </c>
      <c r="AI79" s="63">
        <v>0</v>
      </c>
      <c r="AJ79" s="63">
        <v>0</v>
      </c>
      <c r="AK79" s="63">
        <v>0</v>
      </c>
      <c r="AL79" s="63">
        <v>6019.51</v>
      </c>
      <c r="AM79" s="63">
        <v>0</v>
      </c>
      <c r="AN79" s="63">
        <v>0</v>
      </c>
      <c r="AO79" s="63">
        <v>0</v>
      </c>
      <c r="AP79" s="63">
        <v>0</v>
      </c>
      <c r="AQ79" s="63">
        <v>0</v>
      </c>
      <c r="AR79" s="63">
        <v>0</v>
      </c>
      <c r="AS79" s="63">
        <v>0</v>
      </c>
      <c r="AT79" s="63">
        <v>0</v>
      </c>
      <c r="AU79" s="63">
        <v>0</v>
      </c>
      <c r="AV79" s="63">
        <v>0</v>
      </c>
      <c r="AW79" s="63">
        <v>9469.9699999999993</v>
      </c>
      <c r="AX79" s="63">
        <v>0</v>
      </c>
      <c r="AY79" s="63">
        <v>0</v>
      </c>
      <c r="AZ79" s="63">
        <v>0</v>
      </c>
      <c r="BA79" s="63">
        <v>0</v>
      </c>
      <c r="BB79" s="63">
        <v>1500</v>
      </c>
      <c r="BC79" s="63">
        <v>0</v>
      </c>
      <c r="BD79" s="63">
        <v>0</v>
      </c>
      <c r="BE79" s="63">
        <v>0</v>
      </c>
      <c r="BF79" s="63">
        <v>0</v>
      </c>
      <c r="BG79" s="63">
        <v>0</v>
      </c>
      <c r="BH79" s="63">
        <v>0</v>
      </c>
      <c r="BI79" s="63">
        <v>0</v>
      </c>
      <c r="BJ79" s="63">
        <v>144074.54999999999</v>
      </c>
      <c r="BK79" s="63">
        <v>0</v>
      </c>
      <c r="BL79" s="63">
        <v>11660.81</v>
      </c>
      <c r="BM79" s="63">
        <v>0</v>
      </c>
      <c r="BN79" s="63">
        <v>7366</v>
      </c>
      <c r="BO79" s="63">
        <v>0</v>
      </c>
      <c r="BP79" s="63">
        <v>0</v>
      </c>
      <c r="BQ79" s="63">
        <v>0</v>
      </c>
      <c r="BR79" s="63">
        <v>0</v>
      </c>
      <c r="BS79" s="60"/>
      <c r="BT79" s="60"/>
      <c r="BU79" s="60"/>
      <c r="BV79" s="60"/>
      <c r="BW79" s="60"/>
      <c r="BX79" s="60"/>
      <c r="BY79" s="60"/>
      <c r="BZ79" s="60"/>
      <c r="CA79" s="60"/>
    </row>
    <row r="80" spans="2:79" x14ac:dyDescent="0.2">
      <c r="B80" s="2">
        <v>72</v>
      </c>
      <c r="D80" s="12"/>
      <c r="E80" s="13" t="s">
        <v>110</v>
      </c>
      <c r="F80" s="139"/>
      <c r="G80" s="138">
        <f t="shared" si="9"/>
        <v>0</v>
      </c>
      <c r="H80" s="14"/>
      <c r="I80" s="14"/>
      <c r="J80" s="14"/>
      <c r="K80" s="14"/>
      <c r="L80" s="14"/>
      <c r="M80" s="14"/>
      <c r="N80" s="14"/>
      <c r="O80" s="60"/>
      <c r="P80" s="178">
        <v>78</v>
      </c>
      <c r="R80" s="138">
        <f>R79</f>
        <v>0</v>
      </c>
      <c r="S80" s="138">
        <f t="shared" ref="S80:BR80" si="11">S79</f>
        <v>0</v>
      </c>
      <c r="T80" s="138">
        <f t="shared" si="11"/>
        <v>0</v>
      </c>
      <c r="U80" s="138">
        <f t="shared" si="11"/>
        <v>0</v>
      </c>
      <c r="V80" s="138">
        <f t="shared" si="11"/>
        <v>0</v>
      </c>
      <c r="W80" s="138">
        <f t="shared" si="11"/>
        <v>0</v>
      </c>
      <c r="X80" s="138">
        <f t="shared" si="11"/>
        <v>0</v>
      </c>
      <c r="Y80" s="138">
        <f t="shared" si="11"/>
        <v>1175.02</v>
      </c>
      <c r="Z80" s="138">
        <f t="shared" si="11"/>
        <v>626.91999999999996</v>
      </c>
      <c r="AA80" s="138">
        <f t="shared" si="11"/>
        <v>0</v>
      </c>
      <c r="AB80" s="138">
        <f t="shared" si="11"/>
        <v>0</v>
      </c>
      <c r="AC80" s="138">
        <f t="shared" si="11"/>
        <v>0</v>
      </c>
      <c r="AD80" s="138">
        <f t="shared" si="11"/>
        <v>0</v>
      </c>
      <c r="AE80" s="138">
        <f t="shared" si="11"/>
        <v>12376.93</v>
      </c>
      <c r="AF80" s="138">
        <f t="shared" si="11"/>
        <v>9617.7900000000009</v>
      </c>
      <c r="AG80" s="138">
        <f t="shared" si="11"/>
        <v>0</v>
      </c>
      <c r="AH80" s="138">
        <f t="shared" si="11"/>
        <v>0</v>
      </c>
      <c r="AI80" s="138">
        <f t="shared" si="11"/>
        <v>0</v>
      </c>
      <c r="AJ80" s="138">
        <f t="shared" si="11"/>
        <v>0</v>
      </c>
      <c r="AK80" s="138">
        <f t="shared" si="11"/>
        <v>0</v>
      </c>
      <c r="AL80" s="138">
        <f t="shared" si="11"/>
        <v>6019.51</v>
      </c>
      <c r="AM80" s="138">
        <f t="shared" si="11"/>
        <v>0</v>
      </c>
      <c r="AN80" s="138">
        <f t="shared" si="11"/>
        <v>0</v>
      </c>
      <c r="AO80" s="138">
        <f t="shared" si="11"/>
        <v>0</v>
      </c>
      <c r="AP80" s="138">
        <f t="shared" si="11"/>
        <v>0</v>
      </c>
      <c r="AQ80" s="138">
        <f t="shared" si="11"/>
        <v>0</v>
      </c>
      <c r="AR80" s="138">
        <f t="shared" si="11"/>
        <v>0</v>
      </c>
      <c r="AS80" s="138">
        <f t="shared" si="11"/>
        <v>0</v>
      </c>
      <c r="AT80" s="138">
        <f t="shared" si="11"/>
        <v>0</v>
      </c>
      <c r="AU80" s="138">
        <f t="shared" si="11"/>
        <v>0</v>
      </c>
      <c r="AV80" s="138">
        <f t="shared" si="11"/>
        <v>0</v>
      </c>
      <c r="AW80" s="138">
        <f t="shared" si="11"/>
        <v>9469.9699999999993</v>
      </c>
      <c r="AX80" s="138">
        <f t="shared" si="11"/>
        <v>0</v>
      </c>
      <c r="AY80" s="138">
        <f t="shared" si="11"/>
        <v>0</v>
      </c>
      <c r="AZ80" s="138">
        <f t="shared" si="11"/>
        <v>0</v>
      </c>
      <c r="BA80" s="138">
        <f t="shared" si="11"/>
        <v>0</v>
      </c>
      <c r="BB80" s="138">
        <f t="shared" si="11"/>
        <v>1500</v>
      </c>
      <c r="BC80" s="138">
        <f t="shared" si="11"/>
        <v>0</v>
      </c>
      <c r="BD80" s="138">
        <f t="shared" si="11"/>
        <v>0</v>
      </c>
      <c r="BE80" s="138">
        <f t="shared" si="11"/>
        <v>0</v>
      </c>
      <c r="BF80" s="138">
        <f t="shared" si="11"/>
        <v>0</v>
      </c>
      <c r="BG80" s="138">
        <f t="shared" si="11"/>
        <v>0</v>
      </c>
      <c r="BH80" s="138">
        <f t="shared" si="11"/>
        <v>0</v>
      </c>
      <c r="BI80" s="138">
        <f t="shared" si="11"/>
        <v>0</v>
      </c>
      <c r="BJ80" s="138">
        <f t="shared" si="11"/>
        <v>144074.54999999999</v>
      </c>
      <c r="BK80" s="138">
        <f t="shared" si="11"/>
        <v>0</v>
      </c>
      <c r="BL80" s="138">
        <f t="shared" si="11"/>
        <v>11660.81</v>
      </c>
      <c r="BM80" s="138">
        <f t="shared" si="11"/>
        <v>0</v>
      </c>
      <c r="BN80" s="138">
        <f t="shared" si="11"/>
        <v>7366</v>
      </c>
      <c r="BO80" s="138">
        <f t="shared" si="11"/>
        <v>0</v>
      </c>
      <c r="BP80" s="138">
        <f t="shared" si="11"/>
        <v>0</v>
      </c>
      <c r="BQ80" s="138">
        <f t="shared" si="11"/>
        <v>0</v>
      </c>
      <c r="BR80" s="138">
        <f t="shared" si="11"/>
        <v>0</v>
      </c>
      <c r="BS80" s="60"/>
      <c r="BT80" s="60"/>
      <c r="BU80" s="60"/>
      <c r="BV80" s="60"/>
      <c r="BW80" s="22"/>
      <c r="BX80" s="22"/>
      <c r="BY80" s="22"/>
      <c r="BZ80" s="22"/>
      <c r="CA80" s="22"/>
    </row>
    <row r="81" spans="2:79" x14ac:dyDescent="0.2">
      <c r="B81" s="2">
        <v>73</v>
      </c>
      <c r="E81" s="13" t="s">
        <v>112</v>
      </c>
      <c r="F81" s="139"/>
      <c r="G81" s="138">
        <f t="shared" ref="G81" si="12">HLOOKUP($E$3,$R$3:$BR$269,P81,FALSE)</f>
        <v>52564761.68</v>
      </c>
      <c r="P81" s="178">
        <v>79</v>
      </c>
      <c r="R81" s="139">
        <f t="shared" ref="R81:W81" si="13">SUM(R10:R12,R15:R29,R31:R32,R34:R43,R45:R51,R53:R56,R58:R74,R76:R77,R79)</f>
        <v>279832167.24000001</v>
      </c>
      <c r="S81" s="139">
        <f t="shared" si="13"/>
        <v>14472131.789999999</v>
      </c>
      <c r="T81" s="139">
        <f t="shared" si="13"/>
        <v>1333260.7799999998</v>
      </c>
      <c r="U81" s="139">
        <f t="shared" si="13"/>
        <v>14252628</v>
      </c>
      <c r="V81" s="139">
        <f t="shared" si="13"/>
        <v>23481258.490000002</v>
      </c>
      <c r="W81" s="139">
        <f t="shared" si="13"/>
        <v>11031694.470000003</v>
      </c>
      <c r="X81" s="139">
        <f>SUM(X10:X12,X15:X29,X31:X32,X34:X43,X45:X51,X53:X56,X58:X74,X76:X77,X79)</f>
        <v>3076047.6400000006</v>
      </c>
      <c r="Y81" s="139">
        <f t="shared" ref="Y81:BR81" si="14">SUM(Y10:Y12,Y15:Y29,Y31:Y32,Y34:Y43,Y45:Y51,Y53:Y56,Y58:Y74,Y76:Y77,Y79)</f>
        <v>896941.46</v>
      </c>
      <c r="Z81" s="139">
        <f t="shared" si="14"/>
        <v>4500250.34</v>
      </c>
      <c r="AA81" s="139">
        <f t="shared" si="14"/>
        <v>52564761.68</v>
      </c>
      <c r="AB81" s="139">
        <f t="shared" si="14"/>
        <v>17245086.349999998</v>
      </c>
      <c r="AC81" s="139">
        <f t="shared" si="14"/>
        <v>30147802.080000002</v>
      </c>
      <c r="AD81" s="139">
        <f t="shared" si="14"/>
        <v>6518155.8599999994</v>
      </c>
      <c r="AE81" s="139">
        <f t="shared" si="14"/>
        <v>8568837.9199999999</v>
      </c>
      <c r="AF81" s="139">
        <f t="shared" si="14"/>
        <v>8644835.2300000004</v>
      </c>
      <c r="AG81" s="139">
        <f t="shared" si="14"/>
        <v>7392541.25</v>
      </c>
      <c r="AH81" s="139">
        <f t="shared" si="14"/>
        <v>1920340.48</v>
      </c>
      <c r="AI81" s="139">
        <f t="shared" si="14"/>
        <v>16982287.859999996</v>
      </c>
      <c r="AJ81" s="139">
        <f t="shared" si="14"/>
        <v>3918346.939999999</v>
      </c>
      <c r="AK81" s="139">
        <f t="shared" si="14"/>
        <v>8340797.8099999987</v>
      </c>
      <c r="AL81" s="139">
        <f t="shared" si="14"/>
        <v>1442256.1600000004</v>
      </c>
      <c r="AM81" s="139">
        <f t="shared" si="14"/>
        <v>644289.87999999989</v>
      </c>
      <c r="AN81" s="139">
        <f t="shared" si="14"/>
        <v>1404267.0399999996</v>
      </c>
      <c r="AO81" s="139">
        <f t="shared" si="14"/>
        <v>643574939</v>
      </c>
      <c r="AP81" s="139">
        <f t="shared" si="14"/>
        <v>107093068.68999998</v>
      </c>
      <c r="AQ81" s="139">
        <f t="shared" si="14"/>
        <v>8977722.5200000014</v>
      </c>
      <c r="AR81" s="139">
        <f t="shared" si="14"/>
        <v>8438504.1999999993</v>
      </c>
      <c r="AS81" s="139">
        <f t="shared" si="14"/>
        <v>3188052.5199999996</v>
      </c>
      <c r="AT81" s="139">
        <f t="shared" si="14"/>
        <v>6456451.4400000013</v>
      </c>
      <c r="AU81" s="139">
        <f t="shared" si="14"/>
        <v>47204907.419999994</v>
      </c>
      <c r="AV81" s="139">
        <f t="shared" si="14"/>
        <v>12706431.77</v>
      </c>
      <c r="AW81" s="139">
        <f t="shared" si="14"/>
        <v>14999516.639999999</v>
      </c>
      <c r="AX81" s="139">
        <f t="shared" si="14"/>
        <v>21778496.300000001</v>
      </c>
      <c r="AY81" s="139">
        <f t="shared" si="14"/>
        <v>3825385.0199999991</v>
      </c>
      <c r="AZ81" s="139">
        <f t="shared" si="14"/>
        <v>9185045</v>
      </c>
      <c r="BA81" s="139">
        <f t="shared" si="14"/>
        <v>3719668.7099999995</v>
      </c>
      <c r="BB81" s="139">
        <f t="shared" si="14"/>
        <v>21439117.585999999</v>
      </c>
      <c r="BC81" s="139">
        <f t="shared" si="14"/>
        <v>4086715.0200000005</v>
      </c>
      <c r="BD81" s="139">
        <f t="shared" si="14"/>
        <v>17290033.820000004</v>
      </c>
      <c r="BE81" s="139">
        <f t="shared" si="14"/>
        <v>3992146.8200000008</v>
      </c>
      <c r="BF81" s="139">
        <f t="shared" si="14"/>
        <v>12775970.76</v>
      </c>
      <c r="BG81" s="139">
        <f t="shared" si="14"/>
        <v>1712362.8599999996</v>
      </c>
      <c r="BH81" s="139">
        <f t="shared" si="14"/>
        <v>2883062.28</v>
      </c>
      <c r="BI81" s="139">
        <f t="shared" si="14"/>
        <v>1608270.5799999996</v>
      </c>
      <c r="BJ81" s="139">
        <f t="shared" si="14"/>
        <v>20027875.639999997</v>
      </c>
      <c r="BK81" s="139">
        <f t="shared" si="14"/>
        <v>3231948.56</v>
      </c>
      <c r="BL81" s="139">
        <f t="shared" si="14"/>
        <v>301886322.55000007</v>
      </c>
      <c r="BM81" s="139">
        <f t="shared" si="14"/>
        <v>3790673.6100000003</v>
      </c>
      <c r="BN81" s="139">
        <f t="shared" si="14"/>
        <v>8058890.9999999991</v>
      </c>
      <c r="BO81" s="139">
        <f t="shared" si="14"/>
        <v>2117653.08</v>
      </c>
      <c r="BP81" s="139">
        <f t="shared" si="14"/>
        <v>7287288.6000000006</v>
      </c>
      <c r="BQ81" s="139">
        <f t="shared" si="14"/>
        <v>44501212.140000001</v>
      </c>
      <c r="BR81" s="139">
        <f t="shared" si="14"/>
        <v>34830864.660000004</v>
      </c>
      <c r="BS81" s="60"/>
      <c r="BT81" s="60"/>
      <c r="BU81" s="60"/>
      <c r="BV81" s="60"/>
    </row>
    <row r="82" spans="2:79" x14ac:dyDescent="0.2">
      <c r="B82" s="2">
        <v>74</v>
      </c>
      <c r="E82" s="13"/>
      <c r="F82" s="63"/>
      <c r="G82" s="15"/>
      <c r="H82" s="15"/>
      <c r="I82" s="15"/>
      <c r="J82" s="15"/>
      <c r="K82" s="15"/>
      <c r="L82" s="15"/>
      <c r="M82" s="15"/>
      <c r="N82" s="15"/>
      <c r="O82" s="168"/>
      <c r="P82" s="178">
        <v>80</v>
      </c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  <c r="BO82" s="6"/>
      <c r="BP82" s="6"/>
      <c r="BQ82" s="6"/>
      <c r="BR82" s="6"/>
      <c r="BS82" s="60"/>
      <c r="BT82" s="60"/>
      <c r="BU82" s="60"/>
      <c r="BV82" s="60"/>
      <c r="BW82" s="15"/>
      <c r="BX82" s="15"/>
      <c r="BY82" s="15"/>
      <c r="BZ82" s="15"/>
      <c r="CA82" s="15"/>
    </row>
    <row r="83" spans="2:79" x14ac:dyDescent="0.2">
      <c r="B83" s="2">
        <v>75</v>
      </c>
      <c r="C83" s="8" t="s">
        <v>113</v>
      </c>
      <c r="F83" s="63"/>
      <c r="P83" s="178">
        <v>81</v>
      </c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  <c r="BO83" s="6"/>
      <c r="BP83" s="6"/>
      <c r="BQ83" s="6"/>
      <c r="BR83" s="6"/>
      <c r="BS83" s="60"/>
      <c r="BT83" s="60"/>
      <c r="BU83" s="60"/>
      <c r="BV83" s="60"/>
    </row>
    <row r="84" spans="2:79" outlineLevel="1" x14ac:dyDescent="0.2">
      <c r="B84" s="2">
        <v>76</v>
      </c>
      <c r="C84" s="9">
        <v>5014</v>
      </c>
      <c r="E84" s="9">
        <v>5014</v>
      </c>
      <c r="F84" s="63"/>
      <c r="G84" s="63">
        <f t="shared" ref="G84:G88" si="15">HLOOKUP($E$3,$R$3:$BR$269,P84,FALSE)</f>
        <v>112926.55</v>
      </c>
      <c r="H84" s="6"/>
      <c r="I84" s="6"/>
      <c r="J84" s="6"/>
      <c r="K84" s="6"/>
      <c r="L84" s="6"/>
      <c r="M84" s="6"/>
      <c r="N84" s="6"/>
      <c r="O84" s="63"/>
      <c r="P84" s="178">
        <v>82</v>
      </c>
      <c r="R84" s="63">
        <v>0</v>
      </c>
      <c r="S84" s="63">
        <v>0</v>
      </c>
      <c r="T84" s="63">
        <v>0</v>
      </c>
      <c r="U84" s="63">
        <v>0</v>
      </c>
      <c r="V84" s="63">
        <v>0</v>
      </c>
      <c r="W84" s="63">
        <v>0</v>
      </c>
      <c r="X84" s="63">
        <v>0</v>
      </c>
      <c r="Y84" s="63">
        <v>0</v>
      </c>
      <c r="Z84" s="63">
        <v>0</v>
      </c>
      <c r="AA84" s="63">
        <v>112926.55</v>
      </c>
      <c r="AB84" s="63">
        <v>0</v>
      </c>
      <c r="AC84" s="63">
        <v>289867.55</v>
      </c>
      <c r="AD84" s="63">
        <v>0</v>
      </c>
      <c r="AE84" s="63">
        <v>0</v>
      </c>
      <c r="AF84" s="63">
        <v>0</v>
      </c>
      <c r="AG84" s="63">
        <v>171657.47</v>
      </c>
      <c r="AH84" s="63">
        <v>62210</v>
      </c>
      <c r="AI84" s="63">
        <v>0</v>
      </c>
      <c r="AJ84" s="63">
        <v>14700.82</v>
      </c>
      <c r="AK84" s="63">
        <v>31334.54</v>
      </c>
      <c r="AL84" s="63">
        <v>0</v>
      </c>
      <c r="AM84" s="63">
        <v>0</v>
      </c>
      <c r="AN84" s="63">
        <v>60061.73</v>
      </c>
      <c r="AO84" s="63">
        <v>501044.47</v>
      </c>
      <c r="AP84" s="63">
        <v>899315.39</v>
      </c>
      <c r="AQ84" s="63">
        <v>0</v>
      </c>
      <c r="AR84" s="63">
        <v>0</v>
      </c>
      <c r="AS84" s="63">
        <v>0</v>
      </c>
      <c r="AT84" s="63">
        <v>0</v>
      </c>
      <c r="AU84" s="63">
        <v>0</v>
      </c>
      <c r="AV84" s="63">
        <v>0</v>
      </c>
      <c r="AW84" s="63">
        <v>0</v>
      </c>
      <c r="AX84" s="63">
        <v>7891.25</v>
      </c>
      <c r="AY84" s="63">
        <v>5149.3100000000004</v>
      </c>
      <c r="AZ84" s="63">
        <v>0</v>
      </c>
      <c r="BA84" s="63">
        <v>0</v>
      </c>
      <c r="BB84" s="63">
        <v>351641.75</v>
      </c>
      <c r="BC84" s="63">
        <v>0</v>
      </c>
      <c r="BD84" s="63">
        <v>0</v>
      </c>
      <c r="BE84" s="63">
        <v>0</v>
      </c>
      <c r="BF84" s="63">
        <v>24410.58</v>
      </c>
      <c r="BG84" s="63">
        <v>0</v>
      </c>
      <c r="BH84" s="63">
        <v>0</v>
      </c>
      <c r="BI84" s="63">
        <v>0</v>
      </c>
      <c r="BJ84" s="63">
        <v>0</v>
      </c>
      <c r="BK84" s="63">
        <v>0</v>
      </c>
      <c r="BL84" s="63">
        <v>38595.11</v>
      </c>
      <c r="BM84" s="63">
        <v>0</v>
      </c>
      <c r="BN84" s="63">
        <v>0</v>
      </c>
      <c r="BO84" s="63">
        <v>0</v>
      </c>
      <c r="BP84" s="63">
        <v>0</v>
      </c>
      <c r="BQ84" s="63">
        <v>276507.21999999997</v>
      </c>
      <c r="BR84" s="63">
        <v>0</v>
      </c>
      <c r="BS84" s="60"/>
      <c r="BT84" s="60"/>
      <c r="BU84" s="60"/>
      <c r="BV84" s="60"/>
      <c r="BW84" s="6"/>
      <c r="BX84" s="6"/>
      <c r="BY84" s="6"/>
      <c r="BZ84" s="6"/>
      <c r="CA84" s="6"/>
    </row>
    <row r="85" spans="2:79" outlineLevel="1" x14ac:dyDescent="0.2">
      <c r="B85" s="2">
        <v>77</v>
      </c>
      <c r="C85" s="9">
        <v>5015</v>
      </c>
      <c r="E85" s="9">
        <v>5015</v>
      </c>
      <c r="F85" s="63"/>
      <c r="G85" s="63">
        <f t="shared" si="15"/>
        <v>172940.51</v>
      </c>
      <c r="H85" s="6"/>
      <c r="I85" s="6"/>
      <c r="J85" s="6"/>
      <c r="K85" s="6"/>
      <c r="L85" s="6"/>
      <c r="M85" s="6"/>
      <c r="N85" s="6"/>
      <c r="O85" s="63"/>
      <c r="P85" s="178">
        <v>83</v>
      </c>
      <c r="R85" s="63">
        <v>0</v>
      </c>
      <c r="S85" s="63">
        <v>0</v>
      </c>
      <c r="T85" s="63">
        <v>0</v>
      </c>
      <c r="U85" s="63">
        <v>0</v>
      </c>
      <c r="V85" s="63">
        <v>0</v>
      </c>
      <c r="W85" s="63">
        <v>0</v>
      </c>
      <c r="X85" s="63">
        <v>0</v>
      </c>
      <c r="Y85" s="63">
        <v>0</v>
      </c>
      <c r="Z85" s="63">
        <v>0</v>
      </c>
      <c r="AA85" s="63">
        <v>172940.51</v>
      </c>
      <c r="AB85" s="63">
        <v>0</v>
      </c>
      <c r="AC85" s="63">
        <v>22568.3</v>
      </c>
      <c r="AD85" s="63">
        <v>0</v>
      </c>
      <c r="AE85" s="63">
        <v>0</v>
      </c>
      <c r="AF85" s="63">
        <v>0</v>
      </c>
      <c r="AG85" s="63">
        <v>68304.12</v>
      </c>
      <c r="AH85" s="63">
        <v>43615.6</v>
      </c>
      <c r="AI85" s="63">
        <v>0</v>
      </c>
      <c r="AJ85" s="63">
        <v>87256.76</v>
      </c>
      <c r="AK85" s="63">
        <v>24609.71</v>
      </c>
      <c r="AL85" s="63">
        <v>0</v>
      </c>
      <c r="AM85" s="63">
        <v>0</v>
      </c>
      <c r="AN85" s="63">
        <v>12771.07</v>
      </c>
      <c r="AO85" s="63">
        <v>133402.81</v>
      </c>
      <c r="AP85" s="63">
        <v>1124406.1299999999</v>
      </c>
      <c r="AQ85" s="63">
        <v>0</v>
      </c>
      <c r="AR85" s="63">
        <v>0</v>
      </c>
      <c r="AS85" s="63">
        <v>0</v>
      </c>
      <c r="AT85" s="63">
        <v>0</v>
      </c>
      <c r="AU85" s="63">
        <v>0</v>
      </c>
      <c r="AV85" s="63">
        <v>0</v>
      </c>
      <c r="AW85" s="63">
        <v>0</v>
      </c>
      <c r="AX85" s="63">
        <v>135138.32</v>
      </c>
      <c r="AY85" s="63">
        <v>1070.78</v>
      </c>
      <c r="AZ85" s="63">
        <v>0</v>
      </c>
      <c r="BA85" s="63">
        <v>0</v>
      </c>
      <c r="BB85" s="63">
        <v>32691.41</v>
      </c>
      <c r="BC85" s="63">
        <v>0</v>
      </c>
      <c r="BD85" s="63">
        <v>0</v>
      </c>
      <c r="BE85" s="63">
        <v>0</v>
      </c>
      <c r="BF85" s="63">
        <v>13955.36</v>
      </c>
      <c r="BG85" s="63">
        <v>0</v>
      </c>
      <c r="BH85" s="63">
        <v>0</v>
      </c>
      <c r="BI85" s="63">
        <v>0</v>
      </c>
      <c r="BJ85" s="63">
        <v>30331.52</v>
      </c>
      <c r="BK85" s="63">
        <v>0</v>
      </c>
      <c r="BL85" s="63">
        <v>8422.36</v>
      </c>
      <c r="BM85" s="63">
        <v>0</v>
      </c>
      <c r="BN85" s="63">
        <v>0</v>
      </c>
      <c r="BO85" s="63">
        <v>0</v>
      </c>
      <c r="BP85" s="63">
        <v>0</v>
      </c>
      <c r="BQ85" s="63">
        <v>795346.14</v>
      </c>
      <c r="BR85" s="63">
        <v>277393.06</v>
      </c>
      <c r="BS85" s="60"/>
      <c r="BT85" s="60"/>
      <c r="BU85" s="60"/>
      <c r="BV85" s="60"/>
      <c r="BW85" s="6"/>
      <c r="BX85" s="6"/>
      <c r="BY85" s="6"/>
      <c r="BZ85" s="6"/>
      <c r="CA85" s="6"/>
    </row>
    <row r="86" spans="2:79" outlineLevel="1" x14ac:dyDescent="0.2">
      <c r="B86" s="2">
        <v>78</v>
      </c>
      <c r="C86" s="9">
        <v>5112</v>
      </c>
      <c r="E86" s="9">
        <v>5112</v>
      </c>
      <c r="F86" s="63"/>
      <c r="G86" s="63">
        <f t="shared" si="15"/>
        <v>54256.06</v>
      </c>
      <c r="H86" s="6"/>
      <c r="I86" s="6"/>
      <c r="J86" s="6"/>
      <c r="K86" s="6"/>
      <c r="L86" s="6"/>
      <c r="M86" s="6"/>
      <c r="N86" s="6"/>
      <c r="O86" s="63"/>
      <c r="P86" s="178">
        <v>84</v>
      </c>
      <c r="R86" s="63">
        <v>0</v>
      </c>
      <c r="S86" s="63">
        <v>0</v>
      </c>
      <c r="T86" s="63">
        <v>0</v>
      </c>
      <c r="U86" s="63">
        <v>0</v>
      </c>
      <c r="V86" s="63">
        <v>0</v>
      </c>
      <c r="W86" s="63">
        <v>0</v>
      </c>
      <c r="X86" s="63">
        <v>0</v>
      </c>
      <c r="Y86" s="63">
        <v>0</v>
      </c>
      <c r="Z86" s="63">
        <v>0</v>
      </c>
      <c r="AA86" s="63">
        <v>54256.06</v>
      </c>
      <c r="AB86" s="63">
        <v>0</v>
      </c>
      <c r="AC86" s="63">
        <v>400771.78</v>
      </c>
      <c r="AD86" s="63">
        <v>0</v>
      </c>
      <c r="AE86" s="63">
        <v>0</v>
      </c>
      <c r="AF86" s="63">
        <v>0</v>
      </c>
      <c r="AG86" s="63">
        <v>59211.33</v>
      </c>
      <c r="AH86" s="63">
        <v>15859.44</v>
      </c>
      <c r="AI86" s="63">
        <v>0</v>
      </c>
      <c r="AJ86" s="63">
        <v>26951.41</v>
      </c>
      <c r="AK86" s="63">
        <v>0</v>
      </c>
      <c r="AL86" s="63">
        <v>0</v>
      </c>
      <c r="AM86" s="63">
        <v>0</v>
      </c>
      <c r="AN86" s="63">
        <v>0</v>
      </c>
      <c r="AO86" s="63">
        <v>1523722.74</v>
      </c>
      <c r="AP86" s="63">
        <v>1021911.11</v>
      </c>
      <c r="AQ86" s="63">
        <v>0</v>
      </c>
      <c r="AR86" s="63">
        <v>0</v>
      </c>
      <c r="AS86" s="63">
        <v>0</v>
      </c>
      <c r="AT86" s="63">
        <v>0</v>
      </c>
      <c r="AU86" s="63">
        <v>0</v>
      </c>
      <c r="AV86" s="63">
        <v>0</v>
      </c>
      <c r="AW86" s="63">
        <v>0</v>
      </c>
      <c r="AX86" s="63">
        <v>23900.14</v>
      </c>
      <c r="AY86" s="63">
        <v>92598.38</v>
      </c>
      <c r="AZ86" s="63">
        <v>0</v>
      </c>
      <c r="BA86" s="63">
        <v>0</v>
      </c>
      <c r="BB86" s="63">
        <v>136133.4</v>
      </c>
      <c r="BC86" s="63">
        <v>0</v>
      </c>
      <c r="BD86" s="63">
        <v>0</v>
      </c>
      <c r="BE86" s="63">
        <v>0</v>
      </c>
      <c r="BF86" s="63">
        <v>235626.41</v>
      </c>
      <c r="BG86" s="63">
        <v>0</v>
      </c>
      <c r="BH86" s="63">
        <v>0</v>
      </c>
      <c r="BI86" s="63">
        <v>0</v>
      </c>
      <c r="BJ86" s="63">
        <v>17340.189999999999</v>
      </c>
      <c r="BK86" s="63">
        <v>0</v>
      </c>
      <c r="BL86" s="63">
        <v>1276428.3500000001</v>
      </c>
      <c r="BM86" s="63">
        <v>0</v>
      </c>
      <c r="BN86" s="63">
        <v>0</v>
      </c>
      <c r="BO86" s="63">
        <v>0</v>
      </c>
      <c r="BP86" s="63">
        <v>0</v>
      </c>
      <c r="BQ86" s="63">
        <v>534835.57999999996</v>
      </c>
      <c r="BR86" s="63">
        <v>3963.36</v>
      </c>
      <c r="BS86" s="60"/>
      <c r="BT86" s="60"/>
      <c r="BU86" s="60"/>
      <c r="BV86" s="60"/>
      <c r="BW86" s="6"/>
      <c r="BX86" s="6"/>
      <c r="BY86" s="6"/>
      <c r="BZ86" s="6"/>
      <c r="CA86" s="6"/>
    </row>
    <row r="87" spans="2:79" x14ac:dyDescent="0.2">
      <c r="B87" s="2">
        <v>79</v>
      </c>
      <c r="E87" s="9" t="s">
        <v>115</v>
      </c>
      <c r="F87" s="63"/>
      <c r="G87" s="63">
        <f t="shared" si="15"/>
        <v>340123.12</v>
      </c>
      <c r="H87" s="16"/>
      <c r="I87" s="16"/>
      <c r="J87" s="16"/>
      <c r="K87" s="16"/>
      <c r="L87" s="16"/>
      <c r="M87" s="16"/>
      <c r="N87" s="16"/>
      <c r="O87" s="63"/>
      <c r="P87" s="178">
        <v>85</v>
      </c>
      <c r="R87" s="6">
        <f>SUM(R84:R86)</f>
        <v>0</v>
      </c>
      <c r="S87" s="6">
        <f t="shared" ref="S87:BR87" si="16">SUM(S84:S86)</f>
        <v>0</v>
      </c>
      <c r="T87" s="6">
        <f t="shared" si="16"/>
        <v>0</v>
      </c>
      <c r="U87" s="6">
        <f t="shared" si="16"/>
        <v>0</v>
      </c>
      <c r="V87" s="6">
        <f t="shared" si="16"/>
        <v>0</v>
      </c>
      <c r="W87" s="6">
        <f t="shared" si="16"/>
        <v>0</v>
      </c>
      <c r="X87" s="6">
        <f t="shared" si="16"/>
        <v>0</v>
      </c>
      <c r="Y87" s="6">
        <f t="shared" si="16"/>
        <v>0</v>
      </c>
      <c r="Z87" s="6">
        <f t="shared" si="16"/>
        <v>0</v>
      </c>
      <c r="AA87" s="6">
        <f t="shared" si="16"/>
        <v>340123.12</v>
      </c>
      <c r="AB87" s="6">
        <f t="shared" si="16"/>
        <v>0</v>
      </c>
      <c r="AC87" s="6">
        <f t="shared" si="16"/>
        <v>713207.63</v>
      </c>
      <c r="AD87" s="6">
        <f t="shared" si="16"/>
        <v>0</v>
      </c>
      <c r="AE87" s="6">
        <f t="shared" si="16"/>
        <v>0</v>
      </c>
      <c r="AF87" s="6">
        <f t="shared" si="16"/>
        <v>0</v>
      </c>
      <c r="AG87" s="6">
        <f t="shared" si="16"/>
        <v>299172.92</v>
      </c>
      <c r="AH87" s="6">
        <f t="shared" si="16"/>
        <v>121685.04000000001</v>
      </c>
      <c r="AI87" s="6">
        <f t="shared" si="16"/>
        <v>0</v>
      </c>
      <c r="AJ87" s="6">
        <f t="shared" si="16"/>
        <v>128908.98999999999</v>
      </c>
      <c r="AK87" s="6">
        <f t="shared" si="16"/>
        <v>55944.25</v>
      </c>
      <c r="AL87" s="6">
        <f t="shared" si="16"/>
        <v>0</v>
      </c>
      <c r="AM87" s="6">
        <f t="shared" si="16"/>
        <v>0</v>
      </c>
      <c r="AN87" s="6">
        <f t="shared" si="16"/>
        <v>72832.800000000003</v>
      </c>
      <c r="AO87" s="6">
        <f t="shared" si="16"/>
        <v>2158170.02</v>
      </c>
      <c r="AP87" s="6">
        <f t="shared" si="16"/>
        <v>3045632.63</v>
      </c>
      <c r="AQ87" s="6">
        <f t="shared" si="16"/>
        <v>0</v>
      </c>
      <c r="AR87" s="6">
        <f t="shared" si="16"/>
        <v>0</v>
      </c>
      <c r="AS87" s="6">
        <f t="shared" si="16"/>
        <v>0</v>
      </c>
      <c r="AT87" s="6">
        <f t="shared" si="16"/>
        <v>0</v>
      </c>
      <c r="AU87" s="6">
        <f t="shared" si="16"/>
        <v>0</v>
      </c>
      <c r="AV87" s="6">
        <f t="shared" si="16"/>
        <v>0</v>
      </c>
      <c r="AW87" s="6">
        <f t="shared" si="16"/>
        <v>0</v>
      </c>
      <c r="AX87" s="6">
        <f t="shared" si="16"/>
        <v>166929.71000000002</v>
      </c>
      <c r="AY87" s="6">
        <f t="shared" si="16"/>
        <v>98818.47</v>
      </c>
      <c r="AZ87" s="6">
        <f t="shared" si="16"/>
        <v>0</v>
      </c>
      <c r="BA87" s="6">
        <f t="shared" si="16"/>
        <v>0</v>
      </c>
      <c r="BB87" s="6">
        <f t="shared" si="16"/>
        <v>520466.55999999994</v>
      </c>
      <c r="BC87" s="6">
        <f t="shared" si="16"/>
        <v>0</v>
      </c>
      <c r="BD87" s="6">
        <f t="shared" si="16"/>
        <v>0</v>
      </c>
      <c r="BE87" s="6">
        <f t="shared" si="16"/>
        <v>0</v>
      </c>
      <c r="BF87" s="6">
        <f t="shared" si="16"/>
        <v>273992.34999999998</v>
      </c>
      <c r="BG87" s="6">
        <f t="shared" si="16"/>
        <v>0</v>
      </c>
      <c r="BH87" s="6">
        <f t="shared" si="16"/>
        <v>0</v>
      </c>
      <c r="BI87" s="6">
        <f t="shared" si="16"/>
        <v>0</v>
      </c>
      <c r="BJ87" s="6">
        <f t="shared" si="16"/>
        <v>47671.71</v>
      </c>
      <c r="BK87" s="6">
        <f t="shared" si="16"/>
        <v>0</v>
      </c>
      <c r="BL87" s="6">
        <f t="shared" si="16"/>
        <v>1323445.82</v>
      </c>
      <c r="BM87" s="6">
        <f t="shared" si="16"/>
        <v>0</v>
      </c>
      <c r="BN87" s="6">
        <f t="shared" si="16"/>
        <v>0</v>
      </c>
      <c r="BO87" s="6">
        <f t="shared" si="16"/>
        <v>0</v>
      </c>
      <c r="BP87" s="6">
        <f t="shared" si="16"/>
        <v>0</v>
      </c>
      <c r="BQ87" s="6">
        <f t="shared" si="16"/>
        <v>1606688.94</v>
      </c>
      <c r="BR87" s="6">
        <f t="shared" si="16"/>
        <v>281356.42</v>
      </c>
      <c r="BS87" s="60"/>
      <c r="BT87" s="60"/>
      <c r="BU87" s="60"/>
      <c r="BV87" s="60"/>
      <c r="BW87" s="6"/>
      <c r="BX87" s="6"/>
      <c r="BY87" s="6"/>
      <c r="BZ87" s="6"/>
      <c r="CA87" s="6"/>
    </row>
    <row r="88" spans="2:79" ht="13.5" thickBot="1" x14ac:dyDescent="0.25">
      <c r="B88" s="2">
        <v>80</v>
      </c>
      <c r="E88" s="9" t="s">
        <v>37</v>
      </c>
      <c r="F88" s="63"/>
      <c r="G88" s="63">
        <f t="shared" si="15"/>
        <v>383801.62999999977</v>
      </c>
      <c r="H88" s="16"/>
      <c r="I88" s="16"/>
      <c r="J88" s="16"/>
      <c r="K88" s="16"/>
      <c r="L88" s="16"/>
      <c r="M88" s="16"/>
      <c r="N88" s="16"/>
      <c r="O88" s="63"/>
      <c r="P88" s="178">
        <v>86</v>
      </c>
      <c r="R88" s="6">
        <v>197630.12</v>
      </c>
      <c r="S88" s="6">
        <v>0</v>
      </c>
      <c r="T88" s="6">
        <v>0</v>
      </c>
      <c r="U88" s="6">
        <v>73085.040000000008</v>
      </c>
      <c r="V88" s="6">
        <v>0</v>
      </c>
      <c r="W88" s="6">
        <v>5011.0800000000008</v>
      </c>
      <c r="X88" s="6">
        <v>51224.039999999986</v>
      </c>
      <c r="Y88" s="6">
        <v>5011.0800000000008</v>
      </c>
      <c r="Z88" s="6">
        <v>33168.25</v>
      </c>
      <c r="AA88" s="6">
        <v>383801.62999999977</v>
      </c>
      <c r="AB88" s="6">
        <v>203763.34</v>
      </c>
      <c r="AC88" s="6">
        <v>0</v>
      </c>
      <c r="AD88" s="6">
        <v>63584.159999999996</v>
      </c>
      <c r="AE88" s="6">
        <v>41025.549999999981</v>
      </c>
      <c r="AF88" s="6">
        <v>24668.400000000005</v>
      </c>
      <c r="AG88" s="6">
        <v>46376.88</v>
      </c>
      <c r="AH88" s="6">
        <v>0</v>
      </c>
      <c r="AI88" s="6">
        <v>53177.419999999991</v>
      </c>
      <c r="AJ88" s="6">
        <v>0</v>
      </c>
      <c r="AK88" s="6">
        <v>0</v>
      </c>
      <c r="AL88" s="6">
        <v>10022.160000000002</v>
      </c>
      <c r="AM88" s="6">
        <v>100217.35000000002</v>
      </c>
      <c r="AN88" s="6">
        <v>5011.0800000000008</v>
      </c>
      <c r="AO88" s="6">
        <v>0</v>
      </c>
      <c r="AP88" s="6">
        <v>132939.22500000001</v>
      </c>
      <c r="AQ88" s="6">
        <v>129021.7</v>
      </c>
      <c r="AR88" s="6">
        <v>0</v>
      </c>
      <c r="AS88" s="6">
        <v>0</v>
      </c>
      <c r="AT88" s="6">
        <v>301030.65999999968</v>
      </c>
      <c r="AU88" s="6">
        <v>20994.780000000002</v>
      </c>
      <c r="AV88" s="6">
        <v>0</v>
      </c>
      <c r="AW88" s="6">
        <v>80210.820000000007</v>
      </c>
      <c r="AX88" s="6">
        <v>116011.97000000002</v>
      </c>
      <c r="AY88" s="6">
        <v>0</v>
      </c>
      <c r="AZ88" s="6">
        <v>113028.08400000002</v>
      </c>
      <c r="BA88" s="6">
        <v>106206.399</v>
      </c>
      <c r="BB88" s="6">
        <v>0</v>
      </c>
      <c r="BC88" s="6">
        <v>56242.579999999994</v>
      </c>
      <c r="BD88" s="6">
        <v>0</v>
      </c>
      <c r="BE88" s="6">
        <v>81729.61</v>
      </c>
      <c r="BF88" s="6">
        <v>0</v>
      </c>
      <c r="BG88" s="6">
        <v>15033.240000000003</v>
      </c>
      <c r="BH88" s="6">
        <v>46761.34</v>
      </c>
      <c r="BI88" s="6">
        <v>9186.9800000000014</v>
      </c>
      <c r="BJ88" s="6">
        <v>0</v>
      </c>
      <c r="BK88" s="6">
        <v>0</v>
      </c>
      <c r="BL88" s="6">
        <v>0</v>
      </c>
      <c r="BM88" s="6">
        <v>18685.739999999998</v>
      </c>
      <c r="BN88" s="6">
        <v>0</v>
      </c>
      <c r="BO88" s="6">
        <v>7539.7199999999993</v>
      </c>
      <c r="BP88" s="6">
        <v>114162.04</v>
      </c>
      <c r="BQ88" s="6">
        <v>10694.900000000003</v>
      </c>
      <c r="BR88" s="6">
        <v>0</v>
      </c>
      <c r="BS88" s="60"/>
      <c r="BT88" s="60"/>
      <c r="BU88" s="60"/>
      <c r="BV88" s="60"/>
      <c r="BW88" s="6"/>
      <c r="BX88" s="6"/>
      <c r="BY88" s="6"/>
      <c r="BZ88" s="6"/>
      <c r="CA88" s="6"/>
    </row>
    <row r="89" spans="2:79" ht="13.5" thickBot="1" x14ac:dyDescent="0.25">
      <c r="B89" s="2">
        <v>81</v>
      </c>
      <c r="E89" s="9" t="s">
        <v>180</v>
      </c>
      <c r="F89" s="63"/>
      <c r="G89" s="63">
        <f>HLOOKUP($E$3,$R$3:$BR$269,P89,FALSE)</f>
        <v>52608440.190000005</v>
      </c>
      <c r="H89" s="110">
        <f>'Model Inputs'!H31</f>
        <v>55985778.393376037</v>
      </c>
      <c r="I89" s="111">
        <f>'Model Inputs'!I31</f>
        <v>59472063.321843229</v>
      </c>
      <c r="J89" s="111">
        <f>'Model Inputs'!J31</f>
        <v>74148465.619877979</v>
      </c>
      <c r="K89" s="111">
        <f>'Model Inputs'!K31</f>
        <v>80620425.993521035</v>
      </c>
      <c r="L89" s="111">
        <f>'Model Inputs'!L31</f>
        <v>82489146.68708767</v>
      </c>
      <c r="M89" s="112">
        <f>'Model Inputs'!M31</f>
        <v>84824525.080120578</v>
      </c>
      <c r="N89" s="112">
        <f>'Model Inputs'!N31</f>
        <v>87113863.741849586</v>
      </c>
      <c r="O89" s="38">
        <v>11</v>
      </c>
      <c r="P89" s="178">
        <v>87</v>
      </c>
      <c r="R89" s="139">
        <f>R81+R88-R87</f>
        <v>280029797.36000001</v>
      </c>
      <c r="S89" s="139">
        <f t="shared" ref="S89:BQ89" si="17">S81+S88-S87</f>
        <v>14472131.789999999</v>
      </c>
      <c r="T89" s="139">
        <f t="shared" si="17"/>
        <v>1333260.7799999998</v>
      </c>
      <c r="U89" s="139">
        <f t="shared" si="17"/>
        <v>14325713.039999999</v>
      </c>
      <c r="V89" s="139">
        <f t="shared" si="17"/>
        <v>23481258.490000002</v>
      </c>
      <c r="W89" s="139">
        <f t="shared" si="17"/>
        <v>11036705.550000003</v>
      </c>
      <c r="X89" s="139">
        <f t="shared" si="17"/>
        <v>3127271.6800000006</v>
      </c>
      <c r="Y89" s="139">
        <f t="shared" si="17"/>
        <v>901952.53999999992</v>
      </c>
      <c r="Z89" s="139">
        <f t="shared" si="17"/>
        <v>4533418.59</v>
      </c>
      <c r="AA89" s="139">
        <f t="shared" si="17"/>
        <v>52608440.190000005</v>
      </c>
      <c r="AB89" s="139">
        <f t="shared" si="17"/>
        <v>17448849.689999998</v>
      </c>
      <c r="AC89" s="139">
        <f t="shared" si="17"/>
        <v>29434594.450000003</v>
      </c>
      <c r="AD89" s="139">
        <f t="shared" si="17"/>
        <v>6581740.0199999996</v>
      </c>
      <c r="AE89" s="139">
        <f t="shared" si="17"/>
        <v>8609863.4700000007</v>
      </c>
      <c r="AF89" s="139">
        <f t="shared" si="17"/>
        <v>8669503.6300000008</v>
      </c>
      <c r="AG89" s="139">
        <f t="shared" si="17"/>
        <v>7139745.21</v>
      </c>
      <c r="AH89" s="139">
        <f t="shared" si="17"/>
        <v>1798655.44</v>
      </c>
      <c r="AI89" s="139">
        <f t="shared" si="17"/>
        <v>17035465.279999997</v>
      </c>
      <c r="AJ89" s="139">
        <f t="shared" si="17"/>
        <v>3789437.9499999993</v>
      </c>
      <c r="AK89" s="139">
        <f t="shared" si="17"/>
        <v>8284853.5599999987</v>
      </c>
      <c r="AL89" s="139">
        <f t="shared" si="17"/>
        <v>1452278.3200000003</v>
      </c>
      <c r="AM89" s="139">
        <f t="shared" si="17"/>
        <v>744507.22999999986</v>
      </c>
      <c r="AN89" s="139">
        <f t="shared" si="17"/>
        <v>1336445.3199999996</v>
      </c>
      <c r="AO89" s="139">
        <f t="shared" si="17"/>
        <v>641416768.98000002</v>
      </c>
      <c r="AP89" s="139">
        <f t="shared" si="17"/>
        <v>104180375.28499998</v>
      </c>
      <c r="AQ89" s="139">
        <f t="shared" si="17"/>
        <v>9106744.2200000007</v>
      </c>
      <c r="AR89" s="139">
        <f t="shared" si="17"/>
        <v>8438504.1999999993</v>
      </c>
      <c r="AS89" s="139">
        <f t="shared" si="17"/>
        <v>3188052.5199999996</v>
      </c>
      <c r="AT89" s="139">
        <f t="shared" si="17"/>
        <v>6757482.1000000015</v>
      </c>
      <c r="AU89" s="139">
        <f t="shared" si="17"/>
        <v>47225902.199999996</v>
      </c>
      <c r="AV89" s="139">
        <f t="shared" si="17"/>
        <v>12706431.77</v>
      </c>
      <c r="AW89" s="139">
        <f t="shared" si="17"/>
        <v>15079727.459999999</v>
      </c>
      <c r="AX89" s="139">
        <f t="shared" si="17"/>
        <v>21727578.559999999</v>
      </c>
      <c r="AY89" s="139">
        <f t="shared" si="17"/>
        <v>3726566.5499999989</v>
      </c>
      <c r="AZ89" s="139">
        <f t="shared" si="17"/>
        <v>9298073.0840000007</v>
      </c>
      <c r="BA89" s="139">
        <f t="shared" si="17"/>
        <v>3825875.1089999997</v>
      </c>
      <c r="BB89" s="139">
        <f t="shared" si="17"/>
        <v>20918651.026000001</v>
      </c>
      <c r="BC89" s="139">
        <f t="shared" si="17"/>
        <v>4142957.6000000006</v>
      </c>
      <c r="BD89" s="139">
        <f t="shared" si="17"/>
        <v>17290033.820000004</v>
      </c>
      <c r="BE89" s="139">
        <f t="shared" si="17"/>
        <v>4073876.4300000006</v>
      </c>
      <c r="BF89" s="139">
        <f t="shared" si="17"/>
        <v>12501978.41</v>
      </c>
      <c r="BG89" s="139">
        <f t="shared" si="17"/>
        <v>1727396.0999999996</v>
      </c>
      <c r="BH89" s="139">
        <f t="shared" si="17"/>
        <v>2929823.6199999996</v>
      </c>
      <c r="BI89" s="139">
        <f t="shared" si="17"/>
        <v>1617457.5599999996</v>
      </c>
      <c r="BJ89" s="139">
        <f>BJ81+BJ88-BJ87</f>
        <v>19980203.929999996</v>
      </c>
      <c r="BK89" s="139">
        <f t="shared" si="17"/>
        <v>3231948.56</v>
      </c>
      <c r="BL89" s="139">
        <f t="shared" si="17"/>
        <v>300562876.73000008</v>
      </c>
      <c r="BM89" s="139">
        <f t="shared" si="17"/>
        <v>3809359.3500000006</v>
      </c>
      <c r="BN89" s="139">
        <f t="shared" si="17"/>
        <v>8058890.9999999991</v>
      </c>
      <c r="BO89" s="139">
        <f t="shared" si="17"/>
        <v>2125192.8000000003</v>
      </c>
      <c r="BP89" s="139">
        <f t="shared" si="17"/>
        <v>7401450.6400000006</v>
      </c>
      <c r="BQ89" s="139">
        <f t="shared" si="17"/>
        <v>42905218.100000001</v>
      </c>
      <c r="BR89" s="139">
        <f>BR81+BR88-BR87</f>
        <v>34549508.240000002</v>
      </c>
      <c r="BS89" s="60"/>
      <c r="BT89" s="60"/>
      <c r="BU89" s="60"/>
      <c r="BV89" s="60"/>
      <c r="BW89" s="15"/>
      <c r="BX89" s="15"/>
      <c r="BY89" s="15"/>
      <c r="BZ89" s="15"/>
      <c r="CA89" s="15"/>
    </row>
    <row r="90" spans="2:79" x14ac:dyDescent="0.2">
      <c r="B90" s="2">
        <v>82</v>
      </c>
      <c r="P90" s="178">
        <v>88</v>
      </c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  <c r="BO90" s="6"/>
      <c r="BP90" s="6"/>
      <c r="BQ90" s="6"/>
      <c r="BR90" s="6"/>
      <c r="BS90" s="60"/>
      <c r="BT90" s="60"/>
      <c r="BU90" s="60"/>
      <c r="BV90" s="60"/>
    </row>
    <row r="91" spans="2:79" ht="13.5" thickBot="1" x14ac:dyDescent="0.25">
      <c r="B91" s="2">
        <v>83</v>
      </c>
      <c r="C91" s="8" t="s">
        <v>8</v>
      </c>
      <c r="D91" s="8"/>
      <c r="P91" s="178">
        <v>89</v>
      </c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  <c r="BO91" s="6"/>
      <c r="BP91" s="6"/>
      <c r="BQ91" s="6"/>
      <c r="BR91" s="6"/>
      <c r="BS91" s="60"/>
      <c r="BT91" s="60"/>
      <c r="BU91" s="60"/>
      <c r="BV91" s="60"/>
    </row>
    <row r="92" spans="2:79" ht="13.5" thickBot="1" x14ac:dyDescent="0.25">
      <c r="B92" s="2">
        <v>84</v>
      </c>
      <c r="E92" s="9" t="s">
        <v>9</v>
      </c>
      <c r="F92" s="63"/>
      <c r="G92" s="63">
        <f>HLOOKUP($E$3,$R$3:$BR$269,P92,FALSE)</f>
        <v>46484817.740000002</v>
      </c>
      <c r="H92" s="110">
        <f>'Model Inputs'!H9</f>
        <v>60773379</v>
      </c>
      <c r="I92" s="111">
        <f>'Model Inputs'!I9</f>
        <v>70413860</v>
      </c>
      <c r="J92" s="111">
        <f>'Model Inputs'!J9</f>
        <v>66301651</v>
      </c>
      <c r="K92" s="111">
        <f>'Model Inputs'!K9</f>
        <v>122404973</v>
      </c>
      <c r="L92" s="111">
        <f>'Model Inputs'!L9</f>
        <v>137217467</v>
      </c>
      <c r="M92" s="112">
        <f>'Model Inputs'!M9</f>
        <v>127905557</v>
      </c>
      <c r="N92" s="112">
        <f>'Model Inputs'!N9</f>
        <v>254384924</v>
      </c>
      <c r="O92" s="38">
        <v>1</v>
      </c>
      <c r="P92" s="178">
        <v>90</v>
      </c>
      <c r="R92" s="6">
        <v>498370758.05000001</v>
      </c>
      <c r="S92" s="6">
        <v>16875000</v>
      </c>
      <c r="T92" s="6">
        <v>759753.27</v>
      </c>
      <c r="U92" s="6">
        <v>13635050</v>
      </c>
      <c r="V92" s="6">
        <v>26469678.210000001</v>
      </c>
      <c r="W92" s="6">
        <v>18302000</v>
      </c>
      <c r="X92" s="6">
        <v>2655042.79</v>
      </c>
      <c r="Y92" s="6">
        <v>156474.71</v>
      </c>
      <c r="Z92" s="6">
        <v>3517983.69</v>
      </c>
      <c r="AA92" s="6">
        <v>46484817.740000002</v>
      </c>
      <c r="AB92" s="6">
        <v>19381209.920000002</v>
      </c>
      <c r="AC92" s="6">
        <v>21292797.09</v>
      </c>
      <c r="AD92" s="6">
        <v>5920812.6699999999</v>
      </c>
      <c r="AE92" s="6">
        <v>9091286</v>
      </c>
      <c r="AF92" s="6">
        <v>9875531.6600000001</v>
      </c>
      <c r="AG92" s="6">
        <v>9385546.4900000002</v>
      </c>
      <c r="AH92" s="6">
        <v>458248.61</v>
      </c>
      <c r="AI92" s="6">
        <v>15257112.199999999</v>
      </c>
      <c r="AJ92" s="6">
        <v>2892497.93</v>
      </c>
      <c r="AK92" s="6">
        <v>7396130</v>
      </c>
      <c r="AL92" s="6">
        <v>233420.9</v>
      </c>
      <c r="AM92" s="6">
        <v>119198.59</v>
      </c>
      <c r="AN92" s="6">
        <v>510733.24</v>
      </c>
      <c r="AO92" s="6">
        <v>1129659608</v>
      </c>
      <c r="AP92" s="6">
        <v>167962686.28</v>
      </c>
      <c r="AQ92" s="6">
        <v>34290031</v>
      </c>
      <c r="AR92" s="6">
        <v>4390546.76</v>
      </c>
      <c r="AS92" s="6">
        <v>4462403.5199999996</v>
      </c>
      <c r="AT92" s="6">
        <v>5227460.34</v>
      </c>
      <c r="AU92" s="6">
        <v>47406387.340000004</v>
      </c>
      <c r="AV92" s="6">
        <v>11916703.130000001</v>
      </c>
      <c r="AW92" s="6">
        <v>29143748</v>
      </c>
      <c r="AX92" s="6">
        <v>15877220.449999999</v>
      </c>
      <c r="AY92" s="6">
        <v>3614976.09</v>
      </c>
      <c r="AZ92" s="6">
        <v>9769125.2599999998</v>
      </c>
      <c r="BA92" s="6">
        <v>2483700.79</v>
      </c>
      <c r="BB92" s="6">
        <v>45693884</v>
      </c>
      <c r="BC92" s="6">
        <v>2931342.12</v>
      </c>
      <c r="BD92" s="6">
        <v>13713721.289999999</v>
      </c>
      <c r="BE92" s="6">
        <v>2370695.85</v>
      </c>
      <c r="BF92" s="6">
        <v>10040770.199999999</v>
      </c>
      <c r="BG92" s="6">
        <v>863099.49</v>
      </c>
      <c r="BH92" s="6">
        <v>903450</v>
      </c>
      <c r="BI92" s="6">
        <v>571673.42000000004</v>
      </c>
      <c r="BJ92" s="6">
        <v>16218602</v>
      </c>
      <c r="BK92" s="6">
        <v>2463127.3199999998</v>
      </c>
      <c r="BL92" s="6">
        <v>748695819.09000003</v>
      </c>
      <c r="BM92" s="6">
        <v>4800946.6900000004</v>
      </c>
      <c r="BN92" s="6">
        <v>7123687.4199999999</v>
      </c>
      <c r="BO92" s="6">
        <v>954859.29</v>
      </c>
      <c r="BP92" s="6">
        <v>8699003</v>
      </c>
      <c r="BQ92" s="6">
        <v>50015009.479999997</v>
      </c>
      <c r="BR92" s="6">
        <v>38036073.490000002</v>
      </c>
      <c r="BS92" s="60"/>
      <c r="BT92" s="60"/>
      <c r="BU92" s="60"/>
      <c r="BV92" s="60"/>
      <c r="BW92" s="6"/>
      <c r="BX92" s="6"/>
      <c r="BY92" s="6"/>
      <c r="BZ92" s="6"/>
      <c r="CA92" s="6"/>
    </row>
    <row r="93" spans="2:79" ht="13.5" thickBot="1" x14ac:dyDescent="0.25">
      <c r="B93" s="2">
        <v>85</v>
      </c>
      <c r="E93" s="9" t="s">
        <v>11</v>
      </c>
      <c r="F93" s="63"/>
      <c r="G93" s="63">
        <f>HLOOKUP($E$3,$R$3:$BR$269,P93,FALSE)</f>
        <v>0</v>
      </c>
      <c r="H93" s="110">
        <f>'Model Inputs'!H10</f>
        <v>0</v>
      </c>
      <c r="I93" s="111">
        <f>'Model Inputs'!I10</f>
        <v>0</v>
      </c>
      <c r="J93" s="111">
        <f>'Model Inputs'!J10</f>
        <v>0</v>
      </c>
      <c r="K93" s="111">
        <f>'Model Inputs'!K10</f>
        <v>0</v>
      </c>
      <c r="L93" s="111">
        <f>'Model Inputs'!L10</f>
        <v>0</v>
      </c>
      <c r="M93" s="112">
        <f>'Model Inputs'!M10</f>
        <v>0</v>
      </c>
      <c r="N93" s="112">
        <f>'Model Inputs'!N10</f>
        <v>95720334</v>
      </c>
      <c r="O93" s="38">
        <v>2</v>
      </c>
      <c r="P93" s="178">
        <v>91</v>
      </c>
      <c r="R93" s="6">
        <v>3198198.41</v>
      </c>
      <c r="S93" s="6"/>
      <c r="T93" s="6"/>
      <c r="U93" s="6"/>
      <c r="V93" s="6"/>
      <c r="W93" s="6"/>
      <c r="X93" s="6"/>
      <c r="Y93" s="6">
        <v>0</v>
      </c>
      <c r="Z93" s="6"/>
      <c r="AA93" s="6"/>
      <c r="AB93" s="6"/>
      <c r="AC93" s="6">
        <v>253326.91</v>
      </c>
      <c r="AD93" s="6"/>
      <c r="AE93" s="6"/>
      <c r="AF93" s="6">
        <v>0</v>
      </c>
      <c r="AG93" s="6">
        <v>132078</v>
      </c>
      <c r="AH93" s="6">
        <v>138696.17000000001</v>
      </c>
      <c r="AI93" s="6"/>
      <c r="AJ93" s="6">
        <v>233299.48</v>
      </c>
      <c r="AK93" s="6">
        <v>0</v>
      </c>
      <c r="AL93" s="6">
        <v>0</v>
      </c>
      <c r="AM93" s="6"/>
      <c r="AN93" s="6">
        <v>58234.12</v>
      </c>
      <c r="AO93" s="6">
        <v>3005740.61</v>
      </c>
      <c r="AP93" s="6">
        <v>1804866.61</v>
      </c>
      <c r="AQ93" s="6">
        <v>0</v>
      </c>
      <c r="AR93" s="6"/>
      <c r="AS93" s="6">
        <v>132985.60999999999</v>
      </c>
      <c r="AT93" s="6"/>
      <c r="AU93" s="6"/>
      <c r="AV93" s="6"/>
      <c r="AW93" s="6"/>
      <c r="AX93" s="6">
        <v>302480.33</v>
      </c>
      <c r="AY93" s="6"/>
      <c r="AZ93" s="6"/>
      <c r="BA93" s="6"/>
      <c r="BB93" s="6">
        <v>0</v>
      </c>
      <c r="BC93" s="6"/>
      <c r="BD93" s="6"/>
      <c r="BE93" s="6">
        <v>0</v>
      </c>
      <c r="BF93" s="6">
        <v>28645.59</v>
      </c>
      <c r="BG93" s="6"/>
      <c r="BH93" s="6"/>
      <c r="BI93" s="6"/>
      <c r="BJ93" s="6"/>
      <c r="BK93" s="6"/>
      <c r="BL93" s="6"/>
      <c r="BM93" s="6"/>
      <c r="BN93" s="6"/>
      <c r="BO93" s="6"/>
      <c r="BP93" s="6"/>
      <c r="BQ93" s="6">
        <v>11356953.65</v>
      </c>
      <c r="BR93" s="6"/>
      <c r="BS93" s="60"/>
      <c r="BT93" s="60"/>
      <c r="BU93" s="60"/>
      <c r="BV93" s="60"/>
      <c r="BW93" s="6"/>
      <c r="BX93" s="6"/>
      <c r="BY93" s="6"/>
      <c r="BZ93" s="6"/>
      <c r="CA93" s="6"/>
    </row>
    <row r="94" spans="2:79" x14ac:dyDescent="0.2">
      <c r="B94" s="2">
        <v>86</v>
      </c>
      <c r="P94" s="178">
        <v>92</v>
      </c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  <c r="BO94" s="6"/>
      <c r="BP94" s="6"/>
      <c r="BQ94" s="6"/>
      <c r="BR94" s="6"/>
      <c r="BS94" s="60"/>
      <c r="BT94" s="60"/>
      <c r="BU94" s="60"/>
      <c r="BV94" s="60"/>
    </row>
    <row r="95" spans="2:79" ht="13.5" thickBot="1" x14ac:dyDescent="0.25">
      <c r="B95" s="2">
        <v>87</v>
      </c>
      <c r="C95" s="8" t="s">
        <v>12</v>
      </c>
      <c r="D95" s="8"/>
      <c r="P95" s="178">
        <v>93</v>
      </c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  <c r="BO95" s="6"/>
      <c r="BP95" s="6"/>
      <c r="BQ95" s="6"/>
      <c r="BR95" s="6"/>
      <c r="BS95" s="60"/>
      <c r="BT95" s="60"/>
      <c r="BU95" s="60"/>
      <c r="BV95" s="60"/>
    </row>
    <row r="96" spans="2:79" ht="13.5" thickBot="1" x14ac:dyDescent="0.25">
      <c r="B96" s="2">
        <v>88</v>
      </c>
      <c r="E96" t="s">
        <v>13</v>
      </c>
      <c r="F96" s="63"/>
      <c r="G96" s="63">
        <f>HLOOKUP($E$3,$R$3:$BR$269,P96,FALSE)</f>
        <v>179017</v>
      </c>
      <c r="H96" s="110">
        <f>'Model Inputs'!H13</f>
        <v>182688</v>
      </c>
      <c r="I96" s="111">
        <f>'Model Inputs'!I13</f>
        <v>186243</v>
      </c>
      <c r="J96" s="111">
        <f>'Model Inputs'!J13</f>
        <v>189833</v>
      </c>
      <c r="K96" s="111">
        <f>'Model Inputs'!K13</f>
        <v>193280</v>
      </c>
      <c r="L96" s="111">
        <f>'Model Inputs'!L13</f>
        <v>196883</v>
      </c>
      <c r="M96" s="112">
        <f>'Model Inputs'!M13</f>
        <v>200624</v>
      </c>
      <c r="N96" s="112">
        <f>'Model Inputs'!N13</f>
        <v>204398</v>
      </c>
      <c r="O96" s="63">
        <v>3</v>
      </c>
      <c r="P96" s="178">
        <v>94</v>
      </c>
      <c r="R96" s="6">
        <v>1086178</v>
      </c>
      <c r="S96" s="6">
        <v>12510</v>
      </c>
      <c r="T96" s="6">
        <v>1620</v>
      </c>
      <c r="U96" s="6">
        <v>37404</v>
      </c>
      <c r="V96" s="6">
        <v>69561</v>
      </c>
      <c r="W96" s="6">
        <v>30921</v>
      </c>
      <c r="X96" s="6">
        <v>7553</v>
      </c>
      <c r="Y96" s="6">
        <v>2705</v>
      </c>
      <c r="Z96" s="6">
        <v>12743</v>
      </c>
      <c r="AA96" s="6">
        <v>179017</v>
      </c>
      <c r="AB96" s="6">
        <v>63484</v>
      </c>
      <c r="AC96" s="6">
        <v>92004</v>
      </c>
      <c r="AD96" s="6">
        <v>19052</v>
      </c>
      <c r="AE96" s="6">
        <v>24962</v>
      </c>
      <c r="AF96" s="6">
        <v>31547</v>
      </c>
      <c r="AG96" s="6">
        <v>22581</v>
      </c>
      <c r="AH96" s="6">
        <v>3745</v>
      </c>
      <c r="AI96" s="6">
        <v>48230</v>
      </c>
      <c r="AJ96" s="6">
        <v>11946</v>
      </c>
      <c r="AK96" s="6">
        <v>23128</v>
      </c>
      <c r="AL96" s="6">
        <v>2680</v>
      </c>
      <c r="AM96" s="6">
        <v>1280</v>
      </c>
      <c r="AN96" s="6">
        <v>5656</v>
      </c>
      <c r="AO96" s="6">
        <v>1477590</v>
      </c>
      <c r="AP96" s="6">
        <v>371749</v>
      </c>
      <c r="AQ96" s="6">
        <v>23506</v>
      </c>
      <c r="AR96" s="6">
        <v>28423</v>
      </c>
      <c r="AS96" s="6">
        <v>11371</v>
      </c>
      <c r="AT96" s="6">
        <v>14773</v>
      </c>
      <c r="AU96" s="6">
        <v>168224</v>
      </c>
      <c r="AV96" s="6">
        <v>44067</v>
      </c>
      <c r="AW96" s="6">
        <v>45039</v>
      </c>
      <c r="AX96" s="6">
        <v>59172</v>
      </c>
      <c r="AY96" s="6">
        <v>10083</v>
      </c>
      <c r="AZ96" s="6">
        <v>27852</v>
      </c>
      <c r="BA96" s="6">
        <v>5952</v>
      </c>
      <c r="BB96" s="6">
        <v>78368</v>
      </c>
      <c r="BC96" s="6">
        <v>13021</v>
      </c>
      <c r="BD96" s="6">
        <v>62880</v>
      </c>
      <c r="BE96" s="6">
        <v>11775</v>
      </c>
      <c r="BF96" s="6">
        <v>34142</v>
      </c>
      <c r="BG96" s="6">
        <v>4418</v>
      </c>
      <c r="BH96" s="6">
        <v>6074</v>
      </c>
      <c r="BI96" s="6">
        <v>2973</v>
      </c>
      <c r="BJ96" s="6">
        <v>57373</v>
      </c>
      <c r="BK96" s="6">
        <v>8553</v>
      </c>
      <c r="BL96" s="6">
        <v>795394</v>
      </c>
      <c r="BM96" s="6">
        <v>15675</v>
      </c>
      <c r="BN96" s="6">
        <v>26253</v>
      </c>
      <c r="BO96" s="6">
        <v>4388</v>
      </c>
      <c r="BP96" s="6">
        <v>24829</v>
      </c>
      <c r="BQ96" s="6">
        <v>163411</v>
      </c>
      <c r="BR96" s="6">
        <v>115328</v>
      </c>
      <c r="BS96" s="60"/>
      <c r="BT96" s="60"/>
      <c r="BU96" s="60"/>
      <c r="BV96" s="60"/>
      <c r="BW96" s="6"/>
      <c r="BX96" s="6"/>
      <c r="BY96" s="6"/>
      <c r="BZ96" s="6"/>
      <c r="CA96" s="6"/>
    </row>
    <row r="97" spans="1:79" ht="13.5" thickBot="1" x14ac:dyDescent="0.25">
      <c r="B97" s="2">
        <v>89</v>
      </c>
      <c r="E97" t="s">
        <v>14</v>
      </c>
      <c r="F97" s="63"/>
      <c r="G97" s="63">
        <f t="shared" ref="G97:G99" si="18">HLOOKUP($E$3,$R$3:$BR$269,P97,FALSE)</f>
        <v>3594149979</v>
      </c>
      <c r="H97" s="110">
        <f>'Model Inputs'!H14</f>
        <v>3747675435.4483781</v>
      </c>
      <c r="I97" s="111">
        <f>'Model Inputs'!I14</f>
        <v>3918946572.1537189</v>
      </c>
      <c r="J97" s="111">
        <f>'Model Inputs'!J14</f>
        <v>4074560286.4929938</v>
      </c>
      <c r="K97" s="111">
        <f>'Model Inputs'!K14</f>
        <v>4229958889.9590549</v>
      </c>
      <c r="L97" s="111">
        <f>'Model Inputs'!L14</f>
        <v>4347847113.9067802</v>
      </c>
      <c r="M97" s="112">
        <f>'Model Inputs'!M14</f>
        <v>4422917142.6129341</v>
      </c>
      <c r="N97" s="112">
        <f>'Model Inputs'!N14</f>
        <v>4494068849.00951</v>
      </c>
      <c r="O97" s="63">
        <v>4</v>
      </c>
      <c r="P97" s="178">
        <v>95</v>
      </c>
      <c r="R97" s="6">
        <v>27034535870.480499</v>
      </c>
      <c r="S97" s="6">
        <v>271104830.44999999</v>
      </c>
      <c r="T97" s="6">
        <v>28522759.170000002</v>
      </c>
      <c r="U97" s="6">
        <v>953862086</v>
      </c>
      <c r="V97" s="6">
        <v>1502712382</v>
      </c>
      <c r="W97" s="6">
        <v>485819444.00999999</v>
      </c>
      <c r="X97" s="6">
        <v>148992172.16</v>
      </c>
      <c r="Y97" s="6">
        <v>31457252</v>
      </c>
      <c r="Z97" s="6">
        <v>246117376</v>
      </c>
      <c r="AA97" s="6">
        <v>3594149979</v>
      </c>
      <c r="AB97" s="6">
        <v>1252301419.01</v>
      </c>
      <c r="AC97" s="6">
        <v>2162811439.3600001</v>
      </c>
      <c r="AD97" s="6">
        <v>314551992.36000001</v>
      </c>
      <c r="AE97" s="6">
        <v>629085520.64999998</v>
      </c>
      <c r="AF97" s="6">
        <v>565569080.75999999</v>
      </c>
      <c r="AG97" s="6">
        <v>602119699.61000001</v>
      </c>
      <c r="AH97" s="6">
        <v>68838291.430000007</v>
      </c>
      <c r="AI97" s="6">
        <v>838624757.69000006</v>
      </c>
      <c r="AJ97" s="6">
        <v>259911886.53</v>
      </c>
      <c r="AK97" s="6">
        <v>505510926</v>
      </c>
      <c r="AL97" s="6">
        <v>73308995.290000007</v>
      </c>
      <c r="AM97" s="6">
        <v>19016326</v>
      </c>
      <c r="AN97" s="6">
        <v>139172811.49000001</v>
      </c>
      <c r="AO97" s="6">
        <v>38347150672.719498</v>
      </c>
      <c r="AP97" s="6">
        <v>7298068533.5</v>
      </c>
      <c r="AQ97" s="6">
        <v>307008084.56</v>
      </c>
      <c r="AR97" s="6">
        <v>664341137.20000005</v>
      </c>
      <c r="AS97" s="6">
        <v>232977721.50999999</v>
      </c>
      <c r="AT97" s="6">
        <v>295018733.26999998</v>
      </c>
      <c r="AU97" s="6">
        <v>3231684900.1933999</v>
      </c>
      <c r="AV97" s="6">
        <v>969441530.51999998</v>
      </c>
      <c r="AW97" s="6">
        <v>829117234.69000006</v>
      </c>
      <c r="AX97" s="6">
        <v>1290753216.6400001</v>
      </c>
      <c r="AY97" s="6">
        <v>287819884.76999998</v>
      </c>
      <c r="AZ97" s="6">
        <v>534285847.88999999</v>
      </c>
      <c r="BA97" s="6">
        <v>112840271.22</v>
      </c>
      <c r="BB97" s="6">
        <v>1683038599.1500001</v>
      </c>
      <c r="BC97" s="6">
        <v>263703615.56999999</v>
      </c>
      <c r="BD97" s="6">
        <v>1097433066.9100001</v>
      </c>
      <c r="BE97" s="6">
        <v>180324917</v>
      </c>
      <c r="BF97" s="6">
        <v>596581098.65999997</v>
      </c>
      <c r="BG97" s="6">
        <v>86756868</v>
      </c>
      <c r="BH97" s="6">
        <v>102355465.76000001</v>
      </c>
      <c r="BI97" s="6">
        <v>80051392.930000007</v>
      </c>
      <c r="BJ97" s="6">
        <v>937233022.21000004</v>
      </c>
      <c r="BK97" s="6">
        <v>179401959</v>
      </c>
      <c r="BL97" s="6">
        <v>23728746387</v>
      </c>
      <c r="BM97" s="6">
        <v>150690344</v>
      </c>
      <c r="BN97" s="6">
        <v>384936745</v>
      </c>
      <c r="BO97" s="6">
        <v>112032060.45</v>
      </c>
      <c r="BP97" s="6">
        <v>435303751.14999998</v>
      </c>
      <c r="BQ97" s="6">
        <v>3317730900.8685999</v>
      </c>
      <c r="BR97" s="6">
        <v>2895402762.21</v>
      </c>
      <c r="BS97" s="60"/>
      <c r="BT97" s="60"/>
      <c r="BU97" s="60"/>
      <c r="BV97" s="60"/>
      <c r="BW97" s="6"/>
      <c r="BX97" s="6"/>
      <c r="BY97" s="6"/>
      <c r="BZ97" s="6"/>
      <c r="CA97" s="6"/>
    </row>
    <row r="98" spans="1:79" ht="13.5" thickBot="1" x14ac:dyDescent="0.25">
      <c r="B98" s="2">
        <v>90</v>
      </c>
      <c r="E98" t="s">
        <v>15</v>
      </c>
      <c r="F98" s="63"/>
      <c r="G98" s="63">
        <f t="shared" si="18"/>
        <v>701130</v>
      </c>
      <c r="H98" s="110">
        <f>'Model Inputs'!H15</f>
        <v>765457.07666728133</v>
      </c>
      <c r="I98" s="111">
        <f>'Model Inputs'!I15</f>
        <v>790576.00547909562</v>
      </c>
      <c r="J98" s="111">
        <f>'Model Inputs'!J15</f>
        <v>814067.8435780392</v>
      </c>
      <c r="K98" s="111">
        <f>'Model Inputs'!K15</f>
        <v>839001.10727625655</v>
      </c>
      <c r="L98" s="111">
        <f>'Model Inputs'!L15</f>
        <v>865241.17992754967</v>
      </c>
      <c r="M98" s="112">
        <f>'Model Inputs'!M15</f>
        <v>895361.50141660229</v>
      </c>
      <c r="N98" s="112">
        <f>'Model Inputs'!N15</f>
        <v>923236.95319348422</v>
      </c>
      <c r="O98" s="63">
        <v>5</v>
      </c>
      <c r="P98" s="178">
        <v>96</v>
      </c>
      <c r="R98" s="6">
        <v>5256976</v>
      </c>
      <c r="S98" s="6">
        <v>47551</v>
      </c>
      <c r="T98" s="6">
        <v>5943</v>
      </c>
      <c r="U98" s="6">
        <v>161749</v>
      </c>
      <c r="V98" s="6">
        <v>340325</v>
      </c>
      <c r="W98" s="6">
        <v>103988</v>
      </c>
      <c r="X98" s="6">
        <v>30827</v>
      </c>
      <c r="Y98" s="6">
        <v>7495</v>
      </c>
      <c r="Z98" s="6">
        <v>60500</v>
      </c>
      <c r="AA98" s="6">
        <v>701130</v>
      </c>
      <c r="AB98" s="6">
        <v>253015</v>
      </c>
      <c r="AC98" s="6">
        <v>455500</v>
      </c>
      <c r="AD98" s="6">
        <v>60706</v>
      </c>
      <c r="AE98" s="6">
        <v>100995</v>
      </c>
      <c r="AF98" s="6">
        <v>125452</v>
      </c>
      <c r="AG98" s="6">
        <v>111290</v>
      </c>
      <c r="AH98" s="6">
        <v>15109</v>
      </c>
      <c r="AI98" s="6">
        <v>156061</v>
      </c>
      <c r="AJ98" s="6">
        <v>63564</v>
      </c>
      <c r="AK98" s="6">
        <v>109468</v>
      </c>
      <c r="AL98" s="6">
        <v>15027</v>
      </c>
      <c r="AM98" s="6">
        <v>4353</v>
      </c>
      <c r="AN98" s="6">
        <v>26275</v>
      </c>
      <c r="AO98" s="6">
        <v>6654979</v>
      </c>
      <c r="AP98" s="6">
        <v>1448806</v>
      </c>
      <c r="AQ98" s="6">
        <v>71721</v>
      </c>
      <c r="AR98" s="6">
        <v>113531</v>
      </c>
      <c r="AS98" s="6">
        <v>42180</v>
      </c>
      <c r="AT98" s="6">
        <v>48652</v>
      </c>
      <c r="AU98" s="6">
        <v>673584</v>
      </c>
      <c r="AV98" s="6">
        <v>189055</v>
      </c>
      <c r="AW98" s="6">
        <v>180898</v>
      </c>
      <c r="AX98" s="6">
        <v>264231</v>
      </c>
      <c r="AY98" s="6">
        <v>51929</v>
      </c>
      <c r="AZ98" s="6">
        <v>100544</v>
      </c>
      <c r="BA98" s="6">
        <v>21676</v>
      </c>
      <c r="BB98" s="6">
        <v>389078</v>
      </c>
      <c r="BC98" s="6">
        <v>51685</v>
      </c>
      <c r="BD98" s="6">
        <v>229662</v>
      </c>
      <c r="BE98" s="6">
        <v>36190</v>
      </c>
      <c r="BF98" s="6">
        <v>112797</v>
      </c>
      <c r="BG98" s="6">
        <v>15373</v>
      </c>
      <c r="BH98" s="6">
        <v>23290</v>
      </c>
      <c r="BI98" s="6">
        <v>20922</v>
      </c>
      <c r="BJ98" s="6">
        <v>174301</v>
      </c>
      <c r="BK98" s="6">
        <v>39040</v>
      </c>
      <c r="BL98" s="6">
        <v>4343380</v>
      </c>
      <c r="BM98" s="6">
        <v>37505</v>
      </c>
      <c r="BN98" s="6">
        <v>81934</v>
      </c>
      <c r="BO98" s="6">
        <v>19855</v>
      </c>
      <c r="BP98" s="6">
        <v>78705</v>
      </c>
      <c r="BQ98" s="6">
        <v>678505</v>
      </c>
      <c r="BR98" s="6">
        <v>533906</v>
      </c>
      <c r="BS98" s="60"/>
      <c r="BT98" s="60"/>
      <c r="BU98" s="60"/>
      <c r="BV98" s="60"/>
      <c r="BW98" s="6"/>
      <c r="BX98" s="6"/>
      <c r="BY98" s="6"/>
      <c r="BZ98" s="6"/>
      <c r="CA98" s="6"/>
    </row>
    <row r="99" spans="1:79" ht="13.5" thickBot="1" x14ac:dyDescent="0.25">
      <c r="B99" s="2">
        <v>91</v>
      </c>
      <c r="E99" s="9" t="s">
        <v>181</v>
      </c>
      <c r="F99" s="63"/>
      <c r="G99" s="63">
        <f t="shared" si="18"/>
        <v>4089</v>
      </c>
      <c r="H99" s="110">
        <f>'Model Inputs'!H16</f>
        <v>4144.380991009868</v>
      </c>
      <c r="I99" s="111">
        <f>'Model Inputs'!I16</f>
        <v>4200.5120564059516</v>
      </c>
      <c r="J99" s="111">
        <f>'Model Inputs'!J16</f>
        <v>4257.4033551177781</v>
      </c>
      <c r="K99" s="111">
        <f>'Model Inputs'!K16</f>
        <v>4315.0651836663619</v>
      </c>
      <c r="L99" s="111">
        <f>'Model Inputs'!L16</f>
        <v>4373.5079780277265</v>
      </c>
      <c r="M99" s="112">
        <f>'Model Inputs'!M16</f>
        <v>4432.7423155216711</v>
      </c>
      <c r="N99" s="112">
        <f>'Model Inputs'!N16</f>
        <v>4492.7789167261135</v>
      </c>
      <c r="O99" s="63">
        <v>6</v>
      </c>
      <c r="P99" s="178">
        <v>97</v>
      </c>
      <c r="R99" s="6">
        <v>51137</v>
      </c>
      <c r="S99" s="6">
        <v>2171</v>
      </c>
      <c r="T99" s="6">
        <v>92</v>
      </c>
      <c r="U99" s="6">
        <v>1234</v>
      </c>
      <c r="V99" s="6">
        <v>1518</v>
      </c>
      <c r="W99" s="6">
        <v>1663</v>
      </c>
      <c r="X99" s="6">
        <v>161</v>
      </c>
      <c r="Y99" s="6">
        <v>39</v>
      </c>
      <c r="Z99" s="6">
        <v>174</v>
      </c>
      <c r="AA99" s="6">
        <v>4089</v>
      </c>
      <c r="AB99" s="6">
        <v>3288</v>
      </c>
      <c r="AC99" s="6">
        <v>4721</v>
      </c>
      <c r="AD99" s="6">
        <v>403</v>
      </c>
      <c r="AE99" s="6">
        <v>454</v>
      </c>
      <c r="AF99" s="6">
        <v>1650</v>
      </c>
      <c r="AG99" s="6">
        <v>288</v>
      </c>
      <c r="AH99" s="6">
        <v>83</v>
      </c>
      <c r="AI99" s="6">
        <v>2270</v>
      </c>
      <c r="AJ99" s="6">
        <v>700</v>
      </c>
      <c r="AK99" s="6">
        <v>1690</v>
      </c>
      <c r="AL99" s="6">
        <v>97</v>
      </c>
      <c r="AM99" s="6">
        <v>21</v>
      </c>
      <c r="AN99" s="6">
        <v>73</v>
      </c>
      <c r="AO99" s="6">
        <v>125229</v>
      </c>
      <c r="AP99" s="6">
        <v>12914</v>
      </c>
      <c r="AQ99" s="6">
        <v>1813</v>
      </c>
      <c r="AR99" s="6">
        <v>694</v>
      </c>
      <c r="AS99" s="6">
        <v>246</v>
      </c>
      <c r="AT99" s="6">
        <v>395</v>
      </c>
      <c r="AU99" s="6">
        <v>3122</v>
      </c>
      <c r="AV99" s="6">
        <v>2931</v>
      </c>
      <c r="AW99" s="6">
        <v>1029</v>
      </c>
      <c r="AX99" s="6">
        <v>4649</v>
      </c>
      <c r="AY99" s="6">
        <v>323</v>
      </c>
      <c r="AZ99" s="6">
        <v>678</v>
      </c>
      <c r="BA99" s="6">
        <v>370</v>
      </c>
      <c r="BB99" s="6">
        <v>2081</v>
      </c>
      <c r="BC99" s="6">
        <v>225</v>
      </c>
      <c r="BD99" s="6">
        <v>2386</v>
      </c>
      <c r="BE99" s="6">
        <v>510</v>
      </c>
      <c r="BF99" s="6">
        <v>739</v>
      </c>
      <c r="BG99" s="6">
        <v>83</v>
      </c>
      <c r="BH99" s="6">
        <v>115</v>
      </c>
      <c r="BI99" s="6">
        <v>714</v>
      </c>
      <c r="BJ99" s="6">
        <v>1271</v>
      </c>
      <c r="BK99" s="6">
        <v>148</v>
      </c>
      <c r="BL99" s="6">
        <v>29391</v>
      </c>
      <c r="BM99" s="6">
        <v>308</v>
      </c>
      <c r="BN99" s="6">
        <v>498</v>
      </c>
      <c r="BO99" s="6">
        <v>239</v>
      </c>
      <c r="BP99" s="6">
        <v>605</v>
      </c>
      <c r="BQ99" s="6">
        <v>8114</v>
      </c>
      <c r="BR99" s="6">
        <v>2164</v>
      </c>
      <c r="BS99" s="60"/>
      <c r="BT99" s="60"/>
      <c r="BU99" s="60"/>
      <c r="BV99" s="60"/>
      <c r="BW99" s="6"/>
      <c r="BX99" s="6"/>
      <c r="BY99" s="6"/>
      <c r="BZ99" s="6"/>
      <c r="CA99" s="6"/>
    </row>
    <row r="100" spans="1:79" x14ac:dyDescent="0.2">
      <c r="B100" s="2">
        <v>92</v>
      </c>
      <c r="E100" s="9"/>
      <c r="F100" s="6"/>
      <c r="G100" s="6"/>
      <c r="H100" s="6"/>
      <c r="I100" s="6"/>
      <c r="J100" s="6"/>
      <c r="K100" s="6"/>
      <c r="L100" s="6"/>
      <c r="M100" s="6"/>
      <c r="N100" s="6"/>
      <c r="O100" s="63"/>
      <c r="P100" s="178">
        <v>98</v>
      </c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  <c r="BO100" s="6"/>
      <c r="BP100" s="6"/>
      <c r="BQ100" s="6"/>
      <c r="BR100" s="6"/>
      <c r="BS100" s="60"/>
      <c r="BT100" s="60"/>
      <c r="BU100" s="60"/>
      <c r="BV100" s="60"/>
      <c r="BW100" s="6"/>
      <c r="BX100" s="6"/>
      <c r="BY100" s="6"/>
      <c r="BZ100" s="6"/>
      <c r="CA100" s="6"/>
    </row>
    <row r="101" spans="1:79" x14ac:dyDescent="0.2">
      <c r="B101" s="2">
        <v>93</v>
      </c>
      <c r="E101" s="9"/>
      <c r="F101" s="6"/>
      <c r="G101" s="6"/>
      <c r="H101" s="6"/>
      <c r="I101" s="6"/>
      <c r="J101" s="6"/>
      <c r="K101" s="6"/>
      <c r="L101" s="6"/>
      <c r="M101" s="6"/>
      <c r="N101" s="6"/>
      <c r="O101" s="63"/>
      <c r="P101" s="178">
        <v>99</v>
      </c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  <c r="BO101" s="6"/>
      <c r="BP101" s="6"/>
      <c r="BQ101" s="6"/>
      <c r="BR101" s="6"/>
      <c r="BS101" s="60"/>
      <c r="BT101" s="60"/>
      <c r="BU101" s="60"/>
      <c r="BV101" s="60"/>
      <c r="BW101" s="6"/>
      <c r="BX101" s="6"/>
      <c r="BY101" s="6"/>
      <c r="BZ101" s="6"/>
      <c r="CA101" s="6"/>
    </row>
    <row r="102" spans="1:79" ht="13.5" thickBot="1" x14ac:dyDescent="0.25">
      <c r="A102" s="201" t="s">
        <v>182</v>
      </c>
      <c r="B102" s="201"/>
      <c r="C102" s="201"/>
      <c r="D102" s="201"/>
      <c r="E102" s="201"/>
      <c r="F102" s="201"/>
      <c r="G102" s="201"/>
      <c r="H102" s="201"/>
      <c r="I102" s="201"/>
      <c r="J102" s="201"/>
      <c r="K102" s="201"/>
      <c r="L102" s="201"/>
      <c r="M102" s="6"/>
      <c r="N102" s="6"/>
      <c r="O102" s="63"/>
      <c r="P102" s="178">
        <v>100</v>
      </c>
      <c r="R102" s="108"/>
      <c r="S102" s="108"/>
      <c r="T102" s="108"/>
      <c r="U102" s="108"/>
      <c r="V102" s="108"/>
      <c r="W102" s="108"/>
      <c r="X102" s="108"/>
      <c r="Y102" s="108"/>
      <c r="Z102" s="108"/>
      <c r="AA102" s="108"/>
      <c r="AB102" s="108"/>
      <c r="AC102" s="108"/>
      <c r="AD102" s="108"/>
      <c r="AE102" s="108"/>
      <c r="AF102" s="108"/>
      <c r="AG102" s="108"/>
      <c r="AH102" s="108"/>
      <c r="AI102" s="108"/>
      <c r="AJ102" s="108"/>
      <c r="AK102" s="108"/>
      <c r="AL102" s="108"/>
      <c r="AM102" s="108"/>
      <c r="AN102" s="108"/>
      <c r="AO102" s="108"/>
      <c r="AP102" s="108"/>
      <c r="AQ102" s="108"/>
      <c r="AR102" s="108"/>
      <c r="AS102" s="108"/>
      <c r="AT102" s="108"/>
      <c r="AU102" s="108"/>
      <c r="AV102" s="108"/>
      <c r="AW102" s="108"/>
      <c r="AX102" s="108"/>
      <c r="AY102" s="108"/>
      <c r="AZ102" s="108"/>
      <c r="BA102" s="108"/>
      <c r="BB102" s="108"/>
      <c r="BC102" s="108"/>
      <c r="BD102" s="108"/>
      <c r="BE102" s="108"/>
      <c r="BF102" s="108"/>
      <c r="BG102" s="108"/>
      <c r="BH102" s="108"/>
      <c r="BI102" s="108"/>
      <c r="BJ102" s="108"/>
      <c r="BK102" s="108"/>
      <c r="BL102" s="108"/>
      <c r="BM102" s="108"/>
      <c r="BN102" s="108"/>
      <c r="BO102" s="108"/>
      <c r="BP102" s="108"/>
      <c r="BQ102" s="108"/>
      <c r="BR102" s="108"/>
      <c r="BS102" s="60"/>
      <c r="BT102" s="60"/>
      <c r="BU102" s="60"/>
      <c r="BV102" s="60"/>
      <c r="BW102" s="6"/>
      <c r="BX102" s="6"/>
      <c r="BY102" s="6"/>
      <c r="BZ102" s="6"/>
      <c r="CA102" s="6"/>
    </row>
    <row r="103" spans="1:79" ht="13.5" thickTop="1" x14ac:dyDescent="0.2">
      <c r="E103" s="9"/>
      <c r="F103" s="6"/>
      <c r="G103" s="6"/>
      <c r="H103" s="6"/>
      <c r="I103" s="6"/>
      <c r="J103" s="6"/>
      <c r="K103" s="6"/>
      <c r="L103" s="6"/>
      <c r="M103" s="6"/>
      <c r="N103" s="6"/>
      <c r="O103" s="63"/>
      <c r="P103" s="178">
        <v>101</v>
      </c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  <c r="BO103" s="6"/>
      <c r="BP103" s="6"/>
      <c r="BQ103" s="6"/>
      <c r="BR103" s="6"/>
      <c r="BS103" s="60"/>
      <c r="BT103" s="60"/>
      <c r="BU103" s="60"/>
      <c r="BV103" s="60"/>
      <c r="BW103" s="6"/>
      <c r="BX103" s="6"/>
      <c r="BY103" s="6"/>
      <c r="BZ103" s="6"/>
      <c r="CA103" s="6"/>
    </row>
    <row r="104" spans="1:79" x14ac:dyDescent="0.2">
      <c r="F104" s="6"/>
      <c r="G104" s="6"/>
      <c r="H104" s="16"/>
      <c r="I104" s="16"/>
      <c r="J104" s="16"/>
      <c r="K104" s="16"/>
      <c r="L104" s="16"/>
      <c r="M104" s="16"/>
      <c r="N104" s="16"/>
      <c r="O104" s="63"/>
      <c r="P104" s="178">
        <v>102</v>
      </c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  <c r="BO104" s="6"/>
      <c r="BP104" s="6"/>
      <c r="BQ104" s="6"/>
      <c r="BR104" s="6"/>
      <c r="BS104" s="60"/>
      <c r="BT104" s="60"/>
      <c r="BU104" s="60"/>
      <c r="BV104" s="60"/>
      <c r="BW104" s="6"/>
      <c r="BX104" s="6"/>
      <c r="BY104" s="6"/>
      <c r="BZ104" s="6"/>
      <c r="CA104" s="6"/>
    </row>
    <row r="105" spans="1:79" x14ac:dyDescent="0.2">
      <c r="B105" s="2">
        <v>94</v>
      </c>
      <c r="C105" s="18" t="s">
        <v>183</v>
      </c>
      <c r="D105" s="8"/>
      <c r="E105"/>
      <c r="P105" s="178">
        <v>103</v>
      </c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  <c r="BF105"/>
      <c r="BG105"/>
      <c r="BH105"/>
      <c r="BI105"/>
      <c r="BJ105"/>
      <c r="BK105"/>
      <c r="BL105"/>
      <c r="BM105"/>
      <c r="BN105"/>
      <c r="BO105"/>
      <c r="BP105"/>
      <c r="BQ105"/>
      <c r="BR105"/>
      <c r="BS105" s="60"/>
      <c r="BT105" s="60"/>
      <c r="BU105" s="60"/>
      <c r="BV105" s="60"/>
    </row>
    <row r="106" spans="1:79" x14ac:dyDescent="0.2">
      <c r="B106" s="2">
        <v>95</v>
      </c>
      <c r="E106"/>
      <c r="P106" s="178">
        <v>104</v>
      </c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  <c r="AR106"/>
      <c r="AS106"/>
      <c r="AT106"/>
      <c r="AU106"/>
      <c r="AV106"/>
      <c r="AW106"/>
      <c r="AX106"/>
      <c r="AY106"/>
      <c r="AZ106"/>
      <c r="BA106"/>
      <c r="BB106"/>
      <c r="BC106"/>
      <c r="BD106"/>
      <c r="BE106"/>
      <c r="BF106"/>
      <c r="BG106"/>
      <c r="BH106"/>
      <c r="BI106"/>
      <c r="BJ106"/>
      <c r="BK106"/>
      <c r="BL106"/>
      <c r="BM106"/>
      <c r="BN106"/>
      <c r="BO106"/>
      <c r="BP106"/>
      <c r="BQ106"/>
      <c r="BR106"/>
      <c r="BS106" s="60"/>
      <c r="BT106" s="60"/>
      <c r="BU106" s="60"/>
      <c r="BV106" s="60"/>
    </row>
    <row r="107" spans="1:79" x14ac:dyDescent="0.2">
      <c r="B107" s="2">
        <v>96</v>
      </c>
      <c r="C107" t="s">
        <v>184</v>
      </c>
      <c r="E107"/>
      <c r="F107" s="63"/>
      <c r="G107" s="15">
        <f>HLOOKUP($E$3,$Q$3:$BX$269,P107,FALSE)</f>
        <v>52948563.310000002</v>
      </c>
      <c r="H107" s="15">
        <f t="shared" ref="H107:K107" si="19">H89</f>
        <v>55985778.393376037</v>
      </c>
      <c r="I107" s="15">
        <f t="shared" si="19"/>
        <v>59472063.321843229</v>
      </c>
      <c r="J107" s="15">
        <f t="shared" si="19"/>
        <v>74148465.619877979</v>
      </c>
      <c r="K107" s="15">
        <f t="shared" si="19"/>
        <v>80620425.993521035</v>
      </c>
      <c r="L107" s="15">
        <f t="shared" ref="L107:N107" si="20">L89</f>
        <v>82489146.68708767</v>
      </c>
      <c r="M107" s="15">
        <f t="shared" si="20"/>
        <v>84824525.080120578</v>
      </c>
      <c r="N107" s="15">
        <f t="shared" si="20"/>
        <v>87113863.741849586</v>
      </c>
      <c r="P107" s="178">
        <v>105</v>
      </c>
      <c r="R107" s="17">
        <v>280029797.35999995</v>
      </c>
      <c r="S107" s="17">
        <v>14472131.789999999</v>
      </c>
      <c r="T107" s="17">
        <v>1333260.7799999998</v>
      </c>
      <c r="U107" s="17">
        <v>14325713.039999999</v>
      </c>
      <c r="V107" s="17">
        <v>23481258.490000002</v>
      </c>
      <c r="W107" s="17">
        <v>11036705.549999999</v>
      </c>
      <c r="X107" s="17">
        <v>3127271.6800000006</v>
      </c>
      <c r="Y107" s="17">
        <v>901952.54</v>
      </c>
      <c r="Z107" s="17">
        <v>4533418.59</v>
      </c>
      <c r="AA107" s="17">
        <v>52948563.310000002</v>
      </c>
      <c r="AB107" s="17">
        <v>17448849.689999998</v>
      </c>
      <c r="AC107" s="17">
        <v>30147802.079999998</v>
      </c>
      <c r="AD107" s="17">
        <v>6581740.0200000014</v>
      </c>
      <c r="AE107" s="17">
        <v>8609863.4700000007</v>
      </c>
      <c r="AF107" s="17">
        <v>8669503.629999999</v>
      </c>
      <c r="AG107" s="17">
        <v>7438918.1299999999</v>
      </c>
      <c r="AH107" s="17">
        <v>1920340.4799999997</v>
      </c>
      <c r="AI107" s="17">
        <v>17035465.280000001</v>
      </c>
      <c r="AJ107" s="17">
        <v>3918346.9400000004</v>
      </c>
      <c r="AK107" s="17">
        <v>8340797.8099999987</v>
      </c>
      <c r="AL107" s="17">
        <v>1452278.32</v>
      </c>
      <c r="AM107" s="17">
        <v>744507.22999999986</v>
      </c>
      <c r="AN107" s="17">
        <v>1409278.12</v>
      </c>
      <c r="AO107" s="17">
        <v>643574939</v>
      </c>
      <c r="AP107" s="17">
        <v>107226007.91500001</v>
      </c>
      <c r="AQ107" s="17">
        <v>9106744.2199999988</v>
      </c>
      <c r="AR107" s="17">
        <v>8438504.1999999993</v>
      </c>
      <c r="AS107" s="17">
        <v>3188052.5199999996</v>
      </c>
      <c r="AT107" s="17">
        <v>6757482.0999999996</v>
      </c>
      <c r="AU107" s="17">
        <v>47225902.199999996</v>
      </c>
      <c r="AV107" s="17">
        <v>12706431.770000003</v>
      </c>
      <c r="AW107" s="17">
        <v>15079727.460000003</v>
      </c>
      <c r="AX107" s="17">
        <v>21894508.27</v>
      </c>
      <c r="AY107" s="17">
        <v>3825385.0199999996</v>
      </c>
      <c r="AZ107" s="17">
        <v>9298073.0840000007</v>
      </c>
      <c r="BA107" s="17">
        <v>3825875.1090000002</v>
      </c>
      <c r="BB107" s="17">
        <v>21439117.586000003</v>
      </c>
      <c r="BC107" s="17">
        <v>4142957.6000000006</v>
      </c>
      <c r="BD107" s="17">
        <v>17290033.82</v>
      </c>
      <c r="BE107" s="17">
        <v>4073876.4299999997</v>
      </c>
      <c r="BF107" s="17">
        <v>12775970.760000002</v>
      </c>
      <c r="BG107" s="17">
        <v>1727396.0999999999</v>
      </c>
      <c r="BH107" s="17">
        <v>2929823.62</v>
      </c>
      <c r="BI107" s="17">
        <v>1617457.56</v>
      </c>
      <c r="BJ107" s="17">
        <v>20027875.639999997</v>
      </c>
      <c r="BK107" s="17">
        <v>3231948.5599999996</v>
      </c>
      <c r="BL107" s="17">
        <v>301886322.55000001</v>
      </c>
      <c r="BM107" s="17">
        <v>3809359.3500000006</v>
      </c>
      <c r="BN107" s="17">
        <v>8058891</v>
      </c>
      <c r="BO107" s="17">
        <v>2125192.8000000003</v>
      </c>
      <c r="BP107" s="17">
        <v>7401450.6400000006</v>
      </c>
      <c r="BQ107" s="17">
        <v>44511907.039999999</v>
      </c>
      <c r="BR107" s="17">
        <v>34830864.659999996</v>
      </c>
      <c r="BS107" s="60"/>
      <c r="BT107" s="60"/>
      <c r="BU107" s="60"/>
      <c r="BV107" s="60"/>
    </row>
    <row r="108" spans="1:79" x14ac:dyDescent="0.2">
      <c r="B108" s="2">
        <v>97</v>
      </c>
      <c r="E108"/>
      <c r="P108" s="178">
        <v>106</v>
      </c>
      <c r="R108" s="187"/>
      <c r="S108" s="187"/>
      <c r="T108" s="187"/>
      <c r="U108" s="187"/>
      <c r="V108" s="187"/>
      <c r="W108" s="187"/>
      <c r="X108" s="187"/>
      <c r="Y108" s="187"/>
      <c r="Z108" s="187"/>
      <c r="AA108" s="187"/>
      <c r="AB108" s="187"/>
      <c r="AC108" s="187"/>
      <c r="AD108" s="187"/>
      <c r="AE108" s="187"/>
      <c r="AF108" s="187"/>
      <c r="AG108" s="187"/>
      <c r="AH108" s="187"/>
      <c r="AI108" s="187"/>
      <c r="AJ108" s="187"/>
      <c r="AK108" s="187"/>
      <c r="AL108" s="187"/>
      <c r="AM108" s="187"/>
      <c r="AN108" s="187"/>
      <c r="AO108" s="187"/>
      <c r="AP108" s="187"/>
      <c r="AQ108" s="187"/>
      <c r="AR108" s="187"/>
      <c r="AS108" s="187"/>
      <c r="AT108" s="187"/>
      <c r="AU108" s="187"/>
      <c r="AV108" s="187"/>
      <c r="AW108" s="187"/>
      <c r="AX108" s="187"/>
      <c r="AY108" s="187"/>
      <c r="AZ108" s="187"/>
      <c r="BA108" s="187"/>
      <c r="BB108" s="187"/>
      <c r="BC108" s="187"/>
      <c r="BD108" s="187"/>
      <c r="BE108" s="187"/>
      <c r="BF108" s="187"/>
      <c r="BG108" s="187"/>
      <c r="BH108" s="187"/>
      <c r="BI108" s="187"/>
      <c r="BJ108" s="187"/>
      <c r="BK108" s="187"/>
      <c r="BL108" s="187"/>
      <c r="BM108" s="187"/>
      <c r="BN108" s="187"/>
      <c r="BO108" s="187"/>
      <c r="BP108" s="187"/>
      <c r="BQ108" s="187"/>
      <c r="BR108" s="187"/>
      <c r="BS108" s="60"/>
      <c r="BT108" s="60"/>
      <c r="BU108" s="60"/>
      <c r="BV108" s="60"/>
    </row>
    <row r="109" spans="1:79" ht="13.5" thickBot="1" x14ac:dyDescent="0.25">
      <c r="B109" s="2">
        <v>98</v>
      </c>
      <c r="C109" t="s">
        <v>185</v>
      </c>
      <c r="E109"/>
      <c r="P109" s="178">
        <v>107</v>
      </c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  <c r="AV109"/>
      <c r="AW109"/>
      <c r="AX109"/>
      <c r="AY109"/>
      <c r="AZ109"/>
      <c r="BA109"/>
      <c r="BB109"/>
      <c r="BC109"/>
      <c r="BD109"/>
      <c r="BE109"/>
      <c r="BF109"/>
      <c r="BG109"/>
      <c r="BH109"/>
      <c r="BI109"/>
      <c r="BJ109"/>
      <c r="BK109"/>
      <c r="BL109"/>
      <c r="BM109"/>
      <c r="BN109"/>
      <c r="BO109"/>
      <c r="BP109"/>
      <c r="BQ109"/>
      <c r="BR109"/>
      <c r="BS109" s="60"/>
      <c r="BT109" s="60"/>
      <c r="BU109" s="60"/>
      <c r="BV109" s="60"/>
    </row>
    <row r="110" spans="1:79" ht="13.5" thickBot="1" x14ac:dyDescent="0.25">
      <c r="B110" s="2">
        <v>99</v>
      </c>
      <c r="E110" t="s">
        <v>186</v>
      </c>
      <c r="F110" s="20"/>
      <c r="G110" s="64">
        <f t="shared" ref="G110:G119" si="21">HLOOKUP($E$3,$Q$3:$BX$269,P110,FALSE)</f>
        <v>6.498000000000001E-2</v>
      </c>
      <c r="H110" s="113">
        <f>'Model Inputs'!H22</f>
        <v>6.2799999999999995E-2</v>
      </c>
      <c r="I110" s="114">
        <f>'Model Inputs'!I22</f>
        <v>6.4000000000000001E-2</v>
      </c>
      <c r="J110" s="114">
        <f>'Model Inputs'!J22</f>
        <v>6.4000000000000001E-2</v>
      </c>
      <c r="K110" s="114">
        <f>'Model Inputs'!K22</f>
        <v>6.4000000000000001E-2</v>
      </c>
      <c r="L110" s="114">
        <f>'Model Inputs'!L22</f>
        <v>6.4000000000000001E-2</v>
      </c>
      <c r="M110" s="115">
        <f>'Model Inputs'!M22</f>
        <v>6.4000000000000001E-2</v>
      </c>
      <c r="N110" s="115">
        <f>'Model Inputs'!N22</f>
        <v>6.4000000000000001E-2</v>
      </c>
      <c r="O110" s="63">
        <v>10</v>
      </c>
      <c r="P110" s="178">
        <v>108</v>
      </c>
      <c r="R110" s="19">
        <v>6.498000000000001E-2</v>
      </c>
      <c r="S110" s="19">
        <v>6.498000000000001E-2</v>
      </c>
      <c r="T110" s="19">
        <v>6.498000000000001E-2</v>
      </c>
      <c r="U110" s="19">
        <v>6.498000000000001E-2</v>
      </c>
      <c r="V110" s="19">
        <v>6.498000000000001E-2</v>
      </c>
      <c r="W110" s="19">
        <v>6.498000000000001E-2</v>
      </c>
      <c r="X110" s="19">
        <v>6.498000000000001E-2</v>
      </c>
      <c r="Y110" s="19">
        <v>6.498000000000001E-2</v>
      </c>
      <c r="Z110" s="19">
        <v>6.498000000000001E-2</v>
      </c>
      <c r="AA110" s="19">
        <v>6.498000000000001E-2</v>
      </c>
      <c r="AB110" s="19">
        <v>6.498000000000001E-2</v>
      </c>
      <c r="AC110" s="19">
        <v>6.498000000000001E-2</v>
      </c>
      <c r="AD110" s="19">
        <v>6.498000000000001E-2</v>
      </c>
      <c r="AE110" s="19">
        <v>6.498000000000001E-2</v>
      </c>
      <c r="AF110" s="19">
        <v>6.498000000000001E-2</v>
      </c>
      <c r="AG110" s="19">
        <v>6.498000000000001E-2</v>
      </c>
      <c r="AH110" s="19">
        <v>6.498000000000001E-2</v>
      </c>
      <c r="AI110" s="19">
        <v>6.498000000000001E-2</v>
      </c>
      <c r="AJ110" s="19">
        <v>6.498000000000001E-2</v>
      </c>
      <c r="AK110" s="19">
        <v>6.498000000000001E-2</v>
      </c>
      <c r="AL110" s="19">
        <v>6.498000000000001E-2</v>
      </c>
      <c r="AM110" s="19">
        <v>6.498000000000001E-2</v>
      </c>
      <c r="AN110" s="19">
        <v>6.498000000000001E-2</v>
      </c>
      <c r="AO110" s="19">
        <v>6.498000000000001E-2</v>
      </c>
      <c r="AP110" s="19">
        <v>6.498000000000001E-2</v>
      </c>
      <c r="AQ110" s="19">
        <v>6.498000000000001E-2</v>
      </c>
      <c r="AR110" s="19">
        <v>6.498000000000001E-2</v>
      </c>
      <c r="AS110" s="19">
        <v>6.498000000000001E-2</v>
      </c>
      <c r="AT110" s="19">
        <v>6.498000000000001E-2</v>
      </c>
      <c r="AU110" s="19">
        <v>6.498000000000001E-2</v>
      </c>
      <c r="AV110" s="19">
        <v>6.498000000000001E-2</v>
      </c>
      <c r="AW110" s="19">
        <v>6.498000000000001E-2</v>
      </c>
      <c r="AX110" s="19">
        <v>6.498000000000001E-2</v>
      </c>
      <c r="AY110" s="19">
        <v>6.498000000000001E-2</v>
      </c>
      <c r="AZ110" s="19">
        <v>6.498000000000001E-2</v>
      </c>
      <c r="BA110" s="19">
        <v>6.498000000000001E-2</v>
      </c>
      <c r="BB110" s="19">
        <v>6.498000000000001E-2</v>
      </c>
      <c r="BC110" s="19">
        <v>6.498000000000001E-2</v>
      </c>
      <c r="BD110" s="19">
        <v>6.498000000000001E-2</v>
      </c>
      <c r="BE110" s="19">
        <v>6.498000000000001E-2</v>
      </c>
      <c r="BF110" s="19">
        <v>6.498000000000001E-2</v>
      </c>
      <c r="BG110" s="19">
        <v>6.498000000000001E-2</v>
      </c>
      <c r="BH110" s="19">
        <v>6.498000000000001E-2</v>
      </c>
      <c r="BI110" s="19">
        <v>6.498000000000001E-2</v>
      </c>
      <c r="BJ110" s="19">
        <v>6.498000000000001E-2</v>
      </c>
      <c r="BK110" s="19">
        <v>6.498000000000001E-2</v>
      </c>
      <c r="BL110" s="19">
        <v>6.498000000000001E-2</v>
      </c>
      <c r="BM110" s="19">
        <v>6.498000000000001E-2</v>
      </c>
      <c r="BN110" s="19">
        <v>6.498000000000001E-2</v>
      </c>
      <c r="BO110" s="19">
        <v>6.498000000000001E-2</v>
      </c>
      <c r="BP110" s="19">
        <v>6.498000000000001E-2</v>
      </c>
      <c r="BQ110" s="19">
        <v>6.498000000000001E-2</v>
      </c>
      <c r="BR110" s="19">
        <v>6.498000000000001E-2</v>
      </c>
      <c r="BS110" s="60"/>
      <c r="BT110" s="60"/>
      <c r="BU110" s="60"/>
      <c r="BV110" s="60"/>
    </row>
    <row r="111" spans="1:79" ht="13.5" thickBot="1" x14ac:dyDescent="0.25">
      <c r="B111" s="2">
        <v>100</v>
      </c>
      <c r="E111" t="s">
        <v>187</v>
      </c>
      <c r="F111" s="19"/>
      <c r="G111" s="19">
        <f t="shared" si="21"/>
        <v>4.5900000000000003E-2</v>
      </c>
      <c r="H111" s="19">
        <v>4.5900000000000003E-2</v>
      </c>
      <c r="I111" s="19">
        <v>4.5900000000000003E-2</v>
      </c>
      <c r="J111" s="19">
        <v>4.5900000000000003E-2</v>
      </c>
      <c r="K111" s="19">
        <v>4.5900000000000003E-2</v>
      </c>
      <c r="L111" s="19">
        <v>4.5900000000000003E-2</v>
      </c>
      <c r="M111" s="19">
        <f>L111</f>
        <v>4.5900000000000003E-2</v>
      </c>
      <c r="N111" s="19">
        <f>M111</f>
        <v>4.5900000000000003E-2</v>
      </c>
      <c r="O111" s="40"/>
      <c r="P111" s="178">
        <v>109</v>
      </c>
      <c r="R111" s="19">
        <v>4.5900000000000003E-2</v>
      </c>
      <c r="S111" s="19">
        <v>4.5900000000000003E-2</v>
      </c>
      <c r="T111" s="19">
        <v>4.5900000000000003E-2</v>
      </c>
      <c r="U111" s="19">
        <v>4.5900000000000003E-2</v>
      </c>
      <c r="V111" s="19">
        <v>4.5900000000000003E-2</v>
      </c>
      <c r="W111" s="19">
        <v>4.5900000000000003E-2</v>
      </c>
      <c r="X111" s="19">
        <v>4.5900000000000003E-2</v>
      </c>
      <c r="Y111" s="19">
        <v>4.5900000000000003E-2</v>
      </c>
      <c r="Z111" s="19">
        <v>4.5900000000000003E-2</v>
      </c>
      <c r="AA111" s="19">
        <v>4.5900000000000003E-2</v>
      </c>
      <c r="AB111" s="19">
        <v>4.5900000000000003E-2</v>
      </c>
      <c r="AC111" s="19">
        <v>4.5900000000000003E-2</v>
      </c>
      <c r="AD111" s="19">
        <v>4.5900000000000003E-2</v>
      </c>
      <c r="AE111" s="19">
        <v>4.5900000000000003E-2</v>
      </c>
      <c r="AF111" s="19">
        <v>4.5900000000000003E-2</v>
      </c>
      <c r="AG111" s="19">
        <v>4.5900000000000003E-2</v>
      </c>
      <c r="AH111" s="19">
        <v>4.5900000000000003E-2</v>
      </c>
      <c r="AI111" s="19">
        <v>4.5900000000000003E-2</v>
      </c>
      <c r="AJ111" s="19">
        <v>4.5900000000000003E-2</v>
      </c>
      <c r="AK111" s="19">
        <v>4.5900000000000003E-2</v>
      </c>
      <c r="AL111" s="19">
        <v>4.5900000000000003E-2</v>
      </c>
      <c r="AM111" s="19">
        <v>4.5900000000000003E-2</v>
      </c>
      <c r="AN111" s="19">
        <v>4.5900000000000003E-2</v>
      </c>
      <c r="AO111" s="19">
        <v>4.5900000000000003E-2</v>
      </c>
      <c r="AP111" s="19">
        <v>4.5900000000000003E-2</v>
      </c>
      <c r="AQ111" s="19">
        <v>4.5900000000000003E-2</v>
      </c>
      <c r="AR111" s="19">
        <v>4.5900000000000003E-2</v>
      </c>
      <c r="AS111" s="19">
        <v>4.5900000000000003E-2</v>
      </c>
      <c r="AT111" s="19">
        <v>4.5900000000000003E-2</v>
      </c>
      <c r="AU111" s="19">
        <v>4.5900000000000003E-2</v>
      </c>
      <c r="AV111" s="19">
        <v>4.5900000000000003E-2</v>
      </c>
      <c r="AW111" s="19">
        <v>4.5900000000000003E-2</v>
      </c>
      <c r="AX111" s="19">
        <v>4.5900000000000003E-2</v>
      </c>
      <c r="AY111" s="19">
        <v>4.5900000000000003E-2</v>
      </c>
      <c r="AZ111" s="19">
        <v>4.5900000000000003E-2</v>
      </c>
      <c r="BA111" s="19">
        <v>4.5900000000000003E-2</v>
      </c>
      <c r="BB111" s="19">
        <v>4.5900000000000003E-2</v>
      </c>
      <c r="BC111" s="19">
        <v>4.5900000000000003E-2</v>
      </c>
      <c r="BD111" s="19">
        <v>4.5900000000000003E-2</v>
      </c>
      <c r="BE111" s="19">
        <v>4.5900000000000003E-2</v>
      </c>
      <c r="BF111" s="19">
        <v>4.5900000000000003E-2</v>
      </c>
      <c r="BG111" s="19">
        <v>4.5900000000000003E-2</v>
      </c>
      <c r="BH111" s="19">
        <v>4.5900000000000003E-2</v>
      </c>
      <c r="BI111" s="19">
        <v>4.5900000000000003E-2</v>
      </c>
      <c r="BJ111" s="19">
        <v>4.5900000000000003E-2</v>
      </c>
      <c r="BK111" s="19">
        <v>4.5900000000000003E-2</v>
      </c>
      <c r="BL111" s="19">
        <v>4.5900000000000003E-2</v>
      </c>
      <c r="BM111" s="19">
        <v>4.5900000000000003E-2</v>
      </c>
      <c r="BN111" s="19">
        <v>4.5900000000000003E-2</v>
      </c>
      <c r="BO111" s="19">
        <v>4.5900000000000003E-2</v>
      </c>
      <c r="BP111" s="19">
        <v>4.5900000000000003E-2</v>
      </c>
      <c r="BQ111" s="19">
        <v>4.5900000000000003E-2</v>
      </c>
      <c r="BR111" s="19">
        <v>4.5900000000000003E-2</v>
      </c>
      <c r="BS111" s="60"/>
      <c r="BT111" s="60"/>
      <c r="BU111" s="60"/>
      <c r="BV111" s="60"/>
    </row>
    <row r="112" spans="1:79" ht="13.5" thickBot="1" x14ac:dyDescent="0.25">
      <c r="B112" s="2">
        <v>101</v>
      </c>
      <c r="E112" t="s">
        <v>188</v>
      </c>
      <c r="F112" s="22"/>
      <c r="G112" s="22">
        <f t="shared" si="21"/>
        <v>209.03042514446201</v>
      </c>
      <c r="H112" s="116">
        <f>G112*EXP('Model Inputs'!H21)</f>
        <v>214.42924337276435</v>
      </c>
      <c r="I112" s="117">
        <f>H112*EXP('Model Inputs'!I21)</f>
        <v>217.97487769640378</v>
      </c>
      <c r="J112" s="117">
        <f>I112*EXP('Model Inputs'!J21)</f>
        <v>221.8451944258193</v>
      </c>
      <c r="K112" s="117">
        <f>J112*EXP('Model Inputs'!K21)</f>
        <v>226.10055099275596</v>
      </c>
      <c r="L112" s="117">
        <f>K112*EXP('Model Inputs'!L21)</f>
        <v>230.73729591023044</v>
      </c>
      <c r="M112" s="118">
        <f>L112*EXP('Model Inputs'!M21)</f>
        <v>235.46912862530348</v>
      </c>
      <c r="N112" s="118">
        <f>M112*EXP('Model Inputs'!N21)</f>
        <v>240.29799914588219</v>
      </c>
      <c r="O112" s="63">
        <v>9</v>
      </c>
      <c r="P112" s="178">
        <v>110</v>
      </c>
      <c r="R112" s="22">
        <v>209.03042514446201</v>
      </c>
      <c r="S112" s="22">
        <v>209.03042514446201</v>
      </c>
      <c r="T112" s="22">
        <v>209.03042514446201</v>
      </c>
      <c r="U112" s="22">
        <v>209.03042514446201</v>
      </c>
      <c r="V112" s="22">
        <v>209.03042514446201</v>
      </c>
      <c r="W112" s="22">
        <v>209.03042514446201</v>
      </c>
      <c r="X112" s="22">
        <v>209.03042514446201</v>
      </c>
      <c r="Y112" s="22">
        <v>209.03042514446201</v>
      </c>
      <c r="Z112" s="22">
        <v>209.03042514446201</v>
      </c>
      <c r="AA112" s="22">
        <v>209.03042514446201</v>
      </c>
      <c r="AB112" s="22">
        <v>209.03042514446201</v>
      </c>
      <c r="AC112" s="22">
        <v>209.03042514446201</v>
      </c>
      <c r="AD112" s="22">
        <v>209.03042514446201</v>
      </c>
      <c r="AE112" s="22">
        <v>209.03042514446201</v>
      </c>
      <c r="AF112" s="22">
        <v>209.03042514446201</v>
      </c>
      <c r="AG112" s="22">
        <v>209.03042514446201</v>
      </c>
      <c r="AH112" s="22">
        <v>209.03042514446201</v>
      </c>
      <c r="AI112" s="22">
        <v>209.03042514446201</v>
      </c>
      <c r="AJ112" s="22">
        <v>209.03042514446201</v>
      </c>
      <c r="AK112" s="22">
        <v>209.03042514446201</v>
      </c>
      <c r="AL112" s="22">
        <v>209.03042514446201</v>
      </c>
      <c r="AM112" s="22">
        <v>209.03042514446201</v>
      </c>
      <c r="AN112" s="22">
        <v>209.03042514446201</v>
      </c>
      <c r="AO112" s="22">
        <v>209.03042514446201</v>
      </c>
      <c r="AP112" s="22">
        <v>209.03042514446201</v>
      </c>
      <c r="AQ112" s="22">
        <v>209.03042514446201</v>
      </c>
      <c r="AR112" s="22">
        <v>209.03042514446201</v>
      </c>
      <c r="AS112" s="22">
        <v>209.03042514446201</v>
      </c>
      <c r="AT112" s="22">
        <v>209.03042514446201</v>
      </c>
      <c r="AU112" s="22">
        <v>209.03042514446201</v>
      </c>
      <c r="AV112" s="22">
        <v>209.03042514446201</v>
      </c>
      <c r="AW112" s="22">
        <v>209.03042514446201</v>
      </c>
      <c r="AX112" s="22">
        <v>209.03042514446201</v>
      </c>
      <c r="AY112" s="22">
        <v>209.03042514446201</v>
      </c>
      <c r="AZ112" s="22">
        <v>209.03042514446201</v>
      </c>
      <c r="BA112" s="22">
        <v>209.03042514446201</v>
      </c>
      <c r="BB112" s="22">
        <v>209.03042514446201</v>
      </c>
      <c r="BC112" s="22">
        <v>209.03042514446201</v>
      </c>
      <c r="BD112" s="22">
        <v>209.03042514446201</v>
      </c>
      <c r="BE112" s="22">
        <v>209.03042514446201</v>
      </c>
      <c r="BF112" s="22">
        <v>209.03042514446201</v>
      </c>
      <c r="BG112" s="22">
        <v>209.03042514446201</v>
      </c>
      <c r="BH112" s="22">
        <v>209.03042514446201</v>
      </c>
      <c r="BI112" s="22">
        <v>209.03042514446201</v>
      </c>
      <c r="BJ112" s="22">
        <v>209.03042514446201</v>
      </c>
      <c r="BK112" s="22">
        <v>209.03042514446201</v>
      </c>
      <c r="BL112" s="22">
        <v>209.03042514446201</v>
      </c>
      <c r="BM112" s="22">
        <v>209.03042514446201</v>
      </c>
      <c r="BN112" s="22">
        <v>209.03042514446201</v>
      </c>
      <c r="BO112" s="22">
        <v>209.03042514446201</v>
      </c>
      <c r="BP112" s="22">
        <v>209.03042514446201</v>
      </c>
      <c r="BQ112" s="22">
        <v>209.03042514446201</v>
      </c>
      <c r="BR112" s="22">
        <v>209.03042514446201</v>
      </c>
      <c r="BS112" s="60"/>
      <c r="BT112" s="60"/>
      <c r="BU112" s="60"/>
      <c r="BV112" s="60"/>
    </row>
    <row r="113" spans="1:79" ht="13.5" thickBot="1" x14ac:dyDescent="0.25">
      <c r="B113" s="2">
        <v>102</v>
      </c>
      <c r="E113" t="s">
        <v>189</v>
      </c>
      <c r="F113" s="15"/>
      <c r="G113" s="15">
        <f t="shared" si="21"/>
        <v>22.779322766231168</v>
      </c>
      <c r="H113" s="15">
        <f t="shared" ref="H113:N113" si="22">G112*H110+H111*H112</f>
        <v>22.9694129698821</v>
      </c>
      <c r="I113" s="15">
        <f>H112*I110+I111*I112</f>
        <v>23.728518462121851</v>
      </c>
      <c r="J113" s="15">
        <f t="shared" si="22"/>
        <v>24.133086596714946</v>
      </c>
      <c r="K113" s="15">
        <f t="shared" si="22"/>
        <v>24.576107733819931</v>
      </c>
      <c r="L113" s="15">
        <f t="shared" si="22"/>
        <v>25.061277145815961</v>
      </c>
      <c r="M113" s="15">
        <f t="shared" si="22"/>
        <v>25.575219942156181</v>
      </c>
      <c r="N113" s="15">
        <f t="shared" si="22"/>
        <v>26.099702392815416</v>
      </c>
      <c r="O113" s="168"/>
      <c r="P113" s="178">
        <v>111</v>
      </c>
      <c r="R113" s="33">
        <v>22.779322766231168</v>
      </c>
      <c r="S113" s="33">
        <v>22.779322766231168</v>
      </c>
      <c r="T113" s="33">
        <v>22.779322766231168</v>
      </c>
      <c r="U113" s="33">
        <v>22.779322766231168</v>
      </c>
      <c r="V113" s="33">
        <v>22.779322766231168</v>
      </c>
      <c r="W113" s="33">
        <v>22.779322766231168</v>
      </c>
      <c r="X113" s="33">
        <v>22.779322766231168</v>
      </c>
      <c r="Y113" s="33">
        <v>22.779322766231168</v>
      </c>
      <c r="Z113" s="33">
        <v>22.779322766231168</v>
      </c>
      <c r="AA113" s="33">
        <v>22.779322766231168</v>
      </c>
      <c r="AB113" s="33">
        <v>22.779322766231168</v>
      </c>
      <c r="AC113" s="33">
        <v>22.779322766231168</v>
      </c>
      <c r="AD113" s="33">
        <v>22.779322766231168</v>
      </c>
      <c r="AE113" s="33">
        <v>22.779322766231168</v>
      </c>
      <c r="AF113" s="33">
        <v>22.779322766231168</v>
      </c>
      <c r="AG113" s="33">
        <v>22.779322766231168</v>
      </c>
      <c r="AH113" s="33">
        <v>22.779322766231168</v>
      </c>
      <c r="AI113" s="33">
        <v>22.779322766231168</v>
      </c>
      <c r="AJ113" s="33">
        <v>22.779322766231168</v>
      </c>
      <c r="AK113" s="33">
        <v>22.779322766231168</v>
      </c>
      <c r="AL113" s="33">
        <v>22.779322766231168</v>
      </c>
      <c r="AM113" s="33">
        <v>22.779322766231168</v>
      </c>
      <c r="AN113" s="33">
        <v>22.779322766231168</v>
      </c>
      <c r="AO113" s="33">
        <v>22.779322766231168</v>
      </c>
      <c r="AP113" s="33">
        <v>22.779322766231168</v>
      </c>
      <c r="AQ113" s="33">
        <v>22.779322766231168</v>
      </c>
      <c r="AR113" s="33">
        <v>22.779322766231168</v>
      </c>
      <c r="AS113" s="33">
        <v>22.779322766231168</v>
      </c>
      <c r="AT113" s="33">
        <v>22.779322766231168</v>
      </c>
      <c r="AU113" s="33">
        <v>22.779322766231168</v>
      </c>
      <c r="AV113" s="33">
        <v>22.779322766231168</v>
      </c>
      <c r="AW113" s="33">
        <v>22.779322766231168</v>
      </c>
      <c r="AX113" s="33">
        <v>22.779322766231168</v>
      </c>
      <c r="AY113" s="33">
        <v>22.779322766231168</v>
      </c>
      <c r="AZ113" s="33">
        <v>22.779322766231168</v>
      </c>
      <c r="BA113" s="33">
        <v>22.779322766231168</v>
      </c>
      <c r="BB113" s="33">
        <v>22.779322766231168</v>
      </c>
      <c r="BC113" s="33">
        <v>22.779322766231168</v>
      </c>
      <c r="BD113" s="33">
        <v>22.779322766231168</v>
      </c>
      <c r="BE113" s="33">
        <v>22.779322766231168</v>
      </c>
      <c r="BF113" s="33">
        <v>22.779322766231168</v>
      </c>
      <c r="BG113" s="33">
        <v>22.779322766231168</v>
      </c>
      <c r="BH113" s="33">
        <v>22.779322766231168</v>
      </c>
      <c r="BI113" s="33">
        <v>22.779322766231168</v>
      </c>
      <c r="BJ113" s="33">
        <v>22.779322766231168</v>
      </c>
      <c r="BK113" s="33">
        <v>22.779322766231168</v>
      </c>
      <c r="BL113" s="33">
        <v>22.779322766231168</v>
      </c>
      <c r="BM113" s="33">
        <v>22.779322766231168</v>
      </c>
      <c r="BN113" s="33">
        <v>22.779322766231168</v>
      </c>
      <c r="BO113" s="33">
        <v>22.779322766231168</v>
      </c>
      <c r="BP113" s="33">
        <v>22.779322766231168</v>
      </c>
      <c r="BQ113" s="33">
        <v>22.779322766231168</v>
      </c>
      <c r="BR113" s="33">
        <v>22.779322766231168</v>
      </c>
      <c r="BS113" s="60"/>
      <c r="BT113" s="60"/>
      <c r="BU113" s="60"/>
      <c r="BV113" s="60"/>
    </row>
    <row r="114" spans="1:79" x14ac:dyDescent="0.2">
      <c r="B114" s="2">
        <v>103</v>
      </c>
      <c r="E114" t="s">
        <v>190</v>
      </c>
      <c r="F114" s="6"/>
      <c r="G114" s="6">
        <f t="shared" si="21"/>
        <v>46484817.740000002</v>
      </c>
      <c r="H114" s="119">
        <f>H92</f>
        <v>60773379</v>
      </c>
      <c r="I114" s="120">
        <f t="shared" ref="I114:L114" si="23">I92</f>
        <v>70413860</v>
      </c>
      <c r="J114" s="120">
        <f t="shared" si="23"/>
        <v>66301651</v>
      </c>
      <c r="K114" s="120">
        <f t="shared" si="23"/>
        <v>122404973</v>
      </c>
      <c r="L114" s="120">
        <f t="shared" si="23"/>
        <v>137217467</v>
      </c>
      <c r="M114" s="121">
        <f t="shared" ref="M114:N114" si="24">M92</f>
        <v>127905557</v>
      </c>
      <c r="N114" s="121">
        <f t="shared" si="24"/>
        <v>254384924</v>
      </c>
      <c r="O114" s="63">
        <v>1</v>
      </c>
      <c r="P114" s="178">
        <v>112</v>
      </c>
      <c r="R114" s="6">
        <v>498370758.05000001</v>
      </c>
      <c r="S114" s="6">
        <v>16875000</v>
      </c>
      <c r="T114" s="6">
        <v>759753.27</v>
      </c>
      <c r="U114" s="6">
        <v>13635050</v>
      </c>
      <c r="V114" s="6">
        <v>26469678.210000001</v>
      </c>
      <c r="W114" s="6">
        <v>18302000</v>
      </c>
      <c r="X114" s="6">
        <v>2655042.79</v>
      </c>
      <c r="Y114" s="6">
        <v>156474.71</v>
      </c>
      <c r="Z114" s="6">
        <v>3517983.69</v>
      </c>
      <c r="AA114" s="6">
        <v>46484817.740000002</v>
      </c>
      <c r="AB114" s="6">
        <v>19381209.920000002</v>
      </c>
      <c r="AC114" s="6">
        <v>21292797.09</v>
      </c>
      <c r="AD114" s="6">
        <v>5920812.6699999999</v>
      </c>
      <c r="AE114" s="6">
        <v>9091286</v>
      </c>
      <c r="AF114" s="6">
        <v>9875531.6600000001</v>
      </c>
      <c r="AG114" s="6">
        <v>9385546.4900000002</v>
      </c>
      <c r="AH114" s="6">
        <v>458248.61</v>
      </c>
      <c r="AI114" s="6">
        <v>15257112.199999999</v>
      </c>
      <c r="AJ114" s="6">
        <v>2892497.93</v>
      </c>
      <c r="AK114" s="6">
        <v>7396130</v>
      </c>
      <c r="AL114" s="6">
        <v>233420.9</v>
      </c>
      <c r="AM114" s="6">
        <v>119198.59</v>
      </c>
      <c r="AN114" s="6">
        <v>510733.24</v>
      </c>
      <c r="AO114" s="6">
        <v>1129659608</v>
      </c>
      <c r="AP114" s="6">
        <v>167962686.28</v>
      </c>
      <c r="AQ114" s="6">
        <v>34290031</v>
      </c>
      <c r="AR114" s="6">
        <v>4390546.76</v>
      </c>
      <c r="AS114" s="6">
        <v>4462403.5199999996</v>
      </c>
      <c r="AT114" s="6">
        <v>5227460.34</v>
      </c>
      <c r="AU114" s="6">
        <v>47406387.340000004</v>
      </c>
      <c r="AV114" s="6">
        <v>11916703.130000001</v>
      </c>
      <c r="AW114" s="6">
        <v>29143748</v>
      </c>
      <c r="AX114" s="6">
        <v>15877220.449999999</v>
      </c>
      <c r="AY114" s="6">
        <v>3614976.09</v>
      </c>
      <c r="AZ114" s="6">
        <v>9769125.2599999998</v>
      </c>
      <c r="BA114" s="6">
        <v>2483700.79</v>
      </c>
      <c r="BB114" s="6">
        <v>45693884</v>
      </c>
      <c r="BC114" s="6">
        <v>2931342.12</v>
      </c>
      <c r="BD114" s="6">
        <v>13713721.289999999</v>
      </c>
      <c r="BE114" s="6">
        <v>2370695.85</v>
      </c>
      <c r="BF114" s="6">
        <v>10040770.199999999</v>
      </c>
      <c r="BG114" s="6">
        <v>863099.49</v>
      </c>
      <c r="BH114" s="6">
        <v>903450</v>
      </c>
      <c r="BI114" s="6">
        <v>571673.42000000004</v>
      </c>
      <c r="BJ114" s="6">
        <v>16218602</v>
      </c>
      <c r="BK114" s="6">
        <v>2463127.3199999998</v>
      </c>
      <c r="BL114" s="6">
        <v>748695819.09000003</v>
      </c>
      <c r="BM114" s="6">
        <v>4800946.6900000004</v>
      </c>
      <c r="BN114" s="6">
        <v>7123687.4199999999</v>
      </c>
      <c r="BO114" s="6">
        <v>954859.29</v>
      </c>
      <c r="BP114" s="6">
        <v>8699003</v>
      </c>
      <c r="BQ114" s="6">
        <v>50015009.479999997</v>
      </c>
      <c r="BR114" s="6">
        <v>38036073.490000002</v>
      </c>
      <c r="BS114" s="60"/>
      <c r="BT114" s="60"/>
      <c r="BU114" s="60"/>
      <c r="BV114" s="60"/>
    </row>
    <row r="115" spans="1:79" ht="13.5" thickBot="1" x14ac:dyDescent="0.25">
      <c r="B115" s="2">
        <v>104</v>
      </c>
      <c r="E115" t="s">
        <v>191</v>
      </c>
      <c r="F115" s="6"/>
      <c r="G115" s="6">
        <f t="shared" si="21"/>
        <v>0</v>
      </c>
      <c r="H115" s="122">
        <f>H93</f>
        <v>0</v>
      </c>
      <c r="I115" s="123">
        <f t="shared" ref="I115:L115" si="25">I93</f>
        <v>0</v>
      </c>
      <c r="J115" s="123">
        <f t="shared" si="25"/>
        <v>0</v>
      </c>
      <c r="K115" s="123">
        <f t="shared" si="25"/>
        <v>0</v>
      </c>
      <c r="L115" s="123">
        <f t="shared" si="25"/>
        <v>0</v>
      </c>
      <c r="M115" s="124">
        <f t="shared" ref="M115:N115" si="26">M93</f>
        <v>0</v>
      </c>
      <c r="N115" s="124">
        <f t="shared" si="26"/>
        <v>95720334</v>
      </c>
      <c r="O115" s="63">
        <v>2</v>
      </c>
      <c r="P115" s="178">
        <v>113</v>
      </c>
      <c r="R115" s="6">
        <v>3198198.41</v>
      </c>
      <c r="S115" s="6"/>
      <c r="T115" s="6"/>
      <c r="U115" s="6"/>
      <c r="V115" s="6"/>
      <c r="W115" s="6"/>
      <c r="X115" s="6"/>
      <c r="Y115" s="6">
        <v>0</v>
      </c>
      <c r="Z115" s="6"/>
      <c r="AA115" s="6"/>
      <c r="AB115" s="6"/>
      <c r="AC115" s="6">
        <v>253326.91</v>
      </c>
      <c r="AD115" s="6"/>
      <c r="AE115" s="6"/>
      <c r="AF115" s="6">
        <v>0</v>
      </c>
      <c r="AG115" s="6">
        <v>132078</v>
      </c>
      <c r="AH115" s="6">
        <v>138696.17000000001</v>
      </c>
      <c r="AI115" s="6"/>
      <c r="AJ115" s="6">
        <v>233299.48</v>
      </c>
      <c r="AK115" s="6">
        <v>0</v>
      </c>
      <c r="AL115" s="6">
        <v>0</v>
      </c>
      <c r="AM115" s="6"/>
      <c r="AN115" s="6">
        <v>58234.12</v>
      </c>
      <c r="AO115" s="6">
        <v>3005740.61</v>
      </c>
      <c r="AP115" s="6">
        <v>1804866.61</v>
      </c>
      <c r="AQ115" s="6">
        <v>0</v>
      </c>
      <c r="AR115" s="6"/>
      <c r="AS115" s="6">
        <v>132985.60999999999</v>
      </c>
      <c r="AT115" s="6"/>
      <c r="AU115" s="6"/>
      <c r="AV115" s="6"/>
      <c r="AW115" s="6"/>
      <c r="AX115" s="6">
        <v>302480.33</v>
      </c>
      <c r="AY115" s="6"/>
      <c r="AZ115" s="6"/>
      <c r="BA115" s="6"/>
      <c r="BB115" s="6">
        <v>0</v>
      </c>
      <c r="BC115" s="6"/>
      <c r="BD115" s="6"/>
      <c r="BE115" s="6">
        <v>0</v>
      </c>
      <c r="BF115" s="6">
        <v>28645.59</v>
      </c>
      <c r="BG115" s="6"/>
      <c r="BH115" s="6"/>
      <c r="BI115" s="6"/>
      <c r="BJ115" s="6"/>
      <c r="BK115" s="6"/>
      <c r="BL115" s="6"/>
      <c r="BM115" s="6"/>
      <c r="BN115" s="6"/>
      <c r="BO115" s="6"/>
      <c r="BP115" s="6"/>
      <c r="BQ115" s="6">
        <v>11356953.65</v>
      </c>
      <c r="BR115" s="6"/>
      <c r="BS115" s="60"/>
      <c r="BT115" s="60"/>
      <c r="BU115" s="60"/>
      <c r="BV115" s="60"/>
    </row>
    <row r="116" spans="1:79" x14ac:dyDescent="0.2">
      <c r="B116" s="2">
        <v>105</v>
      </c>
      <c r="E116" t="s">
        <v>192</v>
      </c>
      <c r="F116" s="6"/>
      <c r="G116" s="6">
        <f t="shared" si="21"/>
        <v>222383.02250915914</v>
      </c>
      <c r="H116" s="6">
        <f t="shared" ref="H116:K116" si="27">(H114-H115)/H112</f>
        <v>283419.26709292817</v>
      </c>
      <c r="I116" s="6">
        <f t="shared" si="27"/>
        <v>323036.58450985659</v>
      </c>
      <c r="J116" s="6">
        <f t="shared" si="27"/>
        <v>298864.49049122847</v>
      </c>
      <c r="K116" s="6">
        <f t="shared" si="27"/>
        <v>541374.05885367235</v>
      </c>
      <c r="L116" s="6">
        <f t="shared" ref="L116:M116" si="28">(L114-L115)/L112</f>
        <v>594691.31966158247</v>
      </c>
      <c r="M116" s="6">
        <f t="shared" si="28"/>
        <v>543194.5909288734</v>
      </c>
      <c r="N116" s="6">
        <f t="shared" ref="N116" si="29">(N114-N115)/N112</f>
        <v>660282.60977602447</v>
      </c>
      <c r="O116" s="63"/>
      <c r="P116" s="178">
        <v>114</v>
      </c>
      <c r="R116" s="6">
        <v>2368901.8443022524</v>
      </c>
      <c r="S116" s="6">
        <v>80729.874554565919</v>
      </c>
      <c r="T116" s="6">
        <v>3634.6539958234816</v>
      </c>
      <c r="U116" s="6">
        <v>65229.977839717569</v>
      </c>
      <c r="V116" s="6">
        <v>126630.74378625346</v>
      </c>
      <c r="W116" s="6">
        <v>87556.631946528316</v>
      </c>
      <c r="X116" s="6">
        <v>12701.704970293613</v>
      </c>
      <c r="Y116" s="6">
        <v>748.57384943775287</v>
      </c>
      <c r="Z116" s="6">
        <v>16830.007820960527</v>
      </c>
      <c r="AA116" s="6">
        <v>222383.02250915914</v>
      </c>
      <c r="AB116" s="6">
        <v>92719.564181173846</v>
      </c>
      <c r="AC116" s="6">
        <v>100652.66893783292</v>
      </c>
      <c r="AD116" s="6">
        <v>28325.123799122044</v>
      </c>
      <c r="AE116" s="6">
        <v>43492.644641166306</v>
      </c>
      <c r="AF116" s="6">
        <v>47244.470048678173</v>
      </c>
      <c r="AG116" s="6">
        <v>44268.52446769354</v>
      </c>
      <c r="AH116" s="6">
        <v>1528.7364974699524</v>
      </c>
      <c r="AI116" s="6">
        <v>72989.911346425914</v>
      </c>
      <c r="AJ116" s="6">
        <v>12721.585616841254</v>
      </c>
      <c r="AK116" s="6">
        <v>35383.030938622913</v>
      </c>
      <c r="AL116" s="6">
        <v>1116.6838503948964</v>
      </c>
      <c r="AM116" s="6">
        <v>570.2451684611043</v>
      </c>
      <c r="AN116" s="6">
        <v>2164.7524262904576</v>
      </c>
      <c r="AO116" s="6">
        <v>5389903.7262702966</v>
      </c>
      <c r="AP116" s="6">
        <v>794897.7741166983</v>
      </c>
      <c r="AQ116" s="6">
        <v>164043.2533986475</v>
      </c>
      <c r="AR116" s="6">
        <v>21004.343061378124</v>
      </c>
      <c r="AS116" s="6">
        <v>20711.903097397979</v>
      </c>
      <c r="AT116" s="6">
        <v>25008.131406647022</v>
      </c>
      <c r="AU116" s="6">
        <v>226791.80462479184</v>
      </c>
      <c r="AV116" s="6">
        <v>57009.419187490552</v>
      </c>
      <c r="AW116" s="6">
        <v>139423.47378310407</v>
      </c>
      <c r="AX116" s="6">
        <v>74509.440954522361</v>
      </c>
      <c r="AY116" s="6">
        <v>17294.018741538086</v>
      </c>
      <c r="AZ116" s="6">
        <v>46735.422622082435</v>
      </c>
      <c r="BA116" s="6">
        <v>11882.006116016371</v>
      </c>
      <c r="BB116" s="6">
        <v>218599.20137664513</v>
      </c>
      <c r="BC116" s="6">
        <v>14023.518911058685</v>
      </c>
      <c r="BD116" s="6">
        <v>65606.340706250659</v>
      </c>
      <c r="BE116" s="6">
        <v>11341.39132311289</v>
      </c>
      <c r="BF116" s="6">
        <v>47897.929706073017</v>
      </c>
      <c r="BG116" s="6">
        <v>4129.0615440479896</v>
      </c>
      <c r="BH116" s="6">
        <v>4322.0980839302265</v>
      </c>
      <c r="BI116" s="6">
        <v>2734.8813915721289</v>
      </c>
      <c r="BJ116" s="6">
        <v>77589.671402099673</v>
      </c>
      <c r="BK116" s="6">
        <v>11783.582788475504</v>
      </c>
      <c r="BL116" s="6">
        <v>3581755.2328689587</v>
      </c>
      <c r="BM116" s="6">
        <v>22967.69327566569</v>
      </c>
      <c r="BN116" s="6">
        <v>34079.667661187515</v>
      </c>
      <c r="BO116" s="6">
        <v>4568.0397451236668</v>
      </c>
      <c r="BP116" s="6">
        <v>41615.96568532104</v>
      </c>
      <c r="BQ116" s="6">
        <v>184939.85171432921</v>
      </c>
      <c r="BR116" s="6">
        <v>181964.29282346374</v>
      </c>
      <c r="BS116" s="60"/>
      <c r="BT116" s="60"/>
      <c r="BU116" s="60"/>
      <c r="BV116" s="60"/>
    </row>
    <row r="117" spans="1:79" x14ac:dyDescent="0.2">
      <c r="B117" s="2">
        <v>106</v>
      </c>
      <c r="E117" t="s">
        <v>193</v>
      </c>
      <c r="F117" s="17"/>
      <c r="G117" s="17">
        <f t="shared" si="21"/>
        <v>192715.19125841052</v>
      </c>
      <c r="H117" s="17">
        <f t="shared" ref="H117:N117" si="30">H111*G118</f>
        <v>194076.94471281988</v>
      </c>
      <c r="I117" s="17">
        <f t="shared" si="30"/>
        <v>198177.75731006687</v>
      </c>
      <c r="J117" s="17">
        <f t="shared" si="30"/>
        <v>203908.77747853723</v>
      </c>
      <c r="K117" s="17">
        <f t="shared" si="30"/>
        <v>208267.24470581973</v>
      </c>
      <c r="L117" s="17">
        <f t="shared" si="30"/>
        <v>223556.84747520619</v>
      </c>
      <c r="M117" s="17">
        <f t="shared" si="30"/>
        <v>240591.91974856087</v>
      </c>
      <c r="N117" s="17">
        <f t="shared" si="30"/>
        <v>254481.38235573721</v>
      </c>
      <c r="O117" s="39"/>
      <c r="P117" s="178">
        <v>115</v>
      </c>
      <c r="R117" s="6">
        <v>1373250.3288014939</v>
      </c>
      <c r="S117" s="6">
        <v>43342.854002568034</v>
      </c>
      <c r="T117" s="6">
        <v>1436.0530794544295</v>
      </c>
      <c r="U117" s="6">
        <v>38358.342516380755</v>
      </c>
      <c r="V117" s="6">
        <v>74091.038102979146</v>
      </c>
      <c r="W117" s="6">
        <v>49762.350312134848</v>
      </c>
      <c r="X117" s="6">
        <v>6252.5040637507955</v>
      </c>
      <c r="Y117" s="6">
        <v>1348.5088309070707</v>
      </c>
      <c r="Z117" s="6">
        <v>6917.9936278266177</v>
      </c>
      <c r="AA117" s="6">
        <v>192715.19125841052</v>
      </c>
      <c r="AB117" s="6">
        <v>59009.669332332553</v>
      </c>
      <c r="AC117" s="6">
        <v>97315.517755826324</v>
      </c>
      <c r="AD117" s="6">
        <v>14374.656292991955</v>
      </c>
      <c r="AE117" s="6">
        <v>24306.842855844829</v>
      </c>
      <c r="AF117" s="6">
        <v>28306.146984237101</v>
      </c>
      <c r="AG117" s="6">
        <v>20452.606207558991</v>
      </c>
      <c r="AH117" s="6">
        <v>2441.4535816656812</v>
      </c>
      <c r="AI117" s="6">
        <v>46615.081402528769</v>
      </c>
      <c r="AJ117" s="6">
        <v>10049.74752286173</v>
      </c>
      <c r="AK117" s="6">
        <v>31596.501108487824</v>
      </c>
      <c r="AL117" s="6">
        <v>1041.5951969407583</v>
      </c>
      <c r="AM117" s="6">
        <v>436.60507598097763</v>
      </c>
      <c r="AN117" s="6">
        <v>1589.5536375856348</v>
      </c>
      <c r="AO117" s="6">
        <v>2699236.4485267811</v>
      </c>
      <c r="AP117" s="6">
        <v>481049.44986202981</v>
      </c>
      <c r="AQ117" s="6">
        <v>34946.188367018491</v>
      </c>
      <c r="AR117" s="6">
        <v>22437.015809637989</v>
      </c>
      <c r="AS117" s="6">
        <v>8429.0231302411703</v>
      </c>
      <c r="AT117" s="6">
        <v>14287.044735115895</v>
      </c>
      <c r="AU117" s="6">
        <v>150578.3242929749</v>
      </c>
      <c r="AV117" s="6">
        <v>48601.965874115616</v>
      </c>
      <c r="AW117" s="6">
        <v>44826.639917620108</v>
      </c>
      <c r="AX117" s="6">
        <v>69402.256133699979</v>
      </c>
      <c r="AY117" s="6">
        <v>11776.131048602238</v>
      </c>
      <c r="AZ117" s="6">
        <v>31717.446016894599</v>
      </c>
      <c r="BA117" s="6">
        <v>3591.9919543809187</v>
      </c>
      <c r="BB117" s="6">
        <v>97174.260489560242</v>
      </c>
      <c r="BC117" s="6">
        <v>10059.012019471382</v>
      </c>
      <c r="BD117" s="6">
        <v>62505.696760107276</v>
      </c>
      <c r="BE117" s="6">
        <v>7585.3425085342496</v>
      </c>
      <c r="BF117" s="6">
        <v>42692.585523711823</v>
      </c>
      <c r="BG117" s="6">
        <v>3370.874752998388</v>
      </c>
      <c r="BH117" s="6">
        <v>3448.7623791036604</v>
      </c>
      <c r="BI117" s="6">
        <v>2359.6917310142021</v>
      </c>
      <c r="BJ117" s="6">
        <v>58539.664649242448</v>
      </c>
      <c r="BK117" s="6">
        <v>7328.8535755755756</v>
      </c>
      <c r="BL117" s="6">
        <v>1927567.3054612724</v>
      </c>
      <c r="BM117" s="6">
        <v>11249.430625564719</v>
      </c>
      <c r="BN117" s="6">
        <v>15114.231240878982</v>
      </c>
      <c r="BO117" s="6">
        <v>4009.709260116203</v>
      </c>
      <c r="BP117" s="6">
        <v>22943.00930319386</v>
      </c>
      <c r="BQ117" s="6">
        <v>184036.13797208091</v>
      </c>
      <c r="BR117" s="6">
        <v>108567.10869040104</v>
      </c>
      <c r="BS117" s="60"/>
      <c r="BT117" s="60"/>
      <c r="BU117" s="60"/>
      <c r="BV117" s="60"/>
    </row>
    <row r="118" spans="1:79" x14ac:dyDescent="0.2">
      <c r="B118" s="2">
        <v>107</v>
      </c>
      <c r="E118" t="s">
        <v>194</v>
      </c>
      <c r="F118" s="17"/>
      <c r="G118" s="17">
        <f t="shared" si="21"/>
        <v>4228255.8760962933</v>
      </c>
      <c r="H118" s="17">
        <f t="shared" ref="H118:N118" si="31">G118+H116-H117</f>
        <v>4317598.1984764021</v>
      </c>
      <c r="I118" s="17">
        <f t="shared" si="31"/>
        <v>4442457.0256761918</v>
      </c>
      <c r="J118" s="17">
        <f t="shared" si="31"/>
        <v>4537412.7386888824</v>
      </c>
      <c r="K118" s="17">
        <f t="shared" si="31"/>
        <v>4870519.5528367357</v>
      </c>
      <c r="L118" s="17">
        <f t="shared" si="31"/>
        <v>5241654.0250231121</v>
      </c>
      <c r="M118" s="17">
        <f t="shared" si="31"/>
        <v>5544256.6962034246</v>
      </c>
      <c r="N118" s="17">
        <f t="shared" si="31"/>
        <v>5950057.9236237118</v>
      </c>
      <c r="O118" s="39"/>
      <c r="P118" s="178">
        <v>116</v>
      </c>
      <c r="R118" s="6">
        <v>30913959.332526766</v>
      </c>
      <c r="S118" s="6">
        <v>981675.77877788083</v>
      </c>
      <c r="T118" s="6">
        <v>33485.160381607166</v>
      </c>
      <c r="U118" s="6">
        <v>862565.3720636582</v>
      </c>
      <c r="V118" s="6">
        <v>1666723.5423494866</v>
      </c>
      <c r="W118" s="6">
        <v>1121941.3472582463</v>
      </c>
      <c r="X118" s="6">
        <v>142669.3330144033</v>
      </c>
      <c r="Y118" s="6">
        <v>28779.342380340502</v>
      </c>
      <c r="Z118" s="6">
        <v>160630.82961419312</v>
      </c>
      <c r="AA118" s="6">
        <v>4228255.8760962933</v>
      </c>
      <c r="AB118" s="6">
        <v>1319323.6057929057</v>
      </c>
      <c r="AC118" s="6">
        <v>2123500.9367119917</v>
      </c>
      <c r="AD118" s="6">
        <v>327123.80722273042</v>
      </c>
      <c r="AE118" s="6">
        <v>548746.6483178885</v>
      </c>
      <c r="AF118" s="6">
        <v>635629.97849444323</v>
      </c>
      <c r="AG118" s="6">
        <v>469406.46744442626</v>
      </c>
      <c r="AH118" s="6">
        <v>52277.992756015192</v>
      </c>
      <c r="AI118" s="6">
        <v>1041953.9454673997</v>
      </c>
      <c r="AJ118" s="6">
        <v>221620.58586874485</v>
      </c>
      <c r="AK118" s="6">
        <v>692163.4602982793</v>
      </c>
      <c r="AL118" s="6">
        <v>22767.794469156932</v>
      </c>
      <c r="AM118" s="6">
        <v>9645.7332511070908</v>
      </c>
      <c r="AN118" s="6">
        <v>35205.996993184883</v>
      </c>
      <c r="AO118" s="6">
        <v>61497561.581159219</v>
      </c>
      <c r="AP118" s="6">
        <v>10794228.495540721</v>
      </c>
      <c r="AQ118" s="6">
        <v>890451.93141547416</v>
      </c>
      <c r="AR118" s="6">
        <v>487391.20110006235</v>
      </c>
      <c r="AS118" s="6">
        <v>195921.72812055919</v>
      </c>
      <c r="AT118" s="6">
        <v>321985.67785052664</v>
      </c>
      <c r="AU118" s="6">
        <v>3356786.9943399839</v>
      </c>
      <c r="AV118" s="6">
        <v>1067273.812226569</v>
      </c>
      <c r="AW118" s="6">
        <v>1071212.0826153774</v>
      </c>
      <c r="AX118" s="6">
        <v>1517138.9088665736</v>
      </c>
      <c r="AY118" s="6">
        <v>262078.47698710224</v>
      </c>
      <c r="AZ118" s="6">
        <v>706029.87239809835</v>
      </c>
      <c r="BA118" s="6">
        <v>86546.919485838473</v>
      </c>
      <c r="BB118" s="6">
        <v>2238511.2260626894</v>
      </c>
      <c r="BC118" s="6">
        <v>223115.09555109451</v>
      </c>
      <c r="BD118" s="6">
        <v>1364880.5297872603</v>
      </c>
      <c r="BE118" s="6">
        <v>169014.05553645769</v>
      </c>
      <c r="BF118" s="6">
        <v>935327.03315211751</v>
      </c>
      <c r="BG118" s="6">
        <v>74197.723893410992</v>
      </c>
      <c r="BH118" s="6">
        <v>76009.770979416106</v>
      </c>
      <c r="BI118" s="6">
        <v>51784.59556500677</v>
      </c>
      <c r="BJ118" s="6">
        <v>1294423.9642526926</v>
      </c>
      <c r="BK118" s="6">
        <v>164124.74175267279</v>
      </c>
      <c r="BL118" s="6">
        <v>43649118.329614058</v>
      </c>
      <c r="BM118" s="6">
        <v>256803.89719399461</v>
      </c>
      <c r="BN118" s="6">
        <v>348251.52009958919</v>
      </c>
      <c r="BO118" s="6">
        <v>87915.830705404034</v>
      </c>
      <c r="BP118" s="6">
        <v>518520.65361946612</v>
      </c>
      <c r="BQ118" s="6">
        <v>4010405.6303453175</v>
      </c>
      <c r="BR118" s="6">
        <v>2438693.6697627148</v>
      </c>
      <c r="BS118" s="60"/>
      <c r="BT118" s="60"/>
      <c r="BU118" s="60"/>
      <c r="BV118" s="60"/>
    </row>
    <row r="119" spans="1:79" x14ac:dyDescent="0.2">
      <c r="B119" s="2">
        <v>108</v>
      </c>
      <c r="E119" t="s">
        <v>195</v>
      </c>
      <c r="F119" s="17"/>
      <c r="G119" s="17">
        <f t="shared" si="21"/>
        <v>96316805.339811012</v>
      </c>
      <c r="H119" s="17">
        <f t="shared" ref="H119:K119" si="32">H113*H118</f>
        <v>99172696.058823466</v>
      </c>
      <c r="I119" s="17">
        <f t="shared" si="32"/>
        <v>105412923.55094044</v>
      </c>
      <c r="J119" s="17">
        <f t="shared" si="32"/>
        <v>109501774.54781632</v>
      </c>
      <c r="K119" s="17">
        <f t="shared" si="32"/>
        <v>119698413.25019209</v>
      </c>
      <c r="L119" s="17">
        <f t="shared" ref="L119:M119" si="33">L113*L118</f>
        <v>131362544.22358596</v>
      </c>
      <c r="M119" s="17">
        <f t="shared" si="33"/>
        <v>141795584.42117476</v>
      </c>
      <c r="N119" s="17">
        <f t="shared" ref="N119" si="34">N113*N118</f>
        <v>155294741.02659211</v>
      </c>
      <c r="O119" s="39"/>
      <c r="P119" s="178">
        <v>117</v>
      </c>
      <c r="R119" s="6">
        <v>704199057.61777139</v>
      </c>
      <c r="S119" s="6">
        <v>22361909.416572694</v>
      </c>
      <c r="T119" s="6">
        <v>762769.27621164604</v>
      </c>
      <c r="U119" s="6">
        <v>19648655.017212346</v>
      </c>
      <c r="V119" s="6">
        <v>37966833.533255115</v>
      </c>
      <c r="W119" s="6">
        <v>25557064.073975839</v>
      </c>
      <c r="X119" s="6">
        <v>3249910.7855780129</v>
      </c>
      <c r="Y119" s="6">
        <v>655573.92908165185</v>
      </c>
      <c r="Z119" s="6">
        <v>3659061.5139891892</v>
      </c>
      <c r="AA119" s="6">
        <v>96316805.339811012</v>
      </c>
      <c r="AB119" s="6">
        <v>30053298.24946453</v>
      </c>
      <c r="AC119" s="6">
        <v>48371913.23175668</v>
      </c>
      <c r="AD119" s="6">
        <v>7451658.7892449591</v>
      </c>
      <c r="AE119" s="6">
        <v>12500077.018920725</v>
      </c>
      <c r="AF119" s="6">
        <v>14479220.440017499</v>
      </c>
      <c r="AG119" s="6">
        <v>10692761.430472968</v>
      </c>
      <c r="AH119" s="6">
        <v>1190857.2705599649</v>
      </c>
      <c r="AI119" s="6">
        <v>23735005.231349926</v>
      </c>
      <c r="AJ119" s="6">
        <v>5048366.8571453886</v>
      </c>
      <c r="AK119" s="6">
        <v>15767014.869125936</v>
      </c>
      <c r="AL119" s="6">
        <v>518634.93888813857</v>
      </c>
      <c r="AM119" s="6">
        <v>219723.27104393672</v>
      </c>
      <c r="AN119" s="6">
        <v>801968.76881472243</v>
      </c>
      <c r="AO119" s="6">
        <v>1400872804.5934033</v>
      </c>
      <c r="AP119" s="6">
        <v>245885214.91237196</v>
      </c>
      <c r="AQ119" s="6">
        <v>20283891.953527026</v>
      </c>
      <c r="AR119" s="6">
        <v>11102441.483279403</v>
      </c>
      <c r="AS119" s="6">
        <v>4462964.2817760073</v>
      </c>
      <c r="AT119" s="6">
        <v>7334615.6818608763</v>
      </c>
      <c r="AU119" s="6">
        <v>76465334.40155749</v>
      </c>
      <c r="AV119" s="6">
        <v>24311774.648655012</v>
      </c>
      <c r="AW119" s="6">
        <v>24401485.780982368</v>
      </c>
      <c r="AX119" s="6">
        <v>34559396.886279456</v>
      </c>
      <c r="AY119" s="6">
        <v>5969970.2173714889</v>
      </c>
      <c r="AZ119" s="6">
        <v>16082882.345957289</v>
      </c>
      <c r="BA119" s="6">
        <v>1971480.2133909361</v>
      </c>
      <c r="BB119" s="6">
        <v>50991769.734313868</v>
      </c>
      <c r="BC119" s="6">
        <v>5082410.7755768895</v>
      </c>
      <c r="BD119" s="6">
        <v>31091054.125368599</v>
      </c>
      <c r="BE119" s="6">
        <v>3850025.7230946897</v>
      </c>
      <c r="BF119" s="6">
        <v>21306116.380153485</v>
      </c>
      <c r="BG119" s="6">
        <v>1690173.9010877113</v>
      </c>
      <c r="BH119" s="6">
        <v>1731451.1065274305</v>
      </c>
      <c r="BI119" s="6">
        <v>1179618.0166940324</v>
      </c>
      <c r="BJ119" s="6">
        <v>29486101.278056562</v>
      </c>
      <c r="BK119" s="6">
        <v>3738650.4663084703</v>
      </c>
      <c r="BL119" s="6">
        <v>994297354.89169574</v>
      </c>
      <c r="BM119" s="17">
        <v>5849818.8618080495</v>
      </c>
      <c r="BN119" s="6">
        <v>7932933.780179183</v>
      </c>
      <c r="BO119" s="6">
        <v>2002663.0838997352</v>
      </c>
      <c r="BP119" s="6">
        <v>11811549.329754971</v>
      </c>
      <c r="BQ119" s="6">
        <v>91354324.277146757</v>
      </c>
      <c r="BR119" s="6">
        <v>55551790.231489643</v>
      </c>
      <c r="BS119" s="60"/>
      <c r="BT119" s="60"/>
      <c r="BU119" s="60"/>
      <c r="BV119" s="60"/>
    </row>
    <row r="120" spans="1:79" x14ac:dyDescent="0.2">
      <c r="B120" s="2">
        <v>109</v>
      </c>
      <c r="E120"/>
      <c r="P120" s="178">
        <v>118</v>
      </c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  <c r="AH120"/>
      <c r="AI120"/>
      <c r="AJ120"/>
      <c r="AK120"/>
      <c r="AL120"/>
      <c r="AM120"/>
      <c r="AN120"/>
      <c r="AO120"/>
      <c r="AP120"/>
      <c r="AQ120"/>
      <c r="AR120"/>
      <c r="AS120"/>
      <c r="AT120"/>
      <c r="AU120"/>
      <c r="AV120"/>
      <c r="AW120"/>
      <c r="AX120"/>
      <c r="AY120"/>
      <c r="AZ120"/>
      <c r="BA120"/>
      <c r="BB120"/>
      <c r="BC120"/>
      <c r="BD120"/>
      <c r="BE120"/>
      <c r="BF120"/>
      <c r="BG120"/>
      <c r="BH120"/>
      <c r="BI120"/>
      <c r="BJ120"/>
      <c r="BK120"/>
      <c r="BL120"/>
      <c r="BM120"/>
      <c r="BN120"/>
      <c r="BO120"/>
      <c r="BP120"/>
      <c r="BQ120"/>
      <c r="BR120"/>
      <c r="BS120" s="60"/>
      <c r="BT120" s="60"/>
      <c r="BU120" s="60"/>
      <c r="BV120" s="60"/>
    </row>
    <row r="121" spans="1:79" x14ac:dyDescent="0.2">
      <c r="B121" s="2">
        <v>110</v>
      </c>
      <c r="C121" t="s">
        <v>196</v>
      </c>
      <c r="E121"/>
      <c r="F121" s="17"/>
      <c r="G121" s="17">
        <f>HLOOKUP($E$3,$Q$3:$BX$269,P121,FALSE)</f>
        <v>149265368.64981103</v>
      </c>
      <c r="H121" s="17">
        <f>H107+H119</f>
        <v>155158474.45219952</v>
      </c>
      <c r="I121" s="17">
        <f t="shared" ref="I121:K121" si="35">I107+I119</f>
        <v>164884986.87278366</v>
      </c>
      <c r="J121" s="17">
        <f t="shared" si="35"/>
        <v>183650240.1676943</v>
      </c>
      <c r="K121" s="17">
        <f t="shared" si="35"/>
        <v>200318839.24371314</v>
      </c>
      <c r="L121" s="17">
        <f t="shared" ref="L121:M121" si="36">L107+L119</f>
        <v>213851690.91067362</v>
      </c>
      <c r="M121" s="17">
        <f t="shared" si="36"/>
        <v>226620109.50129533</v>
      </c>
      <c r="N121" s="17">
        <f t="shared" ref="N121" si="37">N107+N119</f>
        <v>242408604.76844168</v>
      </c>
      <c r="O121" s="39"/>
      <c r="P121" s="178">
        <v>119</v>
      </c>
      <c r="R121" s="17">
        <v>984228854.9777714</v>
      </c>
      <c r="S121" s="17">
        <v>36834041.206572697</v>
      </c>
      <c r="T121" s="17">
        <v>2096030.0562116457</v>
      </c>
      <c r="U121" s="17">
        <v>33974368.057212345</v>
      </c>
      <c r="V121" s="17">
        <v>61448092.023255117</v>
      </c>
      <c r="W121" s="17">
        <v>36593769.623975836</v>
      </c>
      <c r="X121" s="17">
        <v>6377182.465578014</v>
      </c>
      <c r="Y121" s="17">
        <v>1557526.4690816519</v>
      </c>
      <c r="Z121" s="17">
        <v>8192480.1039891895</v>
      </c>
      <c r="AA121" s="17">
        <v>149265368.64981103</v>
      </c>
      <c r="AB121" s="17">
        <v>47502147.939464524</v>
      </c>
      <c r="AC121" s="17">
        <v>78519715.31175667</v>
      </c>
      <c r="AD121" s="17">
        <v>14033398.809244961</v>
      </c>
      <c r="AE121" s="17">
        <v>21109940.488920726</v>
      </c>
      <c r="AF121" s="17">
        <v>23148724.070017498</v>
      </c>
      <c r="AG121" s="17">
        <v>18131679.560472969</v>
      </c>
      <c r="AH121" s="17">
        <v>3111197.7505599647</v>
      </c>
      <c r="AI121" s="17">
        <v>40770470.511349931</v>
      </c>
      <c r="AJ121" s="17">
        <v>8966713.797145389</v>
      </c>
      <c r="AK121" s="17">
        <v>24107812.679125935</v>
      </c>
      <c r="AL121" s="17">
        <v>1970913.2588881387</v>
      </c>
      <c r="AM121" s="17">
        <v>964230.50104393659</v>
      </c>
      <c r="AN121" s="17">
        <v>2211246.8888147227</v>
      </c>
      <c r="AO121" s="17">
        <v>2044447743.5934033</v>
      </c>
      <c r="AP121" s="17">
        <v>353111222.82737195</v>
      </c>
      <c r="AQ121" s="17">
        <v>29390636.173527025</v>
      </c>
      <c r="AR121" s="17">
        <v>19540945.683279403</v>
      </c>
      <c r="AS121" s="17">
        <v>7651016.8017760068</v>
      </c>
      <c r="AT121" s="17">
        <v>14092097.781860877</v>
      </c>
      <c r="AU121" s="17">
        <v>123691236.60155749</v>
      </c>
      <c r="AV121" s="17">
        <v>37018206.418655016</v>
      </c>
      <c r="AW121" s="17">
        <v>39481213.240982369</v>
      </c>
      <c r="AX121" s="17">
        <v>56453905.15627946</v>
      </c>
      <c r="AY121" s="17">
        <v>9795355.2373714894</v>
      </c>
      <c r="AZ121" s="17">
        <v>25380955.429957289</v>
      </c>
      <c r="BA121" s="17">
        <v>5797355.3223909363</v>
      </c>
      <c r="BB121" s="17">
        <v>72430887.320313871</v>
      </c>
      <c r="BC121" s="17">
        <v>9225368.375576891</v>
      </c>
      <c r="BD121" s="17">
        <v>48381087.945368603</v>
      </c>
      <c r="BE121" s="17">
        <v>7923902.1530946894</v>
      </c>
      <c r="BF121" s="17">
        <v>34082087.140153483</v>
      </c>
      <c r="BG121" s="17">
        <v>3417570.0010877112</v>
      </c>
      <c r="BH121" s="17">
        <v>4661274.7265274301</v>
      </c>
      <c r="BI121" s="17">
        <v>2797075.5766940322</v>
      </c>
      <c r="BJ121" s="17">
        <v>49513976.9180566</v>
      </c>
      <c r="BK121" s="17">
        <v>6970599.0263084695</v>
      </c>
      <c r="BL121" s="17">
        <v>1296183677.4416957</v>
      </c>
      <c r="BM121" s="17">
        <v>9659178.2118080501</v>
      </c>
      <c r="BN121" s="17">
        <v>15991824.780179184</v>
      </c>
      <c r="BO121" s="17">
        <v>4127855.8838997353</v>
      </c>
      <c r="BP121" s="17">
        <v>19212999.969754972</v>
      </c>
      <c r="BQ121" s="17">
        <v>135866231.31714675</v>
      </c>
      <c r="BR121" s="17">
        <v>90382654.89148964</v>
      </c>
      <c r="BS121" s="60"/>
      <c r="BT121" s="60"/>
      <c r="BU121" s="60"/>
      <c r="BV121" s="60"/>
    </row>
    <row r="122" spans="1:79" x14ac:dyDescent="0.2">
      <c r="E122"/>
      <c r="P122" s="178">
        <v>120</v>
      </c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  <c r="AJ122"/>
      <c r="AK122"/>
      <c r="AL122"/>
      <c r="AM122"/>
      <c r="AN122"/>
      <c r="AO122"/>
      <c r="AP122"/>
      <c r="AQ122"/>
      <c r="AR122"/>
      <c r="AS122"/>
      <c r="AT122"/>
      <c r="AU122"/>
      <c r="AV122"/>
      <c r="AW122"/>
      <c r="AX122"/>
      <c r="AY122"/>
      <c r="AZ122"/>
      <c r="BA122"/>
      <c r="BB122"/>
      <c r="BC122"/>
      <c r="BD122"/>
      <c r="BE122"/>
      <c r="BF122"/>
      <c r="BG122"/>
      <c r="BH122"/>
      <c r="BI122"/>
      <c r="BJ122"/>
      <c r="BK122"/>
      <c r="BL122"/>
      <c r="BM122"/>
      <c r="BN122"/>
      <c r="BO122"/>
      <c r="BP122"/>
      <c r="BQ122"/>
      <c r="BR122"/>
      <c r="BS122" s="60"/>
      <c r="BT122" s="60"/>
      <c r="BU122" s="60"/>
      <c r="BV122" s="60"/>
    </row>
    <row r="123" spans="1:79" ht="13.5" thickBot="1" x14ac:dyDescent="0.25">
      <c r="A123" s="201" t="s">
        <v>197</v>
      </c>
      <c r="B123" s="201"/>
      <c r="C123" s="201"/>
      <c r="D123" s="201"/>
      <c r="E123" s="201"/>
      <c r="F123" s="201"/>
      <c r="G123" s="201"/>
      <c r="H123" s="201"/>
      <c r="I123" s="201"/>
      <c r="J123" s="201"/>
      <c r="K123" s="201"/>
      <c r="L123" s="201"/>
      <c r="M123" s="6"/>
      <c r="N123" s="6"/>
      <c r="O123" s="63"/>
      <c r="P123" s="178">
        <v>121</v>
      </c>
      <c r="R123" s="108"/>
      <c r="S123" s="108"/>
      <c r="T123" s="108"/>
      <c r="U123" s="108"/>
      <c r="V123" s="108"/>
      <c r="W123" s="108"/>
      <c r="X123" s="108"/>
      <c r="Y123" s="108"/>
      <c r="Z123" s="108"/>
      <c r="AA123" s="108"/>
      <c r="AB123" s="108"/>
      <c r="AC123" s="108"/>
      <c r="AD123" s="108"/>
      <c r="AE123" s="108"/>
      <c r="AF123" s="108"/>
      <c r="AG123" s="108"/>
      <c r="AH123" s="108"/>
      <c r="AI123" s="108"/>
      <c r="AJ123" s="108"/>
      <c r="AK123" s="108"/>
      <c r="AL123" s="108"/>
      <c r="AM123" s="108"/>
      <c r="AN123" s="108"/>
      <c r="AO123" s="108"/>
      <c r="AP123" s="108"/>
      <c r="AQ123" s="108"/>
      <c r="AR123" s="108"/>
      <c r="AS123" s="108"/>
      <c r="AT123" s="108"/>
      <c r="AU123" s="108"/>
      <c r="AV123" s="108"/>
      <c r="AW123" s="108"/>
      <c r="AX123" s="108"/>
      <c r="AY123" s="108"/>
      <c r="AZ123" s="108"/>
      <c r="BA123" s="108"/>
      <c r="BB123" s="108"/>
      <c r="BC123" s="108"/>
      <c r="BD123" s="108"/>
      <c r="BE123" s="108"/>
      <c r="BF123" s="108"/>
      <c r="BG123" s="108"/>
      <c r="BH123" s="108"/>
      <c r="BI123" s="108"/>
      <c r="BJ123" s="108"/>
      <c r="BK123" s="108"/>
      <c r="BL123" s="108"/>
      <c r="BM123" s="108"/>
      <c r="BN123" s="108"/>
      <c r="BO123" s="108"/>
      <c r="BP123" s="108"/>
      <c r="BQ123" s="108"/>
      <c r="BR123" s="108"/>
      <c r="BS123" s="60"/>
      <c r="BT123" s="60"/>
      <c r="BU123" s="60"/>
      <c r="BV123" s="60"/>
      <c r="BW123" s="6"/>
      <c r="BX123" s="6"/>
      <c r="BY123" s="6"/>
      <c r="BZ123" s="6"/>
      <c r="CA123" s="6"/>
    </row>
    <row r="124" spans="1:79" ht="13.5" thickTop="1" x14ac:dyDescent="0.2">
      <c r="E124"/>
      <c r="P124" s="178">
        <v>122</v>
      </c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/>
      <c r="AQ124"/>
      <c r="AR124"/>
      <c r="AS124"/>
      <c r="AT124"/>
      <c r="AU124"/>
      <c r="AV124"/>
      <c r="AW124"/>
      <c r="AX124"/>
      <c r="AY124"/>
      <c r="AZ124"/>
      <c r="BA124"/>
      <c r="BB124"/>
      <c r="BC124"/>
      <c r="BD124"/>
      <c r="BE124"/>
      <c r="BF124"/>
      <c r="BG124"/>
      <c r="BH124"/>
      <c r="BI124"/>
      <c r="BJ124"/>
      <c r="BK124"/>
      <c r="BL124"/>
      <c r="BM124"/>
      <c r="BN124"/>
      <c r="BO124"/>
      <c r="BP124"/>
      <c r="BQ124"/>
      <c r="BR124"/>
      <c r="BS124" s="60"/>
      <c r="BT124" s="60"/>
      <c r="BU124" s="60"/>
      <c r="BV124" s="60"/>
    </row>
    <row r="125" spans="1:79" x14ac:dyDescent="0.2">
      <c r="B125" s="2">
        <v>111</v>
      </c>
      <c r="C125" s="18" t="s">
        <v>198</v>
      </c>
      <c r="D125" s="8"/>
      <c r="E125"/>
      <c r="P125" s="178">
        <v>123</v>
      </c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/>
      <c r="AQ125"/>
      <c r="AR125"/>
      <c r="AS125"/>
      <c r="AT125"/>
      <c r="AU125"/>
      <c r="AV125"/>
      <c r="AW125"/>
      <c r="AX125"/>
      <c r="AY125"/>
      <c r="AZ125"/>
      <c r="BA125"/>
      <c r="BB125"/>
      <c r="BC125"/>
      <c r="BD125"/>
      <c r="BE125"/>
      <c r="BF125"/>
      <c r="BG125"/>
      <c r="BH125"/>
      <c r="BI125"/>
      <c r="BJ125"/>
      <c r="BK125"/>
      <c r="BL125"/>
      <c r="BM125"/>
      <c r="BN125"/>
      <c r="BO125"/>
      <c r="BP125"/>
      <c r="BQ125"/>
      <c r="BR125"/>
      <c r="BS125" s="60"/>
      <c r="BT125" s="60"/>
      <c r="BU125" s="60"/>
      <c r="BV125" s="60"/>
    </row>
    <row r="126" spans="1:79" x14ac:dyDescent="0.2">
      <c r="B126" s="2">
        <v>112</v>
      </c>
      <c r="E126"/>
      <c r="P126" s="178">
        <v>124</v>
      </c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  <c r="AH126"/>
      <c r="AI126"/>
      <c r="AJ126"/>
      <c r="AK126"/>
      <c r="AL126"/>
      <c r="AM126"/>
      <c r="AN126"/>
      <c r="AO126"/>
      <c r="AP126"/>
      <c r="AQ126"/>
      <c r="AR126"/>
      <c r="AS126"/>
      <c r="AT126"/>
      <c r="AU126"/>
      <c r="AV126"/>
      <c r="AW126"/>
      <c r="AX126"/>
      <c r="AY126"/>
      <c r="AZ126"/>
      <c r="BA126"/>
      <c r="BB126"/>
      <c r="BC126"/>
      <c r="BD126"/>
      <c r="BE126"/>
      <c r="BF126"/>
      <c r="BG126"/>
      <c r="BH126"/>
      <c r="BI126"/>
      <c r="BJ126"/>
      <c r="BK126"/>
      <c r="BL126"/>
      <c r="BM126"/>
      <c r="BN126"/>
      <c r="BO126"/>
      <c r="BP126"/>
      <c r="BQ126"/>
      <c r="BR126"/>
      <c r="BS126" s="60"/>
      <c r="BT126" s="60"/>
      <c r="BU126" s="60"/>
      <c r="BV126" s="60"/>
    </row>
    <row r="127" spans="1:79" x14ac:dyDescent="0.2">
      <c r="B127" s="2">
        <v>113</v>
      </c>
      <c r="E127" s="23" t="s">
        <v>199</v>
      </c>
      <c r="F127" s="3"/>
      <c r="G127" s="3"/>
      <c r="H127" s="3"/>
      <c r="I127" s="3"/>
      <c r="J127" s="3"/>
      <c r="K127" s="3"/>
      <c r="P127" s="178">
        <v>125</v>
      </c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  <c r="AO127"/>
      <c r="AP127"/>
      <c r="AQ127"/>
      <c r="AR127"/>
      <c r="AS127"/>
      <c r="AT127"/>
      <c r="AU127"/>
      <c r="AV127"/>
      <c r="AW127"/>
      <c r="AX127"/>
      <c r="AY127"/>
      <c r="AZ127"/>
      <c r="BA127"/>
      <c r="BB127"/>
      <c r="BC127"/>
      <c r="BD127"/>
      <c r="BE127"/>
      <c r="BF127"/>
      <c r="BG127"/>
      <c r="BH127"/>
      <c r="BI127"/>
      <c r="BJ127"/>
      <c r="BK127"/>
      <c r="BL127"/>
      <c r="BM127"/>
      <c r="BN127"/>
      <c r="BO127"/>
      <c r="BP127"/>
      <c r="BQ127"/>
      <c r="BR127"/>
      <c r="BS127" s="60"/>
      <c r="BT127" s="60"/>
      <c r="BU127" s="60"/>
      <c r="BV127" s="60"/>
    </row>
    <row r="128" spans="1:79" x14ac:dyDescent="0.2">
      <c r="B128" s="2">
        <v>114</v>
      </c>
      <c r="E128" t="s">
        <v>13</v>
      </c>
      <c r="F128" s="6"/>
      <c r="G128" s="6">
        <f>HLOOKUP($E$3,$Q$3:$BX$269,P128,FALSE)</f>
        <v>179017</v>
      </c>
      <c r="H128" s="6">
        <f t="shared" ref="H128:K130" si="38">H96</f>
        <v>182688</v>
      </c>
      <c r="I128" s="6">
        <f t="shared" si="38"/>
        <v>186243</v>
      </c>
      <c r="J128" s="6">
        <f t="shared" si="38"/>
        <v>189833</v>
      </c>
      <c r="K128" s="6">
        <f t="shared" si="38"/>
        <v>193280</v>
      </c>
      <c r="L128" s="6">
        <f t="shared" ref="L128:M128" si="39">L96</f>
        <v>196883</v>
      </c>
      <c r="M128" s="6">
        <f t="shared" si="39"/>
        <v>200624</v>
      </c>
      <c r="N128" s="6">
        <f t="shared" ref="N128" si="40">N96</f>
        <v>204398</v>
      </c>
      <c r="O128" s="63"/>
      <c r="P128" s="178">
        <v>126</v>
      </c>
      <c r="R128" s="6">
        <v>1086178</v>
      </c>
      <c r="S128" s="6">
        <v>12510</v>
      </c>
      <c r="T128" s="6">
        <v>1620</v>
      </c>
      <c r="U128" s="6">
        <v>37404</v>
      </c>
      <c r="V128" s="6">
        <v>69561</v>
      </c>
      <c r="W128" s="6">
        <v>30921</v>
      </c>
      <c r="X128" s="6">
        <v>7553</v>
      </c>
      <c r="Y128" s="6">
        <v>2705</v>
      </c>
      <c r="Z128" s="6">
        <v>12743</v>
      </c>
      <c r="AA128" s="6">
        <v>179017</v>
      </c>
      <c r="AB128" s="6">
        <v>63484</v>
      </c>
      <c r="AC128" s="6">
        <v>92004</v>
      </c>
      <c r="AD128" s="6">
        <v>19052</v>
      </c>
      <c r="AE128" s="6">
        <v>24962</v>
      </c>
      <c r="AF128" s="6">
        <v>31547</v>
      </c>
      <c r="AG128" s="6">
        <v>22581</v>
      </c>
      <c r="AH128" s="6">
        <v>3745</v>
      </c>
      <c r="AI128" s="6">
        <v>48230</v>
      </c>
      <c r="AJ128" s="6">
        <v>11946</v>
      </c>
      <c r="AK128" s="6">
        <v>23128</v>
      </c>
      <c r="AL128" s="6">
        <v>2680</v>
      </c>
      <c r="AM128" s="6">
        <v>1280</v>
      </c>
      <c r="AN128" s="6">
        <v>5656</v>
      </c>
      <c r="AO128" s="6">
        <v>1477590</v>
      </c>
      <c r="AP128" s="6">
        <v>371749</v>
      </c>
      <c r="AQ128" s="6">
        <v>23506</v>
      </c>
      <c r="AR128" s="6">
        <v>28423</v>
      </c>
      <c r="AS128" s="6">
        <v>11371</v>
      </c>
      <c r="AT128" s="6">
        <v>14773</v>
      </c>
      <c r="AU128" s="6">
        <v>168224</v>
      </c>
      <c r="AV128" s="6">
        <v>44067</v>
      </c>
      <c r="AW128" s="6">
        <v>45039</v>
      </c>
      <c r="AX128" s="6">
        <v>59172</v>
      </c>
      <c r="AY128" s="6">
        <v>10083</v>
      </c>
      <c r="AZ128" s="6">
        <v>27852</v>
      </c>
      <c r="BA128" s="6">
        <v>5952</v>
      </c>
      <c r="BB128" s="6">
        <v>78368</v>
      </c>
      <c r="BC128" s="6">
        <v>13021</v>
      </c>
      <c r="BD128" s="6">
        <v>62880</v>
      </c>
      <c r="BE128" s="6">
        <v>11775</v>
      </c>
      <c r="BF128" s="6">
        <v>34142</v>
      </c>
      <c r="BG128" s="6">
        <v>4418</v>
      </c>
      <c r="BH128" s="6">
        <v>6074</v>
      </c>
      <c r="BI128" s="6">
        <v>2973</v>
      </c>
      <c r="BJ128" s="6">
        <v>57373</v>
      </c>
      <c r="BK128" s="6">
        <v>8553</v>
      </c>
      <c r="BL128" s="6">
        <v>795394</v>
      </c>
      <c r="BM128" s="6">
        <v>15675</v>
      </c>
      <c r="BN128" s="6">
        <v>26253</v>
      </c>
      <c r="BO128" s="6">
        <v>4388</v>
      </c>
      <c r="BP128" s="6">
        <v>24829</v>
      </c>
      <c r="BQ128" s="6">
        <v>163411</v>
      </c>
      <c r="BR128" s="6">
        <v>115328</v>
      </c>
      <c r="BS128" s="60"/>
      <c r="BT128" s="60"/>
      <c r="BU128" s="60"/>
      <c r="BV128" s="60"/>
    </row>
    <row r="129" spans="2:74" x14ac:dyDescent="0.2">
      <c r="B129" s="2">
        <v>115</v>
      </c>
      <c r="E129" t="s">
        <v>14</v>
      </c>
      <c r="F129" s="24"/>
      <c r="G129" s="24">
        <f>HLOOKUP($E$3,$Q$3:$BX$269,P129,FALSE)</f>
        <v>3594149979</v>
      </c>
      <c r="H129" s="24">
        <f t="shared" si="38"/>
        <v>3747675435.4483781</v>
      </c>
      <c r="I129" s="24">
        <f t="shared" si="38"/>
        <v>3918946572.1537189</v>
      </c>
      <c r="J129" s="24">
        <f t="shared" si="38"/>
        <v>4074560286.4929938</v>
      </c>
      <c r="K129" s="24">
        <f t="shared" si="38"/>
        <v>4229958889.9590549</v>
      </c>
      <c r="L129" s="24">
        <f t="shared" ref="L129:M129" si="41">L97</f>
        <v>4347847113.9067802</v>
      </c>
      <c r="M129" s="24">
        <f t="shared" si="41"/>
        <v>4422917142.6129341</v>
      </c>
      <c r="N129" s="24">
        <f t="shared" ref="N129" si="42">N97</f>
        <v>4494068849.00951</v>
      </c>
      <c r="O129" s="169"/>
      <c r="P129" s="178">
        <v>127</v>
      </c>
      <c r="R129" s="24">
        <v>27034535870.480499</v>
      </c>
      <c r="S129" s="24">
        <v>271104830.44999999</v>
      </c>
      <c r="T129" s="24">
        <v>28522759.170000002</v>
      </c>
      <c r="U129" s="24">
        <v>953862086</v>
      </c>
      <c r="V129" s="24">
        <v>1502712382</v>
      </c>
      <c r="W129" s="24">
        <v>485819444.00999999</v>
      </c>
      <c r="X129" s="24">
        <v>148992172.16</v>
      </c>
      <c r="Y129" s="24">
        <v>31457252</v>
      </c>
      <c r="Z129" s="24">
        <v>246117376</v>
      </c>
      <c r="AA129" s="24">
        <v>3594149979</v>
      </c>
      <c r="AB129" s="24">
        <v>1252301419.01</v>
      </c>
      <c r="AC129" s="24">
        <v>2162811439.3600001</v>
      </c>
      <c r="AD129" s="24">
        <v>314551992.36000001</v>
      </c>
      <c r="AE129" s="24">
        <v>629085520.64999998</v>
      </c>
      <c r="AF129" s="24">
        <v>565569080.75999999</v>
      </c>
      <c r="AG129" s="24">
        <v>602119699.61000001</v>
      </c>
      <c r="AH129" s="24">
        <v>68838291.430000007</v>
      </c>
      <c r="AI129" s="24">
        <v>838624757.69000006</v>
      </c>
      <c r="AJ129" s="24">
        <v>259911886.53</v>
      </c>
      <c r="AK129" s="24">
        <v>505510926</v>
      </c>
      <c r="AL129" s="24">
        <v>73308995.290000007</v>
      </c>
      <c r="AM129" s="24">
        <v>19016326</v>
      </c>
      <c r="AN129" s="24">
        <v>139172811.49000001</v>
      </c>
      <c r="AO129" s="24">
        <v>38347150672.719498</v>
      </c>
      <c r="AP129" s="24">
        <v>7298068533.5</v>
      </c>
      <c r="AQ129" s="24">
        <v>307008084.56</v>
      </c>
      <c r="AR129" s="24">
        <v>664341137.20000005</v>
      </c>
      <c r="AS129" s="24">
        <v>232977721.50999999</v>
      </c>
      <c r="AT129" s="24">
        <v>295018733.26999998</v>
      </c>
      <c r="AU129" s="24">
        <v>3231684900.1933999</v>
      </c>
      <c r="AV129" s="24">
        <v>969441530.51999998</v>
      </c>
      <c r="AW129" s="24">
        <v>829117234.69000006</v>
      </c>
      <c r="AX129" s="24">
        <v>1290753216.6400001</v>
      </c>
      <c r="AY129" s="24">
        <v>287819884.76999998</v>
      </c>
      <c r="AZ129" s="24">
        <v>534285847.88999999</v>
      </c>
      <c r="BA129" s="24">
        <v>112840271.22</v>
      </c>
      <c r="BB129" s="24">
        <v>1683038599.1500001</v>
      </c>
      <c r="BC129" s="24">
        <v>263703615.56999999</v>
      </c>
      <c r="BD129" s="24">
        <v>1097433066.9100001</v>
      </c>
      <c r="BE129" s="24">
        <v>180324917</v>
      </c>
      <c r="BF129" s="24">
        <v>596581098.65999997</v>
      </c>
      <c r="BG129" s="24">
        <v>86756868</v>
      </c>
      <c r="BH129" s="24">
        <v>102355465.76000001</v>
      </c>
      <c r="BI129" s="24">
        <v>80051392.930000007</v>
      </c>
      <c r="BJ129" s="24">
        <v>937233022.21000004</v>
      </c>
      <c r="BK129" s="24">
        <v>179401959</v>
      </c>
      <c r="BL129" s="24">
        <v>23728746387</v>
      </c>
      <c r="BM129" s="24">
        <v>150690344</v>
      </c>
      <c r="BN129" s="24">
        <v>384936745</v>
      </c>
      <c r="BO129" s="24">
        <v>112032060.45</v>
      </c>
      <c r="BP129" s="24">
        <v>435303751.14999998</v>
      </c>
      <c r="BQ129" s="24">
        <v>3317730900.8685999</v>
      </c>
      <c r="BR129" s="24">
        <v>2895402762.21</v>
      </c>
      <c r="BS129" s="60"/>
      <c r="BT129" s="60"/>
      <c r="BU129" s="60"/>
      <c r="BV129" s="60"/>
    </row>
    <row r="130" spans="2:74" x14ac:dyDescent="0.2">
      <c r="B130" s="2">
        <v>116</v>
      </c>
      <c r="E130" t="s">
        <v>15</v>
      </c>
      <c r="F130" s="6"/>
      <c r="G130" s="6">
        <f>HLOOKUP($E$3,$Q$3:$BX$269,P130,FALSE)</f>
        <v>701130</v>
      </c>
      <c r="H130" s="6">
        <f t="shared" si="38"/>
        <v>765457.07666728133</v>
      </c>
      <c r="I130" s="6">
        <f t="shared" si="38"/>
        <v>790576.00547909562</v>
      </c>
      <c r="J130" s="6">
        <f t="shared" si="38"/>
        <v>814067.8435780392</v>
      </c>
      <c r="K130" s="6">
        <f t="shared" si="38"/>
        <v>839001.10727625655</v>
      </c>
      <c r="L130" s="6">
        <f t="shared" ref="L130:M130" si="43">L98</f>
        <v>865241.17992754967</v>
      </c>
      <c r="M130" s="6">
        <f t="shared" si="43"/>
        <v>895361.50141660229</v>
      </c>
      <c r="N130" s="6">
        <f t="shared" ref="N130" si="44">N98</f>
        <v>923236.95319348422</v>
      </c>
      <c r="O130" s="63"/>
      <c r="P130" s="178">
        <v>128</v>
      </c>
      <c r="R130" s="6">
        <v>5256976</v>
      </c>
      <c r="S130" s="6">
        <v>47551</v>
      </c>
      <c r="T130" s="6">
        <v>5943</v>
      </c>
      <c r="U130" s="6">
        <v>161749</v>
      </c>
      <c r="V130" s="6">
        <v>340325</v>
      </c>
      <c r="W130" s="6">
        <v>103988</v>
      </c>
      <c r="X130" s="6">
        <v>30827</v>
      </c>
      <c r="Y130" s="6">
        <v>7495</v>
      </c>
      <c r="Z130" s="6">
        <v>60500</v>
      </c>
      <c r="AA130" s="6">
        <v>701130</v>
      </c>
      <c r="AB130" s="6">
        <v>253015</v>
      </c>
      <c r="AC130" s="6">
        <v>455500</v>
      </c>
      <c r="AD130" s="6">
        <v>60706</v>
      </c>
      <c r="AE130" s="6">
        <v>100995</v>
      </c>
      <c r="AF130" s="6">
        <v>125452</v>
      </c>
      <c r="AG130" s="6">
        <v>111290</v>
      </c>
      <c r="AH130" s="6">
        <v>15109</v>
      </c>
      <c r="AI130" s="6">
        <v>156061</v>
      </c>
      <c r="AJ130" s="6">
        <v>63564</v>
      </c>
      <c r="AK130" s="6">
        <v>109468</v>
      </c>
      <c r="AL130" s="6">
        <v>15027</v>
      </c>
      <c r="AM130" s="6">
        <v>4353</v>
      </c>
      <c r="AN130" s="6">
        <v>26275</v>
      </c>
      <c r="AO130" s="6">
        <v>6654979</v>
      </c>
      <c r="AP130" s="6">
        <v>1448806</v>
      </c>
      <c r="AQ130" s="6">
        <v>71721</v>
      </c>
      <c r="AR130" s="6">
        <v>113531</v>
      </c>
      <c r="AS130" s="6">
        <v>42180</v>
      </c>
      <c r="AT130" s="6">
        <v>48652</v>
      </c>
      <c r="AU130" s="6">
        <v>673584</v>
      </c>
      <c r="AV130" s="6">
        <v>189055</v>
      </c>
      <c r="AW130" s="6">
        <v>180898</v>
      </c>
      <c r="AX130" s="6">
        <v>264231</v>
      </c>
      <c r="AY130" s="6">
        <v>51929</v>
      </c>
      <c r="AZ130" s="6">
        <v>100544</v>
      </c>
      <c r="BA130" s="6">
        <v>21676</v>
      </c>
      <c r="BB130" s="6">
        <v>389078</v>
      </c>
      <c r="BC130" s="6">
        <v>51685</v>
      </c>
      <c r="BD130" s="6">
        <v>229662</v>
      </c>
      <c r="BE130" s="6">
        <v>36190</v>
      </c>
      <c r="BF130" s="6">
        <v>112797</v>
      </c>
      <c r="BG130" s="6">
        <v>15373</v>
      </c>
      <c r="BH130" s="6">
        <v>23290</v>
      </c>
      <c r="BI130" s="6">
        <v>20922</v>
      </c>
      <c r="BJ130" s="6">
        <v>174301</v>
      </c>
      <c r="BK130" s="6">
        <v>39040</v>
      </c>
      <c r="BL130" s="6">
        <v>4343380</v>
      </c>
      <c r="BM130" s="6">
        <v>37505</v>
      </c>
      <c r="BN130" s="6">
        <v>81934</v>
      </c>
      <c r="BO130" s="6">
        <v>19855</v>
      </c>
      <c r="BP130" s="6">
        <v>78705</v>
      </c>
      <c r="BQ130" s="6">
        <v>678505</v>
      </c>
      <c r="BR130" s="6">
        <v>533906</v>
      </c>
      <c r="BS130" s="60"/>
      <c r="BT130" s="60"/>
      <c r="BU130" s="60"/>
      <c r="BV130" s="60"/>
    </row>
    <row r="131" spans="2:74" x14ac:dyDescent="0.2">
      <c r="B131" s="2">
        <v>117</v>
      </c>
      <c r="E131" t="s">
        <v>200</v>
      </c>
      <c r="F131" s="6"/>
      <c r="G131" s="6">
        <f>HLOOKUP($E$3,$Q$3:$BX$269,P131,FALSE)</f>
        <v>750598</v>
      </c>
      <c r="H131" s="6">
        <f t="shared" ref="H131:N131" si="45">MAX(G131,H130)</f>
        <v>765457.07666728133</v>
      </c>
      <c r="I131" s="6">
        <f t="shared" si="45"/>
        <v>790576.00547909562</v>
      </c>
      <c r="J131" s="6">
        <f t="shared" si="45"/>
        <v>814067.8435780392</v>
      </c>
      <c r="K131" s="6">
        <f t="shared" si="45"/>
        <v>839001.10727625655</v>
      </c>
      <c r="L131" s="6">
        <f t="shared" si="45"/>
        <v>865241.17992754967</v>
      </c>
      <c r="M131" s="6">
        <f t="shared" si="45"/>
        <v>895361.50141660229</v>
      </c>
      <c r="N131" s="6">
        <f t="shared" si="45"/>
        <v>923236.95319348422</v>
      </c>
      <c r="O131" s="63"/>
      <c r="P131" s="178">
        <v>129</v>
      </c>
      <c r="R131" s="6">
        <v>6110911.2599999998</v>
      </c>
      <c r="S131" s="6">
        <v>52764</v>
      </c>
      <c r="T131" s="6">
        <v>8722</v>
      </c>
      <c r="U131" s="6">
        <v>219364</v>
      </c>
      <c r="V131" s="6">
        <v>379690</v>
      </c>
      <c r="W131" s="6">
        <v>116948</v>
      </c>
      <c r="X131" s="6">
        <v>39945</v>
      </c>
      <c r="Y131" s="6">
        <v>7643</v>
      </c>
      <c r="Z131" s="6">
        <v>65612</v>
      </c>
      <c r="AA131" s="6">
        <v>750598</v>
      </c>
      <c r="AB131" s="6">
        <v>314474</v>
      </c>
      <c r="AC131" s="6">
        <v>656700</v>
      </c>
      <c r="AD131" s="6">
        <v>70523</v>
      </c>
      <c r="AE131" s="6">
        <v>136289</v>
      </c>
      <c r="AF131" s="6">
        <v>143420</v>
      </c>
      <c r="AG131" s="6">
        <v>116734</v>
      </c>
      <c r="AH131" s="6">
        <v>18859</v>
      </c>
      <c r="AI131" s="6">
        <v>206940</v>
      </c>
      <c r="AJ131" s="6">
        <v>69436</v>
      </c>
      <c r="AK131" s="6">
        <v>214152</v>
      </c>
      <c r="AL131" s="6">
        <v>22617</v>
      </c>
      <c r="AM131" s="6">
        <v>7653</v>
      </c>
      <c r="AN131" s="6">
        <v>40003</v>
      </c>
      <c r="AO131" s="6">
        <v>6841022</v>
      </c>
      <c r="AP131" s="6">
        <v>1518168</v>
      </c>
      <c r="AQ131" s="6">
        <v>71721</v>
      </c>
      <c r="AR131" s="6">
        <v>147462</v>
      </c>
      <c r="AS131" s="6">
        <v>50701</v>
      </c>
      <c r="AT131" s="6">
        <v>69984</v>
      </c>
      <c r="AU131" s="6">
        <v>719375</v>
      </c>
      <c r="AV131" s="6">
        <v>194762</v>
      </c>
      <c r="AW131" s="6">
        <v>204588</v>
      </c>
      <c r="AX131" s="6">
        <v>269269</v>
      </c>
      <c r="AY131" s="6">
        <v>52067</v>
      </c>
      <c r="AZ131" s="6">
        <v>138403</v>
      </c>
      <c r="BA131" s="6">
        <v>26895</v>
      </c>
      <c r="BB131" s="6">
        <v>389078</v>
      </c>
      <c r="BC131" s="6">
        <v>53650</v>
      </c>
      <c r="BD131" s="6">
        <v>244040</v>
      </c>
      <c r="BE131" s="6">
        <v>47940</v>
      </c>
      <c r="BF131" s="6">
        <v>156336</v>
      </c>
      <c r="BG131" s="6">
        <v>19991</v>
      </c>
      <c r="BH131" s="6">
        <v>39622</v>
      </c>
      <c r="BI131" s="6">
        <v>22753</v>
      </c>
      <c r="BJ131" s="6">
        <v>221752</v>
      </c>
      <c r="BK131" s="6">
        <v>48436</v>
      </c>
      <c r="BL131" s="6">
        <v>5018278</v>
      </c>
      <c r="BM131" s="6">
        <v>37505</v>
      </c>
      <c r="BN131" s="6">
        <v>104372</v>
      </c>
      <c r="BO131" s="6">
        <v>19855</v>
      </c>
      <c r="BP131" s="6">
        <v>94390</v>
      </c>
      <c r="BQ131" s="6">
        <v>681698</v>
      </c>
      <c r="BR131" s="6">
        <v>580026</v>
      </c>
      <c r="BS131" s="60"/>
      <c r="BT131" s="60"/>
      <c r="BU131" s="60"/>
      <c r="BV131" s="60"/>
    </row>
    <row r="132" spans="2:74" x14ac:dyDescent="0.2">
      <c r="B132" s="2">
        <v>118</v>
      </c>
      <c r="E132"/>
      <c r="P132" s="178">
        <v>130</v>
      </c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  <c r="AO132"/>
      <c r="AP132"/>
      <c r="AQ132"/>
      <c r="AR132"/>
      <c r="AS132"/>
      <c r="AT132"/>
      <c r="AU132"/>
      <c r="AV132"/>
      <c r="AW132"/>
      <c r="AX132"/>
      <c r="AY132"/>
      <c r="AZ132"/>
      <c r="BA132"/>
      <c r="BB132"/>
      <c r="BC132"/>
      <c r="BD132"/>
      <c r="BE132"/>
      <c r="BF132"/>
      <c r="BG132"/>
      <c r="BH132"/>
      <c r="BI132"/>
      <c r="BJ132"/>
      <c r="BK132"/>
      <c r="BL132"/>
      <c r="BM132"/>
      <c r="BN132"/>
      <c r="BO132"/>
      <c r="BP132"/>
      <c r="BQ132"/>
      <c r="BR132"/>
      <c r="BS132" s="60"/>
      <c r="BT132" s="60"/>
      <c r="BU132" s="60"/>
      <c r="BV132" s="60"/>
    </row>
    <row r="133" spans="2:74" ht="13.5" thickBot="1" x14ac:dyDescent="0.25">
      <c r="B133" s="2">
        <v>119</v>
      </c>
      <c r="E133" s="23" t="s">
        <v>201</v>
      </c>
      <c r="F133" s="3"/>
      <c r="G133" s="3"/>
      <c r="P133" s="178">
        <v>131</v>
      </c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  <c r="AP133"/>
      <c r="AQ133"/>
      <c r="AR133"/>
      <c r="AS133"/>
      <c r="AT133"/>
      <c r="AU133"/>
      <c r="AV133"/>
      <c r="AW133"/>
      <c r="AX133"/>
      <c r="AY133"/>
      <c r="AZ133"/>
      <c r="BA133"/>
      <c r="BB133"/>
      <c r="BC133"/>
      <c r="BD133"/>
      <c r="BE133"/>
      <c r="BF133"/>
      <c r="BG133"/>
      <c r="BH133"/>
      <c r="BI133"/>
      <c r="BJ133"/>
      <c r="BK133"/>
      <c r="BL133"/>
      <c r="BM133"/>
      <c r="BN133"/>
      <c r="BO133"/>
      <c r="BP133"/>
      <c r="BQ133"/>
      <c r="BR133"/>
      <c r="BS133" s="60"/>
      <c r="BT133" s="60"/>
      <c r="BU133" s="60"/>
      <c r="BV133" s="60"/>
    </row>
    <row r="134" spans="2:74" ht="13.5" thickBot="1" x14ac:dyDescent="0.25">
      <c r="B134" s="2">
        <v>120</v>
      </c>
      <c r="E134" t="s">
        <v>202</v>
      </c>
      <c r="F134" s="65">
        <f>BZ134</f>
        <v>0</v>
      </c>
      <c r="G134" s="19">
        <f>HLOOKUP($E$3,$Q$3:$BX$269,P134,FALSE)</f>
        <v>2.9737425458421399E-2</v>
      </c>
      <c r="H134" s="113">
        <f>G134*EXP('Model Inputs'!H21)</f>
        <v>3.0505480895885839E-2</v>
      </c>
      <c r="I134" s="114">
        <f>H134*EXP('Model Inputs'!I21)</f>
        <v>3.1009895678227591E-2</v>
      </c>
      <c r="J134" s="114">
        <f>I134*EXP('Model Inputs'!J21)</f>
        <v>3.1560500955722166E-2</v>
      </c>
      <c r="K134" s="114">
        <f>J134*EXP('Model Inputs'!K21)</f>
        <v>3.2165883395244205E-2</v>
      </c>
      <c r="L134" s="114">
        <f>K134*EXP('Model Inputs'!L21)</f>
        <v>3.282552352302856E-2</v>
      </c>
      <c r="M134" s="115">
        <f>L134*EXP('Model Inputs'!M21)</f>
        <v>3.3498691185338762E-2</v>
      </c>
      <c r="N134" s="115">
        <f>M134*EXP('Model Inputs'!N21)</f>
        <v>3.4185663797363236E-2</v>
      </c>
      <c r="O134" s="170"/>
      <c r="P134" s="178">
        <v>132</v>
      </c>
      <c r="R134" s="25">
        <v>2.9737425458421399E-2</v>
      </c>
      <c r="S134" s="25">
        <v>2.9737425458421399E-2</v>
      </c>
      <c r="T134" s="25">
        <v>2.9737425458421399E-2</v>
      </c>
      <c r="U134" s="25">
        <v>2.9737425458421399E-2</v>
      </c>
      <c r="V134" s="25">
        <v>2.9737425458421399E-2</v>
      </c>
      <c r="W134" s="25">
        <v>2.9737425458421399E-2</v>
      </c>
      <c r="X134" s="25">
        <v>2.9737425458421399E-2</v>
      </c>
      <c r="Y134" s="25">
        <v>2.9737425458421399E-2</v>
      </c>
      <c r="Z134" s="25">
        <v>2.9737425458421399E-2</v>
      </c>
      <c r="AA134" s="25">
        <v>2.9737425458421399E-2</v>
      </c>
      <c r="AB134" s="25">
        <v>2.9737425458421399E-2</v>
      </c>
      <c r="AC134" s="25">
        <v>2.9737425458421399E-2</v>
      </c>
      <c r="AD134" s="25">
        <v>2.9737425458421399E-2</v>
      </c>
      <c r="AE134" s="25">
        <v>2.9737425458421399E-2</v>
      </c>
      <c r="AF134" s="25">
        <v>2.9737425458421399E-2</v>
      </c>
      <c r="AG134" s="25">
        <v>2.9737425458421399E-2</v>
      </c>
      <c r="AH134" s="25">
        <v>2.9737425458421399E-2</v>
      </c>
      <c r="AI134" s="25">
        <v>2.9737425458421399E-2</v>
      </c>
      <c r="AJ134" s="25">
        <v>2.9737425458421399E-2</v>
      </c>
      <c r="AK134" s="25">
        <v>2.9737425458421399E-2</v>
      </c>
      <c r="AL134" s="25">
        <v>2.9737425458421399E-2</v>
      </c>
      <c r="AM134" s="25">
        <v>2.9737425458421399E-2</v>
      </c>
      <c r="AN134" s="25">
        <v>2.9737425458421399E-2</v>
      </c>
      <c r="AO134" s="25">
        <v>2.9737425458421399E-2</v>
      </c>
      <c r="AP134" s="25">
        <v>2.9737425458421399E-2</v>
      </c>
      <c r="AQ134" s="25">
        <v>2.9737425458421399E-2</v>
      </c>
      <c r="AR134" s="25">
        <v>2.9737425458421399E-2</v>
      </c>
      <c r="AS134" s="25">
        <v>2.9737425458421399E-2</v>
      </c>
      <c r="AT134" s="25">
        <v>2.9737425458421399E-2</v>
      </c>
      <c r="AU134" s="25">
        <v>2.9737425458421399E-2</v>
      </c>
      <c r="AV134" s="25">
        <v>2.9737425458421399E-2</v>
      </c>
      <c r="AW134" s="25">
        <v>2.9737425458421399E-2</v>
      </c>
      <c r="AX134" s="25">
        <v>2.9737425458421399E-2</v>
      </c>
      <c r="AY134" s="25">
        <v>2.9737425458421399E-2</v>
      </c>
      <c r="AZ134" s="25">
        <v>2.9737425458421399E-2</v>
      </c>
      <c r="BA134" s="25">
        <v>2.9737425458421399E-2</v>
      </c>
      <c r="BB134" s="25">
        <v>2.9737425458421399E-2</v>
      </c>
      <c r="BC134" s="25">
        <v>2.9737425458421399E-2</v>
      </c>
      <c r="BD134" s="25">
        <v>2.9737425458421399E-2</v>
      </c>
      <c r="BE134" s="25">
        <v>2.9737425458421399E-2</v>
      </c>
      <c r="BF134" s="25">
        <v>2.9737425458421399E-2</v>
      </c>
      <c r="BG134" s="25">
        <v>2.9737425458421399E-2</v>
      </c>
      <c r="BH134" s="25">
        <v>2.9737425458421399E-2</v>
      </c>
      <c r="BI134" s="25">
        <v>2.9737425458421399E-2</v>
      </c>
      <c r="BJ134" s="25">
        <v>2.9737425458421399E-2</v>
      </c>
      <c r="BK134" s="25">
        <v>2.9737425458421399E-2</v>
      </c>
      <c r="BL134" s="25">
        <v>2.9737425458421399E-2</v>
      </c>
      <c r="BM134" s="25">
        <v>2.9737425458421399E-2</v>
      </c>
      <c r="BN134" s="25">
        <v>2.9737425458421399E-2</v>
      </c>
      <c r="BO134" s="25">
        <v>2.9737425458421399E-2</v>
      </c>
      <c r="BP134" s="25">
        <v>2.9737425458421399E-2</v>
      </c>
      <c r="BQ134" s="25">
        <v>2.9737425458421399E-2</v>
      </c>
      <c r="BR134" s="25">
        <v>2.9737425458421399E-2</v>
      </c>
      <c r="BS134" s="60"/>
      <c r="BT134" s="60"/>
      <c r="BU134" s="60"/>
      <c r="BV134" s="60"/>
    </row>
    <row r="135" spans="2:74" ht="13.5" thickBot="1" x14ac:dyDescent="0.25">
      <c r="B135" s="2">
        <v>121</v>
      </c>
      <c r="E135" t="s">
        <v>203</v>
      </c>
      <c r="F135" s="65">
        <f>BZ135</f>
        <v>0</v>
      </c>
      <c r="G135" s="19">
        <f>HLOOKUP($E$3,$Q$3:$BX$269,P135,FALSE)</f>
        <v>4.8509187505072264E-2</v>
      </c>
      <c r="H135" s="113">
        <f>G135*EXP('Model Inputs'!H20)</f>
        <v>4.9588215416771164E-2</v>
      </c>
      <c r="I135" s="114">
        <f>H135*EXP('Model Inputs'!I20)</f>
        <v>5.062032690403101E-2</v>
      </c>
      <c r="J135" s="114">
        <f>I135*EXP('Model Inputs'!J20)</f>
        <v>5.1844726004424399E-2</v>
      </c>
      <c r="K135" s="114">
        <f>J135*EXP('Model Inputs'!K20)</f>
        <v>5.3082813507429716E-2</v>
      </c>
      <c r="L135" s="114">
        <f>K135*EXP('Model Inputs'!L20)</f>
        <v>5.4410285794699947E-2</v>
      </c>
      <c r="M135" s="115">
        <f>L135*EXP('Model Inputs'!M20)</f>
        <v>5.5770954940935161E-2</v>
      </c>
      <c r="N135" s="115">
        <f>M135*EXP('Model Inputs'!N20)</f>
        <v>5.7165651118980171E-2</v>
      </c>
      <c r="O135" s="170"/>
      <c r="P135" s="178">
        <v>133</v>
      </c>
      <c r="R135" s="25">
        <v>4.8509187505072264E-2</v>
      </c>
      <c r="S135" s="25">
        <v>4.8509187505072264E-2</v>
      </c>
      <c r="T135" s="25">
        <v>4.8509187505072264E-2</v>
      </c>
      <c r="U135" s="25">
        <v>4.8509187505072264E-2</v>
      </c>
      <c r="V135" s="25">
        <v>4.8509187505072264E-2</v>
      </c>
      <c r="W135" s="25">
        <v>4.8509187505072264E-2</v>
      </c>
      <c r="X135" s="25">
        <v>4.8509187505072264E-2</v>
      </c>
      <c r="Y135" s="25">
        <v>4.8509187505072264E-2</v>
      </c>
      <c r="Z135" s="25">
        <v>4.8509187505072264E-2</v>
      </c>
      <c r="AA135" s="25">
        <v>4.8509187505072264E-2</v>
      </c>
      <c r="AB135" s="25">
        <v>4.8509187505072264E-2</v>
      </c>
      <c r="AC135" s="25">
        <v>4.8509187505072264E-2</v>
      </c>
      <c r="AD135" s="25">
        <v>4.8509187505072264E-2</v>
      </c>
      <c r="AE135" s="25">
        <v>4.8509187505072264E-2</v>
      </c>
      <c r="AF135" s="25">
        <v>4.8509187505072264E-2</v>
      </c>
      <c r="AG135" s="25">
        <v>4.8509187505072264E-2</v>
      </c>
      <c r="AH135" s="25">
        <v>4.8509187505072264E-2</v>
      </c>
      <c r="AI135" s="25">
        <v>4.8509187505072264E-2</v>
      </c>
      <c r="AJ135" s="25">
        <v>4.8509187505072264E-2</v>
      </c>
      <c r="AK135" s="25">
        <v>4.8509187505072264E-2</v>
      </c>
      <c r="AL135" s="25">
        <v>4.8509187505072264E-2</v>
      </c>
      <c r="AM135" s="25">
        <v>4.8509187505072264E-2</v>
      </c>
      <c r="AN135" s="25">
        <v>4.8509187505072264E-2</v>
      </c>
      <c r="AO135" s="25">
        <v>4.8509187505072264E-2</v>
      </c>
      <c r="AP135" s="25">
        <v>4.8509187505072264E-2</v>
      </c>
      <c r="AQ135" s="25">
        <v>4.8509187505072264E-2</v>
      </c>
      <c r="AR135" s="25">
        <v>4.8509187505072264E-2</v>
      </c>
      <c r="AS135" s="25">
        <v>4.8509187505072264E-2</v>
      </c>
      <c r="AT135" s="25">
        <v>4.8509187505072264E-2</v>
      </c>
      <c r="AU135" s="25">
        <v>4.8509187505072264E-2</v>
      </c>
      <c r="AV135" s="25">
        <v>4.8509187505072264E-2</v>
      </c>
      <c r="AW135" s="25">
        <v>4.8509187505072264E-2</v>
      </c>
      <c r="AX135" s="25">
        <v>4.8509187505072264E-2</v>
      </c>
      <c r="AY135" s="25">
        <v>4.8509187505072264E-2</v>
      </c>
      <c r="AZ135" s="25">
        <v>4.8509187505072264E-2</v>
      </c>
      <c r="BA135" s="25">
        <v>4.8509187505072264E-2</v>
      </c>
      <c r="BB135" s="25">
        <v>4.8509187505072264E-2</v>
      </c>
      <c r="BC135" s="25">
        <v>4.8509187505072264E-2</v>
      </c>
      <c r="BD135" s="25">
        <v>4.8509187505072264E-2</v>
      </c>
      <c r="BE135" s="25">
        <v>4.8509187505072264E-2</v>
      </c>
      <c r="BF135" s="25">
        <v>4.8509187505072264E-2</v>
      </c>
      <c r="BG135" s="25">
        <v>4.8509187505072264E-2</v>
      </c>
      <c r="BH135" s="25">
        <v>4.8509187505072264E-2</v>
      </c>
      <c r="BI135" s="25">
        <v>4.8509187505072264E-2</v>
      </c>
      <c r="BJ135" s="25">
        <v>4.8509187505072264E-2</v>
      </c>
      <c r="BK135" s="25">
        <v>4.8509187505072264E-2</v>
      </c>
      <c r="BL135" s="25">
        <v>4.8509187505072264E-2</v>
      </c>
      <c r="BM135" s="25">
        <v>4.8509187505072264E-2</v>
      </c>
      <c r="BN135" s="25">
        <v>4.8509187505072264E-2</v>
      </c>
      <c r="BO135" s="25">
        <v>4.8509187505072264E-2</v>
      </c>
      <c r="BP135" s="25">
        <v>4.8509187505072264E-2</v>
      </c>
      <c r="BQ135" s="25">
        <v>4.8509187505072264E-2</v>
      </c>
      <c r="BR135" s="25">
        <v>4.8509187505072264E-2</v>
      </c>
      <c r="BS135" s="60"/>
      <c r="BT135" s="60"/>
      <c r="BU135" s="60"/>
      <c r="BV135" s="60"/>
    </row>
    <row r="136" spans="2:74" x14ac:dyDescent="0.2">
      <c r="B136" s="2">
        <v>122</v>
      </c>
      <c r="E136" t="s">
        <v>204</v>
      </c>
      <c r="F136" s="19">
        <f t="shared" ref="F136:F139" si="46">BZ136</f>
        <v>0</v>
      </c>
      <c r="G136" s="25">
        <f>HLOOKUP($E$3,$Q$3:$BX$269,P136,FALSE)</f>
        <v>4.2877658891077003E-2</v>
      </c>
      <c r="H136" s="25">
        <f>LN(H134/G134)*0.3+LN(H135/G135)*0.7</f>
        <v>2.3049999999999956E-2</v>
      </c>
      <c r="I136" s="25">
        <f t="shared" ref="I136:N136" si="47">LN(I134/H134)*0.3+LN(I135/H135)*0.7</f>
        <v>1.9340000000000024E-2</v>
      </c>
      <c r="J136" s="25">
        <f t="shared" si="47"/>
        <v>2.2010000000000085E-2</v>
      </c>
      <c r="K136" s="25">
        <f t="shared" si="47"/>
        <v>2.2220000000000087E-2</v>
      </c>
      <c r="L136" s="25">
        <f t="shared" si="47"/>
        <v>2.3380000000000022E-2</v>
      </c>
      <c r="M136" s="25">
        <f t="shared" si="47"/>
        <v>2.3380000000000022E-2</v>
      </c>
      <c r="N136" s="25">
        <f t="shared" si="47"/>
        <v>2.3380000000000022E-2</v>
      </c>
      <c r="O136" s="150"/>
      <c r="P136" s="178">
        <v>134</v>
      </c>
      <c r="R136" s="25">
        <v>4.2877658891077003E-2</v>
      </c>
      <c r="S136" s="25">
        <v>4.2877658891077003E-2</v>
      </c>
      <c r="T136" s="25">
        <v>4.2877658891077003E-2</v>
      </c>
      <c r="U136" s="25">
        <v>4.2877658891077003E-2</v>
      </c>
      <c r="V136" s="25">
        <v>4.2877658891077003E-2</v>
      </c>
      <c r="W136" s="25">
        <v>4.2877658891077003E-2</v>
      </c>
      <c r="X136" s="25">
        <v>4.2877658891077003E-2</v>
      </c>
      <c r="Y136" s="25">
        <v>4.2877658891077003E-2</v>
      </c>
      <c r="Z136" s="25">
        <v>4.2877658891077003E-2</v>
      </c>
      <c r="AA136" s="25">
        <v>4.2877658891077003E-2</v>
      </c>
      <c r="AB136" s="25">
        <v>4.2877658891077003E-2</v>
      </c>
      <c r="AC136" s="25">
        <v>4.2877658891077003E-2</v>
      </c>
      <c r="AD136" s="25">
        <v>4.2877658891077003E-2</v>
      </c>
      <c r="AE136" s="25">
        <v>4.2877658891077003E-2</v>
      </c>
      <c r="AF136" s="25">
        <v>4.2877658891077003E-2</v>
      </c>
      <c r="AG136" s="25">
        <v>4.2877658891077003E-2</v>
      </c>
      <c r="AH136" s="25">
        <v>4.2877658891077003E-2</v>
      </c>
      <c r="AI136" s="25">
        <v>4.2877658891077003E-2</v>
      </c>
      <c r="AJ136" s="25">
        <v>4.2877658891077003E-2</v>
      </c>
      <c r="AK136" s="25">
        <v>4.2877658891077003E-2</v>
      </c>
      <c r="AL136" s="25">
        <v>4.2877658891077003E-2</v>
      </c>
      <c r="AM136" s="25">
        <v>4.2877658891077003E-2</v>
      </c>
      <c r="AN136" s="25">
        <v>4.2877658891077003E-2</v>
      </c>
      <c r="AO136" s="25">
        <v>4.2877658891077003E-2</v>
      </c>
      <c r="AP136" s="25">
        <v>4.2877658891077003E-2</v>
      </c>
      <c r="AQ136" s="25">
        <v>4.2877658891077003E-2</v>
      </c>
      <c r="AR136" s="25">
        <v>4.2877658891077003E-2</v>
      </c>
      <c r="AS136" s="25">
        <v>4.2877658891077003E-2</v>
      </c>
      <c r="AT136" s="25">
        <v>4.2877658891077003E-2</v>
      </c>
      <c r="AU136" s="25">
        <v>4.2877658891077003E-2</v>
      </c>
      <c r="AV136" s="25">
        <v>4.2877658891077003E-2</v>
      </c>
      <c r="AW136" s="25">
        <v>4.2877658891077003E-2</v>
      </c>
      <c r="AX136" s="25">
        <v>4.2877658891077003E-2</v>
      </c>
      <c r="AY136" s="25">
        <v>4.2877658891077003E-2</v>
      </c>
      <c r="AZ136" s="25">
        <v>4.2877658891077003E-2</v>
      </c>
      <c r="BA136" s="25">
        <v>4.2877658891077003E-2</v>
      </c>
      <c r="BB136" s="25">
        <v>4.2877658891077003E-2</v>
      </c>
      <c r="BC136" s="25">
        <v>4.2877658891077003E-2</v>
      </c>
      <c r="BD136" s="25">
        <v>4.2877658891077003E-2</v>
      </c>
      <c r="BE136" s="25">
        <v>4.2877658891077003E-2</v>
      </c>
      <c r="BF136" s="25">
        <v>4.2877658891077003E-2</v>
      </c>
      <c r="BG136" s="25">
        <v>4.2877658891077003E-2</v>
      </c>
      <c r="BH136" s="25">
        <v>4.2877658891077003E-2</v>
      </c>
      <c r="BI136" s="25">
        <v>4.2877658891077003E-2</v>
      </c>
      <c r="BJ136" s="25">
        <v>4.2877658891077003E-2</v>
      </c>
      <c r="BK136" s="25">
        <v>4.2877658891077003E-2</v>
      </c>
      <c r="BL136" s="25">
        <v>4.2877658891077003E-2</v>
      </c>
      <c r="BM136" s="25">
        <v>4.2877658891077003E-2</v>
      </c>
      <c r="BN136" s="25">
        <v>4.2877658891077003E-2</v>
      </c>
      <c r="BO136" s="25">
        <v>4.2877658891077003E-2</v>
      </c>
      <c r="BP136" s="25">
        <v>4.2877658891077003E-2</v>
      </c>
      <c r="BQ136" s="25">
        <v>4.2877658891077003E-2</v>
      </c>
      <c r="BR136" s="25">
        <v>4.2877658891077003E-2</v>
      </c>
      <c r="BS136" s="60"/>
      <c r="BT136" s="60"/>
      <c r="BU136" s="60"/>
      <c r="BV136" s="60"/>
    </row>
    <row r="137" spans="2:74" x14ac:dyDescent="0.2">
      <c r="B137" s="2">
        <v>123</v>
      </c>
      <c r="E137" t="s">
        <v>205</v>
      </c>
      <c r="F137" s="65"/>
      <c r="G137" s="15">
        <f>HLOOKUP($E$3,$Q$3:$BX$269,P137,FALSE)</f>
        <v>187.92797845531874</v>
      </c>
      <c r="H137" s="21">
        <f>G137*EXP(H136)</f>
        <v>192.31002745906744</v>
      </c>
      <c r="I137" s="15">
        <f t="shared" ref="I137:N137" si="48">H137*EXP(I136)</f>
        <v>196.06550177069164</v>
      </c>
      <c r="J137" s="15">
        <f t="shared" si="48"/>
        <v>200.42874481159393</v>
      </c>
      <c r="K137" s="15">
        <f t="shared" si="48"/>
        <v>204.9321187199883</v>
      </c>
      <c r="L137" s="15">
        <f t="shared" si="48"/>
        <v>209.77988117533954</v>
      </c>
      <c r="M137" s="15">
        <f t="shared" si="48"/>
        <v>214.74231965595368</v>
      </c>
      <c r="N137" s="15">
        <f t="shared" si="48"/>
        <v>219.82214687535395</v>
      </c>
      <c r="O137" s="168"/>
      <c r="P137" s="178">
        <v>135</v>
      </c>
      <c r="R137" s="15">
        <v>187.03688725906395</v>
      </c>
      <c r="S137" s="15">
        <v>148.34037080609775</v>
      </c>
      <c r="T137" s="15">
        <v>157.48465855325765</v>
      </c>
      <c r="U137" s="15">
        <v>170.50748834136019</v>
      </c>
      <c r="V137" s="15">
        <v>179.67785808938717</v>
      </c>
      <c r="W137" s="15">
        <v>157.71987135324989</v>
      </c>
      <c r="X137" s="15">
        <v>167.96667368949718</v>
      </c>
      <c r="Y137" s="15">
        <v>185.59972741509449</v>
      </c>
      <c r="Z137" s="15">
        <v>191.43995238075385</v>
      </c>
      <c r="AA137" s="15">
        <v>187.92797845531874</v>
      </c>
      <c r="AB137" s="15">
        <v>162.90527194756368</v>
      </c>
      <c r="AC137" s="15">
        <v>191.43995238075385</v>
      </c>
      <c r="AD137" s="15">
        <v>152.15503986595184</v>
      </c>
      <c r="AE137" s="15">
        <v>163.888848024981</v>
      </c>
      <c r="AF137" s="15">
        <v>191.43995238075385</v>
      </c>
      <c r="AG137" s="15">
        <v>160.10435146275455</v>
      </c>
      <c r="AH137" s="15">
        <v>157.48465855325765</v>
      </c>
      <c r="AI137" s="15">
        <v>159.55115677537961</v>
      </c>
      <c r="AJ137" s="15">
        <v>179.67785808938717</v>
      </c>
      <c r="AK137" s="15">
        <v>183.35737267422468</v>
      </c>
      <c r="AL137" s="15">
        <v>159.55115677537961</v>
      </c>
      <c r="AM137" s="15">
        <v>145.46099651439201</v>
      </c>
      <c r="AN137" s="15">
        <v>145.46099651439201</v>
      </c>
      <c r="AO137" s="15">
        <v>177.01713271459982</v>
      </c>
      <c r="AP137" s="15">
        <v>185.59972741509449</v>
      </c>
      <c r="AQ137" s="15">
        <v>175.48125878750818</v>
      </c>
      <c r="AR137" s="15">
        <v>152.04366066680421</v>
      </c>
      <c r="AS137" s="15">
        <v>160.67149259591329</v>
      </c>
      <c r="AT137" s="15">
        <v>162.1181157897912</v>
      </c>
      <c r="AU137" s="15">
        <v>163.888848024981</v>
      </c>
      <c r="AV137" s="15">
        <v>179.67785808938717</v>
      </c>
      <c r="AW137" s="15">
        <v>181.25907302328642</v>
      </c>
      <c r="AX137" s="15">
        <v>157.71987135324989</v>
      </c>
      <c r="AY137" s="15">
        <v>157.71987135324989</v>
      </c>
      <c r="AZ137" s="15">
        <v>148.75497279207428</v>
      </c>
      <c r="BA137" s="15">
        <v>165.4725636336521</v>
      </c>
      <c r="BB137" s="15">
        <v>183.35737267422468</v>
      </c>
      <c r="BC137" s="15">
        <v>181.25907302328642</v>
      </c>
      <c r="BD137" s="15">
        <v>187.03688725906395</v>
      </c>
      <c r="BE137" s="15">
        <v>136.89547782398475</v>
      </c>
      <c r="BF137" s="15">
        <v>148.34037080609775</v>
      </c>
      <c r="BG137" s="15">
        <v>136.89547782398475</v>
      </c>
      <c r="BH137" s="15">
        <v>158.28699440194089</v>
      </c>
      <c r="BI137" s="15">
        <v>157.48465855325765</v>
      </c>
      <c r="BJ137" s="15">
        <v>157.48465855325765</v>
      </c>
      <c r="BK137" s="15">
        <v>168.79567169799981</v>
      </c>
      <c r="BL137" s="15">
        <v>187.03688725906395</v>
      </c>
      <c r="BM137" s="15">
        <v>175.48125878750818</v>
      </c>
      <c r="BN137" s="15">
        <v>157.71987135324989</v>
      </c>
      <c r="BO137" s="15">
        <v>159.33261409187875</v>
      </c>
      <c r="BP137" s="15">
        <v>144.1210537005386</v>
      </c>
      <c r="BQ137" s="15">
        <v>174.03153542242299</v>
      </c>
      <c r="BR137" s="15">
        <v>174.544174483219</v>
      </c>
      <c r="BS137" s="60"/>
      <c r="BT137" s="60"/>
      <c r="BU137" s="60"/>
      <c r="BV137" s="60"/>
    </row>
    <row r="138" spans="2:74" x14ac:dyDescent="0.2">
      <c r="B138" s="2">
        <v>124</v>
      </c>
      <c r="F138" s="65"/>
      <c r="G138" s="15"/>
      <c r="H138" s="15"/>
      <c r="I138" s="15"/>
      <c r="J138" s="15"/>
      <c r="K138" s="15"/>
      <c r="L138" s="15"/>
      <c r="M138" s="15"/>
      <c r="N138" s="15"/>
      <c r="O138" s="168"/>
      <c r="P138" s="178">
        <v>136</v>
      </c>
      <c r="R138" s="15"/>
      <c r="S138" s="15"/>
      <c r="T138" s="15"/>
      <c r="U138" s="15"/>
      <c r="V138" s="15"/>
      <c r="W138" s="15"/>
      <c r="X138" s="15"/>
      <c r="Y138" s="15"/>
      <c r="Z138" s="15"/>
      <c r="AA138" s="15"/>
      <c r="AB138" s="15"/>
      <c r="AC138" s="15"/>
      <c r="AD138" s="15"/>
      <c r="AE138" s="15"/>
      <c r="AF138" s="15"/>
      <c r="AG138" s="15"/>
      <c r="AH138" s="15"/>
      <c r="AI138" s="15"/>
      <c r="AJ138" s="15"/>
      <c r="AK138" s="15"/>
      <c r="AL138" s="15"/>
      <c r="AM138" s="15"/>
      <c r="AN138" s="15"/>
      <c r="AO138" s="15"/>
      <c r="AP138" s="15"/>
      <c r="AQ138" s="15"/>
      <c r="AR138" s="15"/>
      <c r="AS138" s="15"/>
      <c r="AT138" s="15"/>
      <c r="AU138" s="15"/>
      <c r="AV138" s="15"/>
      <c r="AW138" s="15"/>
      <c r="AX138" s="15"/>
      <c r="AY138" s="15"/>
      <c r="AZ138" s="15"/>
      <c r="BA138" s="15"/>
      <c r="BB138" s="15"/>
      <c r="BC138" s="15"/>
      <c r="BD138" s="15"/>
      <c r="BE138" s="15"/>
      <c r="BF138" s="15"/>
      <c r="BG138" s="15"/>
      <c r="BH138" s="15"/>
      <c r="BI138" s="15"/>
      <c r="BJ138" s="15"/>
      <c r="BK138" s="15"/>
      <c r="BL138" s="15"/>
      <c r="BM138" s="15"/>
      <c r="BN138" s="15"/>
      <c r="BO138" s="15"/>
      <c r="BP138" s="15"/>
      <c r="BQ138" s="15"/>
      <c r="BR138" s="15"/>
      <c r="BS138" s="60"/>
      <c r="BT138" s="60"/>
      <c r="BU138" s="60"/>
      <c r="BV138" s="60"/>
    </row>
    <row r="139" spans="2:74" x14ac:dyDescent="0.2">
      <c r="B139" s="2">
        <v>125</v>
      </c>
      <c r="E139" t="s">
        <v>206</v>
      </c>
      <c r="F139" s="21">
        <f t="shared" si="46"/>
        <v>0</v>
      </c>
      <c r="G139" s="15">
        <f>HLOOKUP($E$3,$Q$3:$BX$269,P139,FALSE)</f>
        <v>22.779322766231168</v>
      </c>
      <c r="H139" s="15">
        <f t="shared" ref="H139:K139" si="49">H113</f>
        <v>22.9694129698821</v>
      </c>
      <c r="I139" s="15">
        <f t="shared" si="49"/>
        <v>23.728518462121851</v>
      </c>
      <c r="J139" s="15">
        <f t="shared" si="49"/>
        <v>24.133086596714946</v>
      </c>
      <c r="K139" s="15">
        <f t="shared" si="49"/>
        <v>24.576107733819931</v>
      </c>
      <c r="L139" s="15">
        <f t="shared" ref="L139" si="50">L113</f>
        <v>25.061277145815961</v>
      </c>
      <c r="M139" s="15">
        <f>M113</f>
        <v>25.575219942156181</v>
      </c>
      <c r="N139" s="15">
        <f>N113</f>
        <v>26.099702392815416</v>
      </c>
      <c r="O139" s="168"/>
      <c r="P139" s="178">
        <v>137</v>
      </c>
      <c r="R139" s="15">
        <v>22.779322766231168</v>
      </c>
      <c r="S139" s="15">
        <v>22.779322766231168</v>
      </c>
      <c r="T139" s="15">
        <v>22.779322766231168</v>
      </c>
      <c r="U139" s="15">
        <v>22.779322766231168</v>
      </c>
      <c r="V139" s="15">
        <v>22.779322766231168</v>
      </c>
      <c r="W139" s="15">
        <v>22.779322766231168</v>
      </c>
      <c r="X139" s="15">
        <v>22.779322766231168</v>
      </c>
      <c r="Y139" s="15">
        <v>22.779322766231168</v>
      </c>
      <c r="Z139" s="15">
        <v>22.779322766231168</v>
      </c>
      <c r="AA139" s="15">
        <v>22.779322766231168</v>
      </c>
      <c r="AB139" s="15">
        <v>22.779322766231168</v>
      </c>
      <c r="AC139" s="15">
        <v>22.779322766231168</v>
      </c>
      <c r="AD139" s="15">
        <v>22.779322766231168</v>
      </c>
      <c r="AE139" s="15">
        <v>22.779322766231168</v>
      </c>
      <c r="AF139" s="15">
        <v>22.779322766231168</v>
      </c>
      <c r="AG139" s="15">
        <v>22.779322766231168</v>
      </c>
      <c r="AH139" s="15">
        <v>22.779322766231168</v>
      </c>
      <c r="AI139" s="15">
        <v>22.779322766231168</v>
      </c>
      <c r="AJ139" s="15">
        <v>22.779322766231168</v>
      </c>
      <c r="AK139" s="15">
        <v>22.779322766231168</v>
      </c>
      <c r="AL139" s="15">
        <v>22.779322766231168</v>
      </c>
      <c r="AM139" s="15">
        <v>22.779322766231168</v>
      </c>
      <c r="AN139" s="15">
        <v>22.779322766231168</v>
      </c>
      <c r="AO139" s="15">
        <v>22.779322766231168</v>
      </c>
      <c r="AP139" s="15">
        <v>22.779322766231168</v>
      </c>
      <c r="AQ139" s="15">
        <v>22.779322766231168</v>
      </c>
      <c r="AR139" s="15">
        <v>22.779322766231168</v>
      </c>
      <c r="AS139" s="15">
        <v>22.779322766231168</v>
      </c>
      <c r="AT139" s="15">
        <v>22.779322766231168</v>
      </c>
      <c r="AU139" s="15">
        <v>22.779322766231168</v>
      </c>
      <c r="AV139" s="15">
        <v>22.779322766231168</v>
      </c>
      <c r="AW139" s="15">
        <v>22.779322766231168</v>
      </c>
      <c r="AX139" s="15">
        <v>22.779322766231168</v>
      </c>
      <c r="AY139" s="15">
        <v>22.779322766231168</v>
      </c>
      <c r="AZ139" s="15">
        <v>22.779322766231168</v>
      </c>
      <c r="BA139" s="15">
        <v>22.779322766231168</v>
      </c>
      <c r="BB139" s="15">
        <v>22.779322766231168</v>
      </c>
      <c r="BC139" s="15">
        <v>22.779322766231168</v>
      </c>
      <c r="BD139" s="15">
        <v>22.779322766231168</v>
      </c>
      <c r="BE139" s="15">
        <v>22.779322766231168</v>
      </c>
      <c r="BF139" s="15">
        <v>22.779322766231168</v>
      </c>
      <c r="BG139" s="15">
        <v>22.779322766231168</v>
      </c>
      <c r="BH139" s="15">
        <v>22.779322766231168</v>
      </c>
      <c r="BI139" s="15">
        <v>22.779322766231168</v>
      </c>
      <c r="BJ139" s="15">
        <v>22.779322766231168</v>
      </c>
      <c r="BK139" s="15">
        <v>22.779322766231168</v>
      </c>
      <c r="BL139" s="15">
        <v>22.779322766231168</v>
      </c>
      <c r="BM139" s="15">
        <v>22.779322766231168</v>
      </c>
      <c r="BN139" s="15">
        <v>22.779322766231168</v>
      </c>
      <c r="BO139" s="15">
        <v>22.779322766231168</v>
      </c>
      <c r="BP139" s="15">
        <v>22.779322766231168</v>
      </c>
      <c r="BQ139" s="15">
        <v>22.779322766231168</v>
      </c>
      <c r="BR139" s="15">
        <v>22.779322766231168</v>
      </c>
      <c r="BS139" s="60"/>
      <c r="BT139" s="60"/>
      <c r="BU139" s="60"/>
      <c r="BV139" s="60"/>
    </row>
    <row r="140" spans="2:74" x14ac:dyDescent="0.2">
      <c r="B140" s="2">
        <v>126</v>
      </c>
      <c r="P140" s="178">
        <v>138</v>
      </c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  <c r="AO140"/>
      <c r="AP140"/>
      <c r="AQ140"/>
      <c r="AR140"/>
      <c r="AS140"/>
      <c r="AT140"/>
      <c r="AU140"/>
      <c r="AV140"/>
      <c r="AW140"/>
      <c r="AX140"/>
      <c r="AY140"/>
      <c r="AZ140"/>
      <c r="BA140"/>
      <c r="BB140"/>
      <c r="BC140"/>
      <c r="BD140"/>
      <c r="BE140"/>
      <c r="BF140"/>
      <c r="BG140"/>
      <c r="BH140"/>
      <c r="BI140"/>
      <c r="BJ140"/>
      <c r="BK140"/>
      <c r="BL140"/>
      <c r="BM140"/>
      <c r="BN140"/>
      <c r="BO140"/>
      <c r="BP140"/>
      <c r="BQ140"/>
      <c r="BR140"/>
      <c r="BS140" s="60"/>
      <c r="BT140" s="60"/>
      <c r="BU140" s="60"/>
      <c r="BV140" s="60"/>
    </row>
    <row r="141" spans="2:74" x14ac:dyDescent="0.2">
      <c r="B141" s="2">
        <v>127</v>
      </c>
      <c r="E141" s="23" t="s">
        <v>207</v>
      </c>
      <c r="F141" s="3"/>
      <c r="G141" s="3"/>
      <c r="H141" s="3"/>
      <c r="I141" s="3"/>
      <c r="J141" s="3"/>
      <c r="K141" s="3"/>
      <c r="L141" s="3"/>
      <c r="P141" s="178">
        <v>139</v>
      </c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  <c r="AP141"/>
      <c r="AQ141"/>
      <c r="AR141"/>
      <c r="AS141"/>
      <c r="AT141"/>
      <c r="AU141"/>
      <c r="AV141"/>
      <c r="AW141"/>
      <c r="AX141"/>
      <c r="AY141"/>
      <c r="AZ141"/>
      <c r="BA141"/>
      <c r="BB141"/>
      <c r="BC141"/>
      <c r="BD141"/>
      <c r="BE141"/>
      <c r="BF141"/>
      <c r="BG141"/>
      <c r="BH141"/>
      <c r="BI141"/>
      <c r="BJ141"/>
      <c r="BK141"/>
      <c r="BL141"/>
      <c r="BM141"/>
      <c r="BN141"/>
      <c r="BO141"/>
      <c r="BP141"/>
      <c r="BQ141"/>
      <c r="BR141"/>
      <c r="BS141" s="60"/>
      <c r="BT141" s="60"/>
      <c r="BU141" s="60"/>
      <c r="BV141" s="60"/>
    </row>
    <row r="142" spans="2:74" x14ac:dyDescent="0.2">
      <c r="B142" s="2">
        <v>128</v>
      </c>
      <c r="E142" t="s">
        <v>208</v>
      </c>
      <c r="F142" s="15"/>
      <c r="G142" s="15">
        <f>HLOOKUP($E$3,$Q$3:$BX$269,P142,FALSE)</f>
        <v>4089</v>
      </c>
      <c r="H142" s="26">
        <f>'Model Inputs'!H16</f>
        <v>4144.380991009868</v>
      </c>
      <c r="I142" s="26">
        <f>'Model Inputs'!I16</f>
        <v>4200.5120564059516</v>
      </c>
      <c r="J142" s="26">
        <f>'Model Inputs'!J16</f>
        <v>4257.4033551177781</v>
      </c>
      <c r="K142" s="26">
        <f>'Model Inputs'!K16</f>
        <v>4315.0651836663619</v>
      </c>
      <c r="L142" s="26">
        <f>'Model Inputs'!L16</f>
        <v>4373.5079780277265</v>
      </c>
      <c r="M142" s="26">
        <f>'Model Inputs'!M16</f>
        <v>4432.7423155216711</v>
      </c>
      <c r="N142" s="26">
        <f>'Model Inputs'!N16</f>
        <v>4492.7789167261135</v>
      </c>
      <c r="O142" s="168"/>
      <c r="P142" s="178">
        <v>140</v>
      </c>
      <c r="R142" s="22">
        <v>51137</v>
      </c>
      <c r="S142" s="22">
        <v>2171</v>
      </c>
      <c r="T142" s="22">
        <v>92</v>
      </c>
      <c r="U142" s="22">
        <v>1234</v>
      </c>
      <c r="V142" s="22">
        <v>1518</v>
      </c>
      <c r="W142" s="22">
        <v>1663</v>
      </c>
      <c r="X142" s="22">
        <v>161</v>
      </c>
      <c r="Y142" s="22">
        <v>39</v>
      </c>
      <c r="Z142" s="22">
        <v>174</v>
      </c>
      <c r="AA142" s="22">
        <v>4089</v>
      </c>
      <c r="AB142" s="22">
        <v>3288</v>
      </c>
      <c r="AC142" s="22">
        <v>4721</v>
      </c>
      <c r="AD142" s="22">
        <v>403</v>
      </c>
      <c r="AE142" s="22">
        <v>454</v>
      </c>
      <c r="AF142" s="22">
        <v>1650</v>
      </c>
      <c r="AG142" s="22">
        <v>288</v>
      </c>
      <c r="AH142" s="22">
        <v>83</v>
      </c>
      <c r="AI142" s="22">
        <v>2270</v>
      </c>
      <c r="AJ142" s="22">
        <v>700</v>
      </c>
      <c r="AK142" s="22">
        <v>1690</v>
      </c>
      <c r="AL142" s="22">
        <v>97</v>
      </c>
      <c r="AM142" s="22">
        <v>21</v>
      </c>
      <c r="AN142" s="22">
        <v>73</v>
      </c>
      <c r="AO142" s="22">
        <v>125229</v>
      </c>
      <c r="AP142" s="22">
        <v>12914</v>
      </c>
      <c r="AQ142" s="22">
        <v>1813</v>
      </c>
      <c r="AR142" s="22">
        <v>694</v>
      </c>
      <c r="AS142" s="22">
        <v>246</v>
      </c>
      <c r="AT142" s="22">
        <v>395</v>
      </c>
      <c r="AU142" s="22">
        <v>3122</v>
      </c>
      <c r="AV142" s="22">
        <v>2931</v>
      </c>
      <c r="AW142" s="22">
        <v>1029</v>
      </c>
      <c r="AX142" s="22">
        <v>4649</v>
      </c>
      <c r="AY142" s="22">
        <v>323</v>
      </c>
      <c r="AZ142" s="22">
        <v>678</v>
      </c>
      <c r="BA142" s="22">
        <v>370</v>
      </c>
      <c r="BB142" s="22">
        <v>2081</v>
      </c>
      <c r="BC142" s="22">
        <v>225</v>
      </c>
      <c r="BD142" s="22">
        <v>2386</v>
      </c>
      <c r="BE142" s="22">
        <v>510</v>
      </c>
      <c r="BF142" s="22">
        <v>739</v>
      </c>
      <c r="BG142" s="22">
        <v>83</v>
      </c>
      <c r="BH142" s="22">
        <v>115</v>
      </c>
      <c r="BI142" s="22">
        <v>714</v>
      </c>
      <c r="BJ142" s="22">
        <v>1271</v>
      </c>
      <c r="BK142" s="22">
        <v>148</v>
      </c>
      <c r="BL142" s="22">
        <v>29391</v>
      </c>
      <c r="BM142" s="22">
        <v>308</v>
      </c>
      <c r="BN142" s="22">
        <v>498</v>
      </c>
      <c r="BO142" s="22">
        <v>239</v>
      </c>
      <c r="BP142" s="22">
        <v>605</v>
      </c>
      <c r="BQ142" s="22">
        <v>8114</v>
      </c>
      <c r="BR142" s="22">
        <v>2164</v>
      </c>
      <c r="BS142" s="60"/>
      <c r="BT142" s="60"/>
      <c r="BU142" s="60"/>
      <c r="BV142" s="60"/>
    </row>
    <row r="143" spans="2:74" x14ac:dyDescent="0.2">
      <c r="B143" s="2">
        <v>129</v>
      </c>
      <c r="E143" t="s">
        <v>209</v>
      </c>
      <c r="F143" s="22"/>
      <c r="G143" s="22">
        <f>HLOOKUP($E$3,$Q$3:$BX$269,P143,FALSE)</f>
        <v>3409.409090909091</v>
      </c>
      <c r="H143" s="22">
        <f>(G143*14+H142)/15</f>
        <v>3458.4072175824763</v>
      </c>
      <c r="I143" s="22">
        <f>(H143*15+I142)/16</f>
        <v>3504.7887700089436</v>
      </c>
      <c r="J143" s="22">
        <f>(I143*16+J142)/17</f>
        <v>3549.0602161918164</v>
      </c>
      <c r="K143" s="22">
        <f>(J143*17+K142)/18</f>
        <v>3591.6160477181797</v>
      </c>
      <c r="L143" s="22">
        <f>(K143*17+L142)/18</f>
        <v>3635.0544882909326</v>
      </c>
      <c r="M143" s="22">
        <f>(L143*17+M142)/18</f>
        <v>3679.3704786926401</v>
      </c>
      <c r="N143" s="22">
        <f>(M143*17+N142)/18</f>
        <v>3724.5598363611662</v>
      </c>
      <c r="O143" s="60"/>
      <c r="P143" s="178">
        <v>141</v>
      </c>
      <c r="R143" s="22">
        <v>26899.113636363636</v>
      </c>
      <c r="S143" s="22">
        <v>1912.9</v>
      </c>
      <c r="T143" s="22">
        <v>92.068181818181813</v>
      </c>
      <c r="U143" s="22">
        <v>851.44545454545448</v>
      </c>
      <c r="V143" s="22">
        <v>1529.4045454545455</v>
      </c>
      <c r="W143" s="22">
        <v>1118.6727272727271</v>
      </c>
      <c r="X143" s="22">
        <v>150.36363636363637</v>
      </c>
      <c r="Y143" s="22">
        <v>31.459090909090911</v>
      </c>
      <c r="Z143" s="22">
        <v>153.29545454545456</v>
      </c>
      <c r="AA143" s="22">
        <v>3409.409090909091</v>
      </c>
      <c r="AB143" s="22">
        <v>1630.9363636363639</v>
      </c>
      <c r="AC143" s="22">
        <v>2289.681818181818</v>
      </c>
      <c r="AD143" s="22">
        <v>344.90909090909093</v>
      </c>
      <c r="AE143" s="22">
        <v>403.31363636363636</v>
      </c>
      <c r="AF143" s="22">
        <v>723.33181818181811</v>
      </c>
      <c r="AG143" s="22">
        <v>270.62272727272716</v>
      </c>
      <c r="AH143" s="22">
        <v>80.672727272727244</v>
      </c>
      <c r="AI143" s="22">
        <v>1093.5363636363636</v>
      </c>
      <c r="AJ143" s="22">
        <v>376.90909090909093</v>
      </c>
      <c r="AK143" s="22">
        <v>1469.1909090909089</v>
      </c>
      <c r="AL143" s="22">
        <v>76.827272727272714</v>
      </c>
      <c r="AM143" s="22">
        <v>21.136363636363637</v>
      </c>
      <c r="AN143" s="22">
        <v>67.795454545454547</v>
      </c>
      <c r="AO143" s="22">
        <v>123584.75909090908</v>
      </c>
      <c r="AP143" s="22">
        <v>5566.1818181818189</v>
      </c>
      <c r="AQ143" s="22">
        <v>907.90909090909088</v>
      </c>
      <c r="AR143" s="22">
        <v>380.80909090909097</v>
      </c>
      <c r="AS143" s="22">
        <v>157.40909090909091</v>
      </c>
      <c r="AT143" s="22">
        <v>477.40909090909093</v>
      </c>
      <c r="AU143" s="22">
        <v>2815.2272727272725</v>
      </c>
      <c r="AV143" s="22">
        <v>1611.7045454545455</v>
      </c>
      <c r="AW143" s="22">
        <v>1059.4545454545455</v>
      </c>
      <c r="AX143" s="22">
        <v>2484.4545454545455</v>
      </c>
      <c r="AY143" s="22">
        <v>336.20909090909083</v>
      </c>
      <c r="AZ143" s="22">
        <v>714.3</v>
      </c>
      <c r="BA143" s="22">
        <v>370</v>
      </c>
      <c r="BB143" s="22">
        <v>1654.9545454545455</v>
      </c>
      <c r="BC143" s="22">
        <v>195.83181818181819</v>
      </c>
      <c r="BD143" s="22">
        <v>1230.4545454545455</v>
      </c>
      <c r="BE143" s="22">
        <v>265.28181818181815</v>
      </c>
      <c r="BF143" s="22">
        <v>732.22727272727275</v>
      </c>
      <c r="BG143" s="22">
        <v>69.5</v>
      </c>
      <c r="BH143" s="22">
        <v>98.790909090909096</v>
      </c>
      <c r="BI143" s="22">
        <v>389.24545454545455</v>
      </c>
      <c r="BJ143" s="22">
        <v>1250.522727272727</v>
      </c>
      <c r="BK143" s="22">
        <v>147.7772727272727</v>
      </c>
      <c r="BL143" s="22">
        <v>18904.590909090908</v>
      </c>
      <c r="BM143" s="22">
        <v>255.97727272727272</v>
      </c>
      <c r="BN143" s="22">
        <v>451.85454545454542</v>
      </c>
      <c r="BO143" s="22">
        <v>121.68181818181819</v>
      </c>
      <c r="BP143" s="22">
        <v>501.91818181818184</v>
      </c>
      <c r="BQ143" s="22">
        <v>3422.2136363636364</v>
      </c>
      <c r="BR143" s="22">
        <v>2043.3954545454546</v>
      </c>
      <c r="BS143" s="60"/>
      <c r="BT143" s="60"/>
      <c r="BU143" s="60"/>
      <c r="BV143" s="60"/>
    </row>
    <row r="144" spans="2:74" x14ac:dyDescent="0.2">
      <c r="B144" s="2">
        <v>130</v>
      </c>
      <c r="E144" t="s">
        <v>210</v>
      </c>
      <c r="F144" s="6"/>
      <c r="G144" s="6">
        <f>HLOOKUP($E$3,$Q$3:$BX$269,P144,FALSE)</f>
        <v>158989</v>
      </c>
      <c r="H144" s="6"/>
      <c r="I144" s="6"/>
      <c r="J144" s="6"/>
      <c r="K144" s="6"/>
      <c r="L144" s="6"/>
      <c r="M144" s="6"/>
      <c r="N144" s="6"/>
      <c r="O144" s="63"/>
      <c r="P144" s="178">
        <v>142</v>
      </c>
      <c r="R144" s="17">
        <v>997300</v>
      </c>
      <c r="S144" s="17">
        <v>11650</v>
      </c>
      <c r="T144" s="17">
        <v>1663</v>
      </c>
      <c r="U144" s="17">
        <v>36115</v>
      </c>
      <c r="V144" s="17">
        <v>66366</v>
      </c>
      <c r="W144" s="17">
        <v>28627</v>
      </c>
      <c r="X144" s="17">
        <v>6729</v>
      </c>
      <c r="Y144" s="17">
        <v>1985</v>
      </c>
      <c r="Z144" s="17">
        <v>12398</v>
      </c>
      <c r="AA144" s="17">
        <v>158989</v>
      </c>
      <c r="AB144" s="17">
        <v>57421</v>
      </c>
      <c r="AC144" s="17">
        <v>86662</v>
      </c>
      <c r="AD144" s="17">
        <v>16426</v>
      </c>
      <c r="AE144" s="17">
        <v>22066</v>
      </c>
      <c r="AF144" s="17">
        <v>28640</v>
      </c>
      <c r="AG144" s="17">
        <v>20362</v>
      </c>
      <c r="AH144" s="17">
        <v>3753</v>
      </c>
      <c r="AI144" s="17">
        <v>47187</v>
      </c>
      <c r="AJ144" s="17">
        <v>11038</v>
      </c>
      <c r="AK144" s="17">
        <v>21534</v>
      </c>
      <c r="AL144" s="17">
        <v>2718</v>
      </c>
      <c r="AM144" s="17">
        <v>1221</v>
      </c>
      <c r="AN144" s="17">
        <v>5499</v>
      </c>
      <c r="AO144" s="17">
        <v>1326943</v>
      </c>
      <c r="AP144" s="17">
        <v>319536</v>
      </c>
      <c r="AQ144" s="17">
        <v>15790</v>
      </c>
      <c r="AR144" s="17">
        <v>27356</v>
      </c>
      <c r="AS144" s="17">
        <v>9996</v>
      </c>
      <c r="AT144" s="17">
        <v>13264</v>
      </c>
      <c r="AU144" s="17">
        <v>152544</v>
      </c>
      <c r="AV144" s="17">
        <v>35111</v>
      </c>
      <c r="AW144" s="17">
        <v>41906</v>
      </c>
      <c r="AX144" s="17">
        <v>51824</v>
      </c>
      <c r="AY144" s="17">
        <v>8672</v>
      </c>
      <c r="AZ144" s="17">
        <v>27276</v>
      </c>
      <c r="BA144" s="17">
        <v>6062</v>
      </c>
      <c r="BB144" s="17">
        <v>66531</v>
      </c>
      <c r="BC144" s="17">
        <v>11685</v>
      </c>
      <c r="BD144" s="17">
        <v>54731</v>
      </c>
      <c r="BE144" s="17">
        <v>10820</v>
      </c>
      <c r="BF144" s="17">
        <v>33487</v>
      </c>
      <c r="BG144" s="17">
        <v>4246</v>
      </c>
      <c r="BH144" s="17">
        <v>5858</v>
      </c>
      <c r="BI144" s="17">
        <v>2779</v>
      </c>
      <c r="BJ144" s="17">
        <v>56040</v>
      </c>
      <c r="BK144" s="17">
        <v>6935</v>
      </c>
      <c r="BL144" s="17">
        <v>744252</v>
      </c>
      <c r="BM144" s="17">
        <v>12985</v>
      </c>
      <c r="BN144" s="17">
        <v>22470</v>
      </c>
      <c r="BO144" s="17">
        <v>3731</v>
      </c>
      <c r="BP144" s="17">
        <v>22822</v>
      </c>
      <c r="BQ144" s="17">
        <v>145819</v>
      </c>
      <c r="BR144" s="17">
        <v>101447</v>
      </c>
      <c r="BS144" s="60"/>
      <c r="BT144" s="60"/>
      <c r="BU144" s="60"/>
      <c r="BV144" s="60"/>
    </row>
    <row r="145" spans="2:74" x14ac:dyDescent="0.2">
      <c r="B145" s="2">
        <v>131</v>
      </c>
      <c r="E145" t="s">
        <v>17</v>
      </c>
      <c r="F145" s="19"/>
      <c r="G145" s="19">
        <f>HLOOKUP($E$3,$Q$3:$BX$269,P145,FALSE)</f>
        <v>0.12597097912434194</v>
      </c>
      <c r="H145" s="19">
        <f>'Model Inputs'!H17</f>
        <v>0.13981310767164135</v>
      </c>
      <c r="I145" s="19">
        <f>'Model Inputs'!I17</f>
        <v>0.15170324494272336</v>
      </c>
      <c r="J145" s="19">
        <f>'Model Inputs'!J17</f>
        <v>0.16494007628227703</v>
      </c>
      <c r="K145" s="19">
        <f>'Model Inputs'!K17</f>
        <v>0.17329966248209216</v>
      </c>
      <c r="L145" s="19">
        <f>'Model Inputs'!L17</f>
        <v>0.17434820730914447</v>
      </c>
      <c r="M145" s="19">
        <f>'Model Inputs'!M17</f>
        <v>0.18369923711863301</v>
      </c>
      <c r="N145" s="19">
        <f>'Model Inputs'!N17</f>
        <v>0.19138047609055509</v>
      </c>
      <c r="O145" s="40"/>
      <c r="P145" s="178">
        <v>143</v>
      </c>
      <c r="R145" s="19">
        <v>8.9118620274741808E-2</v>
      </c>
      <c r="S145" s="19">
        <v>7.3819742489270382E-2</v>
      </c>
      <c r="T145" s="19">
        <v>-2.5856885147324114E-2</v>
      </c>
      <c r="U145" s="19">
        <v>3.5691540910978821E-2</v>
      </c>
      <c r="V145" s="19">
        <v>4.8142120965554654E-2</v>
      </c>
      <c r="W145" s="19">
        <v>8.0134139099451565E-2</v>
      </c>
      <c r="X145" s="19">
        <v>0.12245504532620002</v>
      </c>
      <c r="Y145" s="19">
        <v>0.36272040302267</v>
      </c>
      <c r="Z145" s="19">
        <v>2.7827068882077755E-2</v>
      </c>
      <c r="AA145" s="19">
        <v>0.12597097912434194</v>
      </c>
      <c r="AB145" s="19">
        <v>0.10558854774385677</v>
      </c>
      <c r="AC145" s="19">
        <v>6.1641780711269072E-2</v>
      </c>
      <c r="AD145" s="19">
        <v>0.15986850115670279</v>
      </c>
      <c r="AE145" s="19">
        <v>0.1312426357291761</v>
      </c>
      <c r="AF145" s="19">
        <v>0.10150139664804469</v>
      </c>
      <c r="AG145" s="19">
        <v>0.10897750712110794</v>
      </c>
      <c r="AH145" s="19">
        <v>-2.1316280309086064E-3</v>
      </c>
      <c r="AI145" s="19">
        <v>2.2103545468031449E-2</v>
      </c>
      <c r="AJ145" s="19">
        <v>8.2261279217249503E-2</v>
      </c>
      <c r="AK145" s="19">
        <v>7.4022476084331754E-2</v>
      </c>
      <c r="AL145" s="19">
        <v>-1.3980868285504048E-2</v>
      </c>
      <c r="AM145" s="19">
        <v>4.8321048321048318E-2</v>
      </c>
      <c r="AN145" s="19">
        <v>2.8550645571922169E-2</v>
      </c>
      <c r="AO145" s="19">
        <v>0.11352936787789679</v>
      </c>
      <c r="AP145" s="19">
        <v>0.16340255871012968</v>
      </c>
      <c r="AQ145" s="19">
        <v>0.48866371120962637</v>
      </c>
      <c r="AR145" s="19">
        <v>3.9004240386021349E-2</v>
      </c>
      <c r="AS145" s="19">
        <v>0.13755502200880351</v>
      </c>
      <c r="AT145" s="19">
        <v>0.11376658624849216</v>
      </c>
      <c r="AU145" s="19">
        <v>0.10279001468428781</v>
      </c>
      <c r="AV145" s="19">
        <v>0.25507675657201445</v>
      </c>
      <c r="AW145" s="19">
        <v>7.4762563833341289E-2</v>
      </c>
      <c r="AX145" s="19">
        <v>0.14178758876196357</v>
      </c>
      <c r="AY145" s="19">
        <v>0.16270756457564575</v>
      </c>
      <c r="AZ145" s="19">
        <v>2.1117465904091508E-2</v>
      </c>
      <c r="BA145" s="19">
        <v>-1.8145826459914218E-2</v>
      </c>
      <c r="BB145" s="19">
        <v>0.17791706121958184</v>
      </c>
      <c r="BC145" s="19">
        <v>0.11433461703038084</v>
      </c>
      <c r="BD145" s="19">
        <v>0.14889185288045167</v>
      </c>
      <c r="BE145" s="19">
        <v>8.8262476894639563E-2</v>
      </c>
      <c r="BF145" s="19">
        <v>1.9559829187445876E-2</v>
      </c>
      <c r="BG145" s="19">
        <v>4.0508714083843621E-2</v>
      </c>
      <c r="BH145" s="19">
        <v>3.6872652782519631E-2</v>
      </c>
      <c r="BI145" s="19">
        <v>6.9809283915077361E-2</v>
      </c>
      <c r="BJ145" s="19">
        <v>2.3786581013561743E-2</v>
      </c>
      <c r="BK145" s="19">
        <v>0.23330930064888247</v>
      </c>
      <c r="BL145" s="19">
        <v>6.8715972546933027E-2</v>
      </c>
      <c r="BM145" s="19">
        <v>0.2071621101270697</v>
      </c>
      <c r="BN145" s="19">
        <v>0.16835781041388517</v>
      </c>
      <c r="BO145" s="19">
        <v>0.17609220048244439</v>
      </c>
      <c r="BP145" s="19">
        <v>8.7941459994741913E-2</v>
      </c>
      <c r="BQ145" s="19">
        <v>0.12064271459823479</v>
      </c>
      <c r="BR145" s="19">
        <v>0.13683006890297397</v>
      </c>
      <c r="BS145" s="60"/>
      <c r="BT145" s="60"/>
      <c r="BU145" s="60"/>
      <c r="BV145" s="60"/>
    </row>
    <row r="146" spans="2:74" x14ac:dyDescent="0.2">
      <c r="B146" s="2">
        <v>132</v>
      </c>
      <c r="P146" s="178">
        <v>144</v>
      </c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  <c r="AH146"/>
      <c r="AI146"/>
      <c r="AJ146"/>
      <c r="AK146"/>
      <c r="AL146"/>
      <c r="AM146"/>
      <c r="AN146"/>
      <c r="AO146"/>
      <c r="AP146"/>
      <c r="AQ146"/>
      <c r="AR146"/>
      <c r="AS146"/>
      <c r="AT146"/>
      <c r="AU146"/>
      <c r="AV146"/>
      <c r="AW146"/>
      <c r="AX146"/>
      <c r="AY146"/>
      <c r="AZ146"/>
      <c r="BA146"/>
      <c r="BB146"/>
      <c r="BC146"/>
      <c r="BD146"/>
      <c r="BE146"/>
      <c r="BF146"/>
      <c r="BG146"/>
      <c r="BH146"/>
      <c r="BI146"/>
      <c r="BJ146"/>
      <c r="BK146"/>
      <c r="BL146"/>
      <c r="BM146"/>
      <c r="BN146"/>
      <c r="BO146"/>
      <c r="BP146"/>
      <c r="BQ146"/>
      <c r="BR146"/>
      <c r="BS146" s="60"/>
      <c r="BT146" s="60"/>
      <c r="BU146" s="60"/>
      <c r="BV146" s="60"/>
    </row>
    <row r="147" spans="2:74" x14ac:dyDescent="0.2">
      <c r="B147" s="2">
        <v>133</v>
      </c>
      <c r="C147" t="s">
        <v>211</v>
      </c>
      <c r="E147"/>
      <c r="P147" s="178">
        <v>145</v>
      </c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  <c r="AG147"/>
      <c r="AH147"/>
      <c r="AI147"/>
      <c r="AJ147"/>
      <c r="AK147"/>
      <c r="AL147"/>
      <c r="AM147"/>
      <c r="AN147"/>
      <c r="AO147"/>
      <c r="AP147"/>
      <c r="AQ147"/>
      <c r="AR147"/>
      <c r="AS147"/>
      <c r="AT147"/>
      <c r="AU147"/>
      <c r="AV147"/>
      <c r="AW147"/>
      <c r="AX147"/>
      <c r="AY147"/>
      <c r="AZ147"/>
      <c r="BA147"/>
      <c r="BB147"/>
      <c r="BC147"/>
      <c r="BD147"/>
      <c r="BE147"/>
      <c r="BF147"/>
      <c r="BG147"/>
      <c r="BH147"/>
      <c r="BI147"/>
      <c r="BJ147"/>
      <c r="BK147"/>
      <c r="BL147"/>
      <c r="BM147"/>
      <c r="BN147"/>
      <c r="BO147"/>
      <c r="BP147"/>
      <c r="BQ147"/>
      <c r="BR147"/>
      <c r="BS147" s="60"/>
      <c r="BT147" s="60"/>
      <c r="BU147" s="60"/>
      <c r="BV147" s="60"/>
    </row>
    <row r="148" spans="2:74" x14ac:dyDescent="0.2">
      <c r="B148" s="2">
        <v>134</v>
      </c>
      <c r="E148"/>
      <c r="P148" s="178">
        <v>146</v>
      </c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  <c r="AH148"/>
      <c r="AI148"/>
      <c r="AJ148"/>
      <c r="AK148"/>
      <c r="AL148"/>
      <c r="AM148"/>
      <c r="AN148"/>
      <c r="AO148"/>
      <c r="AP148"/>
      <c r="AQ148"/>
      <c r="AR148"/>
      <c r="AS148"/>
      <c r="AT148"/>
      <c r="AU148"/>
      <c r="AV148"/>
      <c r="AW148"/>
      <c r="AX148"/>
      <c r="AY148"/>
      <c r="AZ148"/>
      <c r="BA148"/>
      <c r="BB148"/>
      <c r="BC148"/>
      <c r="BD148"/>
      <c r="BE148"/>
      <c r="BF148"/>
      <c r="BG148"/>
      <c r="BH148"/>
      <c r="BI148"/>
      <c r="BJ148"/>
      <c r="BK148"/>
      <c r="BL148"/>
      <c r="BM148"/>
      <c r="BN148"/>
      <c r="BO148"/>
      <c r="BP148"/>
      <c r="BQ148"/>
      <c r="BR148"/>
      <c r="BS148" s="60"/>
      <c r="BT148" s="60"/>
      <c r="BU148" s="60"/>
      <c r="BV148" s="60"/>
    </row>
    <row r="149" spans="2:74" outlineLevel="1" x14ac:dyDescent="0.2">
      <c r="B149" s="2">
        <v>135</v>
      </c>
      <c r="C149" s="8" t="s">
        <v>212</v>
      </c>
      <c r="D149" s="8"/>
      <c r="E149"/>
      <c r="P149" s="178">
        <v>147</v>
      </c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  <c r="AG149"/>
      <c r="AH149"/>
      <c r="AI149"/>
      <c r="AJ149"/>
      <c r="AK149"/>
      <c r="AL149"/>
      <c r="AM149"/>
      <c r="AN149"/>
      <c r="AO149"/>
      <c r="AP149"/>
      <c r="AQ149"/>
      <c r="AR149"/>
      <c r="AS149"/>
      <c r="AT149"/>
      <c r="AU149"/>
      <c r="AV149"/>
      <c r="AW149"/>
      <c r="AX149"/>
      <c r="AY149"/>
      <c r="AZ149"/>
      <c r="BA149"/>
      <c r="BB149"/>
      <c r="BC149"/>
      <c r="BD149"/>
      <c r="BE149"/>
      <c r="BF149"/>
      <c r="BG149"/>
      <c r="BH149"/>
      <c r="BI149"/>
      <c r="BJ149"/>
      <c r="BK149"/>
      <c r="BL149"/>
      <c r="BM149"/>
      <c r="BN149"/>
      <c r="BO149"/>
      <c r="BP149"/>
      <c r="BQ149"/>
      <c r="BR149"/>
      <c r="BS149" s="60"/>
      <c r="BT149" s="60"/>
      <c r="BU149" s="60"/>
      <c r="BV149" s="60"/>
    </row>
    <row r="150" spans="2:74" outlineLevel="1" x14ac:dyDescent="0.2">
      <c r="B150" s="2">
        <v>136</v>
      </c>
      <c r="C150" s="8"/>
      <c r="D150" s="8"/>
      <c r="E150"/>
      <c r="P150" s="178">
        <v>148</v>
      </c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  <c r="AG150"/>
      <c r="AH150"/>
      <c r="AI150"/>
      <c r="AJ150"/>
      <c r="AK150"/>
      <c r="AL150"/>
      <c r="AM150"/>
      <c r="AN150"/>
      <c r="AO150"/>
      <c r="AP150"/>
      <c r="AQ150"/>
      <c r="AR150"/>
      <c r="AS150"/>
      <c r="AT150"/>
      <c r="AU150"/>
      <c r="AV150"/>
      <c r="AW150"/>
      <c r="AX150"/>
      <c r="AY150"/>
      <c r="AZ150"/>
      <c r="BA150"/>
      <c r="BB150"/>
      <c r="BC150"/>
      <c r="BD150"/>
      <c r="BE150"/>
      <c r="BF150"/>
      <c r="BG150"/>
      <c r="BH150"/>
      <c r="BI150"/>
      <c r="BJ150"/>
      <c r="BK150"/>
      <c r="BL150"/>
      <c r="BM150"/>
      <c r="BN150"/>
      <c r="BO150"/>
      <c r="BP150"/>
      <c r="BQ150"/>
      <c r="BR150"/>
      <c r="BS150" s="60"/>
      <c r="BT150" s="60"/>
      <c r="BU150" s="60"/>
      <c r="BV150" s="60"/>
    </row>
    <row r="151" spans="2:74" outlineLevel="1" x14ac:dyDescent="0.2">
      <c r="B151" s="2">
        <v>137</v>
      </c>
      <c r="E151" t="s">
        <v>213</v>
      </c>
      <c r="F151" s="21"/>
      <c r="G151" s="21">
        <f t="shared" ref="G151:G158" si="51">HLOOKUP($E$3,$Q$3:$BX$269,P151,FALSE)</f>
        <v>1</v>
      </c>
      <c r="H151" s="21">
        <f t="shared" ref="H151:N151" si="52">G151</f>
        <v>1</v>
      </c>
      <c r="I151" s="21">
        <f t="shared" si="52"/>
        <v>1</v>
      </c>
      <c r="J151" s="21">
        <f t="shared" si="52"/>
        <v>1</v>
      </c>
      <c r="K151" s="21">
        <f t="shared" si="52"/>
        <v>1</v>
      </c>
      <c r="L151" s="21">
        <f t="shared" si="52"/>
        <v>1</v>
      </c>
      <c r="M151" s="21">
        <f t="shared" si="52"/>
        <v>1</v>
      </c>
      <c r="N151" s="21">
        <f t="shared" si="52"/>
        <v>1</v>
      </c>
      <c r="O151" s="171"/>
      <c r="P151" s="178">
        <v>149</v>
      </c>
      <c r="R151" s="21">
        <v>1</v>
      </c>
      <c r="S151" s="21">
        <v>1</v>
      </c>
      <c r="T151" s="21">
        <v>1</v>
      </c>
      <c r="U151" s="21">
        <v>1</v>
      </c>
      <c r="V151" s="21">
        <v>1</v>
      </c>
      <c r="W151" s="21">
        <v>1</v>
      </c>
      <c r="X151" s="21">
        <v>1</v>
      </c>
      <c r="Y151" s="21">
        <v>1</v>
      </c>
      <c r="Z151" s="21">
        <v>1</v>
      </c>
      <c r="AA151" s="21">
        <v>1</v>
      </c>
      <c r="AB151" s="21">
        <v>1</v>
      </c>
      <c r="AC151" s="21">
        <v>1</v>
      </c>
      <c r="AD151" s="21">
        <v>1</v>
      </c>
      <c r="AE151" s="21">
        <v>1</v>
      </c>
      <c r="AF151" s="21">
        <v>1</v>
      </c>
      <c r="AG151" s="21">
        <v>1</v>
      </c>
      <c r="AH151" s="21">
        <v>1</v>
      </c>
      <c r="AI151" s="21">
        <v>1</v>
      </c>
      <c r="AJ151" s="21">
        <v>1</v>
      </c>
      <c r="AK151" s="21">
        <v>1</v>
      </c>
      <c r="AL151" s="21">
        <v>1</v>
      </c>
      <c r="AM151" s="21">
        <v>1</v>
      </c>
      <c r="AN151" s="21">
        <v>1</v>
      </c>
      <c r="AO151" s="21">
        <v>1</v>
      </c>
      <c r="AP151" s="21">
        <v>1</v>
      </c>
      <c r="AQ151" s="21">
        <v>1</v>
      </c>
      <c r="AR151" s="21">
        <v>1</v>
      </c>
      <c r="AS151" s="21">
        <v>1</v>
      </c>
      <c r="AT151" s="21">
        <v>1</v>
      </c>
      <c r="AU151" s="21">
        <v>1</v>
      </c>
      <c r="AV151" s="21">
        <v>1</v>
      </c>
      <c r="AW151" s="21">
        <v>1</v>
      </c>
      <c r="AX151" s="21">
        <v>1</v>
      </c>
      <c r="AY151" s="21">
        <v>1</v>
      </c>
      <c r="AZ151" s="21">
        <v>1</v>
      </c>
      <c r="BA151" s="21">
        <v>1</v>
      </c>
      <c r="BB151" s="21">
        <v>1</v>
      </c>
      <c r="BC151" s="21">
        <v>1</v>
      </c>
      <c r="BD151" s="21">
        <v>1</v>
      </c>
      <c r="BE151" s="21">
        <v>1</v>
      </c>
      <c r="BF151" s="21">
        <v>1</v>
      </c>
      <c r="BG151" s="21">
        <v>1</v>
      </c>
      <c r="BH151" s="21">
        <v>1</v>
      </c>
      <c r="BI151" s="21">
        <v>1</v>
      </c>
      <c r="BJ151" s="21">
        <v>1</v>
      </c>
      <c r="BK151" s="21">
        <v>1</v>
      </c>
      <c r="BL151" s="21">
        <v>1</v>
      </c>
      <c r="BM151" s="21">
        <v>1</v>
      </c>
      <c r="BN151" s="21">
        <v>1</v>
      </c>
      <c r="BO151" s="21">
        <v>1</v>
      </c>
      <c r="BP151" s="21">
        <v>1</v>
      </c>
      <c r="BQ151" s="21">
        <v>1</v>
      </c>
      <c r="BR151" s="21">
        <v>1</v>
      </c>
      <c r="BS151" s="60"/>
      <c r="BT151" s="60"/>
      <c r="BU151" s="60"/>
      <c r="BV151" s="60"/>
    </row>
    <row r="152" spans="2:74" outlineLevel="1" x14ac:dyDescent="0.2">
      <c r="B152" s="2">
        <v>138</v>
      </c>
      <c r="E152" t="s">
        <v>214</v>
      </c>
      <c r="F152" s="27"/>
      <c r="G152" s="27">
        <f t="shared" si="51"/>
        <v>0.12121304636737271</v>
      </c>
      <c r="H152" s="27">
        <f>H113/H137</f>
        <v>0.11943949711499607</v>
      </c>
      <c r="I152" s="27">
        <f t="shared" ref="I152:K152" si="53">I113/I137</f>
        <v>0.12102342455876575</v>
      </c>
      <c r="J152" s="27">
        <f t="shared" si="53"/>
        <v>0.12040731293009102</v>
      </c>
      <c r="K152" s="27">
        <f t="shared" si="53"/>
        <v>0.11992316230038992</v>
      </c>
      <c r="L152" s="27">
        <f t="shared" ref="L152:M152" si="54">L113/L137</f>
        <v>0.11946463600515192</v>
      </c>
      <c r="M152" s="27">
        <f t="shared" si="54"/>
        <v>0.11909725098961002</v>
      </c>
      <c r="N152" s="27">
        <f t="shared" ref="N152" si="55">N113/N137</f>
        <v>0.11873099577912305</v>
      </c>
      <c r="O152" s="172"/>
      <c r="P152" s="178">
        <v>150</v>
      </c>
      <c r="R152" s="27">
        <v>0.12179053608115083</v>
      </c>
      <c r="S152" s="27">
        <v>0.15356118258600707</v>
      </c>
      <c r="T152" s="27">
        <v>0.14464471000219828</v>
      </c>
      <c r="U152" s="27">
        <v>0.13359719850324933</v>
      </c>
      <c r="V152" s="27">
        <v>0.12677868607994414</v>
      </c>
      <c r="W152" s="27">
        <v>0.14442899661775427</v>
      </c>
      <c r="X152" s="27">
        <v>0.13561810962775253</v>
      </c>
      <c r="Y152" s="27">
        <v>0.12273360033167036</v>
      </c>
      <c r="Z152" s="27">
        <v>0.11898938796707126</v>
      </c>
      <c r="AA152" s="27">
        <v>0.12121304636737271</v>
      </c>
      <c r="AB152" s="27">
        <v>0.13983171013374834</v>
      </c>
      <c r="AC152" s="27">
        <v>0.11898938796707126</v>
      </c>
      <c r="AD152" s="27">
        <v>0.14971126021392184</v>
      </c>
      <c r="AE152" s="27">
        <v>0.13899251255191564</v>
      </c>
      <c r="AF152" s="27">
        <v>0.11898938796707126</v>
      </c>
      <c r="AG152" s="27">
        <v>0.14227797407199375</v>
      </c>
      <c r="AH152" s="27">
        <v>0.14464471000219828</v>
      </c>
      <c r="AI152" s="27">
        <v>0.14277127929758923</v>
      </c>
      <c r="AJ152" s="27">
        <v>0.12677868607994414</v>
      </c>
      <c r="AK152" s="27">
        <v>0.12423456135960086</v>
      </c>
      <c r="AL152" s="27">
        <v>0.14277127929758923</v>
      </c>
      <c r="AM152" s="27">
        <v>0.15660089860567789</v>
      </c>
      <c r="AN152" s="27">
        <v>0.15660089860567789</v>
      </c>
      <c r="AO152" s="27">
        <v>0.12868428279740404</v>
      </c>
      <c r="AP152" s="27">
        <v>0.12273360033167036</v>
      </c>
      <c r="AQ152" s="27">
        <v>0.12981057306988464</v>
      </c>
      <c r="AR152" s="27">
        <v>0.14982093081901568</v>
      </c>
      <c r="AS152" s="27">
        <v>0.14177575871234899</v>
      </c>
      <c r="AT152" s="27">
        <v>0.14051065579720742</v>
      </c>
      <c r="AU152" s="27">
        <v>0.13899251255191564</v>
      </c>
      <c r="AV152" s="27">
        <v>0.12677868607994414</v>
      </c>
      <c r="AW152" s="27">
        <v>0.12567273122545816</v>
      </c>
      <c r="AX152" s="27">
        <v>0.14442899661775427</v>
      </c>
      <c r="AY152" s="27">
        <v>0.14442899661775427</v>
      </c>
      <c r="AZ152" s="27">
        <v>0.15313318498650458</v>
      </c>
      <c r="BA152" s="27">
        <v>0.13766223394389077</v>
      </c>
      <c r="BB152" s="27">
        <v>0.12423456135960086</v>
      </c>
      <c r="BC152" s="27">
        <v>0.12567273122545816</v>
      </c>
      <c r="BD152" s="27">
        <v>0.12179053608115083</v>
      </c>
      <c r="BE152" s="27">
        <v>0.16639938096070636</v>
      </c>
      <c r="BF152" s="27">
        <v>0.15356118258600707</v>
      </c>
      <c r="BG152" s="27">
        <v>0.16639938096070636</v>
      </c>
      <c r="BH152" s="27">
        <v>0.1439115250895929</v>
      </c>
      <c r="BI152" s="27">
        <v>0.14464471000219828</v>
      </c>
      <c r="BJ152" s="27">
        <v>0.14464471000219828</v>
      </c>
      <c r="BK152" s="27">
        <v>0.13495205497322654</v>
      </c>
      <c r="BL152" s="27">
        <v>0.12179053608115083</v>
      </c>
      <c r="BM152" s="27">
        <v>0.12981057306988464</v>
      </c>
      <c r="BN152" s="27">
        <v>0.14442899661775427</v>
      </c>
      <c r="BO152" s="27">
        <v>0.1429671062391252</v>
      </c>
      <c r="BP152" s="27">
        <v>0.15805687081335876</v>
      </c>
      <c r="BQ152" s="27">
        <v>0.13050617421454724</v>
      </c>
      <c r="BR152" s="27">
        <v>0.13050749378302062</v>
      </c>
      <c r="BS152" s="60"/>
      <c r="BT152" s="60"/>
      <c r="BU152" s="60"/>
      <c r="BV152" s="60"/>
    </row>
    <row r="153" spans="2:74" outlineLevel="1" x14ac:dyDescent="0.2">
      <c r="B153" s="2">
        <v>139</v>
      </c>
      <c r="E153" t="s">
        <v>215</v>
      </c>
      <c r="F153" s="17"/>
      <c r="G153" s="17">
        <f t="shared" si="51"/>
        <v>179017</v>
      </c>
      <c r="H153" s="17">
        <f t="shared" ref="H153:K153" si="56">H96</f>
        <v>182688</v>
      </c>
      <c r="I153" s="17">
        <f t="shared" si="56"/>
        <v>186243</v>
      </c>
      <c r="J153" s="17">
        <f t="shared" si="56"/>
        <v>189833</v>
      </c>
      <c r="K153" s="17">
        <f t="shared" si="56"/>
        <v>193280</v>
      </c>
      <c r="L153" s="17">
        <f t="shared" ref="L153:M153" si="57">L96</f>
        <v>196883</v>
      </c>
      <c r="M153" s="17">
        <f t="shared" si="57"/>
        <v>200624</v>
      </c>
      <c r="N153" s="17">
        <f t="shared" ref="N153" si="58">N96</f>
        <v>204398</v>
      </c>
      <c r="O153" s="39"/>
      <c r="P153" s="178">
        <v>151</v>
      </c>
      <c r="R153" s="17">
        <v>1086178</v>
      </c>
      <c r="S153" s="17">
        <v>12510</v>
      </c>
      <c r="T153" s="17">
        <v>1620</v>
      </c>
      <c r="U153" s="17">
        <v>37404</v>
      </c>
      <c r="V153" s="17">
        <v>69561</v>
      </c>
      <c r="W153" s="17">
        <v>30921</v>
      </c>
      <c r="X153" s="17">
        <v>7553</v>
      </c>
      <c r="Y153" s="17">
        <v>2705</v>
      </c>
      <c r="Z153" s="17">
        <v>12743</v>
      </c>
      <c r="AA153" s="17">
        <v>179017</v>
      </c>
      <c r="AB153" s="17">
        <v>63484</v>
      </c>
      <c r="AC153" s="17">
        <v>92004</v>
      </c>
      <c r="AD153" s="17">
        <v>19052</v>
      </c>
      <c r="AE153" s="17">
        <v>24962</v>
      </c>
      <c r="AF153" s="17">
        <v>31547</v>
      </c>
      <c r="AG153" s="17">
        <v>22581</v>
      </c>
      <c r="AH153" s="17">
        <v>3745</v>
      </c>
      <c r="AI153" s="17">
        <v>48230</v>
      </c>
      <c r="AJ153" s="17">
        <v>11946</v>
      </c>
      <c r="AK153" s="17">
        <v>23128</v>
      </c>
      <c r="AL153" s="17">
        <v>2680</v>
      </c>
      <c r="AM153" s="17">
        <v>1280</v>
      </c>
      <c r="AN153" s="17">
        <v>5656</v>
      </c>
      <c r="AO153" s="17">
        <v>1477590</v>
      </c>
      <c r="AP153" s="17">
        <v>371749</v>
      </c>
      <c r="AQ153" s="17">
        <v>23506</v>
      </c>
      <c r="AR153" s="17">
        <v>28423</v>
      </c>
      <c r="AS153" s="17">
        <v>11371</v>
      </c>
      <c r="AT153" s="17">
        <v>14773</v>
      </c>
      <c r="AU153" s="17">
        <v>168224</v>
      </c>
      <c r="AV153" s="17">
        <v>44067</v>
      </c>
      <c r="AW153" s="17">
        <v>45039</v>
      </c>
      <c r="AX153" s="17">
        <v>59172</v>
      </c>
      <c r="AY153" s="17">
        <v>10083</v>
      </c>
      <c r="AZ153" s="17">
        <v>27852</v>
      </c>
      <c r="BA153" s="17">
        <v>5952</v>
      </c>
      <c r="BB153" s="17">
        <v>78368</v>
      </c>
      <c r="BC153" s="17">
        <v>13021</v>
      </c>
      <c r="BD153" s="17">
        <v>62880</v>
      </c>
      <c r="BE153" s="17">
        <v>11775</v>
      </c>
      <c r="BF153" s="17">
        <v>34142</v>
      </c>
      <c r="BG153" s="17">
        <v>4418</v>
      </c>
      <c r="BH153" s="17">
        <v>6074</v>
      </c>
      <c r="BI153" s="17">
        <v>2973</v>
      </c>
      <c r="BJ153" s="17">
        <v>57373</v>
      </c>
      <c r="BK153" s="17">
        <v>8553</v>
      </c>
      <c r="BL153" s="17">
        <v>795394</v>
      </c>
      <c r="BM153" s="17">
        <v>15675</v>
      </c>
      <c r="BN153" s="17">
        <v>26253</v>
      </c>
      <c r="BO153" s="17">
        <v>4388</v>
      </c>
      <c r="BP153" s="17">
        <v>24829</v>
      </c>
      <c r="BQ153" s="17">
        <v>163411</v>
      </c>
      <c r="BR153" s="17">
        <v>115328</v>
      </c>
      <c r="BS153" s="60"/>
      <c r="BT153" s="60"/>
      <c r="BU153" s="60"/>
      <c r="BV153" s="60"/>
    </row>
    <row r="154" spans="2:74" outlineLevel="1" x14ac:dyDescent="0.2">
      <c r="B154" s="2">
        <v>140</v>
      </c>
      <c r="E154" t="s">
        <v>216</v>
      </c>
      <c r="F154" s="17"/>
      <c r="G154" s="17">
        <f t="shared" si="51"/>
        <v>750598</v>
      </c>
      <c r="H154" s="17">
        <f t="shared" ref="H154:K154" si="59">H131</f>
        <v>765457.07666728133</v>
      </c>
      <c r="I154" s="17">
        <f t="shared" si="59"/>
        <v>790576.00547909562</v>
      </c>
      <c r="J154" s="17">
        <f t="shared" si="59"/>
        <v>814067.8435780392</v>
      </c>
      <c r="K154" s="17">
        <f t="shared" si="59"/>
        <v>839001.10727625655</v>
      </c>
      <c r="L154" s="17">
        <f t="shared" ref="L154:M154" si="60">L131</f>
        <v>865241.17992754967</v>
      </c>
      <c r="M154" s="17">
        <f t="shared" si="60"/>
        <v>895361.50141660229</v>
      </c>
      <c r="N154" s="17">
        <f t="shared" ref="N154" si="61">N131</f>
        <v>923236.95319348422</v>
      </c>
      <c r="O154" s="39"/>
      <c r="P154" s="178">
        <v>152</v>
      </c>
      <c r="R154" s="17">
        <v>6110911.2599999998</v>
      </c>
      <c r="S154" s="17">
        <v>52764</v>
      </c>
      <c r="T154" s="17">
        <v>8722</v>
      </c>
      <c r="U154" s="17">
        <v>219364</v>
      </c>
      <c r="V154" s="17">
        <v>379690</v>
      </c>
      <c r="W154" s="17">
        <v>116948</v>
      </c>
      <c r="X154" s="17">
        <v>39945</v>
      </c>
      <c r="Y154" s="17">
        <v>7643</v>
      </c>
      <c r="Z154" s="17">
        <v>65612</v>
      </c>
      <c r="AA154" s="17">
        <v>750598</v>
      </c>
      <c r="AB154" s="17">
        <v>314474</v>
      </c>
      <c r="AC154" s="17">
        <v>656700</v>
      </c>
      <c r="AD154" s="17">
        <v>70523</v>
      </c>
      <c r="AE154" s="17">
        <v>136289</v>
      </c>
      <c r="AF154" s="17">
        <v>143420</v>
      </c>
      <c r="AG154" s="17">
        <v>116734</v>
      </c>
      <c r="AH154" s="17">
        <v>18859</v>
      </c>
      <c r="AI154" s="17">
        <v>206940</v>
      </c>
      <c r="AJ154" s="17">
        <v>69436</v>
      </c>
      <c r="AK154" s="17">
        <v>214152</v>
      </c>
      <c r="AL154" s="17">
        <v>22617</v>
      </c>
      <c r="AM154" s="17">
        <v>7653</v>
      </c>
      <c r="AN154" s="17">
        <v>40003</v>
      </c>
      <c r="AO154" s="17">
        <v>6841022</v>
      </c>
      <c r="AP154" s="17">
        <v>1518168</v>
      </c>
      <c r="AQ154" s="17">
        <v>71721</v>
      </c>
      <c r="AR154" s="17">
        <v>147462</v>
      </c>
      <c r="AS154" s="17">
        <v>50701</v>
      </c>
      <c r="AT154" s="17">
        <v>69984</v>
      </c>
      <c r="AU154" s="17">
        <v>719375</v>
      </c>
      <c r="AV154" s="17">
        <v>194762</v>
      </c>
      <c r="AW154" s="17">
        <v>204588</v>
      </c>
      <c r="AX154" s="17">
        <v>269269</v>
      </c>
      <c r="AY154" s="17">
        <v>52067</v>
      </c>
      <c r="AZ154" s="17">
        <v>138403</v>
      </c>
      <c r="BA154" s="17">
        <v>26895</v>
      </c>
      <c r="BB154" s="17">
        <v>389078</v>
      </c>
      <c r="BC154" s="17">
        <v>53650</v>
      </c>
      <c r="BD154" s="17">
        <v>244040</v>
      </c>
      <c r="BE154" s="17">
        <v>47940</v>
      </c>
      <c r="BF154" s="17">
        <v>156336</v>
      </c>
      <c r="BG154" s="17">
        <v>19991</v>
      </c>
      <c r="BH154" s="17">
        <v>39622</v>
      </c>
      <c r="BI154" s="17">
        <v>22753</v>
      </c>
      <c r="BJ154" s="17">
        <v>221752</v>
      </c>
      <c r="BK154" s="17">
        <v>48436</v>
      </c>
      <c r="BL154" s="17">
        <v>5018278</v>
      </c>
      <c r="BM154" s="17">
        <v>37505</v>
      </c>
      <c r="BN154" s="17">
        <v>104372</v>
      </c>
      <c r="BO154" s="17">
        <v>19855</v>
      </c>
      <c r="BP154" s="17">
        <v>94390</v>
      </c>
      <c r="BQ154" s="17">
        <v>681698</v>
      </c>
      <c r="BR154" s="17">
        <v>580026</v>
      </c>
      <c r="BS154" s="60"/>
      <c r="BT154" s="60"/>
      <c r="BU154" s="60"/>
      <c r="BV154" s="60"/>
    </row>
    <row r="155" spans="2:74" outlineLevel="1" x14ac:dyDescent="0.2">
      <c r="B155" s="2">
        <v>141</v>
      </c>
      <c r="E155" t="s">
        <v>217</v>
      </c>
      <c r="F155" s="24"/>
      <c r="G155" s="24">
        <f t="shared" si="51"/>
        <v>3594149979</v>
      </c>
      <c r="H155" s="24">
        <f t="shared" ref="H155:K155" si="62">H97</f>
        <v>3747675435.4483781</v>
      </c>
      <c r="I155" s="24">
        <f t="shared" si="62"/>
        <v>3918946572.1537189</v>
      </c>
      <c r="J155" s="24">
        <f t="shared" si="62"/>
        <v>4074560286.4929938</v>
      </c>
      <c r="K155" s="24">
        <f t="shared" si="62"/>
        <v>4229958889.9590549</v>
      </c>
      <c r="L155" s="24">
        <f t="shared" ref="L155:M155" si="63">L97</f>
        <v>4347847113.9067802</v>
      </c>
      <c r="M155" s="24">
        <f t="shared" si="63"/>
        <v>4422917142.6129341</v>
      </c>
      <c r="N155" s="24">
        <f t="shared" ref="N155" si="64">N97</f>
        <v>4494068849.00951</v>
      </c>
      <c r="O155" s="169"/>
      <c r="P155" s="178">
        <v>153</v>
      </c>
      <c r="R155" s="24">
        <v>27034535870.480499</v>
      </c>
      <c r="S155" s="24">
        <v>271104830.44999999</v>
      </c>
      <c r="T155" s="24">
        <v>28522759.170000002</v>
      </c>
      <c r="U155" s="24">
        <v>953862086</v>
      </c>
      <c r="V155" s="24">
        <v>1502712382</v>
      </c>
      <c r="W155" s="24">
        <v>485819444.00999999</v>
      </c>
      <c r="X155" s="24">
        <v>148992172.16</v>
      </c>
      <c r="Y155" s="24">
        <v>31457252</v>
      </c>
      <c r="Z155" s="24">
        <v>246117376</v>
      </c>
      <c r="AA155" s="24">
        <v>3594149979</v>
      </c>
      <c r="AB155" s="24">
        <v>1252301419.01</v>
      </c>
      <c r="AC155" s="24">
        <v>2162811439.3600001</v>
      </c>
      <c r="AD155" s="24">
        <v>314551992.36000001</v>
      </c>
      <c r="AE155" s="24">
        <v>629085520.64999998</v>
      </c>
      <c r="AF155" s="24">
        <v>565569080.75999999</v>
      </c>
      <c r="AG155" s="24">
        <v>602119699.61000001</v>
      </c>
      <c r="AH155" s="24">
        <v>68838291.430000007</v>
      </c>
      <c r="AI155" s="24">
        <v>838624757.69000006</v>
      </c>
      <c r="AJ155" s="24">
        <v>259911886.53</v>
      </c>
      <c r="AK155" s="24">
        <v>505510926</v>
      </c>
      <c r="AL155" s="24">
        <v>73308995.290000007</v>
      </c>
      <c r="AM155" s="24">
        <v>19016326</v>
      </c>
      <c r="AN155" s="24">
        <v>139172811.49000001</v>
      </c>
      <c r="AO155" s="24">
        <v>38347150672.719498</v>
      </c>
      <c r="AP155" s="24">
        <v>7298068533.5</v>
      </c>
      <c r="AQ155" s="24">
        <v>307008084.56</v>
      </c>
      <c r="AR155" s="24">
        <v>664341137.20000005</v>
      </c>
      <c r="AS155" s="24">
        <v>232977721.50999999</v>
      </c>
      <c r="AT155" s="24">
        <v>295018733.26999998</v>
      </c>
      <c r="AU155" s="24">
        <v>3231684900.1933999</v>
      </c>
      <c r="AV155" s="24">
        <v>969441530.51999998</v>
      </c>
      <c r="AW155" s="24">
        <v>829117234.69000006</v>
      </c>
      <c r="AX155" s="24">
        <v>1290753216.6400001</v>
      </c>
      <c r="AY155" s="24">
        <v>287819884.76999998</v>
      </c>
      <c r="AZ155" s="24">
        <v>534285847.88999999</v>
      </c>
      <c r="BA155" s="24">
        <v>112840271.22</v>
      </c>
      <c r="BB155" s="24">
        <v>1683038599.1500001</v>
      </c>
      <c r="BC155" s="24">
        <v>263703615.56999999</v>
      </c>
      <c r="BD155" s="24">
        <v>1097433066.9100001</v>
      </c>
      <c r="BE155" s="24">
        <v>180324917</v>
      </c>
      <c r="BF155" s="24">
        <v>596581098.65999997</v>
      </c>
      <c r="BG155" s="24">
        <v>86756868</v>
      </c>
      <c r="BH155" s="24">
        <v>102355465.76000001</v>
      </c>
      <c r="BI155" s="24">
        <v>80051392.930000007</v>
      </c>
      <c r="BJ155" s="24">
        <v>937233022.21000004</v>
      </c>
      <c r="BK155" s="24">
        <v>179401959</v>
      </c>
      <c r="BL155" s="24">
        <v>23728746387</v>
      </c>
      <c r="BM155" s="24">
        <v>150690344</v>
      </c>
      <c r="BN155" s="24">
        <v>384936745</v>
      </c>
      <c r="BO155" s="24">
        <v>112032060.45</v>
      </c>
      <c r="BP155" s="24">
        <v>435303751.14999998</v>
      </c>
      <c r="BQ155" s="24">
        <v>3317730900.8685999</v>
      </c>
      <c r="BR155" s="24">
        <v>2895402762.21</v>
      </c>
      <c r="BS155" s="60"/>
      <c r="BT155" s="60"/>
      <c r="BU155" s="60"/>
      <c r="BV155" s="60"/>
    </row>
    <row r="156" spans="2:74" outlineLevel="1" x14ac:dyDescent="0.2">
      <c r="B156" s="2">
        <v>142</v>
      </c>
      <c r="E156" t="s">
        <v>218</v>
      </c>
      <c r="F156" s="28"/>
      <c r="G156" s="28">
        <f t="shared" si="51"/>
        <v>3438.9565217391305</v>
      </c>
      <c r="H156" s="28">
        <f t="shared" ref="H156:K156" si="65">H143</f>
        <v>3458.4072175824763</v>
      </c>
      <c r="I156" s="28">
        <f t="shared" si="65"/>
        <v>3504.7887700089436</v>
      </c>
      <c r="J156" s="28">
        <f t="shared" si="65"/>
        <v>3549.0602161918164</v>
      </c>
      <c r="K156" s="28">
        <f t="shared" si="65"/>
        <v>3591.6160477181797</v>
      </c>
      <c r="L156" s="28">
        <f t="shared" ref="L156:M156" si="66">L143</f>
        <v>3635.0544882909326</v>
      </c>
      <c r="M156" s="28">
        <f t="shared" si="66"/>
        <v>3679.3704786926401</v>
      </c>
      <c r="N156" s="28">
        <f t="shared" ref="N156" si="67">N143</f>
        <v>3724.5598363611662</v>
      </c>
      <c r="O156" s="173"/>
      <c r="P156" s="178">
        <v>154</v>
      </c>
      <c r="R156" s="28">
        <v>27952.934782608696</v>
      </c>
      <c r="S156" s="28">
        <v>1924.1217391304349</v>
      </c>
      <c r="T156" s="28">
        <v>92.065217391304344</v>
      </c>
      <c r="U156" s="28">
        <v>868.07826086956516</v>
      </c>
      <c r="V156" s="28">
        <v>1528.9086956521739</v>
      </c>
      <c r="W156" s="28">
        <v>1142.3391304347824</v>
      </c>
      <c r="X156" s="28">
        <v>150.82608695652175</v>
      </c>
      <c r="Y156" s="28">
        <v>31.786956521739132</v>
      </c>
      <c r="Z156" s="28">
        <v>154.19565217391306</v>
      </c>
      <c r="AA156" s="28">
        <v>3438.9565217391305</v>
      </c>
      <c r="AB156" s="28">
        <v>1702.9826086956525</v>
      </c>
      <c r="AC156" s="28">
        <v>2395.391304347826</v>
      </c>
      <c r="AD156" s="28">
        <v>347.43478260869568</v>
      </c>
      <c r="AE156" s="28">
        <v>405.51739130434783</v>
      </c>
      <c r="AF156" s="28">
        <v>763.62173913043478</v>
      </c>
      <c r="AG156" s="28">
        <v>271.37826086956511</v>
      </c>
      <c r="AH156" s="28">
        <v>80.773913043478231</v>
      </c>
      <c r="AI156" s="28">
        <v>1144.6869565217391</v>
      </c>
      <c r="AJ156" s="28">
        <v>390.95652173913044</v>
      </c>
      <c r="AK156" s="28">
        <v>1478.7913043478259</v>
      </c>
      <c r="AL156" s="28">
        <v>77.704347826086945</v>
      </c>
      <c r="AM156" s="28">
        <v>21.130434782608695</v>
      </c>
      <c r="AN156" s="28">
        <v>68.021739130434781</v>
      </c>
      <c r="AO156" s="28">
        <v>123656.24782608694</v>
      </c>
      <c r="AP156" s="28">
        <v>5885.652173913043</v>
      </c>
      <c r="AQ156" s="28">
        <v>947.26086956521738</v>
      </c>
      <c r="AR156" s="28">
        <v>394.42608695652177</v>
      </c>
      <c r="AS156" s="28">
        <v>161.2608695652174</v>
      </c>
      <c r="AT156" s="28">
        <v>473.82608695652175</v>
      </c>
      <c r="AU156" s="28">
        <v>2828.565217391304</v>
      </c>
      <c r="AV156" s="28">
        <v>1669.0652173913043</v>
      </c>
      <c r="AW156" s="28">
        <v>1058.1304347826087</v>
      </c>
      <c r="AX156" s="28">
        <v>2578.5652173913045</v>
      </c>
      <c r="AY156" s="28">
        <v>335.63478260869562</v>
      </c>
      <c r="AZ156" s="28">
        <v>712.72173913043468</v>
      </c>
      <c r="BA156" s="28">
        <v>370</v>
      </c>
      <c r="BB156" s="28">
        <v>1673.4782608695652</v>
      </c>
      <c r="BC156" s="28">
        <v>197.1</v>
      </c>
      <c r="BD156" s="28">
        <v>1280.695652173913</v>
      </c>
      <c r="BE156" s="28">
        <v>275.92173913043473</v>
      </c>
      <c r="BF156" s="28">
        <v>732.52173913043475</v>
      </c>
      <c r="BG156" s="28">
        <v>70.086956521739125</v>
      </c>
      <c r="BH156" s="28">
        <v>99.495652173913044</v>
      </c>
      <c r="BI156" s="28">
        <v>403.36521739130433</v>
      </c>
      <c r="BJ156" s="28">
        <v>1251.4130434782605</v>
      </c>
      <c r="BK156" s="28">
        <v>147.78695652173911</v>
      </c>
      <c r="BL156" s="28">
        <v>19360.521739130436</v>
      </c>
      <c r="BM156" s="28">
        <v>258.23913043478262</v>
      </c>
      <c r="BN156" s="28">
        <v>453.86086956521734</v>
      </c>
      <c r="BO156" s="28">
        <v>126.78260869565217</v>
      </c>
      <c r="BP156" s="28">
        <v>506.40000000000003</v>
      </c>
      <c r="BQ156" s="28">
        <v>3626.2043478260866</v>
      </c>
      <c r="BR156" s="28">
        <v>2048.6391304347826</v>
      </c>
      <c r="BS156" s="60"/>
      <c r="BT156" s="60"/>
      <c r="BU156" s="60"/>
      <c r="BV156" s="60"/>
    </row>
    <row r="157" spans="2:74" outlineLevel="1" x14ac:dyDescent="0.2">
      <c r="B157" s="2">
        <v>143</v>
      </c>
      <c r="E157" t="s">
        <v>219</v>
      </c>
      <c r="F157" s="20"/>
      <c r="G157" s="20">
        <f t="shared" si="51"/>
        <v>0.12597097912434194</v>
      </c>
      <c r="H157" s="20">
        <f t="shared" ref="H157:L157" si="68">H145</f>
        <v>0.13981310767164135</v>
      </c>
      <c r="I157" s="20">
        <f t="shared" si="68"/>
        <v>0.15170324494272336</v>
      </c>
      <c r="J157" s="20">
        <f t="shared" si="68"/>
        <v>0.16494007628227703</v>
      </c>
      <c r="K157" s="20">
        <f t="shared" si="68"/>
        <v>0.17329966248209216</v>
      </c>
      <c r="L157" s="20">
        <f t="shared" si="68"/>
        <v>0.17434820730914447</v>
      </c>
      <c r="M157" s="20">
        <f t="shared" ref="M157:N157" si="69">M145</f>
        <v>0.18369923711863301</v>
      </c>
      <c r="N157" s="20">
        <f t="shared" si="69"/>
        <v>0.19138047609055509</v>
      </c>
      <c r="O157" s="43"/>
      <c r="P157" s="178">
        <v>155</v>
      </c>
      <c r="R157" s="20">
        <v>8.9118620274741808E-2</v>
      </c>
      <c r="S157" s="20">
        <v>7.3819742489270382E-2</v>
      </c>
      <c r="T157" s="20">
        <v>-2.5856885147324114E-2</v>
      </c>
      <c r="U157" s="20">
        <v>3.5691540910978821E-2</v>
      </c>
      <c r="V157" s="20">
        <v>4.8142120965554654E-2</v>
      </c>
      <c r="W157" s="20">
        <v>8.0134139099451565E-2</v>
      </c>
      <c r="X157" s="20">
        <v>0.12245504532620002</v>
      </c>
      <c r="Y157" s="20">
        <v>0.36272040302267</v>
      </c>
      <c r="Z157" s="20">
        <v>2.7827068882077755E-2</v>
      </c>
      <c r="AA157" s="20">
        <v>0.12597097912434194</v>
      </c>
      <c r="AB157" s="20">
        <v>0.10558854774385677</v>
      </c>
      <c r="AC157" s="20">
        <v>6.1641780711269072E-2</v>
      </c>
      <c r="AD157" s="20">
        <v>0.15986850115670279</v>
      </c>
      <c r="AE157" s="20">
        <v>0.1312426357291761</v>
      </c>
      <c r="AF157" s="20">
        <v>0.10150139664804469</v>
      </c>
      <c r="AG157" s="20">
        <v>0.10897750712110794</v>
      </c>
      <c r="AH157" s="20">
        <v>-2.1316280309086064E-3</v>
      </c>
      <c r="AI157" s="20">
        <v>2.2103545468031449E-2</v>
      </c>
      <c r="AJ157" s="20">
        <v>8.2261279217249503E-2</v>
      </c>
      <c r="AK157" s="20">
        <v>7.4022476084331754E-2</v>
      </c>
      <c r="AL157" s="20">
        <v>-1.3980868285504048E-2</v>
      </c>
      <c r="AM157" s="20">
        <v>4.8321048321048318E-2</v>
      </c>
      <c r="AN157" s="20">
        <v>2.8550645571922169E-2</v>
      </c>
      <c r="AO157" s="20">
        <v>0.11352936787789679</v>
      </c>
      <c r="AP157" s="20">
        <v>0.16340255871012968</v>
      </c>
      <c r="AQ157" s="20">
        <v>0.48866371120962637</v>
      </c>
      <c r="AR157" s="20">
        <v>3.9004240386021349E-2</v>
      </c>
      <c r="AS157" s="20">
        <v>0.13755502200880351</v>
      </c>
      <c r="AT157" s="20">
        <v>0.11376658624849216</v>
      </c>
      <c r="AU157" s="20">
        <v>0.10279001468428781</v>
      </c>
      <c r="AV157" s="20">
        <v>0.25507675657201445</v>
      </c>
      <c r="AW157" s="20">
        <v>7.4762563833341289E-2</v>
      </c>
      <c r="AX157" s="20">
        <v>0.14178758876196357</v>
      </c>
      <c r="AY157" s="20">
        <v>0.16270756457564575</v>
      </c>
      <c r="AZ157" s="20">
        <v>2.1117465904091508E-2</v>
      </c>
      <c r="BA157" s="20">
        <v>-1.8145826459914218E-2</v>
      </c>
      <c r="BB157" s="20">
        <v>0.17791706121958184</v>
      </c>
      <c r="BC157" s="20">
        <v>0.11433461703038084</v>
      </c>
      <c r="BD157" s="20">
        <v>0.14889185288045167</v>
      </c>
      <c r="BE157" s="20">
        <v>8.8262476894639563E-2</v>
      </c>
      <c r="BF157" s="20">
        <v>1.9559829187445876E-2</v>
      </c>
      <c r="BG157" s="20">
        <v>4.0508714083843621E-2</v>
      </c>
      <c r="BH157" s="20">
        <v>3.6872652782519631E-2</v>
      </c>
      <c r="BI157" s="20">
        <v>6.9809283915077361E-2</v>
      </c>
      <c r="BJ157" s="20">
        <v>2.3786581013561743E-2</v>
      </c>
      <c r="BK157" s="20">
        <v>0.23330930064888247</v>
      </c>
      <c r="BL157" s="20">
        <v>6.8715972546933027E-2</v>
      </c>
      <c r="BM157" s="20">
        <v>0.2071621101270697</v>
      </c>
      <c r="BN157" s="20">
        <v>0.16835781041388517</v>
      </c>
      <c r="BO157" s="20">
        <v>0.17609220048244439</v>
      </c>
      <c r="BP157" s="20">
        <v>8.7941459994741913E-2</v>
      </c>
      <c r="BQ157" s="20">
        <v>0.12064271459823479</v>
      </c>
      <c r="BR157" s="20">
        <v>0.13683006890297397</v>
      </c>
      <c r="BS157" s="60"/>
      <c r="BT157" s="60"/>
      <c r="BU157" s="60"/>
      <c r="BV157" s="60"/>
    </row>
    <row r="158" spans="2:74" outlineLevel="1" x14ac:dyDescent="0.2">
      <c r="B158" s="2">
        <v>144</v>
      </c>
      <c r="E158" t="s">
        <v>220</v>
      </c>
      <c r="G158">
        <f t="shared" si="51"/>
        <v>18</v>
      </c>
      <c r="H158">
        <f t="shared" ref="H158:M158" si="70">H5-2006</f>
        <v>19</v>
      </c>
      <c r="I158">
        <f t="shared" si="70"/>
        <v>20</v>
      </c>
      <c r="J158">
        <f t="shared" si="70"/>
        <v>21</v>
      </c>
      <c r="K158">
        <f t="shared" si="70"/>
        <v>22</v>
      </c>
      <c r="L158">
        <f t="shared" si="70"/>
        <v>23</v>
      </c>
      <c r="M158">
        <f t="shared" si="70"/>
        <v>24</v>
      </c>
      <c r="N158">
        <f t="shared" ref="N158" si="71">N5-2006</f>
        <v>25</v>
      </c>
      <c r="P158" s="178">
        <v>156</v>
      </c>
      <c r="R158">
        <v>18</v>
      </c>
      <c r="S158">
        <v>18</v>
      </c>
      <c r="T158">
        <v>18</v>
      </c>
      <c r="U158">
        <v>18</v>
      </c>
      <c r="V158">
        <v>18</v>
      </c>
      <c r="W158">
        <v>18</v>
      </c>
      <c r="X158">
        <v>18</v>
      </c>
      <c r="Y158">
        <v>18</v>
      </c>
      <c r="Z158">
        <v>18</v>
      </c>
      <c r="AA158">
        <v>18</v>
      </c>
      <c r="AB158">
        <v>18</v>
      </c>
      <c r="AC158">
        <v>18</v>
      </c>
      <c r="AD158">
        <v>18</v>
      </c>
      <c r="AE158">
        <v>18</v>
      </c>
      <c r="AF158">
        <v>18</v>
      </c>
      <c r="AG158">
        <v>18</v>
      </c>
      <c r="AH158">
        <v>18</v>
      </c>
      <c r="AI158">
        <v>18</v>
      </c>
      <c r="AJ158">
        <v>18</v>
      </c>
      <c r="AK158">
        <v>18</v>
      </c>
      <c r="AL158">
        <v>18</v>
      </c>
      <c r="AM158">
        <v>18</v>
      </c>
      <c r="AN158">
        <v>18</v>
      </c>
      <c r="AO158">
        <v>18</v>
      </c>
      <c r="AP158">
        <v>18</v>
      </c>
      <c r="AQ158">
        <v>18</v>
      </c>
      <c r="AR158">
        <v>18</v>
      </c>
      <c r="AS158">
        <v>18</v>
      </c>
      <c r="AT158">
        <v>18</v>
      </c>
      <c r="AU158">
        <v>18</v>
      </c>
      <c r="AV158">
        <v>18</v>
      </c>
      <c r="AW158">
        <v>18</v>
      </c>
      <c r="AX158">
        <v>18</v>
      </c>
      <c r="AY158">
        <v>18</v>
      </c>
      <c r="AZ158">
        <v>18</v>
      </c>
      <c r="BA158">
        <v>18</v>
      </c>
      <c r="BB158">
        <v>18</v>
      </c>
      <c r="BC158">
        <v>18</v>
      </c>
      <c r="BD158">
        <v>18</v>
      </c>
      <c r="BE158">
        <v>18</v>
      </c>
      <c r="BF158">
        <v>18</v>
      </c>
      <c r="BG158">
        <v>18</v>
      </c>
      <c r="BH158">
        <v>18</v>
      </c>
      <c r="BI158">
        <v>18</v>
      </c>
      <c r="BJ158">
        <v>18</v>
      </c>
      <c r="BK158">
        <v>18</v>
      </c>
      <c r="BL158">
        <v>18</v>
      </c>
      <c r="BM158">
        <v>18</v>
      </c>
      <c r="BN158">
        <v>18</v>
      </c>
      <c r="BO158">
        <v>18</v>
      </c>
      <c r="BP158">
        <v>18</v>
      </c>
      <c r="BQ158">
        <v>18</v>
      </c>
      <c r="BR158">
        <v>18</v>
      </c>
      <c r="BS158" s="60"/>
      <c r="BT158" s="60"/>
      <c r="BU158" s="60"/>
      <c r="BV158" s="60"/>
    </row>
    <row r="159" spans="2:74" outlineLevel="1" x14ac:dyDescent="0.2">
      <c r="B159" s="2">
        <v>145</v>
      </c>
      <c r="E159"/>
      <c r="P159" s="178">
        <v>157</v>
      </c>
      <c r="S159"/>
      <c r="T159"/>
      <c r="U159"/>
      <c r="V159"/>
      <c r="W159"/>
      <c r="X159"/>
      <c r="Y159"/>
      <c r="Z159"/>
      <c r="AA159"/>
      <c r="AB159"/>
      <c r="AC159"/>
      <c r="AD159"/>
      <c r="AE159"/>
      <c r="AF159"/>
      <c r="AG159"/>
      <c r="AH159"/>
      <c r="AI159"/>
      <c r="AJ159"/>
      <c r="AK159"/>
      <c r="AL159"/>
      <c r="AM159"/>
      <c r="AN159"/>
      <c r="AO159"/>
      <c r="AP159"/>
      <c r="AQ159"/>
      <c r="AR159"/>
      <c r="AS159"/>
      <c r="AT159"/>
      <c r="AU159"/>
      <c r="AV159"/>
      <c r="AW159"/>
      <c r="AX159"/>
      <c r="AY159"/>
      <c r="AZ159"/>
      <c r="BA159"/>
      <c r="BB159"/>
      <c r="BC159"/>
      <c r="BD159"/>
      <c r="BE159"/>
      <c r="BF159"/>
      <c r="BG159"/>
      <c r="BH159"/>
      <c r="BI159"/>
      <c r="BJ159"/>
      <c r="BK159"/>
      <c r="BL159"/>
      <c r="BM159"/>
      <c r="BN159"/>
      <c r="BO159"/>
      <c r="BP159"/>
      <c r="BQ159"/>
      <c r="BR159"/>
      <c r="BS159" s="60"/>
      <c r="BT159" s="60"/>
      <c r="BU159" s="60"/>
      <c r="BV159" s="60"/>
    </row>
    <row r="160" spans="2:74" outlineLevel="1" x14ac:dyDescent="0.2">
      <c r="B160" s="2">
        <v>146</v>
      </c>
      <c r="D160" s="8"/>
      <c r="E160"/>
      <c r="P160" s="178">
        <v>158</v>
      </c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  <c r="AG160"/>
      <c r="AH160"/>
      <c r="AI160"/>
      <c r="AJ160"/>
      <c r="AK160"/>
      <c r="AL160"/>
      <c r="AM160"/>
      <c r="AN160"/>
      <c r="AO160"/>
      <c r="AP160"/>
      <c r="AQ160"/>
      <c r="AR160"/>
      <c r="AS160"/>
      <c r="AT160"/>
      <c r="AU160"/>
      <c r="AV160"/>
      <c r="AW160"/>
      <c r="AX160"/>
      <c r="AY160"/>
      <c r="AZ160"/>
      <c r="BA160"/>
      <c r="BB160"/>
      <c r="BC160"/>
      <c r="BD160"/>
      <c r="BE160"/>
      <c r="BF160"/>
      <c r="BG160"/>
      <c r="BH160"/>
      <c r="BI160"/>
      <c r="BJ160"/>
      <c r="BK160"/>
      <c r="BL160"/>
      <c r="BM160"/>
      <c r="BN160"/>
      <c r="BO160"/>
      <c r="BP160"/>
      <c r="BQ160"/>
      <c r="BR160"/>
      <c r="BS160" s="60"/>
      <c r="BT160" s="60"/>
      <c r="BU160" s="60"/>
      <c r="BV160" s="60"/>
    </row>
    <row r="161" spans="2:74" outlineLevel="1" x14ac:dyDescent="0.2">
      <c r="B161" s="2">
        <v>147</v>
      </c>
      <c r="C161" s="8" t="s">
        <v>221</v>
      </c>
      <c r="D161" s="8"/>
      <c r="E161"/>
      <c r="P161" s="178">
        <v>159</v>
      </c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  <c r="AG161"/>
      <c r="AH161"/>
      <c r="AI161"/>
      <c r="AJ161"/>
      <c r="AK161"/>
      <c r="AL161"/>
      <c r="AM161"/>
      <c r="AN161"/>
      <c r="AO161"/>
      <c r="AP161"/>
      <c r="AQ161"/>
      <c r="AR161"/>
      <c r="AS161"/>
      <c r="AT161"/>
      <c r="AU161"/>
      <c r="AV161"/>
      <c r="AW161"/>
      <c r="AX161"/>
      <c r="AY161"/>
      <c r="AZ161"/>
      <c r="BA161"/>
      <c r="BB161"/>
      <c r="BC161"/>
      <c r="BD161"/>
      <c r="BE161"/>
      <c r="BF161"/>
      <c r="BG161"/>
      <c r="BH161"/>
      <c r="BI161"/>
      <c r="BJ161"/>
      <c r="BK161"/>
      <c r="BL161"/>
      <c r="BM161"/>
      <c r="BN161"/>
      <c r="BO161"/>
      <c r="BP161"/>
      <c r="BQ161"/>
      <c r="BR161"/>
      <c r="BS161" s="60"/>
      <c r="BT161" s="60"/>
      <c r="BU161" s="60"/>
      <c r="BV161" s="60"/>
    </row>
    <row r="162" spans="2:74" outlineLevel="1" x14ac:dyDescent="0.2">
      <c r="B162" s="2">
        <v>148</v>
      </c>
      <c r="D162">
        <v>91</v>
      </c>
      <c r="E162" t="s">
        <v>213</v>
      </c>
      <c r="F162" s="32"/>
      <c r="G162" s="32">
        <f t="shared" ref="G162:G179" si="72">HLOOKUP($E$3,$Q$3:$BX$269,P162,FALSE)</f>
        <v>12.814879887835255</v>
      </c>
      <c r="H162" s="32">
        <f t="shared" ref="H162:N179" si="73">G162</f>
        <v>12.814879887835255</v>
      </c>
      <c r="I162" s="32">
        <f t="shared" si="73"/>
        <v>12.814879887835255</v>
      </c>
      <c r="J162" s="32">
        <f t="shared" si="73"/>
        <v>12.814879887835255</v>
      </c>
      <c r="K162" s="32">
        <f t="shared" si="73"/>
        <v>12.814879887835255</v>
      </c>
      <c r="L162" s="32">
        <f t="shared" si="73"/>
        <v>12.814879887835255</v>
      </c>
      <c r="M162" s="32">
        <f t="shared" si="73"/>
        <v>12.814879887835255</v>
      </c>
      <c r="N162" s="32">
        <f t="shared" si="73"/>
        <v>12.814879887835255</v>
      </c>
      <c r="O162" s="174"/>
      <c r="P162" s="178">
        <v>160</v>
      </c>
      <c r="R162" s="31">
        <v>12.817219145404639</v>
      </c>
      <c r="S162" s="31">
        <v>12.809732041092667</v>
      </c>
      <c r="T162" s="31">
        <v>12.815667288766317</v>
      </c>
      <c r="U162" s="31">
        <v>12.814549938113361</v>
      </c>
      <c r="V162" s="31">
        <v>12.816805233884939</v>
      </c>
      <c r="W162" s="31">
        <v>12.81288440307239</v>
      </c>
      <c r="X162" s="31">
        <v>12.81331330994302</v>
      </c>
      <c r="Y162" s="31">
        <v>12.810934558134596</v>
      </c>
      <c r="Z162" s="31">
        <v>12.811148202512005</v>
      </c>
      <c r="AA162" s="31">
        <v>12.814879887835255</v>
      </c>
      <c r="AB162" s="31">
        <v>12.821412544937436</v>
      </c>
      <c r="AC162" s="31">
        <v>12.819095782593745</v>
      </c>
      <c r="AD162" s="31">
        <v>12.812338831390388</v>
      </c>
      <c r="AE162" s="31">
        <v>12.812096781482326</v>
      </c>
      <c r="AF162" s="31">
        <v>12.815345078290729</v>
      </c>
      <c r="AG162" s="31">
        <v>12.815711468242117</v>
      </c>
      <c r="AH162" s="31">
        <v>12.812372588661209</v>
      </c>
      <c r="AI162" s="31">
        <v>12.816091448430351</v>
      </c>
      <c r="AJ162" s="31">
        <v>12.814546852239651</v>
      </c>
      <c r="AK162" s="31">
        <v>12.81145662132478</v>
      </c>
      <c r="AL162" s="31">
        <v>12.814922528786086</v>
      </c>
      <c r="AM162" s="31">
        <v>12.817662753008971</v>
      </c>
      <c r="AN162" s="31">
        <v>12.806567709189416</v>
      </c>
      <c r="AO162" s="31">
        <v>12.815090519596231</v>
      </c>
      <c r="AP162" s="31">
        <v>12.815281989642113</v>
      </c>
      <c r="AQ162" s="31">
        <v>12.815901074724351</v>
      </c>
      <c r="AR162" s="31">
        <v>12.814116835927887</v>
      </c>
      <c r="AS162" s="31">
        <v>12.812859046489152</v>
      </c>
      <c r="AT162" s="31">
        <v>12.819461334344746</v>
      </c>
      <c r="AU162" s="31">
        <v>12.813083541286099</v>
      </c>
      <c r="AV162" s="31">
        <v>12.819261214706257</v>
      </c>
      <c r="AW162" s="31">
        <v>12.814306444850608</v>
      </c>
      <c r="AX162" s="31">
        <v>12.787701892268222</v>
      </c>
      <c r="AY162" s="31">
        <v>12.810935258155617</v>
      </c>
      <c r="AZ162" s="31">
        <v>12.814773798938791</v>
      </c>
      <c r="BA162" s="31">
        <v>12.831090199996751</v>
      </c>
      <c r="BB162" s="31">
        <v>12.811928566157505</v>
      </c>
      <c r="BC162" s="31">
        <v>12.814734709841771</v>
      </c>
      <c r="BD162" s="31">
        <v>12.819457458886518</v>
      </c>
      <c r="BE162" s="31">
        <v>12.814374704096441</v>
      </c>
      <c r="BF162" s="31">
        <v>12.806437742471982</v>
      </c>
      <c r="BG162" s="31">
        <v>12.822060011014516</v>
      </c>
      <c r="BH162" s="31">
        <v>12.812317891678893</v>
      </c>
      <c r="BI162" s="31">
        <v>12.814570121024731</v>
      </c>
      <c r="BJ162" s="31">
        <v>12.809840579464703</v>
      </c>
      <c r="BK162" s="31">
        <v>12.814244071673096</v>
      </c>
      <c r="BL162" s="31">
        <v>12.802268129032575</v>
      </c>
      <c r="BM162" s="31">
        <v>12.815287046759257</v>
      </c>
      <c r="BN162" s="31">
        <v>12.815763359841434</v>
      </c>
      <c r="BO162" s="31">
        <v>12.815289735331385</v>
      </c>
      <c r="BP162" s="31">
        <v>12.813463903341642</v>
      </c>
      <c r="BQ162" s="31">
        <v>12.820177946526355</v>
      </c>
      <c r="BR162" s="31">
        <v>12.816571389915095</v>
      </c>
      <c r="BS162" s="60"/>
      <c r="BT162" s="60"/>
      <c r="BU162" s="60"/>
      <c r="BV162" s="60"/>
    </row>
    <row r="163" spans="2:74" outlineLevel="1" x14ac:dyDescent="0.2">
      <c r="B163" s="2">
        <v>149</v>
      </c>
      <c r="D163">
        <v>92</v>
      </c>
      <c r="E163" t="s">
        <v>214</v>
      </c>
      <c r="F163" s="32"/>
      <c r="G163" s="32">
        <f t="shared" si="72"/>
        <v>0.62695084028967196</v>
      </c>
      <c r="H163" s="32">
        <f t="shared" si="73"/>
        <v>0.62695084028967196</v>
      </c>
      <c r="I163" s="32">
        <f t="shared" si="73"/>
        <v>0.62695084028967196</v>
      </c>
      <c r="J163" s="32">
        <f t="shared" si="73"/>
        <v>0.62695084028967196</v>
      </c>
      <c r="K163" s="32">
        <f t="shared" si="73"/>
        <v>0.62695084028967196</v>
      </c>
      <c r="L163" s="32">
        <f t="shared" si="73"/>
        <v>0.62695084028967196</v>
      </c>
      <c r="M163" s="32">
        <f t="shared" si="73"/>
        <v>0.62695084028967196</v>
      </c>
      <c r="N163" s="32">
        <f t="shared" si="73"/>
        <v>0.62695084028967196</v>
      </c>
      <c r="O163" s="174"/>
      <c r="P163" s="178">
        <v>161</v>
      </c>
      <c r="R163" s="31">
        <v>0.62712970811613922</v>
      </c>
      <c r="S163" s="31">
        <v>0.62643242664315246</v>
      </c>
      <c r="T163" s="31">
        <v>0.62653853064688692</v>
      </c>
      <c r="U163" s="31">
        <v>0.6328047547232748</v>
      </c>
      <c r="V163" s="31">
        <v>0.62645281025512112</v>
      </c>
      <c r="W163" s="31">
        <v>0.62777892695115167</v>
      </c>
      <c r="X163" s="31">
        <v>0.62722193683244376</v>
      </c>
      <c r="Y163" s="31">
        <v>0.63118119214696933</v>
      </c>
      <c r="Z163" s="31">
        <v>0.62748695413763633</v>
      </c>
      <c r="AA163" s="31">
        <v>0.62695084028967196</v>
      </c>
      <c r="AB163" s="31">
        <v>0.62821524004612495</v>
      </c>
      <c r="AC163" s="31">
        <v>0.62671730298834671</v>
      </c>
      <c r="AD163" s="31">
        <v>0.6293676487913592</v>
      </c>
      <c r="AE163" s="31">
        <v>0.62771962840268625</v>
      </c>
      <c r="AF163" s="31">
        <v>0.62607624823750918</v>
      </c>
      <c r="AG163" s="31">
        <v>0.62209521131343637</v>
      </c>
      <c r="AH163" s="31">
        <v>0.62704150513783619</v>
      </c>
      <c r="AI163" s="31">
        <v>0.62747095513449158</v>
      </c>
      <c r="AJ163" s="31">
        <v>0.6287665026882101</v>
      </c>
      <c r="AK163" s="31">
        <v>0.62561845200004551</v>
      </c>
      <c r="AL163" s="31">
        <v>0.62749416150340098</v>
      </c>
      <c r="AM163" s="31">
        <v>0.62696440111624496</v>
      </c>
      <c r="AN163" s="31">
        <v>0.630250030542991</v>
      </c>
      <c r="AO163" s="31">
        <v>0.63013282520267999</v>
      </c>
      <c r="AP163" s="31">
        <v>0.62764389189673109</v>
      </c>
      <c r="AQ163" s="31">
        <v>0.62779738691986353</v>
      </c>
      <c r="AR163" s="31">
        <v>0.62903862070960403</v>
      </c>
      <c r="AS163" s="31">
        <v>0.62667799323262352</v>
      </c>
      <c r="AT163" s="31">
        <v>0.62706798998948121</v>
      </c>
      <c r="AU163" s="31">
        <v>0.63057730008522872</v>
      </c>
      <c r="AV163" s="31">
        <v>0.62545240797989465</v>
      </c>
      <c r="AW163" s="31">
        <v>0.62769902096511809</v>
      </c>
      <c r="AX163" s="31">
        <v>0.62881456567055571</v>
      </c>
      <c r="AY163" s="31">
        <v>0.62469391589931944</v>
      </c>
      <c r="AZ163" s="31">
        <v>0.62569353366657343</v>
      </c>
      <c r="BA163" s="31">
        <v>0.62680751453324146</v>
      </c>
      <c r="BB163" s="31">
        <v>0.62460732905682403</v>
      </c>
      <c r="BC163" s="31">
        <v>0.62743525406525413</v>
      </c>
      <c r="BD163" s="31">
        <v>0.62689304939036861</v>
      </c>
      <c r="BE163" s="31">
        <v>0.62692417872216433</v>
      </c>
      <c r="BF163" s="31">
        <v>0.63089926250244477</v>
      </c>
      <c r="BG163" s="31">
        <v>0.62426122025757624</v>
      </c>
      <c r="BH163" s="31">
        <v>0.62763723446719488</v>
      </c>
      <c r="BI163" s="31">
        <v>0.62666654379396858</v>
      </c>
      <c r="BJ163" s="31">
        <v>0.63219180354371862</v>
      </c>
      <c r="BK163" s="31">
        <v>0.62698617183391536</v>
      </c>
      <c r="BL163" s="31">
        <v>0.63227166604871299</v>
      </c>
      <c r="BM163" s="31">
        <v>0.62622775446724177</v>
      </c>
      <c r="BN163" s="31">
        <v>0.62845189561653692</v>
      </c>
      <c r="BO163" s="31">
        <v>0.62705212360064444</v>
      </c>
      <c r="BP163" s="31">
        <v>0.62689728434480774</v>
      </c>
      <c r="BQ163" s="31">
        <v>0.62523314168334332</v>
      </c>
      <c r="BR163" s="31">
        <v>0.62625791288463828</v>
      </c>
      <c r="BS163" s="60"/>
      <c r="BT163" s="60"/>
      <c r="BU163" s="60"/>
      <c r="BV163" s="60"/>
    </row>
    <row r="164" spans="2:74" outlineLevel="1" x14ac:dyDescent="0.2">
      <c r="B164" s="2">
        <v>150</v>
      </c>
      <c r="D164">
        <v>93</v>
      </c>
      <c r="E164" t="s">
        <v>215</v>
      </c>
      <c r="F164" s="32"/>
      <c r="G164" s="32">
        <f t="shared" si="72"/>
        <v>0.44037823971385298</v>
      </c>
      <c r="H164" s="32">
        <f t="shared" si="73"/>
        <v>0.44037823971385298</v>
      </c>
      <c r="I164" s="32">
        <f t="shared" si="73"/>
        <v>0.44037823971385298</v>
      </c>
      <c r="J164" s="32">
        <f t="shared" si="73"/>
        <v>0.44037823971385298</v>
      </c>
      <c r="K164" s="32">
        <f t="shared" si="73"/>
        <v>0.44037823971385298</v>
      </c>
      <c r="L164" s="32">
        <f t="shared" si="73"/>
        <v>0.44037823971385298</v>
      </c>
      <c r="M164" s="32">
        <f t="shared" si="73"/>
        <v>0.44037823971385298</v>
      </c>
      <c r="N164" s="32">
        <f t="shared" si="73"/>
        <v>0.44037823971385298</v>
      </c>
      <c r="O164" s="174"/>
      <c r="P164" s="178">
        <v>162</v>
      </c>
      <c r="R164" s="31">
        <v>0.42381762023795266</v>
      </c>
      <c r="S164" s="31">
        <v>0.45713993689039062</v>
      </c>
      <c r="T164" s="31">
        <v>0.4439023607460244</v>
      </c>
      <c r="U164" s="31">
        <v>0.44057142147939932</v>
      </c>
      <c r="V164" s="31">
        <v>0.43873386187248575</v>
      </c>
      <c r="W164" s="31">
        <v>0.44479564805494209</v>
      </c>
      <c r="X164" s="31">
        <v>0.44755158910340032</v>
      </c>
      <c r="Y164" s="31">
        <v>0.44745410998208301</v>
      </c>
      <c r="Z164" s="31">
        <v>0.44313835605104801</v>
      </c>
      <c r="AA164" s="31">
        <v>0.44037823971385298</v>
      </c>
      <c r="AB164" s="31">
        <v>0.42638488478866743</v>
      </c>
      <c r="AC164" s="31">
        <v>0.45244742162916041</v>
      </c>
      <c r="AD164" s="31">
        <v>0.44061715082506375</v>
      </c>
      <c r="AE164" s="31">
        <v>0.45271762057555354</v>
      </c>
      <c r="AF164" s="31">
        <v>0.44682826788847246</v>
      </c>
      <c r="AG164" s="31">
        <v>0.45201542149564689</v>
      </c>
      <c r="AH164" s="31">
        <v>0.4464027375197227</v>
      </c>
      <c r="AI164" s="31">
        <v>0.43862936786240148</v>
      </c>
      <c r="AJ164" s="31">
        <v>0.43902133767751522</v>
      </c>
      <c r="AK164" s="31">
        <v>0.43647701585188614</v>
      </c>
      <c r="AL164" s="31">
        <v>0.43962692290821337</v>
      </c>
      <c r="AM164" s="31">
        <v>0.45389437066785804</v>
      </c>
      <c r="AN164" s="31">
        <v>0.44425993474703762</v>
      </c>
      <c r="AO164" s="31">
        <v>0.40372588554868494</v>
      </c>
      <c r="AP164" s="31">
        <v>0.44481289096321819</v>
      </c>
      <c r="AQ164" s="31">
        <v>0.44245966585891083</v>
      </c>
      <c r="AR164" s="31">
        <v>0.44290459816855243</v>
      </c>
      <c r="AS164" s="31">
        <v>0.448688905956176</v>
      </c>
      <c r="AT164" s="31">
        <v>0.43982965445396532</v>
      </c>
      <c r="AU164" s="31">
        <v>0.4500217885029455</v>
      </c>
      <c r="AV164" s="31">
        <v>0.45820846274877775</v>
      </c>
      <c r="AW164" s="31">
        <v>0.44786381497226846</v>
      </c>
      <c r="AX164" s="31">
        <v>0.49067198763245296</v>
      </c>
      <c r="AY164" s="31">
        <v>0.44850949404180862</v>
      </c>
      <c r="AZ164" s="31">
        <v>0.44530287863498574</v>
      </c>
      <c r="BA164" s="31">
        <v>0.42476869962767549</v>
      </c>
      <c r="BB164" s="31">
        <v>0.45612132967833618</v>
      </c>
      <c r="BC164" s="31">
        <v>0.44337554057814377</v>
      </c>
      <c r="BD164" s="31">
        <v>0.45682379493569403</v>
      </c>
      <c r="BE164" s="31">
        <v>0.44494767057280865</v>
      </c>
      <c r="BF164" s="31">
        <v>0.44131893231242408</v>
      </c>
      <c r="BG164" s="31">
        <v>0.43709079094380021</v>
      </c>
      <c r="BH164" s="31">
        <v>0.45048620372916154</v>
      </c>
      <c r="BI164" s="31">
        <v>0.44556299156779983</v>
      </c>
      <c r="BJ164" s="31">
        <v>0.42625427330755833</v>
      </c>
      <c r="BK164" s="31">
        <v>0.44494104793733213</v>
      </c>
      <c r="BL164" s="31">
        <v>0.46436063113248105</v>
      </c>
      <c r="BM164" s="31">
        <v>0.44449362529585673</v>
      </c>
      <c r="BN164" s="31">
        <v>0.44342744550240265</v>
      </c>
      <c r="BO164" s="31">
        <v>0.44683231305323856</v>
      </c>
      <c r="BP164" s="31">
        <v>0.44532584848564594</v>
      </c>
      <c r="BQ164" s="31">
        <v>0.48009712300465496</v>
      </c>
      <c r="BR164" s="31">
        <v>0.4358896076051535</v>
      </c>
      <c r="BS164" s="60"/>
      <c r="BT164" s="60"/>
      <c r="BU164" s="60"/>
      <c r="BV164" s="60"/>
    </row>
    <row r="165" spans="2:74" outlineLevel="1" x14ac:dyDescent="0.2">
      <c r="B165" s="2">
        <v>151</v>
      </c>
      <c r="D165">
        <v>94</v>
      </c>
      <c r="E165" t="s">
        <v>216</v>
      </c>
      <c r="F165" s="32"/>
      <c r="G165" s="32">
        <f t="shared" si="72"/>
        <v>0.16531318919302812</v>
      </c>
      <c r="H165" s="32">
        <f t="shared" si="73"/>
        <v>0.16531318919302812</v>
      </c>
      <c r="I165" s="32">
        <f t="shared" si="73"/>
        <v>0.16531318919302812</v>
      </c>
      <c r="J165" s="32">
        <f t="shared" si="73"/>
        <v>0.16531318919302812</v>
      </c>
      <c r="K165" s="32">
        <f t="shared" si="73"/>
        <v>0.16531318919302812</v>
      </c>
      <c r="L165" s="32">
        <f t="shared" si="73"/>
        <v>0.16531318919302812</v>
      </c>
      <c r="M165" s="32">
        <f t="shared" si="73"/>
        <v>0.16531318919302812</v>
      </c>
      <c r="N165" s="32">
        <f t="shared" si="73"/>
        <v>0.16531318919302812</v>
      </c>
      <c r="O165" s="174"/>
      <c r="P165" s="178">
        <v>163</v>
      </c>
      <c r="R165" s="31">
        <v>0.19096276480396263</v>
      </c>
      <c r="S165" s="31">
        <v>0.15665784699970534</v>
      </c>
      <c r="T165" s="31">
        <v>0.1617444919555816</v>
      </c>
      <c r="U165" s="31">
        <v>0.16082604962565611</v>
      </c>
      <c r="V165" s="31">
        <v>0.16310337583390586</v>
      </c>
      <c r="W165" s="31">
        <v>0.16252049393951762</v>
      </c>
      <c r="X165" s="31">
        <v>0.15481466094418173</v>
      </c>
      <c r="Y165" s="31">
        <v>0.16256292839174574</v>
      </c>
      <c r="Z165" s="31">
        <v>0.16819202909035297</v>
      </c>
      <c r="AA165" s="31">
        <v>0.16531318919302812</v>
      </c>
      <c r="AB165" s="31">
        <v>0.16915297456674111</v>
      </c>
      <c r="AC165" s="31">
        <v>0.16696938333937167</v>
      </c>
      <c r="AD165" s="31">
        <v>0.16553001458055727</v>
      </c>
      <c r="AE165" s="31">
        <v>0.15509730054549328</v>
      </c>
      <c r="AF165" s="31">
        <v>0.16157425539342624</v>
      </c>
      <c r="AG165" s="31">
        <v>0.15455513331555285</v>
      </c>
      <c r="AH165" s="31">
        <v>0.16160336889525384</v>
      </c>
      <c r="AI165" s="31">
        <v>0.16456895098040686</v>
      </c>
      <c r="AJ165" s="31">
        <v>0.15671309770681655</v>
      </c>
      <c r="AK165" s="31">
        <v>0.17461819600232706</v>
      </c>
      <c r="AL165" s="31">
        <v>0.15973801818190592</v>
      </c>
      <c r="AM165" s="31">
        <v>0.15558244874183169</v>
      </c>
      <c r="AN165" s="31">
        <v>0.16039174713949583</v>
      </c>
      <c r="AO165" s="31">
        <v>0.19340777889018368</v>
      </c>
      <c r="AP165" s="31">
        <v>0.16028930385074378</v>
      </c>
      <c r="AQ165" s="31">
        <v>0.16088555495078627</v>
      </c>
      <c r="AR165" s="31">
        <v>0.16303950431475447</v>
      </c>
      <c r="AS165" s="31">
        <v>0.16588739365653263</v>
      </c>
      <c r="AT165" s="31">
        <v>0.15708779987464641</v>
      </c>
      <c r="AU165" s="31">
        <v>0.15932646742524642</v>
      </c>
      <c r="AV165" s="31">
        <v>0.16040733392949291</v>
      </c>
      <c r="AW165" s="31">
        <v>0.15920812956331759</v>
      </c>
      <c r="AX165" s="31">
        <v>0.13794101340892354</v>
      </c>
      <c r="AY165" s="31">
        <v>0.16228813491112656</v>
      </c>
      <c r="AZ165" s="31">
        <v>0.15851879459963403</v>
      </c>
      <c r="BA165" s="31">
        <v>0.14776809242987449</v>
      </c>
      <c r="BB165" s="31">
        <v>0.15299708425545441</v>
      </c>
      <c r="BC165" s="31">
        <v>0.16051635196057754</v>
      </c>
      <c r="BD165" s="31">
        <v>0.15097438860357479</v>
      </c>
      <c r="BE165" s="31">
        <v>0.16021524631856379</v>
      </c>
      <c r="BF165" s="31">
        <v>0.16787525933291775</v>
      </c>
      <c r="BG165" s="31">
        <v>0.1556297157235631</v>
      </c>
      <c r="BH165" s="31">
        <v>0.15673422967828587</v>
      </c>
      <c r="BI165" s="31">
        <v>0.15984140060233723</v>
      </c>
      <c r="BJ165" s="31">
        <v>0.1755219698118943</v>
      </c>
      <c r="BK165" s="31">
        <v>0.15947803333162081</v>
      </c>
      <c r="BL165" s="31">
        <v>0.13103812705228901</v>
      </c>
      <c r="BM165" s="31">
        <v>0.16304420261765296</v>
      </c>
      <c r="BN165" s="31">
        <v>0.1623917780574746</v>
      </c>
      <c r="BO165" s="31">
        <v>0.15925517629622021</v>
      </c>
      <c r="BP165" s="31">
        <v>0.16259340762324623</v>
      </c>
      <c r="BQ165" s="31">
        <v>0.13324360811210118</v>
      </c>
      <c r="BR165" s="31">
        <v>0.16831921619179602</v>
      </c>
      <c r="BS165" s="60"/>
      <c r="BT165" s="60"/>
      <c r="BU165" s="60"/>
      <c r="BV165" s="60"/>
    </row>
    <row r="166" spans="2:74" outlineLevel="1" x14ac:dyDescent="0.2">
      <c r="B166" s="2">
        <v>152</v>
      </c>
      <c r="D166">
        <v>95</v>
      </c>
      <c r="E166" t="s">
        <v>217</v>
      </c>
      <c r="F166" s="32"/>
      <c r="G166" s="32">
        <f t="shared" si="72"/>
        <v>0.10395212049695503</v>
      </c>
      <c r="H166" s="32">
        <f t="shared" si="73"/>
        <v>0.10395212049695503</v>
      </c>
      <c r="I166" s="32">
        <f t="shared" si="73"/>
        <v>0.10395212049695503</v>
      </c>
      <c r="J166" s="32">
        <f t="shared" si="73"/>
        <v>0.10395212049695503</v>
      </c>
      <c r="K166" s="32">
        <f t="shared" si="73"/>
        <v>0.10395212049695503</v>
      </c>
      <c r="L166" s="32">
        <f t="shared" si="73"/>
        <v>0.10395212049695503</v>
      </c>
      <c r="M166" s="32">
        <f t="shared" si="73"/>
        <v>0.10395212049695503</v>
      </c>
      <c r="N166" s="32">
        <f t="shared" si="73"/>
        <v>0.10395212049695503</v>
      </c>
      <c r="O166" s="174"/>
      <c r="P166" s="178">
        <v>164</v>
      </c>
      <c r="R166" s="31">
        <v>9.4677511393098171E-2</v>
      </c>
      <c r="S166" s="31">
        <v>0.11095634019827018</v>
      </c>
      <c r="T166" s="31">
        <v>9.9479524361308885E-2</v>
      </c>
      <c r="U166" s="31">
        <v>0.11006314761137045</v>
      </c>
      <c r="V166" s="31">
        <v>0.10907159670629264</v>
      </c>
      <c r="W166" s="31">
        <v>0.10179342606131343</v>
      </c>
      <c r="X166" s="31">
        <v>0.10977007445625103</v>
      </c>
      <c r="Y166" s="31">
        <v>0.10661130436832145</v>
      </c>
      <c r="Z166" s="31">
        <v>0.1018364785179439</v>
      </c>
      <c r="AA166" s="31">
        <v>0.10395212049695503</v>
      </c>
      <c r="AB166" s="31">
        <v>0.11285150840872868</v>
      </c>
      <c r="AC166" s="31">
        <v>8.6397660773184212E-2</v>
      </c>
      <c r="AD166" s="31">
        <v>0.10466523755598584</v>
      </c>
      <c r="AE166" s="31">
        <v>0.1057203064698805</v>
      </c>
      <c r="AF166" s="31">
        <v>0.10431420693070237</v>
      </c>
      <c r="AG166" s="31">
        <v>9.2676138236125125E-2</v>
      </c>
      <c r="AH166" s="31">
        <v>0.10612395466848289</v>
      </c>
      <c r="AI166" s="31">
        <v>0.10433170770676883</v>
      </c>
      <c r="AJ166" s="31">
        <v>0.11427851674253658</v>
      </c>
      <c r="AK166" s="31">
        <v>0.10573805416740537</v>
      </c>
      <c r="AL166" s="31">
        <v>0.10851015848503008</v>
      </c>
      <c r="AM166" s="31">
        <v>9.9503014400384018E-2</v>
      </c>
      <c r="AN166" s="31">
        <v>0.11689601504617993</v>
      </c>
      <c r="AO166" s="31">
        <v>0.10604040724435995</v>
      </c>
      <c r="AP166" s="31">
        <v>0.10539415660645776</v>
      </c>
      <c r="AQ166" s="31">
        <v>0.10313938778589071</v>
      </c>
      <c r="AR166" s="31">
        <v>0.10524242364690309</v>
      </c>
      <c r="AS166" s="31">
        <v>0.10020252734990942</v>
      </c>
      <c r="AT166" s="31">
        <v>0.10423208482699614</v>
      </c>
      <c r="AU166" s="31">
        <v>0.10628989100841502</v>
      </c>
      <c r="AV166" s="31">
        <v>0.10062789653882867</v>
      </c>
      <c r="AW166" s="31">
        <v>0.10380892089426159</v>
      </c>
      <c r="AX166" s="31">
        <v>0.10317535760217442</v>
      </c>
      <c r="AY166" s="31">
        <v>0.1083221198069267</v>
      </c>
      <c r="AZ166" s="31">
        <v>0.10727913758209669</v>
      </c>
      <c r="BA166" s="31">
        <v>0.11598211536671865</v>
      </c>
      <c r="BB166" s="31">
        <v>0.10317943236699752</v>
      </c>
      <c r="BC166" s="31">
        <v>0.10657520088673479</v>
      </c>
      <c r="BD166" s="31">
        <v>0.10513039650977005</v>
      </c>
      <c r="BE166" s="31">
        <v>0.10578038524992366</v>
      </c>
      <c r="BF166" s="31">
        <v>0.10111247781969618</v>
      </c>
      <c r="BG166" s="31">
        <v>0.10923611475842263</v>
      </c>
      <c r="BH166" s="31">
        <v>0.10739102691223297</v>
      </c>
      <c r="BI166" s="31">
        <v>0.10708229676935903</v>
      </c>
      <c r="BJ166" s="31">
        <v>0.10676639878525551</v>
      </c>
      <c r="BK166" s="31">
        <v>0.10513060531848911</v>
      </c>
      <c r="BL166" s="31">
        <v>8.9453099906663405E-2</v>
      </c>
      <c r="BM166" s="31">
        <v>0.10219327879520154</v>
      </c>
      <c r="BN166" s="31">
        <v>0.10415743115331262</v>
      </c>
      <c r="BO166" s="31">
        <v>0.1042627293398468</v>
      </c>
      <c r="BP166" s="31">
        <v>0.10388159705056238</v>
      </c>
      <c r="BQ166" s="31">
        <v>0.10888926911656939</v>
      </c>
      <c r="BR166" s="31">
        <v>0.10745367871077752</v>
      </c>
      <c r="BS166" s="60"/>
      <c r="BT166" s="60"/>
      <c r="BU166" s="60"/>
      <c r="BV166" s="60"/>
    </row>
    <row r="167" spans="2:74" outlineLevel="1" x14ac:dyDescent="0.2">
      <c r="B167" s="2">
        <v>153</v>
      </c>
      <c r="D167">
        <v>96</v>
      </c>
      <c r="E167" t="s">
        <v>222</v>
      </c>
      <c r="F167" s="32"/>
      <c r="G167" s="32">
        <f t="shared" si="72"/>
        <v>0.12307953610340672</v>
      </c>
      <c r="H167" s="32">
        <f t="shared" si="73"/>
        <v>0.12307953610340672</v>
      </c>
      <c r="I167" s="32">
        <f t="shared" si="73"/>
        <v>0.12307953610340672</v>
      </c>
      <c r="J167" s="32">
        <f t="shared" si="73"/>
        <v>0.12307953610340672</v>
      </c>
      <c r="K167" s="32">
        <f t="shared" si="73"/>
        <v>0.12307953610340672</v>
      </c>
      <c r="L167" s="32">
        <f t="shared" si="73"/>
        <v>0.12307953610340672</v>
      </c>
      <c r="M167" s="32">
        <f t="shared" si="73"/>
        <v>0.12307953610340672</v>
      </c>
      <c r="N167" s="32">
        <f t="shared" si="73"/>
        <v>0.12307953610340672</v>
      </c>
      <c r="O167" s="174"/>
      <c r="P167" s="178">
        <v>165</v>
      </c>
      <c r="R167" s="31">
        <v>0.12150468166324147</v>
      </c>
      <c r="S167" s="31">
        <v>0.12359159685608501</v>
      </c>
      <c r="T167" s="31">
        <v>0.12324787238901624</v>
      </c>
      <c r="U167" s="31">
        <v>0.13217376575351314</v>
      </c>
      <c r="V167" s="31">
        <v>0.12288769765677032</v>
      </c>
      <c r="W167" s="31">
        <v>0.12919440994006814</v>
      </c>
      <c r="X167" s="31">
        <v>0.12487470386764654</v>
      </c>
      <c r="Y167" s="31">
        <v>0.13706018401500897</v>
      </c>
      <c r="Z167" s="31">
        <v>0.12870964222518633</v>
      </c>
      <c r="AA167" s="31">
        <v>0.12307953610340672</v>
      </c>
      <c r="AB167" s="31">
        <v>0.13726772631351714</v>
      </c>
      <c r="AC167" s="31">
        <v>0.12198175940059586</v>
      </c>
      <c r="AD167" s="31">
        <v>0.12794174119086588</v>
      </c>
      <c r="AE167" s="31">
        <v>0.12676771898688943</v>
      </c>
      <c r="AF167" s="31">
        <v>0.12171966210426044</v>
      </c>
      <c r="AG167" s="31">
        <v>0.11428480170755995</v>
      </c>
      <c r="AH167" s="31">
        <v>0.12321666434535516</v>
      </c>
      <c r="AI167" s="31">
        <v>0.13002499084082975</v>
      </c>
      <c r="AJ167" s="31">
        <v>0.12618436838216662</v>
      </c>
      <c r="AK167" s="31">
        <v>0.13146065398894646</v>
      </c>
      <c r="AL167" s="31">
        <v>0.1218073782663498</v>
      </c>
      <c r="AM167" s="31">
        <v>0.12595743134646198</v>
      </c>
      <c r="AN167" s="31">
        <v>0.13567249409377924</v>
      </c>
      <c r="AO167" s="31">
        <v>0.12455488549148441</v>
      </c>
      <c r="AP167" s="31">
        <v>0.12368805787968395</v>
      </c>
      <c r="AQ167" s="31">
        <v>0.12460459341251928</v>
      </c>
      <c r="AR167" s="31">
        <v>0.13311598005915859</v>
      </c>
      <c r="AS167" s="31">
        <v>0.12499651430944181</v>
      </c>
      <c r="AT167" s="31">
        <v>0.12617818185698848</v>
      </c>
      <c r="AU167" s="31">
        <v>0.13060779866809447</v>
      </c>
      <c r="AV167" s="31">
        <v>0.1313154023425287</v>
      </c>
      <c r="AW167" s="31">
        <v>0.12893595599785801</v>
      </c>
      <c r="AX167" s="31">
        <v>0.12284409942711516</v>
      </c>
      <c r="AY167" s="31">
        <v>0.11202169308850274</v>
      </c>
      <c r="AZ167" s="31">
        <v>0.12071467044070472</v>
      </c>
      <c r="BA167" s="31">
        <v>0.111167860155029</v>
      </c>
      <c r="BB167" s="31">
        <v>0.12795101592373048</v>
      </c>
      <c r="BC167" s="31">
        <v>0.12693574858162182</v>
      </c>
      <c r="BD167" s="31">
        <v>0.12510208424137748</v>
      </c>
      <c r="BE167" s="31">
        <v>0.12357587300745609</v>
      </c>
      <c r="BF167" s="31">
        <v>0.14193855805786137</v>
      </c>
      <c r="BG167" s="31">
        <v>0.11139862192050343</v>
      </c>
      <c r="BH167" s="31">
        <v>0.12416910854387986</v>
      </c>
      <c r="BI167" s="31">
        <v>0.12342821347674704</v>
      </c>
      <c r="BJ167" s="31">
        <v>0.14249648757510736</v>
      </c>
      <c r="BK167" s="31">
        <v>0.12527638712442601</v>
      </c>
      <c r="BL167" s="31">
        <v>0.12445997451312252</v>
      </c>
      <c r="BM167" s="31">
        <v>0.12100049828728121</v>
      </c>
      <c r="BN167" s="31">
        <v>0.1233185145088953</v>
      </c>
      <c r="BO167" s="31">
        <v>0.12567133584468748</v>
      </c>
      <c r="BP167" s="31">
        <v>0.12657540754975516</v>
      </c>
      <c r="BQ167" s="31">
        <v>0.12362413787767235</v>
      </c>
      <c r="BR167" s="31">
        <v>0.12189278087833144</v>
      </c>
      <c r="BS167" s="60"/>
      <c r="BT167" s="60"/>
      <c r="BU167" s="60"/>
      <c r="BV167" s="60"/>
    </row>
    <row r="168" spans="2:74" outlineLevel="1" x14ac:dyDescent="0.2">
      <c r="B168" s="2">
        <v>154</v>
      </c>
      <c r="D168">
        <v>97</v>
      </c>
      <c r="E168" t="s">
        <v>223</v>
      </c>
      <c r="F168" s="32"/>
      <c r="G168" s="32">
        <f t="shared" si="72"/>
        <v>-0.37352077511780502</v>
      </c>
      <c r="H168" s="32">
        <f t="shared" si="73"/>
        <v>-0.37352077511780502</v>
      </c>
      <c r="I168" s="32">
        <f t="shared" si="73"/>
        <v>-0.37352077511780502</v>
      </c>
      <c r="J168" s="32">
        <f t="shared" si="73"/>
        <v>-0.37352077511780502</v>
      </c>
      <c r="K168" s="32">
        <f t="shared" si="73"/>
        <v>-0.37352077511780502</v>
      </c>
      <c r="L168" s="32">
        <f t="shared" si="73"/>
        <v>-0.37352077511780502</v>
      </c>
      <c r="M168" s="32">
        <f t="shared" si="73"/>
        <v>-0.37352077511780502</v>
      </c>
      <c r="N168" s="32">
        <f t="shared" si="73"/>
        <v>-0.37352077511780502</v>
      </c>
      <c r="O168" s="174"/>
      <c r="P168" s="178">
        <v>166</v>
      </c>
      <c r="R168" s="31">
        <v>-0.37229165620323451</v>
      </c>
      <c r="S168" s="31">
        <v>-0.40029655329034286</v>
      </c>
      <c r="T168" s="31">
        <v>-0.35409746395880048</v>
      </c>
      <c r="U168" s="31">
        <v>-0.38079269995727272</v>
      </c>
      <c r="V168" s="31">
        <v>-0.37238802143178218</v>
      </c>
      <c r="W168" s="31">
        <v>-0.3479372427761262</v>
      </c>
      <c r="X168" s="31">
        <v>-0.39556858220062985</v>
      </c>
      <c r="Y168" s="31">
        <v>-0.33467907529638907</v>
      </c>
      <c r="Z168" s="31">
        <v>-0.39218484854447522</v>
      </c>
      <c r="AA168" s="31">
        <v>-0.37352077511780502</v>
      </c>
      <c r="AB168" s="31">
        <v>-0.36636745662078835</v>
      </c>
      <c r="AC168" s="31">
        <v>-0.45925238847230287</v>
      </c>
      <c r="AD168" s="31">
        <v>-0.42901924253101764</v>
      </c>
      <c r="AE168" s="31">
        <v>-0.37266565684339747</v>
      </c>
      <c r="AF168" s="31">
        <v>-0.37734922005510918</v>
      </c>
      <c r="AG168" s="31">
        <v>-0.35842476957809133</v>
      </c>
      <c r="AH168" s="31">
        <v>-0.35454392671765556</v>
      </c>
      <c r="AI168" s="31">
        <v>-0.39269300695857801</v>
      </c>
      <c r="AJ168" s="31">
        <v>-0.389404678686189</v>
      </c>
      <c r="AK168" s="31">
        <v>-0.31747603649379857</v>
      </c>
      <c r="AL168" s="31">
        <v>-0.22895369706124347</v>
      </c>
      <c r="AM168" s="31">
        <v>-0.43886947995862802</v>
      </c>
      <c r="AN168" s="31">
        <v>-0.37337600290101314</v>
      </c>
      <c r="AO168" s="31">
        <v>-0.40141903726022066</v>
      </c>
      <c r="AP168" s="31">
        <v>-0.37924679976802611</v>
      </c>
      <c r="AQ168" s="31">
        <v>-0.37932477859397951</v>
      </c>
      <c r="AR168" s="31">
        <v>-0.37138961260064557</v>
      </c>
      <c r="AS168" s="31">
        <v>-0.3742197508901331</v>
      </c>
      <c r="AT168" s="31">
        <v>-0.37768395522454962</v>
      </c>
      <c r="AU168" s="31">
        <v>-0.38956149181062166</v>
      </c>
      <c r="AV168" s="31">
        <v>-0.46205209541916481</v>
      </c>
      <c r="AW168" s="31">
        <v>-0.37218652822928527</v>
      </c>
      <c r="AX168" s="31">
        <v>-0.30443575165854886</v>
      </c>
      <c r="AY168" s="31">
        <v>-0.37415836912025918</v>
      </c>
      <c r="AZ168" s="31">
        <v>-0.35102507535006755</v>
      </c>
      <c r="BA168" s="31">
        <v>-0.51829590350545818</v>
      </c>
      <c r="BB168" s="31">
        <v>-0.40931439487207433</v>
      </c>
      <c r="BC168" s="31">
        <v>-0.37469032273540276</v>
      </c>
      <c r="BD168" s="31">
        <v>-0.405987541344832</v>
      </c>
      <c r="BE168" s="31">
        <v>-0.37280827648908577</v>
      </c>
      <c r="BF168" s="31">
        <v>-0.40964494938947582</v>
      </c>
      <c r="BG168" s="31">
        <v>-0.25488962993383857</v>
      </c>
      <c r="BH168" s="31">
        <v>-0.40561202090393783</v>
      </c>
      <c r="BI168" s="31">
        <v>-0.33851096182861345</v>
      </c>
      <c r="BJ168" s="31">
        <v>-0.44696440822760047</v>
      </c>
      <c r="BK168" s="31">
        <v>-0.39134946530999126</v>
      </c>
      <c r="BL168" s="31">
        <v>-0.35637045987491234</v>
      </c>
      <c r="BM168" s="31">
        <v>-0.24160753933709078</v>
      </c>
      <c r="BN168" s="31">
        <v>-0.3760580341659242</v>
      </c>
      <c r="BO168" s="31">
        <v>-0.39025396151577973</v>
      </c>
      <c r="BP168" s="31">
        <v>-0.38195668509070285</v>
      </c>
      <c r="BQ168" s="31">
        <v>-0.34806187446929693</v>
      </c>
      <c r="BR168" s="31">
        <v>-0.34925812609869589</v>
      </c>
      <c r="BS168" s="60"/>
      <c r="BT168" s="60"/>
      <c r="BU168" s="60"/>
      <c r="BV168" s="60"/>
    </row>
    <row r="169" spans="2:74" outlineLevel="1" x14ac:dyDescent="0.2">
      <c r="B169" s="2">
        <v>155</v>
      </c>
      <c r="D169">
        <v>98</v>
      </c>
      <c r="E169" t="s">
        <v>224</v>
      </c>
      <c r="F169" s="32"/>
      <c r="G169" s="32">
        <f t="shared" si="72"/>
        <v>0.18635031529150531</v>
      </c>
      <c r="H169" s="32">
        <f t="shared" si="73"/>
        <v>0.18635031529150531</v>
      </c>
      <c r="I169" s="32">
        <f t="shared" si="73"/>
        <v>0.18635031529150531</v>
      </c>
      <c r="J169" s="32">
        <f t="shared" si="73"/>
        <v>0.18635031529150531</v>
      </c>
      <c r="K169" s="32">
        <f t="shared" si="73"/>
        <v>0.18635031529150531</v>
      </c>
      <c r="L169" s="32">
        <f t="shared" si="73"/>
        <v>0.18635031529150531</v>
      </c>
      <c r="M169" s="32">
        <f t="shared" si="73"/>
        <v>0.18635031529150531</v>
      </c>
      <c r="N169" s="32">
        <f t="shared" si="73"/>
        <v>0.18635031529150531</v>
      </c>
      <c r="O169" s="174"/>
      <c r="P169" s="178">
        <v>167</v>
      </c>
      <c r="R169" s="31">
        <v>0.25107352360474089</v>
      </c>
      <c r="S169" s="31">
        <v>0.22272730217267106</v>
      </c>
      <c r="T169" s="31">
        <v>0.21300959127088095</v>
      </c>
      <c r="U169" s="31">
        <v>0.17335542337902538</v>
      </c>
      <c r="V169" s="31">
        <v>0.18996236641101552</v>
      </c>
      <c r="W169" s="31">
        <v>0.20381579665316127</v>
      </c>
      <c r="X169" s="31">
        <v>0.25152891820417489</v>
      </c>
      <c r="Y169" s="31">
        <v>0.20463766697671296</v>
      </c>
      <c r="Z169" s="31">
        <v>0.16958826570242688</v>
      </c>
      <c r="AA169" s="31">
        <v>0.18635031529150531</v>
      </c>
      <c r="AB169" s="31">
        <v>0.18249730011161983</v>
      </c>
      <c r="AC169" s="31">
        <v>0.15794361855622402</v>
      </c>
      <c r="AD169" s="31">
        <v>0.16844599337173957</v>
      </c>
      <c r="AE169" s="31">
        <v>0.11632977868088479</v>
      </c>
      <c r="AF169" s="31">
        <v>0.18855649782772993</v>
      </c>
      <c r="AG169" s="31">
        <v>0.21778015067159809</v>
      </c>
      <c r="AH169" s="31">
        <v>0.1956193740023032</v>
      </c>
      <c r="AI169" s="31">
        <v>0.18107885978200972</v>
      </c>
      <c r="AJ169" s="31">
        <v>0.17302448085604266</v>
      </c>
      <c r="AK169" s="31">
        <v>0.27740749094919742</v>
      </c>
      <c r="AL169" s="31">
        <v>0.23571949757047889</v>
      </c>
      <c r="AM169" s="31">
        <v>0.17421493243426237</v>
      </c>
      <c r="AN169" s="31">
        <v>0.10588288610709412</v>
      </c>
      <c r="AO169" s="31">
        <v>0.18618116751437797</v>
      </c>
      <c r="AP169" s="31">
        <v>0.19081218843470027</v>
      </c>
      <c r="AQ169" s="31">
        <v>0.1805822018903388</v>
      </c>
      <c r="AR169" s="31">
        <v>0.18884973319552725</v>
      </c>
      <c r="AS169" s="31">
        <v>0.18686585189078467</v>
      </c>
      <c r="AT169" s="31">
        <v>0.17512836761040085</v>
      </c>
      <c r="AU169" s="31">
        <v>0.1674170193964844</v>
      </c>
      <c r="AV169" s="31">
        <v>0.17121564819836485</v>
      </c>
      <c r="AW169" s="31">
        <v>0.18869188478016991</v>
      </c>
      <c r="AX169" s="31">
        <v>0.2328630013255388</v>
      </c>
      <c r="AY169" s="31">
        <v>0.19218571466043591</v>
      </c>
      <c r="AZ169" s="31">
        <v>0.20632116545564333</v>
      </c>
      <c r="BA169" s="31">
        <v>0.16659946607288456</v>
      </c>
      <c r="BB169" s="31">
        <v>0.17928178064532294</v>
      </c>
      <c r="BC169" s="31">
        <v>0.19330688239669644</v>
      </c>
      <c r="BD169" s="31">
        <v>0.1859902829732617</v>
      </c>
      <c r="BE169" s="31">
        <v>0.2290697476813679</v>
      </c>
      <c r="BF169" s="31">
        <v>0.16813952291116996</v>
      </c>
      <c r="BG169" s="31">
        <v>0.23846949280649632</v>
      </c>
      <c r="BH169" s="31">
        <v>0.17994301787009193</v>
      </c>
      <c r="BI169" s="31">
        <v>0.17481390584244072</v>
      </c>
      <c r="BJ169" s="31">
        <v>0.15426972026093408</v>
      </c>
      <c r="BK169" s="31">
        <v>0.17867650841945085</v>
      </c>
      <c r="BL169" s="31">
        <v>0.20320354247111899</v>
      </c>
      <c r="BM169" s="31">
        <v>0.30866308158943717</v>
      </c>
      <c r="BN169" s="31">
        <v>0.18276575431779585</v>
      </c>
      <c r="BO169" s="31">
        <v>0.19466101229742394</v>
      </c>
      <c r="BP169" s="31">
        <v>0.19408398963548201</v>
      </c>
      <c r="BQ169" s="31">
        <v>0.20334885650391998</v>
      </c>
      <c r="BR169" s="31">
        <v>0.20491353114258057</v>
      </c>
      <c r="BS169" s="60"/>
      <c r="BT169" s="60"/>
      <c r="BU169" s="60"/>
      <c r="BV169" s="60"/>
    </row>
    <row r="170" spans="2:74" outlineLevel="1" x14ac:dyDescent="0.2">
      <c r="B170" s="2">
        <v>156</v>
      </c>
      <c r="D170">
        <v>99</v>
      </c>
      <c r="E170" t="s">
        <v>225</v>
      </c>
      <c r="F170" s="32"/>
      <c r="G170" s="32">
        <f t="shared" si="72"/>
        <v>0.16484460359808092</v>
      </c>
      <c r="H170" s="32">
        <f t="shared" si="73"/>
        <v>0.16484460359808092</v>
      </c>
      <c r="I170" s="32">
        <f t="shared" si="73"/>
        <v>0.16484460359808092</v>
      </c>
      <c r="J170" s="32">
        <f t="shared" si="73"/>
        <v>0.16484460359808092</v>
      </c>
      <c r="K170" s="32">
        <f t="shared" si="73"/>
        <v>0.16484460359808092</v>
      </c>
      <c r="L170" s="32">
        <f t="shared" si="73"/>
        <v>0.16484460359808092</v>
      </c>
      <c r="M170" s="32">
        <f t="shared" si="73"/>
        <v>0.16484460359808092</v>
      </c>
      <c r="N170" s="32">
        <f t="shared" si="73"/>
        <v>0.16484460359808092</v>
      </c>
      <c r="O170" s="174"/>
      <c r="P170" s="178">
        <v>168</v>
      </c>
      <c r="R170" s="31">
        <v>0.14596830485981666</v>
      </c>
      <c r="S170" s="31">
        <v>0.17177849581388829</v>
      </c>
      <c r="T170" s="31">
        <v>0.15483886501318267</v>
      </c>
      <c r="U170" s="31">
        <v>0.17794974498286584</v>
      </c>
      <c r="V170" s="31">
        <v>0.17188676846649997</v>
      </c>
      <c r="W170" s="31">
        <v>0.16001913836834675</v>
      </c>
      <c r="X170" s="31">
        <v>0.17826995710647331</v>
      </c>
      <c r="Y170" s="31">
        <v>0.16941256687878514</v>
      </c>
      <c r="Z170" s="31">
        <v>0.15529711493754556</v>
      </c>
      <c r="AA170" s="31">
        <v>0.16484460359808092</v>
      </c>
      <c r="AB170" s="31">
        <v>0.18664684042524549</v>
      </c>
      <c r="AC170" s="31">
        <v>0.1547561951000799</v>
      </c>
      <c r="AD170" s="31">
        <v>0.16437855724120906</v>
      </c>
      <c r="AE170" s="31">
        <v>0.14311942948519987</v>
      </c>
      <c r="AF170" s="31">
        <v>0.16396621973346462</v>
      </c>
      <c r="AG170" s="31">
        <v>0.13416837582546362</v>
      </c>
      <c r="AH170" s="31">
        <v>0.16890950559847798</v>
      </c>
      <c r="AI170" s="31">
        <v>0.1640777783447091</v>
      </c>
      <c r="AJ170" s="31">
        <v>0.21577666473416468</v>
      </c>
      <c r="AK170" s="31">
        <v>0.15393852902841731</v>
      </c>
      <c r="AL170" s="31">
        <v>0.18140575466897618</v>
      </c>
      <c r="AM170" s="31">
        <v>0.14620866802689342</v>
      </c>
      <c r="AN170" s="31">
        <v>0.20678713176491742</v>
      </c>
      <c r="AO170" s="31">
        <v>0.15656134120190557</v>
      </c>
      <c r="AP170" s="31">
        <v>0.16404114759948579</v>
      </c>
      <c r="AQ170" s="31">
        <v>0.16782890461962829</v>
      </c>
      <c r="AR170" s="31">
        <v>0.16660033235186913</v>
      </c>
      <c r="AS170" s="31">
        <v>0.15194285464472035</v>
      </c>
      <c r="AT170" s="31">
        <v>0.16973497702744425</v>
      </c>
      <c r="AU170" s="31">
        <v>0.16720910089759156</v>
      </c>
      <c r="AV170" s="31">
        <v>0.14751708740856675</v>
      </c>
      <c r="AW170" s="31">
        <v>0.16766663884915775</v>
      </c>
      <c r="AX170" s="31">
        <v>0.16213456734626613</v>
      </c>
      <c r="AY170" s="31">
        <v>0.17567013467705989</v>
      </c>
      <c r="AZ170" s="31">
        <v>0.17125280694478112</v>
      </c>
      <c r="BA170" s="31">
        <v>0.17821555056517674</v>
      </c>
      <c r="BB170" s="31">
        <v>0.16291602092212651</v>
      </c>
      <c r="BC170" s="31">
        <v>0.17114358176948108</v>
      </c>
      <c r="BD170" s="31">
        <v>0.15716899407163007</v>
      </c>
      <c r="BE170" s="31">
        <v>0.16151670357314785</v>
      </c>
      <c r="BF170" s="31">
        <v>0.15569732564767053</v>
      </c>
      <c r="BG170" s="31">
        <v>0.17968558232475068</v>
      </c>
      <c r="BH170" s="31">
        <v>0.16936180917785057</v>
      </c>
      <c r="BI170" s="31">
        <v>0.17654307212838749</v>
      </c>
      <c r="BJ170" s="31">
        <v>0.16679861288402542</v>
      </c>
      <c r="BK170" s="31">
        <v>0.16929474667119218</v>
      </c>
      <c r="BL170" s="31">
        <v>0.14636389987504791</v>
      </c>
      <c r="BM170" s="31">
        <v>0.15542489375565871</v>
      </c>
      <c r="BN170" s="31">
        <v>0.16373590283611791</v>
      </c>
      <c r="BO170" s="31">
        <v>0.16202335231267001</v>
      </c>
      <c r="BP170" s="31">
        <v>0.1597645481501179</v>
      </c>
      <c r="BQ170" s="31">
        <v>0.16900299808417318</v>
      </c>
      <c r="BR170" s="31">
        <v>0.16731089891616763</v>
      </c>
      <c r="BS170" s="60"/>
      <c r="BT170" s="60"/>
      <c r="BU170" s="60"/>
      <c r="BV170" s="60"/>
    </row>
    <row r="171" spans="2:74" outlineLevel="1" x14ac:dyDescent="0.2">
      <c r="B171" s="2">
        <v>157</v>
      </c>
      <c r="D171">
        <v>100</v>
      </c>
      <c r="E171" t="s">
        <v>226</v>
      </c>
      <c r="F171" s="32"/>
      <c r="G171" s="32">
        <f t="shared" si="72"/>
        <v>5.4044621134801796E-2</v>
      </c>
      <c r="H171" s="32">
        <f t="shared" si="73"/>
        <v>5.4044621134801796E-2</v>
      </c>
      <c r="I171" s="32">
        <f t="shared" si="73"/>
        <v>5.4044621134801796E-2</v>
      </c>
      <c r="J171" s="32">
        <f t="shared" si="73"/>
        <v>5.4044621134801796E-2</v>
      </c>
      <c r="K171" s="32">
        <f t="shared" si="73"/>
        <v>5.4044621134801796E-2</v>
      </c>
      <c r="L171" s="32">
        <f t="shared" si="73"/>
        <v>5.4044621134801796E-2</v>
      </c>
      <c r="M171" s="32">
        <f t="shared" si="73"/>
        <v>5.4044621134801796E-2</v>
      </c>
      <c r="N171" s="32">
        <f t="shared" si="73"/>
        <v>5.4044621134801796E-2</v>
      </c>
      <c r="O171" s="174"/>
      <c r="P171" s="178">
        <v>169</v>
      </c>
      <c r="R171" s="31">
        <v>5.503990155228089E-2</v>
      </c>
      <c r="S171" s="31">
        <v>4.916034883349274E-2</v>
      </c>
      <c r="T171" s="31">
        <v>5.3284587002275452E-2</v>
      </c>
      <c r="U171" s="31">
        <v>4.6438770495822568E-2</v>
      </c>
      <c r="V171" s="31">
        <v>5.4123928392651788E-2</v>
      </c>
      <c r="W171" s="31">
        <v>5.3204514285881799E-2</v>
      </c>
      <c r="X171" s="31">
        <v>5.3512745703827136E-2</v>
      </c>
      <c r="Y171" s="31">
        <v>5.0296776035877011E-2</v>
      </c>
      <c r="Z171" s="31">
        <v>5.4182273542130122E-2</v>
      </c>
      <c r="AA171" s="31">
        <v>5.4044621134801796E-2</v>
      </c>
      <c r="AB171" s="31">
        <v>5.13127303109433E-2</v>
      </c>
      <c r="AC171" s="31">
        <v>5.288435121579127E-2</v>
      </c>
      <c r="AD171" s="31">
        <v>5.4667101446115196E-2</v>
      </c>
      <c r="AE171" s="31">
        <v>5.147941371628928E-2</v>
      </c>
      <c r="AF171" s="31">
        <v>5.4158651158093707E-2</v>
      </c>
      <c r="AG171" s="31">
        <v>5.8419685387726017E-2</v>
      </c>
      <c r="AH171" s="31">
        <v>5.3813202937880944E-2</v>
      </c>
      <c r="AI171" s="31">
        <v>5.5239256895829203E-2</v>
      </c>
      <c r="AJ171" s="31">
        <v>4.9449949373317037E-2</v>
      </c>
      <c r="AK171" s="31">
        <v>3.92884225511968E-2</v>
      </c>
      <c r="AL171" s="31">
        <v>5.0210375098082127E-2</v>
      </c>
      <c r="AM171" s="31">
        <v>5.2589972630502468E-2</v>
      </c>
      <c r="AN171" s="31">
        <v>4.8389909273165221E-2</v>
      </c>
      <c r="AO171" s="31">
        <v>6.0341732873607445E-2</v>
      </c>
      <c r="AP171" s="31">
        <v>5.4713049229756505E-2</v>
      </c>
      <c r="AQ171" s="31">
        <v>5.0898468907486172E-2</v>
      </c>
      <c r="AR171" s="31">
        <v>5.3265333346367405E-2</v>
      </c>
      <c r="AS171" s="31">
        <v>5.4883074935938692E-2</v>
      </c>
      <c r="AT171" s="31">
        <v>5.2741199780716452E-2</v>
      </c>
      <c r="AU171" s="31">
        <v>5.5237188358003841E-2</v>
      </c>
      <c r="AV171" s="31">
        <v>5.6033918204693167E-2</v>
      </c>
      <c r="AW171" s="31">
        <v>5.0554854145639982E-2</v>
      </c>
      <c r="AX171" s="31">
        <v>5.4390477619424615E-2</v>
      </c>
      <c r="AY171" s="31">
        <v>5.6170591256039626E-2</v>
      </c>
      <c r="AZ171" s="31">
        <v>5.4009750189700778E-2</v>
      </c>
      <c r="BA171" s="31">
        <v>5.4392669295586948E-2</v>
      </c>
      <c r="BB171" s="31">
        <v>5.5090168412796126E-2</v>
      </c>
      <c r="BC171" s="31">
        <v>5.3716614384770489E-2</v>
      </c>
      <c r="BD171" s="31">
        <v>5.3225749366978548E-2</v>
      </c>
      <c r="BE171" s="31">
        <v>5.4270127536606649E-2</v>
      </c>
      <c r="BF171" s="31">
        <v>5.3373379568857682E-2</v>
      </c>
      <c r="BG171" s="31">
        <v>5.5167258833257127E-2</v>
      </c>
      <c r="BH171" s="31">
        <v>4.6101284287109245E-2</v>
      </c>
      <c r="BI171" s="31">
        <v>5.4131604166514968E-2</v>
      </c>
      <c r="BJ171" s="31">
        <v>5.9101216571373683E-2</v>
      </c>
      <c r="BK171" s="31">
        <v>5.4762699359683475E-2</v>
      </c>
      <c r="BL171" s="31">
        <v>5.3565988595264846E-2</v>
      </c>
      <c r="BM171" s="31">
        <v>5.3358879624143984E-2</v>
      </c>
      <c r="BN171" s="31">
        <v>5.5990134811783165E-2</v>
      </c>
      <c r="BO171" s="31">
        <v>5.4452989613549385E-2</v>
      </c>
      <c r="BP171" s="31">
        <v>5.3965274109464501E-2</v>
      </c>
      <c r="BQ171" s="31">
        <v>5.2298936624469383E-2</v>
      </c>
      <c r="BR171" s="31">
        <v>5.5403825613348445E-2</v>
      </c>
      <c r="BS171" s="60"/>
      <c r="BT171" s="60"/>
      <c r="BU171" s="60"/>
      <c r="BV171" s="60"/>
    </row>
    <row r="172" spans="2:74" outlineLevel="1" x14ac:dyDescent="0.2">
      <c r="B172" s="2">
        <v>158</v>
      </c>
      <c r="D172">
        <v>101</v>
      </c>
      <c r="E172" t="s">
        <v>227</v>
      </c>
      <c r="F172" s="32"/>
      <c r="G172" s="32">
        <f t="shared" si="72"/>
        <v>9.5187289016650523E-3</v>
      </c>
      <c r="H172" s="32">
        <f t="shared" si="73"/>
        <v>9.5187289016650523E-3</v>
      </c>
      <c r="I172" s="32">
        <f t="shared" si="73"/>
        <v>9.5187289016650523E-3</v>
      </c>
      <c r="J172" s="32">
        <f t="shared" si="73"/>
        <v>9.5187289016650523E-3</v>
      </c>
      <c r="K172" s="32">
        <f t="shared" si="73"/>
        <v>9.5187289016650523E-3</v>
      </c>
      <c r="L172" s="32">
        <f t="shared" si="73"/>
        <v>9.5187289016650523E-3</v>
      </c>
      <c r="M172" s="32">
        <f t="shared" si="73"/>
        <v>9.5187289016650523E-3</v>
      </c>
      <c r="N172" s="32">
        <f t="shared" si="73"/>
        <v>9.5187289016650523E-3</v>
      </c>
      <c r="O172" s="174"/>
      <c r="P172" s="178">
        <v>170</v>
      </c>
      <c r="R172" s="31">
        <v>8.1411608494639243E-3</v>
      </c>
      <c r="S172" s="31">
        <v>8.3780809469955475E-3</v>
      </c>
      <c r="T172" s="31">
        <v>9.7871670027535052E-3</v>
      </c>
      <c r="U172" s="31">
        <v>1.635269041024201E-2</v>
      </c>
      <c r="V172" s="31">
        <v>9.421783718003951E-3</v>
      </c>
      <c r="W172" s="31">
        <v>1.0619573680694994E-2</v>
      </c>
      <c r="X172" s="31">
        <v>9.2589979425976576E-3</v>
      </c>
      <c r="Y172" s="31">
        <v>1.3605974269170984E-2</v>
      </c>
      <c r="Z172" s="31">
        <v>9.5944400375493899E-3</v>
      </c>
      <c r="AA172" s="31">
        <v>9.5187289016650523E-3</v>
      </c>
      <c r="AB172" s="31">
        <v>1.0491982213276518E-2</v>
      </c>
      <c r="AC172" s="31">
        <v>1.0884982180299985E-2</v>
      </c>
      <c r="AD172" s="31">
        <v>7.9388349901480249E-3</v>
      </c>
      <c r="AE172" s="31">
        <v>1.1006053941147842E-2</v>
      </c>
      <c r="AF172" s="31">
        <v>9.4711672338345654E-3</v>
      </c>
      <c r="AG172" s="31">
        <v>8.0165151496298659E-3</v>
      </c>
      <c r="AH172" s="31">
        <v>9.6281305977349296E-3</v>
      </c>
      <c r="AI172" s="31">
        <v>8.7768246463334476E-3</v>
      </c>
      <c r="AJ172" s="31">
        <v>1.1464544361095563E-2</v>
      </c>
      <c r="AK172" s="31">
        <v>2.5779559549943265E-2</v>
      </c>
      <c r="AL172" s="31">
        <v>1.1840717811787527E-2</v>
      </c>
      <c r="AM172" s="31">
        <v>1.1165903805033572E-2</v>
      </c>
      <c r="AN172" s="31">
        <v>1.306357983546147E-2</v>
      </c>
      <c r="AO172" s="31">
        <v>7.0053012385223878E-3</v>
      </c>
      <c r="AP172" s="31">
        <v>9.4875654709910551E-3</v>
      </c>
      <c r="AQ172" s="31">
        <v>1.07932400511217E-2</v>
      </c>
      <c r="AR172" s="31">
        <v>1.0124985957135957E-2</v>
      </c>
      <c r="AS172" s="31">
        <v>9.1358843325688444E-3</v>
      </c>
      <c r="AT172" s="31">
        <v>1.1020866526093354E-2</v>
      </c>
      <c r="AU172" s="31">
        <v>1.0118646189356317E-2</v>
      </c>
      <c r="AV172" s="31">
        <v>9.9902254520090605E-3</v>
      </c>
      <c r="AW172" s="31">
        <v>1.0346625185687741E-2</v>
      </c>
      <c r="AX172" s="31">
        <v>9.2014059929463876E-3</v>
      </c>
      <c r="AY172" s="31">
        <v>7.9296125178026644E-3</v>
      </c>
      <c r="AZ172" s="31">
        <v>9.5805310949350631E-3</v>
      </c>
      <c r="BA172" s="31">
        <v>6.4690505508058771E-3</v>
      </c>
      <c r="BB172" s="31">
        <v>8.6619930215187102E-3</v>
      </c>
      <c r="BC172" s="31">
        <v>1.0171824601749035E-2</v>
      </c>
      <c r="BD172" s="31">
        <v>1.0145632960995909E-2</v>
      </c>
      <c r="BE172" s="31">
        <v>9.3677093679656043E-3</v>
      </c>
      <c r="BF172" s="31">
        <v>1.1248129432982201E-2</v>
      </c>
      <c r="BG172" s="31">
        <v>8.9178394128427985E-3</v>
      </c>
      <c r="BH172" s="31">
        <v>1.8022794006242293E-2</v>
      </c>
      <c r="BI172" s="31">
        <v>9.3352609250269558E-3</v>
      </c>
      <c r="BJ172" s="31">
        <v>6.5931192565729102E-3</v>
      </c>
      <c r="BK172" s="31">
        <v>9.537342017168271E-3</v>
      </c>
      <c r="BL172" s="31">
        <v>1.3022518819600537E-2</v>
      </c>
      <c r="BM172" s="31">
        <v>9.8020658333177746E-3</v>
      </c>
      <c r="BN172" s="31">
        <v>8.7628386700441263E-3</v>
      </c>
      <c r="BO172" s="31">
        <v>9.9897516161615574E-3</v>
      </c>
      <c r="BP172" s="31">
        <v>9.7205101496112833E-3</v>
      </c>
      <c r="BQ172" s="31">
        <v>1.0697811739488916E-2</v>
      </c>
      <c r="BR172" s="31">
        <v>8.3371804494174473E-3</v>
      </c>
      <c r="BS172" s="60"/>
      <c r="BT172" s="60"/>
      <c r="BU172" s="60"/>
      <c r="BV172" s="60"/>
    </row>
    <row r="173" spans="2:74" outlineLevel="1" x14ac:dyDescent="0.2">
      <c r="B173" s="2">
        <v>159</v>
      </c>
      <c r="D173">
        <v>102</v>
      </c>
      <c r="E173" t="s">
        <v>228</v>
      </c>
      <c r="F173" s="32"/>
      <c r="G173" s="32">
        <f t="shared" si="72"/>
        <v>1.0600679838934646E-4</v>
      </c>
      <c r="H173" s="32">
        <f t="shared" si="73"/>
        <v>1.0600679838934646E-4</v>
      </c>
      <c r="I173" s="32">
        <f t="shared" si="73"/>
        <v>1.0600679838934646E-4</v>
      </c>
      <c r="J173" s="32">
        <f t="shared" si="73"/>
        <v>1.0600679838934646E-4</v>
      </c>
      <c r="K173" s="32">
        <f t="shared" si="73"/>
        <v>1.0600679838934646E-4</v>
      </c>
      <c r="L173" s="32">
        <f t="shared" si="73"/>
        <v>1.0600679838934646E-4</v>
      </c>
      <c r="M173" s="32">
        <f t="shared" si="73"/>
        <v>1.0600679838934646E-4</v>
      </c>
      <c r="N173" s="32">
        <f t="shared" si="73"/>
        <v>1.0600679838934646E-4</v>
      </c>
      <c r="O173" s="174"/>
      <c r="P173" s="178">
        <v>171</v>
      </c>
      <c r="R173" s="31">
        <v>4.0338828404695715E-4</v>
      </c>
      <c r="S173" s="31">
        <v>5.9946940642715829E-3</v>
      </c>
      <c r="T173" s="31">
        <v>-6.5025914175914634E-4</v>
      </c>
      <c r="U173" s="31">
        <v>1.6759843612100256E-3</v>
      </c>
      <c r="V173" s="31">
        <v>-2.6035614297739706E-4</v>
      </c>
      <c r="W173" s="31">
        <v>-2.2490720512663431E-4</v>
      </c>
      <c r="X173" s="31">
        <v>8.5376572339093681E-4</v>
      </c>
      <c r="Y173" s="31">
        <v>6.8268178762295739E-4</v>
      </c>
      <c r="Z173" s="31">
        <v>3.4373713503621506E-5</v>
      </c>
      <c r="AA173" s="31">
        <v>1.0600679838934646E-4</v>
      </c>
      <c r="AB173" s="31">
        <v>2.2701363569527511E-3</v>
      </c>
      <c r="AC173" s="31">
        <v>-3.2346528351723247E-4</v>
      </c>
      <c r="AD173" s="31">
        <v>6.1302371553551005E-5</v>
      </c>
      <c r="AE173" s="31">
        <v>1.140042255446172E-3</v>
      </c>
      <c r="AF173" s="31">
        <v>-2.1441362403668007E-4</v>
      </c>
      <c r="AG173" s="31">
        <v>-2.3827479727646372E-3</v>
      </c>
      <c r="AH173" s="31">
        <v>-1.5707053355296097E-5</v>
      </c>
      <c r="AI173" s="31">
        <v>-3.8825942909598288E-4</v>
      </c>
      <c r="AJ173" s="31">
        <v>2.7192736585223976E-3</v>
      </c>
      <c r="AK173" s="31">
        <v>-1.4134374886796142E-3</v>
      </c>
      <c r="AL173" s="31">
        <v>8.9397456847595258E-4</v>
      </c>
      <c r="AM173" s="31">
        <v>-1.1294551958965504E-3</v>
      </c>
      <c r="AN173" s="31">
        <v>1.2109405594558365E-3</v>
      </c>
      <c r="AO173" s="31">
        <v>-1.094344426412347E-3</v>
      </c>
      <c r="AP173" s="31">
        <v>-9.2664484729276797E-5</v>
      </c>
      <c r="AQ173" s="31">
        <v>2.0223953221643332E-3</v>
      </c>
      <c r="AR173" s="31">
        <v>3.1725297581755574E-4</v>
      </c>
      <c r="AS173" s="31">
        <v>-4.4748950522163766E-4</v>
      </c>
      <c r="AT173" s="31">
        <v>-3.0347596960900169E-4</v>
      </c>
      <c r="AU173" s="31">
        <v>-1.0413741656456477E-4</v>
      </c>
      <c r="AV173" s="31">
        <v>-2.2259690703941293E-3</v>
      </c>
      <c r="AW173" s="31">
        <v>2.5923324333866349E-3</v>
      </c>
      <c r="AX173" s="31">
        <v>3.2685217636735375E-4</v>
      </c>
      <c r="AY173" s="31">
        <v>1.4274970927439234E-3</v>
      </c>
      <c r="AZ173" s="31">
        <v>-2.4676475388385466E-4</v>
      </c>
      <c r="BA173" s="31">
        <v>-1.4618171876717989E-4</v>
      </c>
      <c r="BB173" s="31">
        <v>-1.2931521650270394E-3</v>
      </c>
      <c r="BC173" s="31">
        <v>-1.8589471029353821E-4</v>
      </c>
      <c r="BD173" s="31">
        <v>3.9913554246706617E-5</v>
      </c>
      <c r="BE173" s="31">
        <v>-3.7943535359061253E-4</v>
      </c>
      <c r="BF173" s="31">
        <v>-1.6964015473627803E-4</v>
      </c>
      <c r="BG173" s="31">
        <v>-3.2773297847610294E-4</v>
      </c>
      <c r="BH173" s="31">
        <v>-5.7988406067078779E-3</v>
      </c>
      <c r="BI173" s="31">
        <v>-4.2344457436627181E-4</v>
      </c>
      <c r="BJ173" s="31">
        <v>-3.7832146181729365E-4</v>
      </c>
      <c r="BK173" s="31">
        <v>-5.761489034696865E-4</v>
      </c>
      <c r="BL173" s="31">
        <v>8.631702700449273E-4</v>
      </c>
      <c r="BM173" s="31">
        <v>1.687118599302817E-5</v>
      </c>
      <c r="BN173" s="31">
        <v>-1.367785384319864E-3</v>
      </c>
      <c r="BO173" s="31">
        <v>-7.2531054784727433E-4</v>
      </c>
      <c r="BP173" s="31">
        <v>-1.6300306147759569E-4</v>
      </c>
      <c r="BQ173" s="31">
        <v>-5.0436281801816141E-4</v>
      </c>
      <c r="BR173" s="31">
        <v>-5.7365548392321331E-4</v>
      </c>
      <c r="BS173" s="60"/>
      <c r="BT173" s="60"/>
      <c r="BU173" s="60"/>
      <c r="BV173" s="60"/>
    </row>
    <row r="174" spans="2:74" outlineLevel="1" x14ac:dyDescent="0.2">
      <c r="B174" s="2">
        <v>160</v>
      </c>
      <c r="D174">
        <v>103</v>
      </c>
      <c r="E174" t="s">
        <v>229</v>
      </c>
      <c r="F174" s="32"/>
      <c r="G174" s="32">
        <f t="shared" si="72"/>
        <v>0.14168298109989297</v>
      </c>
      <c r="H174" s="32">
        <f t="shared" si="73"/>
        <v>0.14168298109989297</v>
      </c>
      <c r="I174" s="32">
        <f t="shared" si="73"/>
        <v>0.14168298109989297</v>
      </c>
      <c r="J174" s="32">
        <f t="shared" si="73"/>
        <v>0.14168298109989297</v>
      </c>
      <c r="K174" s="32">
        <f t="shared" si="73"/>
        <v>0.14168298109989297</v>
      </c>
      <c r="L174" s="32">
        <f t="shared" si="73"/>
        <v>0.14168298109989297</v>
      </c>
      <c r="M174" s="32">
        <f t="shared" si="73"/>
        <v>0.14168298109989297</v>
      </c>
      <c r="N174" s="32">
        <f t="shared" si="73"/>
        <v>0.14168298109989297</v>
      </c>
      <c r="O174" s="174"/>
      <c r="P174" s="178">
        <v>172</v>
      </c>
      <c r="R174" s="31">
        <v>0.10194906102051043</v>
      </c>
      <c r="S174" s="31">
        <v>0.13797223539543702</v>
      </c>
      <c r="T174" s="31">
        <v>0.11557135318483555</v>
      </c>
      <c r="U174" s="31">
        <v>0.15689125870107565</v>
      </c>
      <c r="V174" s="31">
        <v>0.1420445459839475</v>
      </c>
      <c r="W174" s="31">
        <v>0.11784423877075456</v>
      </c>
      <c r="X174" s="31">
        <v>0.12466894617253094</v>
      </c>
      <c r="Y174" s="31">
        <v>0.11405953951133221</v>
      </c>
      <c r="Z174" s="31">
        <v>0.15457317439348905</v>
      </c>
      <c r="AA174" s="31">
        <v>0.14168298109989297</v>
      </c>
      <c r="AB174" s="31">
        <v>0.14857425884810532</v>
      </c>
      <c r="AC174" s="31">
        <v>0.20277109741824062</v>
      </c>
      <c r="AD174" s="31">
        <v>0.17821776452137159</v>
      </c>
      <c r="AE174" s="31">
        <v>0.16927832986658353</v>
      </c>
      <c r="AF174" s="31">
        <v>0.14169574192628809</v>
      </c>
      <c r="AG174" s="31">
        <v>0.10564678612297607</v>
      </c>
      <c r="AH174" s="31">
        <v>0.12594028554582348</v>
      </c>
      <c r="AI174" s="31">
        <v>0.15376739376769985</v>
      </c>
      <c r="AJ174" s="31">
        <v>0.17713174311737548</v>
      </c>
      <c r="AK174" s="31">
        <v>6.3150409965432669E-2</v>
      </c>
      <c r="AL174" s="31">
        <v>5.6930975555831653E-2</v>
      </c>
      <c r="AM174" s="31">
        <v>0.17368009391936112</v>
      </c>
      <c r="AN174" s="31">
        <v>0.2065999902162769</v>
      </c>
      <c r="AO174" s="31">
        <v>0.14619652124988428</v>
      </c>
      <c r="AP174" s="31">
        <v>0.141222278744879</v>
      </c>
      <c r="AQ174" s="31">
        <v>0.1482847141632227</v>
      </c>
      <c r="AR174" s="31">
        <v>0.1401574964782081</v>
      </c>
      <c r="AS174" s="31">
        <v>0.13473180879929952</v>
      </c>
      <c r="AT174" s="31">
        <v>0.15126628844982973</v>
      </c>
      <c r="AU174" s="31">
        <v>0.15909842334365082</v>
      </c>
      <c r="AV174" s="31">
        <v>0.18397040305579559</v>
      </c>
      <c r="AW174" s="31">
        <v>0.14104798504886482</v>
      </c>
      <c r="AX174" s="31">
        <v>8.3835597524175937E-2</v>
      </c>
      <c r="AY174" s="31">
        <v>0.14433696871551771</v>
      </c>
      <c r="AZ174" s="31">
        <v>0.12437820874556793</v>
      </c>
      <c r="BA174" s="31">
        <v>0.2326447049863789</v>
      </c>
      <c r="BB174" s="31">
        <v>0.16333677799130095</v>
      </c>
      <c r="BC174" s="31">
        <v>0.14207316580340745</v>
      </c>
      <c r="BD174" s="31">
        <v>0.15314585004078135</v>
      </c>
      <c r="BE174" s="31">
        <v>0.11920026770553258</v>
      </c>
      <c r="BF174" s="31">
        <v>0.1644240448695794</v>
      </c>
      <c r="BG174" s="31">
        <v>6.0242307161694902E-2</v>
      </c>
      <c r="BH174" s="31">
        <v>0.16295763663883825</v>
      </c>
      <c r="BI174" s="31">
        <v>0.13835080358585455</v>
      </c>
      <c r="BJ174" s="31">
        <v>0.19561400337153279</v>
      </c>
      <c r="BK174" s="31">
        <v>0.15732468491725349</v>
      </c>
      <c r="BL174" s="31">
        <v>0.1136957198299523</v>
      </c>
      <c r="BM174" s="31">
        <v>1.0267065243983853E-2</v>
      </c>
      <c r="BN174" s="31">
        <v>0.14373198907844248</v>
      </c>
      <c r="BO174" s="31">
        <v>0.14463975314387012</v>
      </c>
      <c r="BP174" s="31">
        <v>0.13961842490702145</v>
      </c>
      <c r="BQ174" s="31">
        <v>0.12197014541504286</v>
      </c>
      <c r="BR174" s="31">
        <v>0.12037419191948384</v>
      </c>
      <c r="BS174" s="60"/>
      <c r="BT174" s="60"/>
      <c r="BU174" s="60"/>
      <c r="BV174" s="60"/>
    </row>
    <row r="175" spans="2:74" outlineLevel="1" x14ac:dyDescent="0.2">
      <c r="B175" s="2">
        <v>161</v>
      </c>
      <c r="D175">
        <v>104</v>
      </c>
      <c r="E175" t="s">
        <v>230</v>
      </c>
      <c r="F175" s="32"/>
      <c r="G175" s="32">
        <f t="shared" si="72"/>
        <v>6.2218358729399931E-2</v>
      </c>
      <c r="H175" s="32">
        <f t="shared" si="73"/>
        <v>6.2218358729399931E-2</v>
      </c>
      <c r="I175" s="32">
        <f t="shared" si="73"/>
        <v>6.2218358729399931E-2</v>
      </c>
      <c r="J175" s="32">
        <f t="shared" si="73"/>
        <v>6.2218358729399931E-2</v>
      </c>
      <c r="K175" s="32">
        <f t="shared" si="73"/>
        <v>6.2218358729399931E-2</v>
      </c>
      <c r="L175" s="32">
        <f t="shared" si="73"/>
        <v>6.2218358729399931E-2</v>
      </c>
      <c r="M175" s="32">
        <f t="shared" si="73"/>
        <v>6.2218358729399931E-2</v>
      </c>
      <c r="N175" s="32">
        <f t="shared" si="73"/>
        <v>6.2218358729399931E-2</v>
      </c>
      <c r="O175" s="174"/>
      <c r="P175" s="178">
        <v>173</v>
      </c>
      <c r="R175" s="31">
        <v>9.1189738655948011E-2</v>
      </c>
      <c r="S175" s="31">
        <v>0.10143528458581824</v>
      </c>
      <c r="T175" s="31">
        <v>7.0267007453026831E-2</v>
      </c>
      <c r="U175" s="31">
        <v>5.232124614429616E-2</v>
      </c>
      <c r="V175" s="31">
        <v>6.003319427512703E-2</v>
      </c>
      <c r="W175" s="31">
        <v>6.051504417461831E-2</v>
      </c>
      <c r="X175" s="31">
        <v>0.10565182817113133</v>
      </c>
      <c r="Y175" s="31">
        <v>5.0262202405579666E-2</v>
      </c>
      <c r="Z175" s="31">
        <v>6.6071035432867714E-2</v>
      </c>
      <c r="AA175" s="31">
        <v>6.2218358729399931E-2</v>
      </c>
      <c r="AB175" s="31">
        <v>4.3348258892874789E-2</v>
      </c>
      <c r="AC175" s="31">
        <v>8.7725060705797123E-2</v>
      </c>
      <c r="AD175" s="31">
        <v>7.7925564110140705E-2</v>
      </c>
      <c r="AE175" s="31">
        <v>3.6828671976821645E-2</v>
      </c>
      <c r="AF175" s="31">
        <v>6.7324079211322413E-2</v>
      </c>
      <c r="AG175" s="31">
        <v>8.8855714342797237E-2</v>
      </c>
      <c r="AH175" s="31">
        <v>5.8278593670142348E-2</v>
      </c>
      <c r="AI175" s="31">
        <v>6.8984448296552911E-2</v>
      </c>
      <c r="AJ175" s="31">
        <v>3.8329632195606367E-2</v>
      </c>
      <c r="AK175" s="31">
        <v>8.4004659034318335E-2</v>
      </c>
      <c r="AL175" s="31">
        <v>2.2877463026163211E-2</v>
      </c>
      <c r="AM175" s="31">
        <v>9.9120475637581668E-2</v>
      </c>
      <c r="AN175" s="31">
        <v>2.250803236897532E-2</v>
      </c>
      <c r="AO175" s="31">
        <v>6.5547648484522603E-2</v>
      </c>
      <c r="AP175" s="31">
        <v>6.9628395848584726E-2</v>
      </c>
      <c r="AQ175" s="31">
        <v>6.0882088759193681E-2</v>
      </c>
      <c r="AR175" s="31">
        <v>6.2872155189259829E-2</v>
      </c>
      <c r="AS175" s="31">
        <v>7.281052872589204E-2</v>
      </c>
      <c r="AT175" s="31">
        <v>5.5763489209087289E-2</v>
      </c>
      <c r="AU175" s="31">
        <v>6.450385986571594E-2</v>
      </c>
      <c r="AV175" s="31">
        <v>0.10485309734642859</v>
      </c>
      <c r="AW175" s="31">
        <v>6.259227882158809E-2</v>
      </c>
      <c r="AX175" s="31">
        <v>6.8599197531240746E-2</v>
      </c>
      <c r="AY175" s="31">
        <v>5.8453936704806808E-2</v>
      </c>
      <c r="AZ175" s="31">
        <v>6.0821786295606181E-2</v>
      </c>
      <c r="BA175" s="31">
        <v>0.10871200396356162</v>
      </c>
      <c r="BB175" s="31">
        <v>8.1234353309591445E-2</v>
      </c>
      <c r="BC175" s="31">
        <v>6.3907524365019161E-2</v>
      </c>
      <c r="BD175" s="31">
        <v>8.6219061139922698E-2</v>
      </c>
      <c r="BE175" s="31">
        <v>8.4039391655790538E-2</v>
      </c>
      <c r="BF175" s="31">
        <v>7.2918304926018515E-2</v>
      </c>
      <c r="BG175" s="31">
        <v>3.3864956833131898E-2</v>
      </c>
      <c r="BH175" s="31">
        <v>6.8816641732062048E-2</v>
      </c>
      <c r="BI175" s="31">
        <v>3.5810646123854012E-2</v>
      </c>
      <c r="BJ175" s="31">
        <v>7.6883631560121374E-2</v>
      </c>
      <c r="BK175" s="31">
        <v>6.4616493049869009E-2</v>
      </c>
      <c r="BL175" s="31">
        <v>8.3766530586805971E-2</v>
      </c>
      <c r="BM175" s="31">
        <v>6.3660439793258597E-2</v>
      </c>
      <c r="BN175" s="31">
        <v>6.2914230789096276E-2</v>
      </c>
      <c r="BO175" s="31">
        <v>7.6790539792661316E-2</v>
      </c>
      <c r="BP175" s="31">
        <v>7.3163749094575195E-2</v>
      </c>
      <c r="BQ175" s="31">
        <v>7.1904631761291124E-2</v>
      </c>
      <c r="BR175" s="31">
        <v>5.8429286772212735E-2</v>
      </c>
      <c r="BS175" s="60"/>
      <c r="BT175" s="60"/>
      <c r="BU175" s="60"/>
      <c r="BV175" s="60"/>
    </row>
    <row r="176" spans="2:74" outlineLevel="1" x14ac:dyDescent="0.2">
      <c r="B176" s="2">
        <v>162</v>
      </c>
      <c r="D176">
        <v>105</v>
      </c>
      <c r="E176" t="s">
        <v>231</v>
      </c>
      <c r="F176" s="32"/>
      <c r="G176" s="32">
        <f t="shared" si="72"/>
        <v>-0.19434568462543164</v>
      </c>
      <c r="H176" s="32">
        <f t="shared" si="73"/>
        <v>-0.19434568462543164</v>
      </c>
      <c r="I176" s="32">
        <f t="shared" si="73"/>
        <v>-0.19434568462543164</v>
      </c>
      <c r="J176" s="32">
        <f t="shared" si="73"/>
        <v>-0.19434568462543164</v>
      </c>
      <c r="K176" s="32">
        <f t="shared" si="73"/>
        <v>-0.19434568462543164</v>
      </c>
      <c r="L176" s="32">
        <f t="shared" si="73"/>
        <v>-0.19434568462543164</v>
      </c>
      <c r="M176" s="32">
        <f t="shared" si="73"/>
        <v>-0.19434568462543164</v>
      </c>
      <c r="N176" s="32">
        <f t="shared" si="73"/>
        <v>-0.19434568462543164</v>
      </c>
      <c r="O176" s="174"/>
      <c r="P176" s="178">
        <v>174</v>
      </c>
      <c r="R176" s="31">
        <v>-0.20663672686964946</v>
      </c>
      <c r="S176" s="31">
        <v>-0.23963911110966085</v>
      </c>
      <c r="T176" s="31">
        <v>-0.19377556722487993</v>
      </c>
      <c r="U176" s="31">
        <v>-0.19667267056573109</v>
      </c>
      <c r="V176" s="31">
        <v>-0.19832146792901736</v>
      </c>
      <c r="W176" s="31">
        <v>-0.18759065264887106</v>
      </c>
      <c r="X176" s="31">
        <v>-0.24875118665730625</v>
      </c>
      <c r="Y176" s="31">
        <v>-0.18345276323003798</v>
      </c>
      <c r="Z176" s="31">
        <v>-0.18794898767840035</v>
      </c>
      <c r="AA176" s="31">
        <v>-0.19434568462543164</v>
      </c>
      <c r="AB176" s="31">
        <v>-0.1965192649703878</v>
      </c>
      <c r="AC176" s="31">
        <v>-0.21876341378886505</v>
      </c>
      <c r="AD176" s="31">
        <v>-0.20941867398814357</v>
      </c>
      <c r="AE176" s="31">
        <v>-0.15025749458548762</v>
      </c>
      <c r="AF176" s="31">
        <v>-0.19831640106704812</v>
      </c>
      <c r="AG176" s="31">
        <v>-0.19063932476945222</v>
      </c>
      <c r="AH176" s="31">
        <v>-0.19298885908759725</v>
      </c>
      <c r="AI176" s="31">
        <v>-0.19992696853124642</v>
      </c>
      <c r="AJ176" s="31">
        <v>-0.21717851527880416</v>
      </c>
      <c r="AK176" s="31">
        <v>-0.20481699911382095</v>
      </c>
      <c r="AL176" s="31">
        <v>-0.17420665482110415</v>
      </c>
      <c r="AM176" s="31">
        <v>-0.2116235581971142</v>
      </c>
      <c r="AN176" s="31">
        <v>-0.19950805269641952</v>
      </c>
      <c r="AO176" s="31">
        <v>-0.18735165460066494</v>
      </c>
      <c r="AP176" s="31">
        <v>-0.19997360443550533</v>
      </c>
      <c r="AQ176" s="31">
        <v>-0.19546489563692088</v>
      </c>
      <c r="AR176" s="31">
        <v>-0.1965347725693373</v>
      </c>
      <c r="AS176" s="31">
        <v>-0.19131545113638782</v>
      </c>
      <c r="AT176" s="31">
        <v>-0.19213129090158865</v>
      </c>
      <c r="AU176" s="31">
        <v>-0.19817626582076298</v>
      </c>
      <c r="AV176" s="31">
        <v>-0.21813974871200364</v>
      </c>
      <c r="AW176" s="31">
        <v>-0.19709701505492419</v>
      </c>
      <c r="AX176" s="31">
        <v>-0.19706067365865154</v>
      </c>
      <c r="AY176" s="31">
        <v>-0.20101963201828435</v>
      </c>
      <c r="AZ176" s="31">
        <v>-0.19938526215996488</v>
      </c>
      <c r="BA176" s="31">
        <v>-0.25473357491781701</v>
      </c>
      <c r="BB176" s="31">
        <v>-0.21195870004978368</v>
      </c>
      <c r="BC176" s="31">
        <v>-0.20210733169486494</v>
      </c>
      <c r="BD176" s="31">
        <v>-0.2089484017558583</v>
      </c>
      <c r="BE176" s="31">
        <v>-0.21329347547462973</v>
      </c>
      <c r="BF176" s="31">
        <v>-0.19593447283208443</v>
      </c>
      <c r="BG176" s="31">
        <v>-0.18136915734086642</v>
      </c>
      <c r="BH176" s="31">
        <v>-0.20477978882980941</v>
      </c>
      <c r="BI176" s="31">
        <v>-0.18160352832288848</v>
      </c>
      <c r="BJ176" s="31">
        <v>-0.21056030938333606</v>
      </c>
      <c r="BK176" s="31">
        <v>-0.20156858548674542</v>
      </c>
      <c r="BL176" s="31">
        <v>-0.20256662124834143</v>
      </c>
      <c r="BM176" s="31">
        <v>-0.18646926204413686</v>
      </c>
      <c r="BN176" s="31">
        <v>-0.19413898408103403</v>
      </c>
      <c r="BO176" s="31">
        <v>-0.20575368498050087</v>
      </c>
      <c r="BP176" s="31">
        <v>-0.199694320532977</v>
      </c>
      <c r="BQ176" s="31">
        <v>-0.20667439190788128</v>
      </c>
      <c r="BR176" s="31">
        <v>-0.19208104501518797</v>
      </c>
      <c r="BS176" s="60"/>
      <c r="BT176" s="60"/>
      <c r="BU176" s="60"/>
      <c r="BV176" s="60"/>
    </row>
    <row r="177" spans="2:74" outlineLevel="1" x14ac:dyDescent="0.2">
      <c r="B177" s="2">
        <v>163</v>
      </c>
      <c r="D177">
        <v>106</v>
      </c>
      <c r="E177" t="s">
        <v>218</v>
      </c>
      <c r="F177" s="32"/>
      <c r="G177" s="32">
        <f t="shared" si="72"/>
        <v>0.28536787107195966</v>
      </c>
      <c r="H177" s="32">
        <f t="shared" si="73"/>
        <v>0.28536787107195966</v>
      </c>
      <c r="I177" s="32">
        <f t="shared" si="73"/>
        <v>0.28536787107195966</v>
      </c>
      <c r="J177" s="32">
        <f t="shared" si="73"/>
        <v>0.28536787107195966</v>
      </c>
      <c r="K177" s="32">
        <f t="shared" si="73"/>
        <v>0.28536787107195966</v>
      </c>
      <c r="L177" s="32">
        <f t="shared" si="73"/>
        <v>0.28536787107195966</v>
      </c>
      <c r="M177" s="32">
        <f t="shared" si="73"/>
        <v>0.28536787107195966</v>
      </c>
      <c r="N177" s="32">
        <f t="shared" si="73"/>
        <v>0.28536787107195966</v>
      </c>
      <c r="O177" s="174"/>
      <c r="P177" s="178">
        <v>175</v>
      </c>
      <c r="R177" s="31">
        <v>0.28772900710890736</v>
      </c>
      <c r="S177" s="31">
        <v>0.27092696230975616</v>
      </c>
      <c r="T177" s="31">
        <v>0.2899842608063613</v>
      </c>
      <c r="U177" s="31">
        <v>0.28298512422600247</v>
      </c>
      <c r="V177" s="31">
        <v>0.2851490113700737</v>
      </c>
      <c r="W177" s="31">
        <v>0.28500958184648895</v>
      </c>
      <c r="X177" s="31">
        <v>0.28370267151158091</v>
      </c>
      <c r="Y177" s="31">
        <v>0.28175998233412042</v>
      </c>
      <c r="Z177" s="31">
        <v>0.2816386059607896</v>
      </c>
      <c r="AA177" s="31">
        <v>0.28536787107195966</v>
      </c>
      <c r="AB177" s="31">
        <v>0.28483022925532114</v>
      </c>
      <c r="AC177" s="31">
        <v>0.29049857880350527</v>
      </c>
      <c r="AD177" s="31">
        <v>0.28379003825737037</v>
      </c>
      <c r="AE177" s="31">
        <v>0.28273774566805199</v>
      </c>
      <c r="AF177" s="31">
        <v>0.2827376505232107</v>
      </c>
      <c r="AG177" s="31">
        <v>0.29843590380536777</v>
      </c>
      <c r="AH177" s="31">
        <v>0.28144827104784864</v>
      </c>
      <c r="AI177" s="31">
        <v>0.28829362994568158</v>
      </c>
      <c r="AJ177" s="31">
        <v>0.28413424093437806</v>
      </c>
      <c r="AK177" s="31">
        <v>0.27952983232604545</v>
      </c>
      <c r="AL177" s="31">
        <v>0.28710962148426139</v>
      </c>
      <c r="AM177" s="31">
        <v>0.28962031145387657</v>
      </c>
      <c r="AN177" s="31">
        <v>0.27114185557669329</v>
      </c>
      <c r="AO177" s="31">
        <v>0.28103942707747115</v>
      </c>
      <c r="AP177" s="31">
        <v>0.28514864990810113</v>
      </c>
      <c r="AQ177" s="31">
        <v>0.28738107681180652</v>
      </c>
      <c r="AR177" s="31">
        <v>0.28455904652676672</v>
      </c>
      <c r="AS177" s="31">
        <v>0.28085824415958044</v>
      </c>
      <c r="AT177" s="31">
        <v>0.29238266824468462</v>
      </c>
      <c r="AU177" s="31">
        <v>0.28031453942393714</v>
      </c>
      <c r="AV177" s="31">
        <v>0.27893679484614825</v>
      </c>
      <c r="AW177" s="31">
        <v>0.28512098255909085</v>
      </c>
      <c r="AX177" s="31">
        <v>0.26488534058798557</v>
      </c>
      <c r="AY177" s="31">
        <v>0.2778199459708583</v>
      </c>
      <c r="AZ177" s="31">
        <v>0.28619542192321351</v>
      </c>
      <c r="BA177" s="31">
        <v>0.30806351907524121</v>
      </c>
      <c r="BB177" s="31">
        <v>0.28425444932860688</v>
      </c>
      <c r="BC177" s="31">
        <v>0.28618264020825912</v>
      </c>
      <c r="BD177" s="31">
        <v>0.28465242249808648</v>
      </c>
      <c r="BE177" s="31">
        <v>0.28471988958403216</v>
      </c>
      <c r="BF177" s="31">
        <v>0.28165005765394108</v>
      </c>
      <c r="BG177" s="31">
        <v>0.29288374730803418</v>
      </c>
      <c r="BH177" s="31">
        <v>0.28111087216612968</v>
      </c>
      <c r="BI177" s="31">
        <v>0.28413142627924287</v>
      </c>
      <c r="BJ177" s="31">
        <v>0.28562150100728984</v>
      </c>
      <c r="BK177" s="31">
        <v>0.2856719537668066</v>
      </c>
      <c r="BL177" s="31">
        <v>0.28632240556882116</v>
      </c>
      <c r="BM177" s="31">
        <v>0.28547139334660182</v>
      </c>
      <c r="BN177" s="31">
        <v>0.28349120517139337</v>
      </c>
      <c r="BO177" s="31">
        <v>0.28615083352883275</v>
      </c>
      <c r="BP177" s="31">
        <v>0.2838741617953463</v>
      </c>
      <c r="BQ177" s="31">
        <v>0.28037736243139383</v>
      </c>
      <c r="BR177" s="31">
        <v>0.28420139449902559</v>
      </c>
      <c r="BS177" s="60"/>
      <c r="BT177" s="60"/>
      <c r="BU177" s="60"/>
      <c r="BV177" s="60"/>
    </row>
    <row r="178" spans="2:74" outlineLevel="1" x14ac:dyDescent="0.2">
      <c r="B178" s="2">
        <v>164</v>
      </c>
      <c r="D178">
        <v>107</v>
      </c>
      <c r="E178" t="s">
        <v>219</v>
      </c>
      <c r="F178" s="32"/>
      <c r="G178" s="32">
        <f t="shared" si="72"/>
        <v>1.6239658779423113E-2</v>
      </c>
      <c r="H178" s="32">
        <f t="shared" si="73"/>
        <v>1.6239658779423113E-2</v>
      </c>
      <c r="I178" s="32">
        <f t="shared" si="73"/>
        <v>1.6239658779423113E-2</v>
      </c>
      <c r="J178" s="32">
        <f t="shared" si="73"/>
        <v>1.6239658779423113E-2</v>
      </c>
      <c r="K178" s="32">
        <f t="shared" si="73"/>
        <v>1.6239658779423113E-2</v>
      </c>
      <c r="L178" s="32">
        <f t="shared" si="73"/>
        <v>1.6239658779423113E-2</v>
      </c>
      <c r="M178" s="32">
        <f t="shared" si="73"/>
        <v>1.6239658779423113E-2</v>
      </c>
      <c r="N178" s="32">
        <f t="shared" si="73"/>
        <v>1.6239658779423113E-2</v>
      </c>
      <c r="O178" s="174"/>
      <c r="P178" s="178">
        <v>176</v>
      </c>
      <c r="R178" s="31">
        <v>1.7069606512678453E-2</v>
      </c>
      <c r="S178" s="31">
        <v>1.6552268024858856E-2</v>
      </c>
      <c r="T178" s="31">
        <v>1.6884808980926914E-2</v>
      </c>
      <c r="U178" s="31">
        <v>1.6313376266207182E-2</v>
      </c>
      <c r="V178" s="31">
        <v>1.6393943148746228E-2</v>
      </c>
      <c r="W178" s="31">
        <v>1.6487334535780412E-2</v>
      </c>
      <c r="X178" s="31">
        <v>1.7042358123801227E-2</v>
      </c>
      <c r="Y178" s="31">
        <v>1.7148540698927305E-2</v>
      </c>
      <c r="Z178" s="31">
        <v>1.6568226227378101E-2</v>
      </c>
      <c r="AA178" s="31">
        <v>1.6239658779423113E-2</v>
      </c>
      <c r="AB178" s="31">
        <v>1.4944986467434054E-2</v>
      </c>
      <c r="AC178" s="31">
        <v>1.7398767402179435E-2</v>
      </c>
      <c r="AD178" s="31">
        <v>1.7164879005947407E-2</v>
      </c>
      <c r="AE178" s="31">
        <v>1.6514003246118299E-2</v>
      </c>
      <c r="AF178" s="31">
        <v>1.6099577033044595E-2</v>
      </c>
      <c r="AG178" s="31">
        <v>1.749210972384746E-2</v>
      </c>
      <c r="AH178" s="31">
        <v>1.7776288552165551E-2</v>
      </c>
      <c r="AI178" s="31">
        <v>1.5675519503605795E-2</v>
      </c>
      <c r="AJ178" s="31">
        <v>1.6630199052646653E-2</v>
      </c>
      <c r="AK178" s="31">
        <v>1.5547107133269608E-2</v>
      </c>
      <c r="AL178" s="31">
        <v>1.5159457625624144E-2</v>
      </c>
      <c r="AM178" s="31">
        <v>1.5823455220707411E-2</v>
      </c>
      <c r="AN178" s="31">
        <v>1.6247560170027778E-2</v>
      </c>
      <c r="AO178" s="31">
        <v>1.5624869819731506E-2</v>
      </c>
      <c r="AP178" s="31">
        <v>1.6239413994782091E-2</v>
      </c>
      <c r="AQ178" s="31">
        <v>1.6694250765189496E-2</v>
      </c>
      <c r="AR178" s="31">
        <v>1.6466061917639028E-2</v>
      </c>
      <c r="AS178" s="31">
        <v>1.6824620360180863E-2</v>
      </c>
      <c r="AT178" s="31">
        <v>1.6080247796990361E-2</v>
      </c>
      <c r="AU178" s="31">
        <v>1.7765547889685835E-2</v>
      </c>
      <c r="AV178" s="31">
        <v>8.5354633160724946E-3</v>
      </c>
      <c r="AW178" s="31">
        <v>1.7100358087364081E-2</v>
      </c>
      <c r="AX178" s="31">
        <v>1.9257833067450301E-2</v>
      </c>
      <c r="AY178" s="31">
        <v>1.6493101393689487E-2</v>
      </c>
      <c r="AZ178" s="31">
        <v>1.651676781430117E-2</v>
      </c>
      <c r="BA178" s="31">
        <v>1.3387604712142648E-2</v>
      </c>
      <c r="BB178" s="31">
        <v>1.681280839947228E-2</v>
      </c>
      <c r="BC178" s="31">
        <v>1.6332104112459469E-2</v>
      </c>
      <c r="BD178" s="31">
        <v>1.596697492517023E-2</v>
      </c>
      <c r="BE178" s="31">
        <v>1.6073011167664714E-2</v>
      </c>
      <c r="BF178" s="31">
        <v>1.8271794694913294E-2</v>
      </c>
      <c r="BG178" s="31">
        <v>1.6741877542982252E-2</v>
      </c>
      <c r="BH178" s="31">
        <v>1.6560347928585229E-2</v>
      </c>
      <c r="BI178" s="31">
        <v>1.5802795299602459E-2</v>
      </c>
      <c r="BJ178" s="31">
        <v>1.7401119226232727E-2</v>
      </c>
      <c r="BK178" s="31">
        <v>1.6878832535802892E-2</v>
      </c>
      <c r="BL178" s="31">
        <v>1.9028847209653924E-2</v>
      </c>
      <c r="BM178" s="31">
        <v>1.6075484172332705E-2</v>
      </c>
      <c r="BN178" s="31">
        <v>1.6231890457665921E-2</v>
      </c>
      <c r="BO178" s="31">
        <v>1.6206708644970012E-2</v>
      </c>
      <c r="BP178" s="31">
        <v>1.6324414371964677E-2</v>
      </c>
      <c r="BQ178" s="31">
        <v>1.8085973688710889E-2</v>
      </c>
      <c r="BR178" s="31">
        <v>1.5919092215677562E-2</v>
      </c>
      <c r="BS178" s="60"/>
      <c r="BT178" s="60"/>
      <c r="BU178" s="60"/>
      <c r="BV178" s="60"/>
    </row>
    <row r="179" spans="2:74" outlineLevel="1" x14ac:dyDescent="0.2">
      <c r="B179" s="2">
        <v>165</v>
      </c>
      <c r="D179">
        <v>108</v>
      </c>
      <c r="E179" t="s">
        <v>220</v>
      </c>
      <c r="F179" s="32"/>
      <c r="G179" s="32">
        <f t="shared" si="72"/>
        <v>1.6977158990882913E-2</v>
      </c>
      <c r="H179" s="32">
        <f t="shared" si="73"/>
        <v>1.6977158990882913E-2</v>
      </c>
      <c r="I179" s="32">
        <f t="shared" si="73"/>
        <v>1.6977158990882913E-2</v>
      </c>
      <c r="J179" s="32">
        <f t="shared" si="73"/>
        <v>1.6977158990882913E-2</v>
      </c>
      <c r="K179" s="32">
        <f t="shared" si="73"/>
        <v>1.6977158990882913E-2</v>
      </c>
      <c r="L179" s="32">
        <f t="shared" si="73"/>
        <v>1.6977158990882913E-2</v>
      </c>
      <c r="M179" s="32">
        <f t="shared" si="73"/>
        <v>1.6977158990882913E-2</v>
      </c>
      <c r="N179" s="32">
        <f t="shared" si="73"/>
        <v>1.6977158990882913E-2</v>
      </c>
      <c r="O179" s="174"/>
      <c r="P179" s="178">
        <v>177</v>
      </c>
      <c r="R179" s="31">
        <v>1.6786752067508934E-2</v>
      </c>
      <c r="S179" s="31">
        <v>1.6747525564226536E-2</v>
      </c>
      <c r="T179" s="31">
        <v>1.7009932059591473E-2</v>
      </c>
      <c r="U179" s="31">
        <v>1.6955520913816583E-2</v>
      </c>
      <c r="V179" s="31">
        <v>1.7086999661839512E-2</v>
      </c>
      <c r="W179" s="31">
        <v>1.690720112802924E-2</v>
      </c>
      <c r="X179" s="31">
        <v>1.7168498267042372E-2</v>
      </c>
      <c r="Y179" s="31">
        <v>1.7414061292593028E-2</v>
      </c>
      <c r="Z179" s="31">
        <v>1.720622198906013E-2</v>
      </c>
      <c r="AA179" s="31">
        <v>1.6977158990882913E-2</v>
      </c>
      <c r="AB179" s="31">
        <v>1.7313247671871868E-2</v>
      </c>
      <c r="AC179" s="31">
        <v>1.6956025473438538E-2</v>
      </c>
      <c r="AD179" s="31">
        <v>1.695041636105039E-2</v>
      </c>
      <c r="AE179" s="31">
        <v>1.7117255131705159E-2</v>
      </c>
      <c r="AF179" s="31">
        <v>1.7069436046277635E-2</v>
      </c>
      <c r="AG179" s="31">
        <v>1.6939413316907893E-2</v>
      </c>
      <c r="AH179" s="31">
        <v>1.719346265690247E-2</v>
      </c>
      <c r="AI179" s="31">
        <v>1.7161459713348436E-2</v>
      </c>
      <c r="AJ179" s="31">
        <v>1.6860801541318384E-2</v>
      </c>
      <c r="AK179" s="31">
        <v>1.725507894387681E-2</v>
      </c>
      <c r="AL179" s="31">
        <v>1.7002749995337119E-2</v>
      </c>
      <c r="AM179" s="31">
        <v>1.6823080470422646E-2</v>
      </c>
      <c r="AN179" s="31">
        <v>1.7381500251264996E-2</v>
      </c>
      <c r="AO179" s="31">
        <v>1.6978633925670391E-2</v>
      </c>
      <c r="AP179" s="31">
        <v>1.6908543562592665E-2</v>
      </c>
      <c r="AQ179" s="31">
        <v>1.6810530680632627E-2</v>
      </c>
      <c r="AR179" s="31">
        <v>1.7124782362528762E-2</v>
      </c>
      <c r="AS179" s="31">
        <v>1.6923297552258253E-2</v>
      </c>
      <c r="AT179" s="31">
        <v>1.6879451969016607E-2</v>
      </c>
      <c r="AU179" s="31">
        <v>1.6966263387364029E-2</v>
      </c>
      <c r="AV179" s="31">
        <v>1.7250460353881336E-2</v>
      </c>
      <c r="AW179" s="31">
        <v>1.7318240947118611E-2</v>
      </c>
      <c r="AX179" s="31">
        <v>1.6424473897077706E-2</v>
      </c>
      <c r="AY179" s="31">
        <v>1.6898903802612567E-2</v>
      </c>
      <c r="AZ179" s="31">
        <v>1.7065638512686939E-2</v>
      </c>
      <c r="BA179" s="31">
        <v>1.7635386805908114E-2</v>
      </c>
      <c r="BB179" s="31">
        <v>1.715467325690679E-2</v>
      </c>
      <c r="BC179" s="31">
        <v>1.7190495573677769E-2</v>
      </c>
      <c r="BD179" s="31">
        <v>1.6952934743774482E-2</v>
      </c>
      <c r="BE179" s="31">
        <v>1.7167145572104206E-2</v>
      </c>
      <c r="BF179" s="31">
        <v>1.7071273312970148E-2</v>
      </c>
      <c r="BG179" s="31">
        <v>1.7054156160156039E-2</v>
      </c>
      <c r="BH179" s="31">
        <v>1.6892411172958977E-2</v>
      </c>
      <c r="BI179" s="31">
        <v>1.6875012456433913E-2</v>
      </c>
      <c r="BJ179" s="31">
        <v>1.7276607721454604E-2</v>
      </c>
      <c r="BK179" s="31">
        <v>1.6922988035720829E-2</v>
      </c>
      <c r="BL179" s="31">
        <v>1.6870773683148002E-2</v>
      </c>
      <c r="BM179" s="31">
        <v>1.6762540532253616E-2</v>
      </c>
      <c r="BN179" s="31">
        <v>1.6943170190737777E-2</v>
      </c>
      <c r="BO179" s="31">
        <v>1.6836736100497216E-2</v>
      </c>
      <c r="BP179" s="31">
        <v>1.6954615724874465E-2</v>
      </c>
      <c r="BQ179" s="31">
        <v>1.7190103196549511E-2</v>
      </c>
      <c r="BR179" s="31">
        <v>1.6996314400266339E-2</v>
      </c>
      <c r="BS179" s="60"/>
      <c r="BT179" s="60"/>
      <c r="BU179" s="60"/>
      <c r="BV179" s="60"/>
    </row>
    <row r="180" spans="2:74" outlineLevel="1" x14ac:dyDescent="0.2">
      <c r="B180" s="2">
        <v>166</v>
      </c>
      <c r="E180"/>
      <c r="P180" s="178">
        <v>178</v>
      </c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/>
      <c r="AT180"/>
      <c r="AU180"/>
      <c r="AV180"/>
      <c r="AW180"/>
      <c r="AX180"/>
      <c r="AY180"/>
      <c r="AZ180"/>
      <c r="BA180"/>
      <c r="BB180"/>
      <c r="BC180"/>
      <c r="BD180"/>
      <c r="BE180"/>
      <c r="BF180"/>
      <c r="BG180"/>
      <c r="BH180"/>
      <c r="BI180"/>
      <c r="BJ180"/>
      <c r="BK180"/>
      <c r="BL180"/>
      <c r="BM180"/>
      <c r="BN180"/>
      <c r="BO180"/>
      <c r="BP180"/>
      <c r="BQ180"/>
      <c r="BR180"/>
      <c r="BS180" s="60"/>
      <c r="BT180" s="60"/>
      <c r="BU180" s="60"/>
      <c r="BV180" s="60"/>
    </row>
    <row r="181" spans="2:74" outlineLevel="1" x14ac:dyDescent="0.2">
      <c r="B181" s="2">
        <v>167</v>
      </c>
      <c r="C181" s="8" t="s">
        <v>232</v>
      </c>
      <c r="D181" s="8"/>
      <c r="E181"/>
      <c r="P181" s="178">
        <v>179</v>
      </c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/>
      <c r="AT181"/>
      <c r="AU181"/>
      <c r="AV181"/>
      <c r="AW181"/>
      <c r="AX181"/>
      <c r="AY181"/>
      <c r="AZ181"/>
      <c r="BA181"/>
      <c r="BB181"/>
      <c r="BC181"/>
      <c r="BD181"/>
      <c r="BE181"/>
      <c r="BF181"/>
      <c r="BG181"/>
      <c r="BH181"/>
      <c r="BI181"/>
      <c r="BJ181"/>
      <c r="BK181"/>
      <c r="BL181"/>
      <c r="BM181"/>
      <c r="BN181"/>
      <c r="BO181"/>
      <c r="BP181"/>
      <c r="BQ181"/>
      <c r="BR181"/>
      <c r="BS181" s="60"/>
      <c r="BT181" s="60"/>
      <c r="BU181" s="60"/>
      <c r="BV181" s="60"/>
    </row>
    <row r="182" spans="2:74" outlineLevel="1" x14ac:dyDescent="0.2">
      <c r="B182" s="2">
        <v>168</v>
      </c>
      <c r="E182"/>
      <c r="P182" s="178">
        <v>180</v>
      </c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/>
      <c r="AT182"/>
      <c r="AU182"/>
      <c r="AV182"/>
      <c r="AW182"/>
      <c r="AX182"/>
      <c r="AY182"/>
      <c r="AZ182"/>
      <c r="BA182"/>
      <c r="BB182"/>
      <c r="BC182"/>
      <c r="BD182"/>
      <c r="BE182"/>
      <c r="BF182"/>
      <c r="BG182"/>
      <c r="BH182"/>
      <c r="BI182"/>
      <c r="BJ182"/>
      <c r="BK182"/>
      <c r="BL182"/>
      <c r="BM182"/>
      <c r="BN182"/>
      <c r="BO182"/>
      <c r="BP182"/>
      <c r="BQ182"/>
      <c r="BR182"/>
      <c r="BS182" s="60"/>
      <c r="BT182" s="60"/>
      <c r="BU182" s="60"/>
      <c r="BV182" s="60"/>
    </row>
    <row r="183" spans="2:74" outlineLevel="1" x14ac:dyDescent="0.2">
      <c r="B183" s="2">
        <v>169</v>
      </c>
      <c r="C183" s="33"/>
      <c r="D183" s="33"/>
      <c r="E183" s="29" t="s">
        <v>213</v>
      </c>
      <c r="F183" s="32"/>
      <c r="G183" s="32">
        <f t="shared" ref="G183:G199" si="74">HLOOKUP($E$3,$Q$3:$BX$269,P183,FALSE)</f>
        <v>1</v>
      </c>
      <c r="H183" s="32">
        <f t="shared" ref="H183:N199" si="75">G183</f>
        <v>1</v>
      </c>
      <c r="I183" s="32">
        <f t="shared" si="75"/>
        <v>1</v>
      </c>
      <c r="J183" s="32">
        <f t="shared" si="75"/>
        <v>1</v>
      </c>
      <c r="K183" s="32">
        <f t="shared" si="75"/>
        <v>1</v>
      </c>
      <c r="L183" s="32">
        <f t="shared" si="75"/>
        <v>1</v>
      </c>
      <c r="M183" s="32">
        <f t="shared" si="75"/>
        <v>1</v>
      </c>
      <c r="N183" s="32">
        <f t="shared" si="75"/>
        <v>1</v>
      </c>
      <c r="O183" s="174"/>
      <c r="P183" s="178">
        <v>181</v>
      </c>
      <c r="R183" s="33">
        <v>1</v>
      </c>
      <c r="S183" s="33">
        <v>1</v>
      </c>
      <c r="T183" s="33">
        <v>1</v>
      </c>
      <c r="U183" s="33">
        <v>1</v>
      </c>
      <c r="V183" s="33">
        <v>1</v>
      </c>
      <c r="W183" s="33">
        <v>1</v>
      </c>
      <c r="X183" s="33">
        <v>1</v>
      </c>
      <c r="Y183" s="33">
        <v>1</v>
      </c>
      <c r="Z183" s="33">
        <v>1</v>
      </c>
      <c r="AA183" s="33">
        <v>1</v>
      </c>
      <c r="AB183" s="33">
        <v>1</v>
      </c>
      <c r="AC183" s="33">
        <v>1</v>
      </c>
      <c r="AD183" s="33">
        <v>1</v>
      </c>
      <c r="AE183" s="33">
        <v>1</v>
      </c>
      <c r="AF183" s="33">
        <v>1</v>
      </c>
      <c r="AG183" s="33">
        <v>1</v>
      </c>
      <c r="AH183" s="33">
        <v>1</v>
      </c>
      <c r="AI183" s="33">
        <v>1</v>
      </c>
      <c r="AJ183" s="33">
        <v>1</v>
      </c>
      <c r="AK183" s="33">
        <v>1</v>
      </c>
      <c r="AL183" s="33">
        <v>1</v>
      </c>
      <c r="AM183" s="33">
        <v>1</v>
      </c>
      <c r="AN183" s="33">
        <v>1</v>
      </c>
      <c r="AO183" s="33">
        <v>1</v>
      </c>
      <c r="AP183" s="33">
        <v>1</v>
      </c>
      <c r="AQ183" s="33">
        <v>1</v>
      </c>
      <c r="AR183" s="33">
        <v>1</v>
      </c>
      <c r="AS183" s="33">
        <v>1</v>
      </c>
      <c r="AT183" s="33">
        <v>1</v>
      </c>
      <c r="AU183" s="33">
        <v>1</v>
      </c>
      <c r="AV183" s="33">
        <v>1</v>
      </c>
      <c r="AW183" s="33">
        <v>1</v>
      </c>
      <c r="AX183" s="33">
        <v>1</v>
      </c>
      <c r="AY183" s="33">
        <v>1</v>
      </c>
      <c r="AZ183" s="33">
        <v>1</v>
      </c>
      <c r="BA183" s="33">
        <v>1</v>
      </c>
      <c r="BB183" s="33">
        <v>1</v>
      </c>
      <c r="BC183" s="33">
        <v>1</v>
      </c>
      <c r="BD183" s="33">
        <v>1</v>
      </c>
      <c r="BE183" s="33">
        <v>1</v>
      </c>
      <c r="BF183" s="33">
        <v>1</v>
      </c>
      <c r="BG183" s="33">
        <v>1</v>
      </c>
      <c r="BH183" s="33">
        <v>1</v>
      </c>
      <c r="BI183" s="33">
        <v>1</v>
      </c>
      <c r="BJ183" s="33">
        <v>1</v>
      </c>
      <c r="BK183" s="33">
        <v>1</v>
      </c>
      <c r="BL183" s="33">
        <v>1</v>
      </c>
      <c r="BM183" s="33">
        <v>1</v>
      </c>
      <c r="BN183" s="33">
        <v>1</v>
      </c>
      <c r="BO183" s="33">
        <v>1</v>
      </c>
      <c r="BP183" s="33">
        <v>1</v>
      </c>
      <c r="BQ183" s="33">
        <v>1</v>
      </c>
      <c r="BR183" s="33">
        <v>1</v>
      </c>
      <c r="BS183" s="60"/>
      <c r="BT183" s="60"/>
      <c r="BU183" s="60"/>
      <c r="BV183" s="60"/>
    </row>
    <row r="184" spans="2:74" outlineLevel="1" x14ac:dyDescent="0.2">
      <c r="B184" s="2">
        <v>170</v>
      </c>
      <c r="C184" s="33"/>
      <c r="D184" s="33"/>
      <c r="E184" s="29" t="s">
        <v>214</v>
      </c>
      <c r="F184" s="32"/>
      <c r="G184" s="32">
        <f t="shared" si="74"/>
        <v>0.16439999999999999</v>
      </c>
      <c r="H184" s="32">
        <f t="shared" si="75"/>
        <v>0.16439999999999999</v>
      </c>
      <c r="I184" s="32">
        <f t="shared" si="75"/>
        <v>0.16439999999999999</v>
      </c>
      <c r="J184" s="32">
        <f t="shared" si="75"/>
        <v>0.16439999999999999</v>
      </c>
      <c r="K184" s="32">
        <f t="shared" si="75"/>
        <v>0.16439999999999999</v>
      </c>
      <c r="L184" s="32">
        <f t="shared" si="75"/>
        <v>0.16439999999999999</v>
      </c>
      <c r="M184" s="32">
        <f t="shared" si="75"/>
        <v>0.16439999999999999</v>
      </c>
      <c r="N184" s="32">
        <f t="shared" si="75"/>
        <v>0.16439999999999999</v>
      </c>
      <c r="O184" s="174"/>
      <c r="P184" s="178">
        <v>182</v>
      </c>
      <c r="R184" s="33">
        <v>0.16439999999999999</v>
      </c>
      <c r="S184" s="33">
        <v>0.16439999999999999</v>
      </c>
      <c r="T184" s="33">
        <v>0.16439999999999999</v>
      </c>
      <c r="U184" s="33">
        <v>0.16439999999999999</v>
      </c>
      <c r="V184" s="33">
        <v>0.16439999999999999</v>
      </c>
      <c r="W184" s="33">
        <v>0.16439999999999999</v>
      </c>
      <c r="X184" s="33">
        <v>0.16439999999999999</v>
      </c>
      <c r="Y184" s="33">
        <v>0.16439999999999999</v>
      </c>
      <c r="Z184" s="33">
        <v>0.16439999999999999</v>
      </c>
      <c r="AA184" s="33">
        <v>0.16439999999999999</v>
      </c>
      <c r="AB184" s="33">
        <v>0.16439999999999999</v>
      </c>
      <c r="AC184" s="33">
        <v>0.16439999999999999</v>
      </c>
      <c r="AD184" s="33">
        <v>0.16439999999999999</v>
      </c>
      <c r="AE184" s="33">
        <v>0.16439999999999999</v>
      </c>
      <c r="AF184" s="33">
        <v>0.16439999999999999</v>
      </c>
      <c r="AG184" s="33">
        <v>0.16439999999999999</v>
      </c>
      <c r="AH184" s="33">
        <v>0.16439999999999999</v>
      </c>
      <c r="AI184" s="33">
        <v>0.16439999999999999</v>
      </c>
      <c r="AJ184" s="33">
        <v>0.16439999999999999</v>
      </c>
      <c r="AK184" s="33">
        <v>0.16439999999999999</v>
      </c>
      <c r="AL184" s="33">
        <v>0.16439999999999999</v>
      </c>
      <c r="AM184" s="33">
        <v>0.16439999999999999</v>
      </c>
      <c r="AN184" s="33">
        <v>0.16439999999999999</v>
      </c>
      <c r="AO184" s="33">
        <v>0.16439999999999999</v>
      </c>
      <c r="AP184" s="33">
        <v>0.16439999999999999</v>
      </c>
      <c r="AQ184" s="33">
        <v>0.16439999999999999</v>
      </c>
      <c r="AR184" s="33">
        <v>0.16439999999999999</v>
      </c>
      <c r="AS184" s="33">
        <v>0.16439999999999999</v>
      </c>
      <c r="AT184" s="33">
        <v>0.16439999999999999</v>
      </c>
      <c r="AU184" s="33">
        <v>0.16439999999999999</v>
      </c>
      <c r="AV184" s="33">
        <v>0.16439999999999999</v>
      </c>
      <c r="AW184" s="33">
        <v>0.16439999999999999</v>
      </c>
      <c r="AX184" s="33">
        <v>0.16439999999999999</v>
      </c>
      <c r="AY184" s="33">
        <v>0.16439999999999999</v>
      </c>
      <c r="AZ184" s="33">
        <v>0.16439999999999999</v>
      </c>
      <c r="BA184" s="33">
        <v>0.16439999999999999</v>
      </c>
      <c r="BB184" s="33">
        <v>0.16439999999999999</v>
      </c>
      <c r="BC184" s="33">
        <v>0.16439999999999999</v>
      </c>
      <c r="BD184" s="33">
        <v>0.16439999999999999</v>
      </c>
      <c r="BE184" s="33">
        <v>0.16439999999999999</v>
      </c>
      <c r="BF184" s="33">
        <v>0.16439999999999999</v>
      </c>
      <c r="BG184" s="33">
        <v>0.16439999999999999</v>
      </c>
      <c r="BH184" s="33">
        <v>0.16439999999999999</v>
      </c>
      <c r="BI184" s="33">
        <v>0.16439999999999999</v>
      </c>
      <c r="BJ184" s="33">
        <v>0.16439999999999999</v>
      </c>
      <c r="BK184" s="33">
        <v>0.16439999999999999</v>
      </c>
      <c r="BL184" s="33">
        <v>0.16439999999999999</v>
      </c>
      <c r="BM184" s="33">
        <v>0.16439999999999999</v>
      </c>
      <c r="BN184" s="33">
        <v>0.16439999999999999</v>
      </c>
      <c r="BO184" s="33">
        <v>0.16439999999999999</v>
      </c>
      <c r="BP184" s="33">
        <v>0.16439999999999999</v>
      </c>
      <c r="BQ184" s="33">
        <v>0.16439999999999999</v>
      </c>
      <c r="BR184" s="33">
        <v>0.16439999999999999</v>
      </c>
      <c r="BS184" s="60"/>
      <c r="BT184" s="60"/>
      <c r="BU184" s="60"/>
      <c r="BV184" s="60"/>
    </row>
    <row r="185" spans="2:74" outlineLevel="1" x14ac:dyDescent="0.2">
      <c r="B185" s="2">
        <v>171</v>
      </c>
      <c r="C185" s="6"/>
      <c r="D185" s="6"/>
      <c r="E185" s="34" t="s">
        <v>215</v>
      </c>
      <c r="F185" s="32"/>
      <c r="G185" s="32">
        <f t="shared" si="74"/>
        <v>63422.311800000003</v>
      </c>
      <c r="H185" s="32">
        <f t="shared" si="75"/>
        <v>63422.311800000003</v>
      </c>
      <c r="I185" s="32">
        <f t="shared" si="75"/>
        <v>63422.311800000003</v>
      </c>
      <c r="J185" s="32">
        <f t="shared" si="75"/>
        <v>63422.311800000003</v>
      </c>
      <c r="K185" s="32">
        <f t="shared" si="75"/>
        <v>63422.311800000003</v>
      </c>
      <c r="L185" s="32">
        <f t="shared" si="75"/>
        <v>63422.311800000003</v>
      </c>
      <c r="M185" s="32">
        <f t="shared" si="75"/>
        <v>63422.311800000003</v>
      </c>
      <c r="N185" s="32">
        <f t="shared" si="75"/>
        <v>63422.311800000003</v>
      </c>
      <c r="O185" s="174"/>
      <c r="P185" s="178">
        <v>183</v>
      </c>
      <c r="R185" s="33">
        <v>63422.311800000003</v>
      </c>
      <c r="S185" s="33">
        <v>63422.311800000003</v>
      </c>
      <c r="T185" s="33">
        <v>63422.311800000003</v>
      </c>
      <c r="U185" s="33">
        <v>63422.311800000003</v>
      </c>
      <c r="V185" s="33">
        <v>63422.311800000003</v>
      </c>
      <c r="W185" s="33">
        <v>63422.311800000003</v>
      </c>
      <c r="X185" s="33">
        <v>63422.311800000003</v>
      </c>
      <c r="Y185" s="33">
        <v>63422.311800000003</v>
      </c>
      <c r="Z185" s="33">
        <v>63422.311800000003</v>
      </c>
      <c r="AA185" s="33">
        <v>63422.311800000003</v>
      </c>
      <c r="AB185" s="33">
        <v>63422.311800000003</v>
      </c>
      <c r="AC185" s="33">
        <v>63422.311800000003</v>
      </c>
      <c r="AD185" s="33">
        <v>63422.311800000003</v>
      </c>
      <c r="AE185" s="33">
        <v>63422.311800000003</v>
      </c>
      <c r="AF185" s="33">
        <v>63422.311800000003</v>
      </c>
      <c r="AG185" s="33">
        <v>63422.311800000003</v>
      </c>
      <c r="AH185" s="33">
        <v>63422.311800000003</v>
      </c>
      <c r="AI185" s="33">
        <v>63422.311800000003</v>
      </c>
      <c r="AJ185" s="33">
        <v>63422.311800000003</v>
      </c>
      <c r="AK185" s="33">
        <v>63422.311800000003</v>
      </c>
      <c r="AL185" s="33">
        <v>63422.311800000003</v>
      </c>
      <c r="AM185" s="33">
        <v>63422.311800000003</v>
      </c>
      <c r="AN185" s="33">
        <v>63422.311800000003</v>
      </c>
      <c r="AO185" s="33">
        <v>63422.311800000003</v>
      </c>
      <c r="AP185" s="33">
        <v>63422.311800000003</v>
      </c>
      <c r="AQ185" s="33">
        <v>63422.311800000003</v>
      </c>
      <c r="AR185" s="33">
        <v>63422.311800000003</v>
      </c>
      <c r="AS185" s="33">
        <v>63422.311800000003</v>
      </c>
      <c r="AT185" s="33">
        <v>63422.311800000003</v>
      </c>
      <c r="AU185" s="33">
        <v>63422.311800000003</v>
      </c>
      <c r="AV185" s="33">
        <v>63422.311800000003</v>
      </c>
      <c r="AW185" s="33">
        <v>63422.311800000003</v>
      </c>
      <c r="AX185" s="33">
        <v>63422.311800000003</v>
      </c>
      <c r="AY185" s="33">
        <v>63422.311800000003</v>
      </c>
      <c r="AZ185" s="33">
        <v>63422.311800000003</v>
      </c>
      <c r="BA185" s="33">
        <v>63422.311800000003</v>
      </c>
      <c r="BB185" s="33">
        <v>63422.311800000003</v>
      </c>
      <c r="BC185" s="33">
        <v>63422.311800000003</v>
      </c>
      <c r="BD185" s="33">
        <v>63422.311800000003</v>
      </c>
      <c r="BE185" s="33">
        <v>63422.311800000003</v>
      </c>
      <c r="BF185" s="33">
        <v>63422.311800000003</v>
      </c>
      <c r="BG185" s="33">
        <v>63422.311800000003</v>
      </c>
      <c r="BH185" s="33">
        <v>63422.311800000003</v>
      </c>
      <c r="BI185" s="33">
        <v>63422.311800000003</v>
      </c>
      <c r="BJ185" s="33">
        <v>63422.311800000003</v>
      </c>
      <c r="BK185" s="33">
        <v>63422.311800000003</v>
      </c>
      <c r="BL185" s="33">
        <v>63422.311800000003</v>
      </c>
      <c r="BM185" s="33">
        <v>63422.311800000003</v>
      </c>
      <c r="BN185" s="33">
        <v>63422.311800000003</v>
      </c>
      <c r="BO185" s="33">
        <v>63422.311800000003</v>
      </c>
      <c r="BP185" s="33">
        <v>63422.311800000003</v>
      </c>
      <c r="BQ185" s="33">
        <v>63422.311800000003</v>
      </c>
      <c r="BR185" s="33">
        <v>63422.311800000003</v>
      </c>
      <c r="BS185" s="60"/>
      <c r="BT185" s="60"/>
      <c r="BU185" s="60"/>
      <c r="BV185" s="60"/>
    </row>
    <row r="186" spans="2:74" outlineLevel="1" x14ac:dyDescent="0.2">
      <c r="B186" s="2">
        <v>172</v>
      </c>
      <c r="C186" s="6"/>
      <c r="D186" s="6"/>
      <c r="E186" s="34" t="s">
        <v>216</v>
      </c>
      <c r="F186" s="32"/>
      <c r="G186" s="32">
        <f t="shared" si="74"/>
        <v>345129.01459999999</v>
      </c>
      <c r="H186" s="32">
        <f t="shared" si="75"/>
        <v>345129.01459999999</v>
      </c>
      <c r="I186" s="32">
        <f t="shared" si="75"/>
        <v>345129.01459999999</v>
      </c>
      <c r="J186" s="32">
        <f t="shared" si="75"/>
        <v>345129.01459999999</v>
      </c>
      <c r="K186" s="32">
        <f t="shared" si="75"/>
        <v>345129.01459999999</v>
      </c>
      <c r="L186" s="32">
        <f t="shared" si="75"/>
        <v>345129.01459999999</v>
      </c>
      <c r="M186" s="32">
        <f t="shared" si="75"/>
        <v>345129.01459999999</v>
      </c>
      <c r="N186" s="32">
        <f t="shared" si="75"/>
        <v>345129.01459999999</v>
      </c>
      <c r="O186" s="174"/>
      <c r="P186" s="178">
        <v>184</v>
      </c>
      <c r="R186" s="6">
        <v>345129.01459999999</v>
      </c>
      <c r="S186" s="6">
        <v>345129.01459999999</v>
      </c>
      <c r="T186" s="6">
        <v>345129.01459999999</v>
      </c>
      <c r="U186" s="6">
        <v>345129.01459999999</v>
      </c>
      <c r="V186" s="6">
        <v>345129.01459999999</v>
      </c>
      <c r="W186" s="6">
        <v>345129.01459999999</v>
      </c>
      <c r="X186" s="6">
        <v>345129.01459999999</v>
      </c>
      <c r="Y186" s="6">
        <v>345129.01459999999</v>
      </c>
      <c r="Z186" s="6">
        <v>345129.01459999999</v>
      </c>
      <c r="AA186" s="6">
        <v>345129.01459999999</v>
      </c>
      <c r="AB186" s="6">
        <v>345129.01459999999</v>
      </c>
      <c r="AC186" s="6">
        <v>345129.01459999999</v>
      </c>
      <c r="AD186" s="6">
        <v>345129.01459999999</v>
      </c>
      <c r="AE186" s="6">
        <v>345129.01459999999</v>
      </c>
      <c r="AF186" s="6">
        <v>345129.01459999999</v>
      </c>
      <c r="AG186" s="6">
        <v>345129.01459999999</v>
      </c>
      <c r="AH186" s="6">
        <v>345129.01459999999</v>
      </c>
      <c r="AI186" s="6">
        <v>345129.01459999999</v>
      </c>
      <c r="AJ186" s="6">
        <v>345129.01459999999</v>
      </c>
      <c r="AK186" s="6">
        <v>345129.01459999999</v>
      </c>
      <c r="AL186" s="6">
        <v>345129.01459999999</v>
      </c>
      <c r="AM186" s="6">
        <v>345129.01459999999</v>
      </c>
      <c r="AN186" s="6">
        <v>345129.01459999999</v>
      </c>
      <c r="AO186" s="6">
        <v>345129.01459999999</v>
      </c>
      <c r="AP186" s="6">
        <v>345129.01459999999</v>
      </c>
      <c r="AQ186" s="6">
        <v>345129.01459999999</v>
      </c>
      <c r="AR186" s="6">
        <v>345129.01459999999</v>
      </c>
      <c r="AS186" s="6">
        <v>345129.01459999999</v>
      </c>
      <c r="AT186" s="6">
        <v>345129.01459999999</v>
      </c>
      <c r="AU186" s="6">
        <v>345129.01459999999</v>
      </c>
      <c r="AV186" s="6">
        <v>345129.01459999999</v>
      </c>
      <c r="AW186" s="6">
        <v>345129.01459999999</v>
      </c>
      <c r="AX186" s="6">
        <v>345129.01459999999</v>
      </c>
      <c r="AY186" s="6">
        <v>345129.01459999999</v>
      </c>
      <c r="AZ186" s="6">
        <v>345129.01459999999</v>
      </c>
      <c r="BA186" s="6">
        <v>345129.01459999999</v>
      </c>
      <c r="BB186" s="6">
        <v>345129.01459999999</v>
      </c>
      <c r="BC186" s="6">
        <v>345129.01459999999</v>
      </c>
      <c r="BD186" s="6">
        <v>345129.01459999999</v>
      </c>
      <c r="BE186" s="6">
        <v>345129.01459999999</v>
      </c>
      <c r="BF186" s="6">
        <v>345129.01459999999</v>
      </c>
      <c r="BG186" s="6">
        <v>345129.01459999999</v>
      </c>
      <c r="BH186" s="6">
        <v>345129.01459999999</v>
      </c>
      <c r="BI186" s="6">
        <v>345129.01459999999</v>
      </c>
      <c r="BJ186" s="6">
        <v>345129.01459999999</v>
      </c>
      <c r="BK186" s="6">
        <v>345129.01459999999</v>
      </c>
      <c r="BL186" s="6">
        <v>345129.01459999999</v>
      </c>
      <c r="BM186" s="6">
        <v>345129.01459999999</v>
      </c>
      <c r="BN186" s="6">
        <v>345129.01459999999</v>
      </c>
      <c r="BO186" s="6">
        <v>345129.01459999999</v>
      </c>
      <c r="BP186" s="6">
        <v>345129.01459999999</v>
      </c>
      <c r="BQ186" s="6">
        <v>345129.01459999999</v>
      </c>
      <c r="BR186" s="6">
        <v>345129.01459999999</v>
      </c>
      <c r="BS186" s="60"/>
      <c r="BT186" s="60"/>
      <c r="BU186" s="60"/>
      <c r="BV186" s="60"/>
    </row>
    <row r="187" spans="2:74" outlineLevel="1" x14ac:dyDescent="0.2">
      <c r="B187" s="2">
        <v>173</v>
      </c>
      <c r="C187" s="6"/>
      <c r="D187" s="6"/>
      <c r="E187" s="34" t="s">
        <v>233</v>
      </c>
      <c r="F187" s="17"/>
      <c r="G187" s="17">
        <f t="shared" si="74"/>
        <v>1630327994.0632999</v>
      </c>
      <c r="H187" s="17">
        <f t="shared" si="75"/>
        <v>1630327994.0632999</v>
      </c>
      <c r="I187" s="17">
        <f t="shared" si="75"/>
        <v>1630327994.0632999</v>
      </c>
      <c r="J187" s="17">
        <f t="shared" si="75"/>
        <v>1630327994.0632999</v>
      </c>
      <c r="K187" s="17">
        <f t="shared" si="75"/>
        <v>1630327994.0632999</v>
      </c>
      <c r="L187" s="17">
        <f t="shared" si="75"/>
        <v>1630327994.0632999</v>
      </c>
      <c r="M187" s="17">
        <f t="shared" si="75"/>
        <v>1630327994.0632999</v>
      </c>
      <c r="N187" s="17">
        <f t="shared" si="75"/>
        <v>1630327994.0632999</v>
      </c>
      <c r="O187" s="39"/>
      <c r="P187" s="178">
        <v>185</v>
      </c>
      <c r="R187" s="6">
        <v>1630327994.0632999</v>
      </c>
      <c r="S187" s="6">
        <v>1630327994.0632999</v>
      </c>
      <c r="T187" s="6">
        <v>1630327994.0632999</v>
      </c>
      <c r="U187" s="6">
        <v>1630327994.0632999</v>
      </c>
      <c r="V187" s="6">
        <v>1630327994.0632999</v>
      </c>
      <c r="W187" s="6">
        <v>1630327994.0632999</v>
      </c>
      <c r="X187" s="6">
        <v>1630327994.0632999</v>
      </c>
      <c r="Y187" s="6">
        <v>1630327994.0632999</v>
      </c>
      <c r="Z187" s="6">
        <v>1630327994.0632999</v>
      </c>
      <c r="AA187" s="6">
        <v>1630327994.0632999</v>
      </c>
      <c r="AB187" s="6">
        <v>1630327994.0632999</v>
      </c>
      <c r="AC187" s="6">
        <v>1630327994.0632999</v>
      </c>
      <c r="AD187" s="6">
        <v>1630327994.0632999</v>
      </c>
      <c r="AE187" s="6">
        <v>1630327994.0632999</v>
      </c>
      <c r="AF187" s="6">
        <v>1630327994.0632999</v>
      </c>
      <c r="AG187" s="6">
        <v>1630327994.0632999</v>
      </c>
      <c r="AH187" s="6">
        <v>1630327994.0632999</v>
      </c>
      <c r="AI187" s="6">
        <v>1630327994.0632999</v>
      </c>
      <c r="AJ187" s="6">
        <v>1630327994.0632999</v>
      </c>
      <c r="AK187" s="6">
        <v>1630327994.0632999</v>
      </c>
      <c r="AL187" s="6">
        <v>1630327994.0632999</v>
      </c>
      <c r="AM187" s="6">
        <v>1630327994.0632999</v>
      </c>
      <c r="AN187" s="6">
        <v>1630327994.0632999</v>
      </c>
      <c r="AO187" s="6">
        <v>1630327994.0632999</v>
      </c>
      <c r="AP187" s="6">
        <v>1630327994.0632999</v>
      </c>
      <c r="AQ187" s="6">
        <v>1630327994.0632999</v>
      </c>
      <c r="AR187" s="6">
        <v>1630327994.0632999</v>
      </c>
      <c r="AS187" s="6">
        <v>1630327994.0632999</v>
      </c>
      <c r="AT187" s="6">
        <v>1630327994.0632999</v>
      </c>
      <c r="AU187" s="6">
        <v>1630327994.0632999</v>
      </c>
      <c r="AV187" s="6">
        <v>1630327994.0632999</v>
      </c>
      <c r="AW187" s="6">
        <v>1630327994.0632999</v>
      </c>
      <c r="AX187" s="6">
        <v>1630327994.0632999</v>
      </c>
      <c r="AY187" s="6">
        <v>1630327994.0632999</v>
      </c>
      <c r="AZ187" s="6">
        <v>1630327994.0632999</v>
      </c>
      <c r="BA187" s="6">
        <v>1630327994.0632999</v>
      </c>
      <c r="BB187" s="6">
        <v>1630327994.0632999</v>
      </c>
      <c r="BC187" s="6">
        <v>1630327994.0632999</v>
      </c>
      <c r="BD187" s="6">
        <v>1630327994.0632999</v>
      </c>
      <c r="BE187" s="6">
        <v>1630327994.0632999</v>
      </c>
      <c r="BF187" s="6">
        <v>1630327994.0632999</v>
      </c>
      <c r="BG187" s="6">
        <v>1630327994.0632999</v>
      </c>
      <c r="BH187" s="6">
        <v>1630327994.0632999</v>
      </c>
      <c r="BI187" s="6">
        <v>1630327994.0632999</v>
      </c>
      <c r="BJ187" s="6">
        <v>1630327994.0632999</v>
      </c>
      <c r="BK187" s="6">
        <v>1630327994.0632999</v>
      </c>
      <c r="BL187" s="6">
        <v>1630327994.0632999</v>
      </c>
      <c r="BM187" s="6">
        <v>1630327994.0632999</v>
      </c>
      <c r="BN187" s="6">
        <v>1630327994.0632999</v>
      </c>
      <c r="BO187" s="6">
        <v>1630327994.0632999</v>
      </c>
      <c r="BP187" s="6">
        <v>1630327994.0632999</v>
      </c>
      <c r="BQ187" s="6">
        <v>1630327994.0632999</v>
      </c>
      <c r="BR187" s="6">
        <v>1630327994.0632999</v>
      </c>
      <c r="BS187" s="60"/>
      <c r="BT187" s="60"/>
      <c r="BU187" s="60"/>
      <c r="BV187" s="60"/>
    </row>
    <row r="188" spans="2:74" outlineLevel="1" x14ac:dyDescent="0.2">
      <c r="B188" s="2">
        <v>174</v>
      </c>
      <c r="C188" s="33"/>
      <c r="D188" s="33"/>
      <c r="E188" s="29" t="s">
        <v>222</v>
      </c>
      <c r="F188" s="32"/>
      <c r="G188" s="32">
        <f t="shared" si="74"/>
        <v>1</v>
      </c>
      <c r="H188" s="32">
        <f t="shared" si="75"/>
        <v>1</v>
      </c>
      <c r="I188" s="32">
        <f t="shared" si="75"/>
        <v>1</v>
      </c>
      <c r="J188" s="32">
        <f t="shared" si="75"/>
        <v>1</v>
      </c>
      <c r="K188" s="32">
        <f t="shared" si="75"/>
        <v>1</v>
      </c>
      <c r="L188" s="32">
        <f t="shared" si="75"/>
        <v>1</v>
      </c>
      <c r="M188" s="32">
        <f t="shared" si="75"/>
        <v>1</v>
      </c>
      <c r="N188" s="32">
        <f t="shared" si="75"/>
        <v>1</v>
      </c>
      <c r="O188" s="174"/>
      <c r="P188" s="178">
        <v>186</v>
      </c>
      <c r="R188" s="33">
        <v>1</v>
      </c>
      <c r="S188" s="33">
        <v>1</v>
      </c>
      <c r="T188" s="33">
        <v>1</v>
      </c>
      <c r="U188" s="33">
        <v>1</v>
      </c>
      <c r="V188" s="33">
        <v>1</v>
      </c>
      <c r="W188" s="33">
        <v>1</v>
      </c>
      <c r="X188" s="33">
        <v>1</v>
      </c>
      <c r="Y188" s="33">
        <v>1</v>
      </c>
      <c r="Z188" s="33">
        <v>1</v>
      </c>
      <c r="AA188" s="33">
        <v>1</v>
      </c>
      <c r="AB188" s="33">
        <v>1</v>
      </c>
      <c r="AC188" s="33">
        <v>1</v>
      </c>
      <c r="AD188" s="33">
        <v>1</v>
      </c>
      <c r="AE188" s="33">
        <v>1</v>
      </c>
      <c r="AF188" s="33">
        <v>1</v>
      </c>
      <c r="AG188" s="33">
        <v>1</v>
      </c>
      <c r="AH188" s="33">
        <v>1</v>
      </c>
      <c r="AI188" s="33">
        <v>1</v>
      </c>
      <c r="AJ188" s="33">
        <v>1</v>
      </c>
      <c r="AK188" s="33">
        <v>1</v>
      </c>
      <c r="AL188" s="33">
        <v>1</v>
      </c>
      <c r="AM188" s="33">
        <v>1</v>
      </c>
      <c r="AN188" s="33">
        <v>1</v>
      </c>
      <c r="AO188" s="33">
        <v>1</v>
      </c>
      <c r="AP188" s="33">
        <v>1</v>
      </c>
      <c r="AQ188" s="33">
        <v>1</v>
      </c>
      <c r="AR188" s="33">
        <v>1</v>
      </c>
      <c r="AS188" s="33">
        <v>1</v>
      </c>
      <c r="AT188" s="33">
        <v>1</v>
      </c>
      <c r="AU188" s="33">
        <v>1</v>
      </c>
      <c r="AV188" s="33">
        <v>1</v>
      </c>
      <c r="AW188" s="33">
        <v>1</v>
      </c>
      <c r="AX188" s="33">
        <v>1</v>
      </c>
      <c r="AY188" s="33">
        <v>1</v>
      </c>
      <c r="AZ188" s="33">
        <v>1</v>
      </c>
      <c r="BA188" s="33">
        <v>1</v>
      </c>
      <c r="BB188" s="33">
        <v>1</v>
      </c>
      <c r="BC188" s="33">
        <v>1</v>
      </c>
      <c r="BD188" s="33">
        <v>1</v>
      </c>
      <c r="BE188" s="33">
        <v>1</v>
      </c>
      <c r="BF188" s="33">
        <v>1</v>
      </c>
      <c r="BG188" s="33">
        <v>1</v>
      </c>
      <c r="BH188" s="33">
        <v>1</v>
      </c>
      <c r="BI188" s="33">
        <v>1</v>
      </c>
      <c r="BJ188" s="33">
        <v>1</v>
      </c>
      <c r="BK188" s="33">
        <v>1</v>
      </c>
      <c r="BL188" s="33">
        <v>1</v>
      </c>
      <c r="BM188" s="33">
        <v>1</v>
      </c>
      <c r="BN188" s="33">
        <v>1</v>
      </c>
      <c r="BO188" s="33">
        <v>1</v>
      </c>
      <c r="BP188" s="33">
        <v>1</v>
      </c>
      <c r="BQ188" s="33">
        <v>1</v>
      </c>
      <c r="BR188" s="33">
        <v>1</v>
      </c>
      <c r="BS188" s="60"/>
      <c r="BT188" s="60"/>
      <c r="BU188" s="60"/>
      <c r="BV188" s="60"/>
    </row>
    <row r="189" spans="2:74" outlineLevel="1" x14ac:dyDescent="0.2">
      <c r="B189" s="2">
        <v>175</v>
      </c>
      <c r="C189" s="33"/>
      <c r="D189" s="33"/>
      <c r="E189" s="29" t="s">
        <v>223</v>
      </c>
      <c r="F189" s="32"/>
      <c r="G189" s="32">
        <f t="shared" si="74"/>
        <v>1</v>
      </c>
      <c r="H189" s="32">
        <f t="shared" si="75"/>
        <v>1</v>
      </c>
      <c r="I189" s="32">
        <f t="shared" si="75"/>
        <v>1</v>
      </c>
      <c r="J189" s="32">
        <f t="shared" si="75"/>
        <v>1</v>
      </c>
      <c r="K189" s="32">
        <f t="shared" si="75"/>
        <v>1</v>
      </c>
      <c r="L189" s="32">
        <f t="shared" si="75"/>
        <v>1</v>
      </c>
      <c r="M189" s="32">
        <f t="shared" si="75"/>
        <v>1</v>
      </c>
      <c r="N189" s="32">
        <f t="shared" si="75"/>
        <v>1</v>
      </c>
      <c r="O189" s="174"/>
      <c r="P189" s="178">
        <v>187</v>
      </c>
      <c r="R189" s="33">
        <v>1</v>
      </c>
      <c r="S189" s="33">
        <v>1</v>
      </c>
      <c r="T189" s="33">
        <v>1</v>
      </c>
      <c r="U189" s="33">
        <v>1</v>
      </c>
      <c r="V189" s="33">
        <v>1</v>
      </c>
      <c r="W189" s="33">
        <v>1</v>
      </c>
      <c r="X189" s="33">
        <v>1</v>
      </c>
      <c r="Y189" s="33">
        <v>1</v>
      </c>
      <c r="Z189" s="33">
        <v>1</v>
      </c>
      <c r="AA189" s="33">
        <v>1</v>
      </c>
      <c r="AB189" s="33">
        <v>1</v>
      </c>
      <c r="AC189" s="33">
        <v>1</v>
      </c>
      <c r="AD189" s="33">
        <v>1</v>
      </c>
      <c r="AE189" s="33">
        <v>1</v>
      </c>
      <c r="AF189" s="33">
        <v>1</v>
      </c>
      <c r="AG189" s="33">
        <v>1</v>
      </c>
      <c r="AH189" s="33">
        <v>1</v>
      </c>
      <c r="AI189" s="33">
        <v>1</v>
      </c>
      <c r="AJ189" s="33">
        <v>1</v>
      </c>
      <c r="AK189" s="33">
        <v>1</v>
      </c>
      <c r="AL189" s="33">
        <v>1</v>
      </c>
      <c r="AM189" s="33">
        <v>1</v>
      </c>
      <c r="AN189" s="33">
        <v>1</v>
      </c>
      <c r="AO189" s="33">
        <v>1</v>
      </c>
      <c r="AP189" s="33">
        <v>1</v>
      </c>
      <c r="AQ189" s="33">
        <v>1</v>
      </c>
      <c r="AR189" s="33">
        <v>1</v>
      </c>
      <c r="AS189" s="33">
        <v>1</v>
      </c>
      <c r="AT189" s="33">
        <v>1</v>
      </c>
      <c r="AU189" s="33">
        <v>1</v>
      </c>
      <c r="AV189" s="33">
        <v>1</v>
      </c>
      <c r="AW189" s="33">
        <v>1</v>
      </c>
      <c r="AX189" s="33">
        <v>1</v>
      </c>
      <c r="AY189" s="33">
        <v>1</v>
      </c>
      <c r="AZ189" s="33">
        <v>1</v>
      </c>
      <c r="BA189" s="33">
        <v>1</v>
      </c>
      <c r="BB189" s="33">
        <v>1</v>
      </c>
      <c r="BC189" s="33">
        <v>1</v>
      </c>
      <c r="BD189" s="33">
        <v>1</v>
      </c>
      <c r="BE189" s="33">
        <v>1</v>
      </c>
      <c r="BF189" s="33">
        <v>1</v>
      </c>
      <c r="BG189" s="33">
        <v>1</v>
      </c>
      <c r="BH189" s="33">
        <v>1</v>
      </c>
      <c r="BI189" s="33">
        <v>1</v>
      </c>
      <c r="BJ189" s="33">
        <v>1</v>
      </c>
      <c r="BK189" s="33">
        <v>1</v>
      </c>
      <c r="BL189" s="33">
        <v>1</v>
      </c>
      <c r="BM189" s="33">
        <v>1</v>
      </c>
      <c r="BN189" s="33">
        <v>1</v>
      </c>
      <c r="BO189" s="33">
        <v>1</v>
      </c>
      <c r="BP189" s="33">
        <v>1</v>
      </c>
      <c r="BQ189" s="33">
        <v>1</v>
      </c>
      <c r="BR189" s="33">
        <v>1</v>
      </c>
      <c r="BS189" s="60"/>
      <c r="BT189" s="60"/>
      <c r="BU189" s="60"/>
      <c r="BV189" s="60"/>
    </row>
    <row r="190" spans="2:74" outlineLevel="1" x14ac:dyDescent="0.2">
      <c r="B190" s="2">
        <v>176</v>
      </c>
      <c r="C190" s="33"/>
      <c r="D190" s="33"/>
      <c r="E190" s="29" t="s">
        <v>224</v>
      </c>
      <c r="F190" s="32"/>
      <c r="G190" s="32">
        <f t="shared" si="74"/>
        <v>1</v>
      </c>
      <c r="H190" s="32">
        <f t="shared" si="75"/>
        <v>1</v>
      </c>
      <c r="I190" s="32">
        <f t="shared" si="75"/>
        <v>1</v>
      </c>
      <c r="J190" s="32">
        <f t="shared" si="75"/>
        <v>1</v>
      </c>
      <c r="K190" s="32">
        <f t="shared" si="75"/>
        <v>1</v>
      </c>
      <c r="L190" s="32">
        <f t="shared" si="75"/>
        <v>1</v>
      </c>
      <c r="M190" s="32">
        <f t="shared" si="75"/>
        <v>1</v>
      </c>
      <c r="N190" s="32">
        <f t="shared" si="75"/>
        <v>1</v>
      </c>
      <c r="O190" s="174"/>
      <c r="P190" s="178">
        <v>188</v>
      </c>
      <c r="R190" s="33">
        <v>1</v>
      </c>
      <c r="S190" s="33">
        <v>1</v>
      </c>
      <c r="T190" s="33">
        <v>1</v>
      </c>
      <c r="U190" s="33">
        <v>1</v>
      </c>
      <c r="V190" s="33">
        <v>1</v>
      </c>
      <c r="W190" s="33">
        <v>1</v>
      </c>
      <c r="X190" s="33">
        <v>1</v>
      </c>
      <c r="Y190" s="33">
        <v>1</v>
      </c>
      <c r="Z190" s="33">
        <v>1</v>
      </c>
      <c r="AA190" s="33">
        <v>1</v>
      </c>
      <c r="AB190" s="33">
        <v>1</v>
      </c>
      <c r="AC190" s="33">
        <v>1</v>
      </c>
      <c r="AD190" s="33">
        <v>1</v>
      </c>
      <c r="AE190" s="33">
        <v>1</v>
      </c>
      <c r="AF190" s="33">
        <v>1</v>
      </c>
      <c r="AG190" s="33">
        <v>1</v>
      </c>
      <c r="AH190" s="33">
        <v>1</v>
      </c>
      <c r="AI190" s="33">
        <v>1</v>
      </c>
      <c r="AJ190" s="33">
        <v>1</v>
      </c>
      <c r="AK190" s="33">
        <v>1</v>
      </c>
      <c r="AL190" s="33">
        <v>1</v>
      </c>
      <c r="AM190" s="33">
        <v>1</v>
      </c>
      <c r="AN190" s="33">
        <v>1</v>
      </c>
      <c r="AO190" s="33">
        <v>1</v>
      </c>
      <c r="AP190" s="33">
        <v>1</v>
      </c>
      <c r="AQ190" s="33">
        <v>1</v>
      </c>
      <c r="AR190" s="33">
        <v>1</v>
      </c>
      <c r="AS190" s="33">
        <v>1</v>
      </c>
      <c r="AT190" s="33">
        <v>1</v>
      </c>
      <c r="AU190" s="33">
        <v>1</v>
      </c>
      <c r="AV190" s="33">
        <v>1</v>
      </c>
      <c r="AW190" s="33">
        <v>1</v>
      </c>
      <c r="AX190" s="33">
        <v>1</v>
      </c>
      <c r="AY190" s="33">
        <v>1</v>
      </c>
      <c r="AZ190" s="33">
        <v>1</v>
      </c>
      <c r="BA190" s="33">
        <v>1</v>
      </c>
      <c r="BB190" s="33">
        <v>1</v>
      </c>
      <c r="BC190" s="33">
        <v>1</v>
      </c>
      <c r="BD190" s="33">
        <v>1</v>
      </c>
      <c r="BE190" s="33">
        <v>1</v>
      </c>
      <c r="BF190" s="33">
        <v>1</v>
      </c>
      <c r="BG190" s="33">
        <v>1</v>
      </c>
      <c r="BH190" s="33">
        <v>1</v>
      </c>
      <c r="BI190" s="33">
        <v>1</v>
      </c>
      <c r="BJ190" s="33">
        <v>1</v>
      </c>
      <c r="BK190" s="33">
        <v>1</v>
      </c>
      <c r="BL190" s="33">
        <v>1</v>
      </c>
      <c r="BM190" s="33">
        <v>1</v>
      </c>
      <c r="BN190" s="33">
        <v>1</v>
      </c>
      <c r="BO190" s="33">
        <v>1</v>
      </c>
      <c r="BP190" s="33">
        <v>1</v>
      </c>
      <c r="BQ190" s="33">
        <v>1</v>
      </c>
      <c r="BR190" s="33">
        <v>1</v>
      </c>
      <c r="BS190" s="60"/>
      <c r="BT190" s="60"/>
      <c r="BU190" s="60"/>
      <c r="BV190" s="60"/>
    </row>
    <row r="191" spans="2:74" outlineLevel="1" x14ac:dyDescent="0.2">
      <c r="B191" s="2">
        <v>177</v>
      </c>
      <c r="C191" s="33"/>
      <c r="D191" s="33"/>
      <c r="E191" s="29" t="s">
        <v>225</v>
      </c>
      <c r="F191" s="32"/>
      <c r="G191" s="32">
        <f t="shared" si="74"/>
        <v>1</v>
      </c>
      <c r="H191" s="32">
        <f t="shared" si="75"/>
        <v>1</v>
      </c>
      <c r="I191" s="32">
        <f t="shared" si="75"/>
        <v>1</v>
      </c>
      <c r="J191" s="32">
        <f t="shared" si="75"/>
        <v>1</v>
      </c>
      <c r="K191" s="32">
        <f t="shared" si="75"/>
        <v>1</v>
      </c>
      <c r="L191" s="32">
        <f t="shared" si="75"/>
        <v>1</v>
      </c>
      <c r="M191" s="32">
        <f t="shared" si="75"/>
        <v>1</v>
      </c>
      <c r="N191" s="32">
        <f t="shared" si="75"/>
        <v>1</v>
      </c>
      <c r="O191" s="174"/>
      <c r="P191" s="178">
        <v>189</v>
      </c>
      <c r="R191" s="33">
        <v>1</v>
      </c>
      <c r="S191" s="33">
        <v>1</v>
      </c>
      <c r="T191" s="33">
        <v>1</v>
      </c>
      <c r="U191" s="33">
        <v>1</v>
      </c>
      <c r="V191" s="33">
        <v>1</v>
      </c>
      <c r="W191" s="33">
        <v>1</v>
      </c>
      <c r="X191" s="33">
        <v>1</v>
      </c>
      <c r="Y191" s="33">
        <v>1</v>
      </c>
      <c r="Z191" s="33">
        <v>1</v>
      </c>
      <c r="AA191" s="33">
        <v>1</v>
      </c>
      <c r="AB191" s="33">
        <v>1</v>
      </c>
      <c r="AC191" s="33">
        <v>1</v>
      </c>
      <c r="AD191" s="33">
        <v>1</v>
      </c>
      <c r="AE191" s="33">
        <v>1</v>
      </c>
      <c r="AF191" s="33">
        <v>1</v>
      </c>
      <c r="AG191" s="33">
        <v>1</v>
      </c>
      <c r="AH191" s="33">
        <v>1</v>
      </c>
      <c r="AI191" s="33">
        <v>1</v>
      </c>
      <c r="AJ191" s="33">
        <v>1</v>
      </c>
      <c r="AK191" s="33">
        <v>1</v>
      </c>
      <c r="AL191" s="33">
        <v>1</v>
      </c>
      <c r="AM191" s="33">
        <v>1</v>
      </c>
      <c r="AN191" s="33">
        <v>1</v>
      </c>
      <c r="AO191" s="33">
        <v>1</v>
      </c>
      <c r="AP191" s="33">
        <v>1</v>
      </c>
      <c r="AQ191" s="33">
        <v>1</v>
      </c>
      <c r="AR191" s="33">
        <v>1</v>
      </c>
      <c r="AS191" s="33">
        <v>1</v>
      </c>
      <c r="AT191" s="33">
        <v>1</v>
      </c>
      <c r="AU191" s="33">
        <v>1</v>
      </c>
      <c r="AV191" s="33">
        <v>1</v>
      </c>
      <c r="AW191" s="33">
        <v>1</v>
      </c>
      <c r="AX191" s="33">
        <v>1</v>
      </c>
      <c r="AY191" s="33">
        <v>1</v>
      </c>
      <c r="AZ191" s="33">
        <v>1</v>
      </c>
      <c r="BA191" s="33">
        <v>1</v>
      </c>
      <c r="BB191" s="33">
        <v>1</v>
      </c>
      <c r="BC191" s="33">
        <v>1</v>
      </c>
      <c r="BD191" s="33">
        <v>1</v>
      </c>
      <c r="BE191" s="33">
        <v>1</v>
      </c>
      <c r="BF191" s="33">
        <v>1</v>
      </c>
      <c r="BG191" s="33">
        <v>1</v>
      </c>
      <c r="BH191" s="33">
        <v>1</v>
      </c>
      <c r="BI191" s="33">
        <v>1</v>
      </c>
      <c r="BJ191" s="33">
        <v>1</v>
      </c>
      <c r="BK191" s="33">
        <v>1</v>
      </c>
      <c r="BL191" s="33">
        <v>1</v>
      </c>
      <c r="BM191" s="33">
        <v>1</v>
      </c>
      <c r="BN191" s="33">
        <v>1</v>
      </c>
      <c r="BO191" s="33">
        <v>1</v>
      </c>
      <c r="BP191" s="33">
        <v>1</v>
      </c>
      <c r="BQ191" s="33">
        <v>1</v>
      </c>
      <c r="BR191" s="33">
        <v>1</v>
      </c>
      <c r="BS191" s="60"/>
      <c r="BT191" s="60"/>
      <c r="BU191" s="60"/>
      <c r="BV191" s="60"/>
    </row>
    <row r="192" spans="2:74" outlineLevel="1" x14ac:dyDescent="0.2">
      <c r="B192" s="2">
        <v>178</v>
      </c>
      <c r="C192" s="33"/>
      <c r="D192" s="33"/>
      <c r="E192" s="29" t="s">
        <v>226</v>
      </c>
      <c r="F192" s="32"/>
      <c r="G192" s="32">
        <f t="shared" si="74"/>
        <v>1</v>
      </c>
      <c r="H192" s="32">
        <f t="shared" si="75"/>
        <v>1</v>
      </c>
      <c r="I192" s="32">
        <f t="shared" si="75"/>
        <v>1</v>
      </c>
      <c r="J192" s="32">
        <f t="shared" si="75"/>
        <v>1</v>
      </c>
      <c r="K192" s="32">
        <f t="shared" si="75"/>
        <v>1</v>
      </c>
      <c r="L192" s="32">
        <f t="shared" si="75"/>
        <v>1</v>
      </c>
      <c r="M192" s="32">
        <f t="shared" si="75"/>
        <v>1</v>
      </c>
      <c r="N192" s="32">
        <f t="shared" si="75"/>
        <v>1</v>
      </c>
      <c r="O192" s="174"/>
      <c r="P192" s="178">
        <v>190</v>
      </c>
      <c r="R192" s="33">
        <v>1</v>
      </c>
      <c r="S192" s="33">
        <v>1</v>
      </c>
      <c r="T192" s="33">
        <v>1</v>
      </c>
      <c r="U192" s="33">
        <v>1</v>
      </c>
      <c r="V192" s="33">
        <v>1</v>
      </c>
      <c r="W192" s="33">
        <v>1</v>
      </c>
      <c r="X192" s="33">
        <v>1</v>
      </c>
      <c r="Y192" s="33">
        <v>1</v>
      </c>
      <c r="Z192" s="33">
        <v>1</v>
      </c>
      <c r="AA192" s="33">
        <v>1</v>
      </c>
      <c r="AB192" s="33">
        <v>1</v>
      </c>
      <c r="AC192" s="33">
        <v>1</v>
      </c>
      <c r="AD192" s="33">
        <v>1</v>
      </c>
      <c r="AE192" s="33">
        <v>1</v>
      </c>
      <c r="AF192" s="33">
        <v>1</v>
      </c>
      <c r="AG192" s="33">
        <v>1</v>
      </c>
      <c r="AH192" s="33">
        <v>1</v>
      </c>
      <c r="AI192" s="33">
        <v>1</v>
      </c>
      <c r="AJ192" s="33">
        <v>1</v>
      </c>
      <c r="AK192" s="33">
        <v>1</v>
      </c>
      <c r="AL192" s="33">
        <v>1</v>
      </c>
      <c r="AM192" s="33">
        <v>1</v>
      </c>
      <c r="AN192" s="33">
        <v>1</v>
      </c>
      <c r="AO192" s="33">
        <v>1</v>
      </c>
      <c r="AP192" s="33">
        <v>1</v>
      </c>
      <c r="AQ192" s="33">
        <v>1</v>
      </c>
      <c r="AR192" s="33">
        <v>1</v>
      </c>
      <c r="AS192" s="33">
        <v>1</v>
      </c>
      <c r="AT192" s="33">
        <v>1</v>
      </c>
      <c r="AU192" s="33">
        <v>1</v>
      </c>
      <c r="AV192" s="33">
        <v>1</v>
      </c>
      <c r="AW192" s="33">
        <v>1</v>
      </c>
      <c r="AX192" s="33">
        <v>1</v>
      </c>
      <c r="AY192" s="33">
        <v>1</v>
      </c>
      <c r="AZ192" s="33">
        <v>1</v>
      </c>
      <c r="BA192" s="33">
        <v>1</v>
      </c>
      <c r="BB192" s="33">
        <v>1</v>
      </c>
      <c r="BC192" s="33">
        <v>1</v>
      </c>
      <c r="BD192" s="33">
        <v>1</v>
      </c>
      <c r="BE192" s="33">
        <v>1</v>
      </c>
      <c r="BF192" s="33">
        <v>1</v>
      </c>
      <c r="BG192" s="33">
        <v>1</v>
      </c>
      <c r="BH192" s="33">
        <v>1</v>
      </c>
      <c r="BI192" s="33">
        <v>1</v>
      </c>
      <c r="BJ192" s="33">
        <v>1</v>
      </c>
      <c r="BK192" s="33">
        <v>1</v>
      </c>
      <c r="BL192" s="33">
        <v>1</v>
      </c>
      <c r="BM192" s="33">
        <v>1</v>
      </c>
      <c r="BN192" s="33">
        <v>1</v>
      </c>
      <c r="BO192" s="33">
        <v>1</v>
      </c>
      <c r="BP192" s="33">
        <v>1</v>
      </c>
      <c r="BQ192" s="33">
        <v>1</v>
      </c>
      <c r="BR192" s="33">
        <v>1</v>
      </c>
      <c r="BS192" s="60"/>
      <c r="BT192" s="60"/>
      <c r="BU192" s="60"/>
      <c r="BV192" s="60"/>
    </row>
    <row r="193" spans="2:74" outlineLevel="1" x14ac:dyDescent="0.2">
      <c r="B193" s="2">
        <v>179</v>
      </c>
      <c r="C193" s="33"/>
      <c r="D193" s="33"/>
      <c r="E193" s="29" t="s">
        <v>227</v>
      </c>
      <c r="F193" s="32"/>
      <c r="G193" s="32">
        <f t="shared" si="74"/>
        <v>1</v>
      </c>
      <c r="H193" s="32">
        <f t="shared" si="75"/>
        <v>1</v>
      </c>
      <c r="I193" s="32">
        <f t="shared" si="75"/>
        <v>1</v>
      </c>
      <c r="J193" s="32">
        <f t="shared" si="75"/>
        <v>1</v>
      </c>
      <c r="K193" s="32">
        <f t="shared" si="75"/>
        <v>1</v>
      </c>
      <c r="L193" s="32">
        <f t="shared" si="75"/>
        <v>1</v>
      </c>
      <c r="M193" s="32">
        <f t="shared" si="75"/>
        <v>1</v>
      </c>
      <c r="N193" s="32">
        <f t="shared" si="75"/>
        <v>1</v>
      </c>
      <c r="O193" s="174"/>
      <c r="P193" s="178">
        <v>191</v>
      </c>
      <c r="R193" s="33">
        <v>1</v>
      </c>
      <c r="S193" s="33">
        <v>1</v>
      </c>
      <c r="T193" s="33">
        <v>1</v>
      </c>
      <c r="U193" s="33">
        <v>1</v>
      </c>
      <c r="V193" s="33">
        <v>1</v>
      </c>
      <c r="W193" s="33">
        <v>1</v>
      </c>
      <c r="X193" s="33">
        <v>1</v>
      </c>
      <c r="Y193" s="33">
        <v>1</v>
      </c>
      <c r="Z193" s="33">
        <v>1</v>
      </c>
      <c r="AA193" s="33">
        <v>1</v>
      </c>
      <c r="AB193" s="33">
        <v>1</v>
      </c>
      <c r="AC193" s="33">
        <v>1</v>
      </c>
      <c r="AD193" s="33">
        <v>1</v>
      </c>
      <c r="AE193" s="33">
        <v>1</v>
      </c>
      <c r="AF193" s="33">
        <v>1</v>
      </c>
      <c r="AG193" s="33">
        <v>1</v>
      </c>
      <c r="AH193" s="33">
        <v>1</v>
      </c>
      <c r="AI193" s="33">
        <v>1</v>
      </c>
      <c r="AJ193" s="33">
        <v>1</v>
      </c>
      <c r="AK193" s="33">
        <v>1</v>
      </c>
      <c r="AL193" s="33">
        <v>1</v>
      </c>
      <c r="AM193" s="33">
        <v>1</v>
      </c>
      <c r="AN193" s="33">
        <v>1</v>
      </c>
      <c r="AO193" s="33">
        <v>1</v>
      </c>
      <c r="AP193" s="33">
        <v>1</v>
      </c>
      <c r="AQ193" s="33">
        <v>1</v>
      </c>
      <c r="AR193" s="33">
        <v>1</v>
      </c>
      <c r="AS193" s="33">
        <v>1</v>
      </c>
      <c r="AT193" s="33">
        <v>1</v>
      </c>
      <c r="AU193" s="33">
        <v>1</v>
      </c>
      <c r="AV193" s="33">
        <v>1</v>
      </c>
      <c r="AW193" s="33">
        <v>1</v>
      </c>
      <c r="AX193" s="33">
        <v>1</v>
      </c>
      <c r="AY193" s="33">
        <v>1</v>
      </c>
      <c r="AZ193" s="33">
        <v>1</v>
      </c>
      <c r="BA193" s="33">
        <v>1</v>
      </c>
      <c r="BB193" s="33">
        <v>1</v>
      </c>
      <c r="BC193" s="33">
        <v>1</v>
      </c>
      <c r="BD193" s="33">
        <v>1</v>
      </c>
      <c r="BE193" s="33">
        <v>1</v>
      </c>
      <c r="BF193" s="33">
        <v>1</v>
      </c>
      <c r="BG193" s="33">
        <v>1</v>
      </c>
      <c r="BH193" s="33">
        <v>1</v>
      </c>
      <c r="BI193" s="33">
        <v>1</v>
      </c>
      <c r="BJ193" s="33">
        <v>1</v>
      </c>
      <c r="BK193" s="33">
        <v>1</v>
      </c>
      <c r="BL193" s="33">
        <v>1</v>
      </c>
      <c r="BM193" s="33">
        <v>1</v>
      </c>
      <c r="BN193" s="33">
        <v>1</v>
      </c>
      <c r="BO193" s="33">
        <v>1</v>
      </c>
      <c r="BP193" s="33">
        <v>1</v>
      </c>
      <c r="BQ193" s="33">
        <v>1</v>
      </c>
      <c r="BR193" s="33">
        <v>1</v>
      </c>
      <c r="BS193" s="60"/>
      <c r="BT193" s="60"/>
      <c r="BU193" s="60"/>
      <c r="BV193" s="60"/>
    </row>
    <row r="194" spans="2:74" outlineLevel="1" x14ac:dyDescent="0.2">
      <c r="B194" s="2">
        <v>180</v>
      </c>
      <c r="C194" s="33"/>
      <c r="D194" s="33"/>
      <c r="E194" s="29" t="s">
        <v>228</v>
      </c>
      <c r="F194" s="32"/>
      <c r="G194" s="32">
        <f t="shared" si="74"/>
        <v>1</v>
      </c>
      <c r="H194" s="32">
        <f t="shared" si="75"/>
        <v>1</v>
      </c>
      <c r="I194" s="32">
        <f t="shared" si="75"/>
        <v>1</v>
      </c>
      <c r="J194" s="32">
        <f t="shared" si="75"/>
        <v>1</v>
      </c>
      <c r="K194" s="32">
        <f t="shared" si="75"/>
        <v>1</v>
      </c>
      <c r="L194" s="32">
        <f t="shared" si="75"/>
        <v>1</v>
      </c>
      <c r="M194" s="32">
        <f t="shared" si="75"/>
        <v>1</v>
      </c>
      <c r="N194" s="32">
        <f t="shared" si="75"/>
        <v>1</v>
      </c>
      <c r="O194" s="174"/>
      <c r="P194" s="178">
        <v>192</v>
      </c>
      <c r="R194" s="33">
        <v>1</v>
      </c>
      <c r="S194" s="33">
        <v>1</v>
      </c>
      <c r="T194" s="33">
        <v>1</v>
      </c>
      <c r="U194" s="33">
        <v>1</v>
      </c>
      <c r="V194" s="33">
        <v>1</v>
      </c>
      <c r="W194" s="33">
        <v>1</v>
      </c>
      <c r="X194" s="33">
        <v>1</v>
      </c>
      <c r="Y194" s="33">
        <v>1</v>
      </c>
      <c r="Z194" s="33">
        <v>1</v>
      </c>
      <c r="AA194" s="33">
        <v>1</v>
      </c>
      <c r="AB194" s="33">
        <v>1</v>
      </c>
      <c r="AC194" s="33">
        <v>1</v>
      </c>
      <c r="AD194" s="33">
        <v>1</v>
      </c>
      <c r="AE194" s="33">
        <v>1</v>
      </c>
      <c r="AF194" s="33">
        <v>1</v>
      </c>
      <c r="AG194" s="33">
        <v>1</v>
      </c>
      <c r="AH194" s="33">
        <v>1</v>
      </c>
      <c r="AI194" s="33">
        <v>1</v>
      </c>
      <c r="AJ194" s="33">
        <v>1</v>
      </c>
      <c r="AK194" s="33">
        <v>1</v>
      </c>
      <c r="AL194" s="33">
        <v>1</v>
      </c>
      <c r="AM194" s="33">
        <v>1</v>
      </c>
      <c r="AN194" s="33">
        <v>1</v>
      </c>
      <c r="AO194" s="33">
        <v>1</v>
      </c>
      <c r="AP194" s="33">
        <v>1</v>
      </c>
      <c r="AQ194" s="33">
        <v>1</v>
      </c>
      <c r="AR194" s="33">
        <v>1</v>
      </c>
      <c r="AS194" s="33">
        <v>1</v>
      </c>
      <c r="AT194" s="33">
        <v>1</v>
      </c>
      <c r="AU194" s="33">
        <v>1</v>
      </c>
      <c r="AV194" s="33">
        <v>1</v>
      </c>
      <c r="AW194" s="33">
        <v>1</v>
      </c>
      <c r="AX194" s="33">
        <v>1</v>
      </c>
      <c r="AY194" s="33">
        <v>1</v>
      </c>
      <c r="AZ194" s="33">
        <v>1</v>
      </c>
      <c r="BA194" s="33">
        <v>1</v>
      </c>
      <c r="BB194" s="33">
        <v>1</v>
      </c>
      <c r="BC194" s="33">
        <v>1</v>
      </c>
      <c r="BD194" s="33">
        <v>1</v>
      </c>
      <c r="BE194" s="33">
        <v>1</v>
      </c>
      <c r="BF194" s="33">
        <v>1</v>
      </c>
      <c r="BG194" s="33">
        <v>1</v>
      </c>
      <c r="BH194" s="33">
        <v>1</v>
      </c>
      <c r="BI194" s="33">
        <v>1</v>
      </c>
      <c r="BJ194" s="33">
        <v>1</v>
      </c>
      <c r="BK194" s="33">
        <v>1</v>
      </c>
      <c r="BL194" s="33">
        <v>1</v>
      </c>
      <c r="BM194" s="33">
        <v>1</v>
      </c>
      <c r="BN194" s="33">
        <v>1</v>
      </c>
      <c r="BO194" s="33">
        <v>1</v>
      </c>
      <c r="BP194" s="33">
        <v>1</v>
      </c>
      <c r="BQ194" s="33">
        <v>1</v>
      </c>
      <c r="BR194" s="33">
        <v>1</v>
      </c>
      <c r="BS194" s="60"/>
      <c r="BT194" s="60"/>
      <c r="BU194" s="60"/>
      <c r="BV194" s="60"/>
    </row>
    <row r="195" spans="2:74" outlineLevel="1" x14ac:dyDescent="0.2">
      <c r="B195" s="2">
        <v>181</v>
      </c>
      <c r="C195" s="33"/>
      <c r="D195" s="33"/>
      <c r="E195" s="29" t="s">
        <v>229</v>
      </c>
      <c r="F195" s="32"/>
      <c r="G195" s="32">
        <f t="shared" si="74"/>
        <v>1</v>
      </c>
      <c r="H195" s="32">
        <f t="shared" si="75"/>
        <v>1</v>
      </c>
      <c r="I195" s="32">
        <f t="shared" si="75"/>
        <v>1</v>
      </c>
      <c r="J195" s="32">
        <f t="shared" si="75"/>
        <v>1</v>
      </c>
      <c r="K195" s="32">
        <f t="shared" si="75"/>
        <v>1</v>
      </c>
      <c r="L195" s="32">
        <f t="shared" si="75"/>
        <v>1</v>
      </c>
      <c r="M195" s="32">
        <f t="shared" si="75"/>
        <v>1</v>
      </c>
      <c r="N195" s="32">
        <f t="shared" si="75"/>
        <v>1</v>
      </c>
      <c r="O195" s="174"/>
      <c r="P195" s="178">
        <v>193</v>
      </c>
      <c r="R195" s="33">
        <v>1</v>
      </c>
      <c r="S195" s="33">
        <v>1</v>
      </c>
      <c r="T195" s="33">
        <v>1</v>
      </c>
      <c r="U195" s="33">
        <v>1</v>
      </c>
      <c r="V195" s="33">
        <v>1</v>
      </c>
      <c r="W195" s="33">
        <v>1</v>
      </c>
      <c r="X195" s="33">
        <v>1</v>
      </c>
      <c r="Y195" s="33">
        <v>1</v>
      </c>
      <c r="Z195" s="33">
        <v>1</v>
      </c>
      <c r="AA195" s="33">
        <v>1</v>
      </c>
      <c r="AB195" s="33">
        <v>1</v>
      </c>
      <c r="AC195" s="33">
        <v>1</v>
      </c>
      <c r="AD195" s="33">
        <v>1</v>
      </c>
      <c r="AE195" s="33">
        <v>1</v>
      </c>
      <c r="AF195" s="33">
        <v>1</v>
      </c>
      <c r="AG195" s="33">
        <v>1</v>
      </c>
      <c r="AH195" s="33">
        <v>1</v>
      </c>
      <c r="AI195" s="33">
        <v>1</v>
      </c>
      <c r="AJ195" s="33">
        <v>1</v>
      </c>
      <c r="AK195" s="33">
        <v>1</v>
      </c>
      <c r="AL195" s="33">
        <v>1</v>
      </c>
      <c r="AM195" s="33">
        <v>1</v>
      </c>
      <c r="AN195" s="33">
        <v>1</v>
      </c>
      <c r="AO195" s="33">
        <v>1</v>
      </c>
      <c r="AP195" s="33">
        <v>1</v>
      </c>
      <c r="AQ195" s="33">
        <v>1</v>
      </c>
      <c r="AR195" s="33">
        <v>1</v>
      </c>
      <c r="AS195" s="33">
        <v>1</v>
      </c>
      <c r="AT195" s="33">
        <v>1</v>
      </c>
      <c r="AU195" s="33">
        <v>1</v>
      </c>
      <c r="AV195" s="33">
        <v>1</v>
      </c>
      <c r="AW195" s="33">
        <v>1</v>
      </c>
      <c r="AX195" s="33">
        <v>1</v>
      </c>
      <c r="AY195" s="33">
        <v>1</v>
      </c>
      <c r="AZ195" s="33">
        <v>1</v>
      </c>
      <c r="BA195" s="33">
        <v>1</v>
      </c>
      <c r="BB195" s="33">
        <v>1</v>
      </c>
      <c r="BC195" s="33">
        <v>1</v>
      </c>
      <c r="BD195" s="33">
        <v>1</v>
      </c>
      <c r="BE195" s="33">
        <v>1</v>
      </c>
      <c r="BF195" s="33">
        <v>1</v>
      </c>
      <c r="BG195" s="33">
        <v>1</v>
      </c>
      <c r="BH195" s="33">
        <v>1</v>
      </c>
      <c r="BI195" s="33">
        <v>1</v>
      </c>
      <c r="BJ195" s="33">
        <v>1</v>
      </c>
      <c r="BK195" s="33">
        <v>1</v>
      </c>
      <c r="BL195" s="33">
        <v>1</v>
      </c>
      <c r="BM195" s="33">
        <v>1</v>
      </c>
      <c r="BN195" s="33">
        <v>1</v>
      </c>
      <c r="BO195" s="33">
        <v>1</v>
      </c>
      <c r="BP195" s="33">
        <v>1</v>
      </c>
      <c r="BQ195" s="33">
        <v>1</v>
      </c>
      <c r="BR195" s="33">
        <v>1</v>
      </c>
      <c r="BS195" s="60"/>
      <c r="BT195" s="60"/>
      <c r="BU195" s="60"/>
      <c r="BV195" s="60"/>
    </row>
    <row r="196" spans="2:74" outlineLevel="1" x14ac:dyDescent="0.2">
      <c r="B196" s="2">
        <v>182</v>
      </c>
      <c r="C196" s="33"/>
      <c r="D196" s="33"/>
      <c r="E196" s="29" t="s">
        <v>230</v>
      </c>
      <c r="F196" s="32"/>
      <c r="G196" s="32">
        <f t="shared" si="74"/>
        <v>1</v>
      </c>
      <c r="H196" s="32">
        <f t="shared" si="75"/>
        <v>1</v>
      </c>
      <c r="I196" s="32">
        <f t="shared" si="75"/>
        <v>1</v>
      </c>
      <c r="J196" s="32">
        <f t="shared" si="75"/>
        <v>1</v>
      </c>
      <c r="K196" s="32">
        <f t="shared" si="75"/>
        <v>1</v>
      </c>
      <c r="L196" s="32">
        <f t="shared" si="75"/>
        <v>1</v>
      </c>
      <c r="M196" s="32">
        <f t="shared" si="75"/>
        <v>1</v>
      </c>
      <c r="N196" s="32">
        <f t="shared" si="75"/>
        <v>1</v>
      </c>
      <c r="O196" s="174"/>
      <c r="P196" s="178">
        <v>194</v>
      </c>
      <c r="R196" s="33">
        <v>1</v>
      </c>
      <c r="S196" s="33">
        <v>1</v>
      </c>
      <c r="T196" s="33">
        <v>1</v>
      </c>
      <c r="U196" s="33">
        <v>1</v>
      </c>
      <c r="V196" s="33">
        <v>1</v>
      </c>
      <c r="W196" s="33">
        <v>1</v>
      </c>
      <c r="X196" s="33">
        <v>1</v>
      </c>
      <c r="Y196" s="33">
        <v>1</v>
      </c>
      <c r="Z196" s="33">
        <v>1</v>
      </c>
      <c r="AA196" s="33">
        <v>1</v>
      </c>
      <c r="AB196" s="33">
        <v>1</v>
      </c>
      <c r="AC196" s="33">
        <v>1</v>
      </c>
      <c r="AD196" s="33">
        <v>1</v>
      </c>
      <c r="AE196" s="33">
        <v>1</v>
      </c>
      <c r="AF196" s="33">
        <v>1</v>
      </c>
      <c r="AG196" s="33">
        <v>1</v>
      </c>
      <c r="AH196" s="33">
        <v>1</v>
      </c>
      <c r="AI196" s="33">
        <v>1</v>
      </c>
      <c r="AJ196" s="33">
        <v>1</v>
      </c>
      <c r="AK196" s="33">
        <v>1</v>
      </c>
      <c r="AL196" s="33">
        <v>1</v>
      </c>
      <c r="AM196" s="33">
        <v>1</v>
      </c>
      <c r="AN196" s="33">
        <v>1</v>
      </c>
      <c r="AO196" s="33">
        <v>1</v>
      </c>
      <c r="AP196" s="33">
        <v>1</v>
      </c>
      <c r="AQ196" s="33">
        <v>1</v>
      </c>
      <c r="AR196" s="33">
        <v>1</v>
      </c>
      <c r="AS196" s="33">
        <v>1</v>
      </c>
      <c r="AT196" s="33">
        <v>1</v>
      </c>
      <c r="AU196" s="33">
        <v>1</v>
      </c>
      <c r="AV196" s="33">
        <v>1</v>
      </c>
      <c r="AW196" s="33">
        <v>1</v>
      </c>
      <c r="AX196" s="33">
        <v>1</v>
      </c>
      <c r="AY196" s="33">
        <v>1</v>
      </c>
      <c r="AZ196" s="33">
        <v>1</v>
      </c>
      <c r="BA196" s="33">
        <v>1</v>
      </c>
      <c r="BB196" s="33">
        <v>1</v>
      </c>
      <c r="BC196" s="33">
        <v>1</v>
      </c>
      <c r="BD196" s="33">
        <v>1</v>
      </c>
      <c r="BE196" s="33">
        <v>1</v>
      </c>
      <c r="BF196" s="33">
        <v>1</v>
      </c>
      <c r="BG196" s="33">
        <v>1</v>
      </c>
      <c r="BH196" s="33">
        <v>1</v>
      </c>
      <c r="BI196" s="33">
        <v>1</v>
      </c>
      <c r="BJ196" s="33">
        <v>1</v>
      </c>
      <c r="BK196" s="33">
        <v>1</v>
      </c>
      <c r="BL196" s="33">
        <v>1</v>
      </c>
      <c r="BM196" s="33">
        <v>1</v>
      </c>
      <c r="BN196" s="33">
        <v>1</v>
      </c>
      <c r="BO196" s="33">
        <v>1</v>
      </c>
      <c r="BP196" s="33">
        <v>1</v>
      </c>
      <c r="BQ196" s="33">
        <v>1</v>
      </c>
      <c r="BR196" s="33">
        <v>1</v>
      </c>
      <c r="BS196" s="60"/>
      <c r="BT196" s="60"/>
      <c r="BU196" s="60"/>
      <c r="BV196" s="60"/>
    </row>
    <row r="197" spans="2:74" outlineLevel="1" x14ac:dyDescent="0.2">
      <c r="B197" s="2">
        <v>183</v>
      </c>
      <c r="C197" s="33"/>
      <c r="D197" s="33"/>
      <c r="E197" s="29" t="s">
        <v>231</v>
      </c>
      <c r="F197" s="32"/>
      <c r="G197" s="32">
        <f t="shared" si="74"/>
        <v>1</v>
      </c>
      <c r="H197" s="32">
        <f t="shared" si="75"/>
        <v>1</v>
      </c>
      <c r="I197" s="32">
        <f t="shared" si="75"/>
        <v>1</v>
      </c>
      <c r="J197" s="32">
        <f t="shared" si="75"/>
        <v>1</v>
      </c>
      <c r="K197" s="32">
        <f t="shared" si="75"/>
        <v>1</v>
      </c>
      <c r="L197" s="32">
        <f t="shared" si="75"/>
        <v>1</v>
      </c>
      <c r="M197" s="32">
        <f t="shared" si="75"/>
        <v>1</v>
      </c>
      <c r="N197" s="32">
        <f t="shared" si="75"/>
        <v>1</v>
      </c>
      <c r="O197" s="174"/>
      <c r="P197" s="178">
        <v>195</v>
      </c>
      <c r="R197" s="33">
        <v>1</v>
      </c>
      <c r="S197" s="33">
        <v>1</v>
      </c>
      <c r="T197" s="33">
        <v>1</v>
      </c>
      <c r="U197" s="33">
        <v>1</v>
      </c>
      <c r="V197" s="33">
        <v>1</v>
      </c>
      <c r="W197" s="33">
        <v>1</v>
      </c>
      <c r="X197" s="33">
        <v>1</v>
      </c>
      <c r="Y197" s="33">
        <v>1</v>
      </c>
      <c r="Z197" s="33">
        <v>1</v>
      </c>
      <c r="AA197" s="33">
        <v>1</v>
      </c>
      <c r="AB197" s="33">
        <v>1</v>
      </c>
      <c r="AC197" s="33">
        <v>1</v>
      </c>
      <c r="AD197" s="33">
        <v>1</v>
      </c>
      <c r="AE197" s="33">
        <v>1</v>
      </c>
      <c r="AF197" s="33">
        <v>1</v>
      </c>
      <c r="AG197" s="33">
        <v>1</v>
      </c>
      <c r="AH197" s="33">
        <v>1</v>
      </c>
      <c r="AI197" s="33">
        <v>1</v>
      </c>
      <c r="AJ197" s="33">
        <v>1</v>
      </c>
      <c r="AK197" s="33">
        <v>1</v>
      </c>
      <c r="AL197" s="33">
        <v>1</v>
      </c>
      <c r="AM197" s="33">
        <v>1</v>
      </c>
      <c r="AN197" s="33">
        <v>1</v>
      </c>
      <c r="AO197" s="33">
        <v>1</v>
      </c>
      <c r="AP197" s="33">
        <v>1</v>
      </c>
      <c r="AQ197" s="33">
        <v>1</v>
      </c>
      <c r="AR197" s="33">
        <v>1</v>
      </c>
      <c r="AS197" s="33">
        <v>1</v>
      </c>
      <c r="AT197" s="33">
        <v>1</v>
      </c>
      <c r="AU197" s="33">
        <v>1</v>
      </c>
      <c r="AV197" s="33">
        <v>1</v>
      </c>
      <c r="AW197" s="33">
        <v>1</v>
      </c>
      <c r="AX197" s="33">
        <v>1</v>
      </c>
      <c r="AY197" s="33">
        <v>1</v>
      </c>
      <c r="AZ197" s="33">
        <v>1</v>
      </c>
      <c r="BA197" s="33">
        <v>1</v>
      </c>
      <c r="BB197" s="33">
        <v>1</v>
      </c>
      <c r="BC197" s="33">
        <v>1</v>
      </c>
      <c r="BD197" s="33">
        <v>1</v>
      </c>
      <c r="BE197" s="33">
        <v>1</v>
      </c>
      <c r="BF197" s="33">
        <v>1</v>
      </c>
      <c r="BG197" s="33">
        <v>1</v>
      </c>
      <c r="BH197" s="33">
        <v>1</v>
      </c>
      <c r="BI197" s="33">
        <v>1</v>
      </c>
      <c r="BJ197" s="33">
        <v>1</v>
      </c>
      <c r="BK197" s="33">
        <v>1</v>
      </c>
      <c r="BL197" s="33">
        <v>1</v>
      </c>
      <c r="BM197" s="33">
        <v>1</v>
      </c>
      <c r="BN197" s="33">
        <v>1</v>
      </c>
      <c r="BO197" s="33">
        <v>1</v>
      </c>
      <c r="BP197" s="33">
        <v>1</v>
      </c>
      <c r="BQ197" s="33">
        <v>1</v>
      </c>
      <c r="BR197" s="33">
        <v>1</v>
      </c>
      <c r="BS197" s="60"/>
      <c r="BT197" s="60"/>
      <c r="BU197" s="60"/>
      <c r="BV197" s="60"/>
    </row>
    <row r="198" spans="2:74" outlineLevel="1" x14ac:dyDescent="0.2">
      <c r="B198" s="2">
        <v>184</v>
      </c>
      <c r="C198" s="6"/>
      <c r="D198" s="6"/>
      <c r="E198" s="34" t="s">
        <v>218</v>
      </c>
      <c r="F198" s="17"/>
      <c r="G198" s="17">
        <f t="shared" si="74"/>
        <v>2722.7979999999998</v>
      </c>
      <c r="H198" s="17">
        <f t="shared" si="75"/>
        <v>2722.7979999999998</v>
      </c>
      <c r="I198" s="17">
        <f t="shared" si="75"/>
        <v>2722.7979999999998</v>
      </c>
      <c r="J198" s="17">
        <f t="shared" si="75"/>
        <v>2722.7979999999998</v>
      </c>
      <c r="K198" s="17">
        <f t="shared" si="75"/>
        <v>2722.7979999999998</v>
      </c>
      <c r="L198" s="17">
        <f t="shared" si="75"/>
        <v>2722.7979999999998</v>
      </c>
      <c r="M198" s="17">
        <f t="shared" si="75"/>
        <v>2722.7979999999998</v>
      </c>
      <c r="N198" s="17">
        <f t="shared" si="75"/>
        <v>2722.7979999999998</v>
      </c>
      <c r="O198" s="39"/>
      <c r="P198" s="178">
        <v>196</v>
      </c>
      <c r="R198" s="6">
        <v>2722.7979999999998</v>
      </c>
      <c r="S198" s="6">
        <v>2722.7979999999998</v>
      </c>
      <c r="T198" s="6">
        <v>2722.7979999999998</v>
      </c>
      <c r="U198" s="6">
        <v>2722.7979999999998</v>
      </c>
      <c r="V198" s="6">
        <v>2722.7979999999998</v>
      </c>
      <c r="W198" s="6">
        <v>2722.7979999999998</v>
      </c>
      <c r="X198" s="6">
        <v>2722.7979999999998</v>
      </c>
      <c r="Y198" s="6">
        <v>2722.7979999999998</v>
      </c>
      <c r="Z198" s="6">
        <v>2722.7979999999998</v>
      </c>
      <c r="AA198" s="6">
        <v>2722.7979999999998</v>
      </c>
      <c r="AB198" s="6">
        <v>2722.7979999999998</v>
      </c>
      <c r="AC198" s="6">
        <v>2722.7979999999998</v>
      </c>
      <c r="AD198" s="6">
        <v>2722.7979999999998</v>
      </c>
      <c r="AE198" s="6">
        <v>2722.7979999999998</v>
      </c>
      <c r="AF198" s="6">
        <v>2722.7979999999998</v>
      </c>
      <c r="AG198" s="6">
        <v>2722.7979999999998</v>
      </c>
      <c r="AH198" s="6">
        <v>2722.7979999999998</v>
      </c>
      <c r="AI198" s="6">
        <v>2722.7979999999998</v>
      </c>
      <c r="AJ198" s="6">
        <v>2722.7979999999998</v>
      </c>
      <c r="AK198" s="6">
        <v>2722.7979999999998</v>
      </c>
      <c r="AL198" s="6">
        <v>2722.7979999999998</v>
      </c>
      <c r="AM198" s="6">
        <v>2722.7979999999998</v>
      </c>
      <c r="AN198" s="6">
        <v>2722.7979999999998</v>
      </c>
      <c r="AO198" s="6">
        <v>2722.7979999999998</v>
      </c>
      <c r="AP198" s="6">
        <v>2722.7979999999998</v>
      </c>
      <c r="AQ198" s="6">
        <v>2722.7979999999998</v>
      </c>
      <c r="AR198" s="6">
        <v>2722.7979999999998</v>
      </c>
      <c r="AS198" s="6">
        <v>2722.7979999999998</v>
      </c>
      <c r="AT198" s="6">
        <v>2722.7979999999998</v>
      </c>
      <c r="AU198" s="6">
        <v>2722.7979999999998</v>
      </c>
      <c r="AV198" s="6">
        <v>2722.7979999999998</v>
      </c>
      <c r="AW198" s="6">
        <v>2722.7979999999998</v>
      </c>
      <c r="AX198" s="6">
        <v>2722.7979999999998</v>
      </c>
      <c r="AY198" s="6">
        <v>2722.7979999999998</v>
      </c>
      <c r="AZ198" s="6">
        <v>2722.7979999999998</v>
      </c>
      <c r="BA198" s="6">
        <v>2722.7979999999998</v>
      </c>
      <c r="BB198" s="6">
        <v>2722.7979999999998</v>
      </c>
      <c r="BC198" s="6">
        <v>2722.7979999999998</v>
      </c>
      <c r="BD198" s="6">
        <v>2722.7979999999998</v>
      </c>
      <c r="BE198" s="6">
        <v>2722.7979999999998</v>
      </c>
      <c r="BF198" s="6">
        <v>2722.7979999999998</v>
      </c>
      <c r="BG198" s="6">
        <v>2722.7979999999998</v>
      </c>
      <c r="BH198" s="6">
        <v>2722.7979999999998</v>
      </c>
      <c r="BI198" s="6">
        <v>2722.7979999999998</v>
      </c>
      <c r="BJ198" s="6">
        <v>2722.7979999999998</v>
      </c>
      <c r="BK198" s="6">
        <v>2722.7979999999998</v>
      </c>
      <c r="BL198" s="6">
        <v>2722.7979999999998</v>
      </c>
      <c r="BM198" s="6">
        <v>2722.7979999999998</v>
      </c>
      <c r="BN198" s="6">
        <v>2722.7979999999998</v>
      </c>
      <c r="BO198" s="6">
        <v>2722.7979999999998</v>
      </c>
      <c r="BP198" s="6">
        <v>2722.7979999999998</v>
      </c>
      <c r="BQ198" s="6">
        <v>2722.7979999999998</v>
      </c>
      <c r="BR198" s="6">
        <v>2722.7979999999998</v>
      </c>
      <c r="BS198" s="60"/>
      <c r="BT198" s="60"/>
      <c r="BU198" s="60"/>
      <c r="BV198" s="60"/>
    </row>
    <row r="199" spans="2:74" outlineLevel="1" x14ac:dyDescent="0.2">
      <c r="B199" s="2">
        <v>185</v>
      </c>
      <c r="C199" s="35"/>
      <c r="D199" s="35"/>
      <c r="E199" s="36" t="s">
        <v>219</v>
      </c>
      <c r="F199" s="32"/>
      <c r="G199" s="32">
        <f t="shared" si="74"/>
        <v>0.12859999999999999</v>
      </c>
      <c r="H199" s="32">
        <f t="shared" si="75"/>
        <v>0.12859999999999999</v>
      </c>
      <c r="I199" s="32">
        <f t="shared" si="75"/>
        <v>0.12859999999999999</v>
      </c>
      <c r="J199" s="32">
        <f t="shared" si="75"/>
        <v>0.12859999999999999</v>
      </c>
      <c r="K199" s="32">
        <f t="shared" si="75"/>
        <v>0.12859999999999999</v>
      </c>
      <c r="L199" s="32">
        <f t="shared" si="75"/>
        <v>0.12859999999999999</v>
      </c>
      <c r="M199" s="32">
        <f t="shared" si="75"/>
        <v>0.12859999999999999</v>
      </c>
      <c r="N199" s="32">
        <f t="shared" si="75"/>
        <v>0.12859999999999999</v>
      </c>
      <c r="O199" s="174"/>
      <c r="P199" s="178">
        <v>197</v>
      </c>
      <c r="R199" s="19">
        <v>0.12859999999999999</v>
      </c>
      <c r="S199" s="19">
        <v>0.12859999999999999</v>
      </c>
      <c r="T199" s="19">
        <v>0.12859999999999999</v>
      </c>
      <c r="U199" s="19">
        <v>0.12859999999999999</v>
      </c>
      <c r="V199" s="19">
        <v>0.12859999999999999</v>
      </c>
      <c r="W199" s="19">
        <v>0.12859999999999999</v>
      </c>
      <c r="X199" s="19">
        <v>0.12859999999999999</v>
      </c>
      <c r="Y199" s="19">
        <v>0.12859999999999999</v>
      </c>
      <c r="Z199" s="19">
        <v>0.12859999999999999</v>
      </c>
      <c r="AA199" s="19">
        <v>0.12859999999999999</v>
      </c>
      <c r="AB199" s="19">
        <v>0.12859999999999999</v>
      </c>
      <c r="AC199" s="19">
        <v>0.12859999999999999</v>
      </c>
      <c r="AD199" s="19">
        <v>0.12859999999999999</v>
      </c>
      <c r="AE199" s="19">
        <v>0.12859999999999999</v>
      </c>
      <c r="AF199" s="19">
        <v>0.12859999999999999</v>
      </c>
      <c r="AG199" s="19">
        <v>0.12859999999999999</v>
      </c>
      <c r="AH199" s="19">
        <v>0.12859999999999999</v>
      </c>
      <c r="AI199" s="19">
        <v>0.12859999999999999</v>
      </c>
      <c r="AJ199" s="19">
        <v>0.12859999999999999</v>
      </c>
      <c r="AK199" s="19">
        <v>0.12859999999999999</v>
      </c>
      <c r="AL199" s="19">
        <v>0.12859999999999999</v>
      </c>
      <c r="AM199" s="19">
        <v>0.12859999999999999</v>
      </c>
      <c r="AN199" s="19">
        <v>0.12859999999999999</v>
      </c>
      <c r="AO199" s="19">
        <v>0.12859999999999999</v>
      </c>
      <c r="AP199" s="19">
        <v>0.12859999999999999</v>
      </c>
      <c r="AQ199" s="19">
        <v>0.12859999999999999</v>
      </c>
      <c r="AR199" s="19">
        <v>0.12859999999999999</v>
      </c>
      <c r="AS199" s="19">
        <v>0.12859999999999999</v>
      </c>
      <c r="AT199" s="19">
        <v>0.12859999999999999</v>
      </c>
      <c r="AU199" s="19">
        <v>0.12859999999999999</v>
      </c>
      <c r="AV199" s="19">
        <v>0.12859999999999999</v>
      </c>
      <c r="AW199" s="19">
        <v>0.12859999999999999</v>
      </c>
      <c r="AX199" s="19">
        <v>0.12859999999999999</v>
      </c>
      <c r="AY199" s="19">
        <v>0.12859999999999999</v>
      </c>
      <c r="AZ199" s="19">
        <v>0.12859999999999999</v>
      </c>
      <c r="BA199" s="19">
        <v>0.12859999999999999</v>
      </c>
      <c r="BB199" s="19">
        <v>0.12859999999999999</v>
      </c>
      <c r="BC199" s="19">
        <v>0.12859999999999999</v>
      </c>
      <c r="BD199" s="19">
        <v>0.12859999999999999</v>
      </c>
      <c r="BE199" s="19">
        <v>0.12859999999999999</v>
      </c>
      <c r="BF199" s="19">
        <v>0.12859999999999999</v>
      </c>
      <c r="BG199" s="19">
        <v>0.12859999999999999</v>
      </c>
      <c r="BH199" s="19">
        <v>0.12859999999999999</v>
      </c>
      <c r="BI199" s="19">
        <v>0.12859999999999999</v>
      </c>
      <c r="BJ199" s="19">
        <v>0.12859999999999999</v>
      </c>
      <c r="BK199" s="19">
        <v>0.12859999999999999</v>
      </c>
      <c r="BL199" s="19">
        <v>0.12859999999999999</v>
      </c>
      <c r="BM199" s="19">
        <v>0.12859999999999999</v>
      </c>
      <c r="BN199" s="19">
        <v>0.12859999999999999</v>
      </c>
      <c r="BO199" s="19">
        <v>0.12859999999999999</v>
      </c>
      <c r="BP199" s="19">
        <v>0.12859999999999999</v>
      </c>
      <c r="BQ199" s="19">
        <v>0.12859999999999999</v>
      </c>
      <c r="BR199" s="19">
        <v>0.12859999999999999</v>
      </c>
      <c r="BS199" s="60"/>
      <c r="BT199" s="60"/>
      <c r="BU199" s="60"/>
      <c r="BV199" s="60"/>
    </row>
    <row r="200" spans="2:74" outlineLevel="1" x14ac:dyDescent="0.2">
      <c r="B200" s="2">
        <v>186</v>
      </c>
      <c r="C200" s="33"/>
      <c r="D200" s="33"/>
      <c r="E200" s="29"/>
      <c r="F200" s="32"/>
      <c r="G200" s="32"/>
      <c r="H200" s="32"/>
      <c r="I200" s="32"/>
      <c r="J200" s="32"/>
      <c r="K200" s="32"/>
      <c r="L200" s="32"/>
      <c r="M200" s="32"/>
      <c r="N200" s="32"/>
      <c r="O200" s="174"/>
      <c r="P200" s="178">
        <v>198</v>
      </c>
      <c r="S200"/>
      <c r="T200"/>
      <c r="U200"/>
      <c r="V200"/>
      <c r="W200"/>
      <c r="X200"/>
      <c r="Y200"/>
      <c r="Z200"/>
      <c r="AA200"/>
      <c r="AB200"/>
      <c r="AC200"/>
      <c r="AD200"/>
      <c r="AE200"/>
      <c r="AF200"/>
      <c r="AG200"/>
      <c r="AH200"/>
      <c r="AI200"/>
      <c r="AJ200"/>
      <c r="AK200"/>
      <c r="AL200"/>
      <c r="AM200"/>
      <c r="AN200"/>
      <c r="AO200"/>
      <c r="AP200"/>
      <c r="AQ200"/>
      <c r="AR200"/>
      <c r="AS200"/>
      <c r="AT200"/>
      <c r="AU200"/>
      <c r="AV200"/>
      <c r="AW200"/>
      <c r="AX200"/>
      <c r="AY200"/>
      <c r="AZ200"/>
      <c r="BA200"/>
      <c r="BB200"/>
      <c r="BC200"/>
      <c r="BD200"/>
      <c r="BE200"/>
      <c r="BF200"/>
      <c r="BG200"/>
      <c r="BH200"/>
      <c r="BI200"/>
      <c r="BJ200"/>
      <c r="BK200"/>
      <c r="BL200"/>
      <c r="BM200"/>
      <c r="BN200"/>
      <c r="BO200"/>
      <c r="BP200"/>
      <c r="BQ200"/>
      <c r="BR200"/>
      <c r="BS200" s="60"/>
      <c r="BT200" s="60"/>
      <c r="BU200" s="60"/>
      <c r="BV200" s="60"/>
    </row>
    <row r="201" spans="2:74" outlineLevel="1" x14ac:dyDescent="0.2">
      <c r="B201" s="2">
        <v>187</v>
      </c>
      <c r="E201"/>
      <c r="P201" s="178">
        <v>199</v>
      </c>
      <c r="S201"/>
      <c r="T201"/>
      <c r="U201"/>
      <c r="V201"/>
      <c r="W201"/>
      <c r="X201"/>
      <c r="Y201"/>
      <c r="Z201"/>
      <c r="AA201"/>
      <c r="AB201"/>
      <c r="AC201"/>
      <c r="AD201"/>
      <c r="AE201"/>
      <c r="AF201"/>
      <c r="AG201"/>
      <c r="AH201"/>
      <c r="AI201"/>
      <c r="AJ201"/>
      <c r="AK201"/>
      <c r="AL201"/>
      <c r="AM201"/>
      <c r="AN201"/>
      <c r="AO201"/>
      <c r="AP201"/>
      <c r="AQ201"/>
      <c r="AR201"/>
      <c r="AS201"/>
      <c r="AT201"/>
      <c r="AU201"/>
      <c r="AV201"/>
      <c r="AW201"/>
      <c r="AX201"/>
      <c r="AY201"/>
      <c r="AZ201"/>
      <c r="BA201"/>
      <c r="BB201"/>
      <c r="BC201"/>
      <c r="BD201"/>
      <c r="BE201"/>
      <c r="BF201"/>
      <c r="BG201"/>
      <c r="BH201"/>
      <c r="BI201"/>
      <c r="BJ201"/>
      <c r="BK201"/>
      <c r="BL201"/>
      <c r="BM201"/>
      <c r="BN201"/>
      <c r="BO201"/>
      <c r="BP201"/>
      <c r="BQ201"/>
      <c r="BR201"/>
      <c r="BS201" s="60"/>
      <c r="BT201" s="60"/>
      <c r="BU201" s="60"/>
      <c r="BV201" s="60"/>
    </row>
    <row r="202" spans="2:74" outlineLevel="1" x14ac:dyDescent="0.2">
      <c r="B202" s="2">
        <v>188</v>
      </c>
      <c r="E202"/>
      <c r="P202" s="178">
        <v>200</v>
      </c>
      <c r="S202"/>
      <c r="T202"/>
      <c r="U202"/>
      <c r="V202"/>
      <c r="W202"/>
      <c r="X202"/>
      <c r="Y202"/>
      <c r="Z202"/>
      <c r="AA202"/>
      <c r="AB202"/>
      <c r="AC202"/>
      <c r="AD202"/>
      <c r="AE202"/>
      <c r="AF202"/>
      <c r="AG202"/>
      <c r="AH202"/>
      <c r="AI202"/>
      <c r="AJ202"/>
      <c r="AK202"/>
      <c r="AL202"/>
      <c r="AM202"/>
      <c r="AN202"/>
      <c r="AO202"/>
      <c r="AP202"/>
      <c r="AQ202"/>
      <c r="AR202"/>
      <c r="AS202"/>
      <c r="AT202"/>
      <c r="AU202"/>
      <c r="AV202"/>
      <c r="AW202"/>
      <c r="AX202"/>
      <c r="AY202"/>
      <c r="AZ202"/>
      <c r="BA202"/>
      <c r="BB202"/>
      <c r="BC202"/>
      <c r="BD202"/>
      <c r="BE202"/>
      <c r="BF202"/>
      <c r="BG202"/>
      <c r="BH202"/>
      <c r="BI202"/>
      <c r="BJ202"/>
      <c r="BK202"/>
      <c r="BL202"/>
      <c r="BM202"/>
      <c r="BN202"/>
      <c r="BO202"/>
      <c r="BP202"/>
      <c r="BQ202"/>
      <c r="BR202"/>
      <c r="BS202" s="60"/>
      <c r="BT202" s="60"/>
      <c r="BU202" s="60"/>
      <c r="BV202" s="60"/>
    </row>
    <row r="203" spans="2:74" outlineLevel="1" x14ac:dyDescent="0.2">
      <c r="B203" s="2">
        <v>189</v>
      </c>
      <c r="C203" s="8" t="s">
        <v>234</v>
      </c>
      <c r="D203" s="8"/>
      <c r="E203"/>
      <c r="P203" s="178">
        <v>201</v>
      </c>
      <c r="S203"/>
      <c r="T203"/>
      <c r="U203"/>
      <c r="V203"/>
      <c r="W203"/>
      <c r="X203"/>
      <c r="Y203"/>
      <c r="Z203"/>
      <c r="AA203"/>
      <c r="AB203"/>
      <c r="AC203"/>
      <c r="AD203"/>
      <c r="AE203"/>
      <c r="AF203"/>
      <c r="AG203"/>
      <c r="AH203"/>
      <c r="AI203"/>
      <c r="AJ203"/>
      <c r="AK203"/>
      <c r="AL203"/>
      <c r="AM203"/>
      <c r="AN203"/>
      <c r="AO203"/>
      <c r="AP203"/>
      <c r="AQ203"/>
      <c r="AR203"/>
      <c r="AS203"/>
      <c r="AT203"/>
      <c r="AU203"/>
      <c r="AV203"/>
      <c r="AW203"/>
      <c r="AX203"/>
      <c r="AY203"/>
      <c r="AZ203"/>
      <c r="BA203"/>
      <c r="BB203"/>
      <c r="BC203"/>
      <c r="BD203"/>
      <c r="BE203"/>
      <c r="BF203"/>
      <c r="BG203"/>
      <c r="BH203"/>
      <c r="BI203"/>
      <c r="BJ203"/>
      <c r="BK203"/>
      <c r="BL203"/>
      <c r="BM203"/>
      <c r="BN203"/>
      <c r="BO203"/>
      <c r="BP203"/>
      <c r="BQ203"/>
      <c r="BR203"/>
      <c r="BS203" s="60"/>
      <c r="BT203" s="60"/>
      <c r="BU203" s="60"/>
      <c r="BV203" s="60"/>
    </row>
    <row r="204" spans="2:74" outlineLevel="1" x14ac:dyDescent="0.2">
      <c r="B204" s="2">
        <v>190</v>
      </c>
      <c r="E204"/>
      <c r="P204" s="178">
        <v>202</v>
      </c>
      <c r="S204"/>
      <c r="T204"/>
      <c r="U204"/>
      <c r="V204"/>
      <c r="W204"/>
      <c r="X204"/>
      <c r="Y204"/>
      <c r="Z204"/>
      <c r="AA204"/>
      <c r="AB204"/>
      <c r="AC204"/>
      <c r="AD204"/>
      <c r="AE204"/>
      <c r="AF204"/>
      <c r="AG204"/>
      <c r="AH204"/>
      <c r="AI204"/>
      <c r="AJ204"/>
      <c r="AK204"/>
      <c r="AL204"/>
      <c r="AM204"/>
      <c r="AN204"/>
      <c r="AO204"/>
      <c r="AP204"/>
      <c r="AQ204"/>
      <c r="AR204"/>
      <c r="AS204"/>
      <c r="AT204"/>
      <c r="AU204"/>
      <c r="AV204"/>
      <c r="AW204"/>
      <c r="AX204"/>
      <c r="AY204"/>
      <c r="AZ204"/>
      <c r="BA204"/>
      <c r="BB204"/>
      <c r="BC204"/>
      <c r="BD204"/>
      <c r="BE204"/>
      <c r="BF204"/>
      <c r="BG204"/>
      <c r="BH204"/>
      <c r="BI204"/>
      <c r="BJ204"/>
      <c r="BK204"/>
      <c r="BL204"/>
      <c r="BM204"/>
      <c r="BN204"/>
      <c r="BO204"/>
      <c r="BP204"/>
      <c r="BQ204"/>
      <c r="BR204"/>
      <c r="BS204" s="60"/>
      <c r="BT204" s="60"/>
      <c r="BU204" s="60"/>
      <c r="BV204" s="60"/>
    </row>
    <row r="205" spans="2:74" outlineLevel="1" x14ac:dyDescent="0.2">
      <c r="B205" s="2">
        <v>191</v>
      </c>
      <c r="E205" t="s">
        <v>213</v>
      </c>
      <c r="F205" s="31"/>
      <c r="G205" s="31">
        <f t="shared" ref="G205:G222" si="76">HLOOKUP($E$3,$Q$3:$BX$269,P205,FALSE)</f>
        <v>1</v>
      </c>
      <c r="H205" s="30">
        <v>1</v>
      </c>
      <c r="I205" s="30">
        <v>1</v>
      </c>
      <c r="J205" s="30">
        <v>1</v>
      </c>
      <c r="K205" s="30">
        <v>1</v>
      </c>
      <c r="L205" s="30">
        <v>1</v>
      </c>
      <c r="M205" s="30">
        <v>1</v>
      </c>
      <c r="N205" s="30">
        <v>1</v>
      </c>
      <c r="O205" s="175"/>
      <c r="P205" s="178">
        <v>203</v>
      </c>
      <c r="R205" s="31">
        <v>1</v>
      </c>
      <c r="S205" s="31">
        <v>1</v>
      </c>
      <c r="T205" s="31">
        <v>1</v>
      </c>
      <c r="U205" s="31">
        <v>1</v>
      </c>
      <c r="V205" s="31">
        <v>1</v>
      </c>
      <c r="W205" s="31">
        <v>1</v>
      </c>
      <c r="X205" s="31">
        <v>1</v>
      </c>
      <c r="Y205" s="31">
        <v>1</v>
      </c>
      <c r="Z205" s="31">
        <v>1</v>
      </c>
      <c r="AA205" s="31">
        <v>1</v>
      </c>
      <c r="AB205" s="31">
        <v>1</v>
      </c>
      <c r="AC205" s="31">
        <v>1</v>
      </c>
      <c r="AD205" s="31">
        <v>1</v>
      </c>
      <c r="AE205" s="31">
        <v>1</v>
      </c>
      <c r="AF205" s="31">
        <v>1</v>
      </c>
      <c r="AG205" s="31">
        <v>1</v>
      </c>
      <c r="AH205" s="31">
        <v>1</v>
      </c>
      <c r="AI205" s="31">
        <v>1</v>
      </c>
      <c r="AJ205" s="31">
        <v>1</v>
      </c>
      <c r="AK205" s="31">
        <v>1</v>
      </c>
      <c r="AL205" s="31">
        <v>1</v>
      </c>
      <c r="AM205" s="31">
        <v>1</v>
      </c>
      <c r="AN205" s="31">
        <v>1</v>
      </c>
      <c r="AO205" s="31">
        <v>1</v>
      </c>
      <c r="AP205" s="31">
        <v>1</v>
      </c>
      <c r="AQ205" s="31">
        <v>1</v>
      </c>
      <c r="AR205" s="31">
        <v>1</v>
      </c>
      <c r="AS205" s="31">
        <v>1</v>
      </c>
      <c r="AT205" s="31">
        <v>1</v>
      </c>
      <c r="AU205" s="31">
        <v>1</v>
      </c>
      <c r="AV205" s="31">
        <v>1</v>
      </c>
      <c r="AW205" s="31">
        <v>1</v>
      </c>
      <c r="AX205" s="31">
        <v>1</v>
      </c>
      <c r="AY205" s="31">
        <v>1</v>
      </c>
      <c r="AZ205" s="31">
        <v>1</v>
      </c>
      <c r="BA205" s="31">
        <v>1</v>
      </c>
      <c r="BB205" s="31">
        <v>1</v>
      </c>
      <c r="BC205" s="31">
        <v>1</v>
      </c>
      <c r="BD205" s="31">
        <v>1</v>
      </c>
      <c r="BE205" s="31">
        <v>1</v>
      </c>
      <c r="BF205" s="31">
        <v>1</v>
      </c>
      <c r="BG205" s="31">
        <v>1</v>
      </c>
      <c r="BH205" s="31">
        <v>1</v>
      </c>
      <c r="BI205" s="31">
        <v>1</v>
      </c>
      <c r="BJ205" s="31">
        <v>1</v>
      </c>
      <c r="BK205" s="31">
        <v>1</v>
      </c>
      <c r="BL205" s="31">
        <v>1</v>
      </c>
      <c r="BM205" s="31">
        <v>1</v>
      </c>
      <c r="BN205" s="31">
        <v>1</v>
      </c>
      <c r="BO205" s="31">
        <v>1</v>
      </c>
      <c r="BP205" s="31">
        <v>1</v>
      </c>
      <c r="BQ205" s="31">
        <v>1</v>
      </c>
      <c r="BR205" s="31">
        <v>1</v>
      </c>
      <c r="BS205" s="60"/>
      <c r="BT205" s="60"/>
      <c r="BU205" s="60"/>
      <c r="BV205" s="60"/>
    </row>
    <row r="206" spans="2:74" outlineLevel="1" x14ac:dyDescent="0.2">
      <c r="B206" s="2">
        <v>192</v>
      </c>
      <c r="E206" t="s">
        <v>214</v>
      </c>
      <c r="F206" s="31"/>
      <c r="G206" s="31">
        <f t="shared" si="76"/>
        <v>-0.30475277148483476</v>
      </c>
      <c r="H206" s="31">
        <f t="shared" ref="H206:K209" si="77">LN(H152/H184)</f>
        <v>-0.31949253975670544</v>
      </c>
      <c r="I206" s="31">
        <f t="shared" si="77"/>
        <v>-0.30631836436697618</v>
      </c>
      <c r="J206" s="31">
        <f t="shared" si="77"/>
        <v>-0.31142221296985573</v>
      </c>
      <c r="K206" s="31">
        <f t="shared" si="77"/>
        <v>-0.31545125909211691</v>
      </c>
      <c r="L206" s="31">
        <f t="shared" ref="L206:M206" si="78">LN(L152/L184)</f>
        <v>-0.31928208805860953</v>
      </c>
      <c r="M206" s="31">
        <f t="shared" si="78"/>
        <v>-0.32236208805860977</v>
      </c>
      <c r="N206" s="31">
        <f t="shared" ref="N206" si="79">LN(N152/N184)</f>
        <v>-0.32544208805860991</v>
      </c>
      <c r="O206" s="175"/>
      <c r="P206" s="178">
        <v>204</v>
      </c>
      <c r="R206" s="31">
        <v>-0.29999983084828402</v>
      </c>
      <c r="S206" s="31">
        <v>-6.8203411385982446E-2</v>
      </c>
      <c r="T206" s="31">
        <v>-0.12802202288700337</v>
      </c>
      <c r="U206" s="31">
        <v>-0.20747319102644857</v>
      </c>
      <c r="V206" s="31">
        <v>-0.25985954559998015</v>
      </c>
      <c r="W206" s="31">
        <v>-0.12951446872032507</v>
      </c>
      <c r="X206" s="31">
        <v>-0.19245956420595209</v>
      </c>
      <c r="Y206" s="31">
        <v>-0.29228632705900154</v>
      </c>
      <c r="Z206" s="31">
        <v>-0.32326817023433302</v>
      </c>
      <c r="AA206" s="31">
        <v>-0.30475277148483476</v>
      </c>
      <c r="AB206" s="31">
        <v>-0.16186285355222166</v>
      </c>
      <c r="AC206" s="31">
        <v>-0.32326817023433302</v>
      </c>
      <c r="AD206" s="31">
        <v>-9.3593975495396595E-2</v>
      </c>
      <c r="AE206" s="31">
        <v>-0.16788241747522262</v>
      </c>
      <c r="AF206" s="31">
        <v>-0.32326817023433302</v>
      </c>
      <c r="AG206" s="31">
        <v>-0.14451977466489227</v>
      </c>
      <c r="AH206" s="31">
        <v>-0.12802202288700337</v>
      </c>
      <c r="AI206" s="31">
        <v>-0.14105857831203669</v>
      </c>
      <c r="AJ206" s="31">
        <v>-0.25985954559998015</v>
      </c>
      <c r="AK206" s="31">
        <v>-0.28013108001668979</v>
      </c>
      <c r="AL206" s="31">
        <v>-0.14105857831203669</v>
      </c>
      <c r="AM206" s="31">
        <v>-4.8601960859120739E-2</v>
      </c>
      <c r="AN206" s="31">
        <v>-4.8601960859120739E-2</v>
      </c>
      <c r="AO206" s="31">
        <v>-0.24494049826388645</v>
      </c>
      <c r="AP206" s="31">
        <v>-0.29228632705900154</v>
      </c>
      <c r="AQ206" s="31">
        <v>-0.23622622504481147</v>
      </c>
      <c r="AR206" s="31">
        <v>-9.2861696206039485E-2</v>
      </c>
      <c r="AS206" s="31">
        <v>-0.14805583721206816</v>
      </c>
      <c r="AT206" s="31">
        <v>-0.15701915475112946</v>
      </c>
      <c r="AU206" s="31">
        <v>-0.16788241747522262</v>
      </c>
      <c r="AV206" s="31">
        <v>-0.25985954559998015</v>
      </c>
      <c r="AW206" s="31">
        <v>-0.26862132591808424</v>
      </c>
      <c r="AX206" s="31">
        <v>-0.12951446872032507</v>
      </c>
      <c r="AY206" s="31">
        <v>-0.12951446872032507</v>
      </c>
      <c r="AZ206" s="31">
        <v>-7.0994449778556221E-2</v>
      </c>
      <c r="BA206" s="31">
        <v>-0.17749937780234248</v>
      </c>
      <c r="BB206" s="31">
        <v>-0.28013108001668979</v>
      </c>
      <c r="BC206" s="31">
        <v>-0.26862132591808424</v>
      </c>
      <c r="BD206" s="31">
        <v>-0.29999983084828402</v>
      </c>
      <c r="BE206" s="31">
        <v>1.2088325570046033E-2</v>
      </c>
      <c r="BF206" s="31">
        <v>-6.8203411385982446E-2</v>
      </c>
      <c r="BG206" s="31">
        <v>1.2088325570046033E-2</v>
      </c>
      <c r="BH206" s="31">
        <v>-0.1331037809727478</v>
      </c>
      <c r="BI206" s="31">
        <v>-0.12802202288700337</v>
      </c>
      <c r="BJ206" s="31">
        <v>-0.12802202288700337</v>
      </c>
      <c r="BK206" s="31">
        <v>-0.19738291561022969</v>
      </c>
      <c r="BL206" s="31">
        <v>-0.29999983084828402</v>
      </c>
      <c r="BM206" s="31">
        <v>-0.23622622504481147</v>
      </c>
      <c r="BN206" s="31">
        <v>-0.12951446872032507</v>
      </c>
      <c r="BO206" s="31">
        <v>-0.139687905122103</v>
      </c>
      <c r="BP206" s="31">
        <v>-3.9347572501941555E-2</v>
      </c>
      <c r="BQ206" s="31">
        <v>-0.23088194498964043</v>
      </c>
      <c r="BR206" s="31">
        <v>-0.23087183388332555</v>
      </c>
      <c r="BS206" s="60"/>
      <c r="BT206" s="60"/>
      <c r="BU206" s="60"/>
      <c r="BV206" s="60"/>
    </row>
    <row r="207" spans="2:74" outlineLevel="1" x14ac:dyDescent="0.2">
      <c r="B207" s="2">
        <v>193</v>
      </c>
      <c r="E207" t="s">
        <v>215</v>
      </c>
      <c r="F207" s="31"/>
      <c r="G207" s="31">
        <f t="shared" si="76"/>
        <v>1.0376650527291242</v>
      </c>
      <c r="H207" s="31">
        <f t="shared" si="77"/>
        <v>1.0579640591127399</v>
      </c>
      <c r="I207" s="31">
        <f t="shared" si="77"/>
        <v>1.0772365519916507</v>
      </c>
      <c r="J207" s="31">
        <f t="shared" si="77"/>
        <v>1.0963290176222258</v>
      </c>
      <c r="K207" s="31">
        <f t="shared" si="77"/>
        <v>1.1143241940773416</v>
      </c>
      <c r="L207" s="31">
        <f t="shared" ref="L207:M207" si="80">LN(L153/L185)</f>
        <v>1.1327939230058479</v>
      </c>
      <c r="M207" s="31">
        <f t="shared" si="80"/>
        <v>1.1516167887790734</v>
      </c>
      <c r="N207" s="31">
        <f t="shared" ref="N207" si="81">LN(N153/N185)</f>
        <v>1.1702533528767578</v>
      </c>
      <c r="O207" s="175"/>
      <c r="P207" s="178">
        <v>205</v>
      </c>
      <c r="R207" s="31">
        <v>2.8406046706296677</v>
      </c>
      <c r="S207" s="31">
        <v>-1.6232873961902887</v>
      </c>
      <c r="T207" s="31">
        <v>-3.6673895714248159</v>
      </c>
      <c r="U207" s="31">
        <v>-0.5280380700959082</v>
      </c>
      <c r="V207" s="31">
        <v>9.2388344791844809E-2</v>
      </c>
      <c r="W207" s="31">
        <v>-0.71838015594634319</v>
      </c>
      <c r="X207" s="31">
        <v>-2.1278708853377979</v>
      </c>
      <c r="Y207" s="31">
        <v>-3.1547138083706638</v>
      </c>
      <c r="Z207" s="31">
        <v>-1.6048336194389665</v>
      </c>
      <c r="AA207" s="31">
        <v>1.0376650527291242</v>
      </c>
      <c r="AB207" s="31">
        <v>9.7218497620364295E-4</v>
      </c>
      <c r="AC207" s="31">
        <v>0.37201633369564913</v>
      </c>
      <c r="AD207" s="31">
        <v>-1.2026436377304945</v>
      </c>
      <c r="AE207" s="31">
        <v>-0.93246105217284658</v>
      </c>
      <c r="AF207" s="31">
        <v>-0.69833722336619031</v>
      </c>
      <c r="AG207" s="31">
        <v>-1.032706875948604</v>
      </c>
      <c r="AH207" s="31">
        <v>-2.8293941036999257</v>
      </c>
      <c r="AI207" s="31">
        <v>-0.27383448658822801</v>
      </c>
      <c r="AJ207" s="31">
        <v>-1.6694192263589942</v>
      </c>
      <c r="AK207" s="31">
        <v>-1.0087717159550635</v>
      </c>
      <c r="AL207" s="31">
        <v>-3.1639989261463435</v>
      </c>
      <c r="AM207" s="31">
        <v>-3.9029556427375827</v>
      </c>
      <c r="AN207" s="31">
        <v>-2.417098792074837</v>
      </c>
      <c r="AO207" s="31">
        <v>3.1483519404615641</v>
      </c>
      <c r="AP207" s="31">
        <v>1.7684031746877127</v>
      </c>
      <c r="AQ207" s="31">
        <v>-0.9925600129584462</v>
      </c>
      <c r="AR207" s="31">
        <v>-0.80261704410599699</v>
      </c>
      <c r="AS207" s="31">
        <v>-1.7187494660265228</v>
      </c>
      <c r="AT207" s="31">
        <v>-1.4570145303296376</v>
      </c>
      <c r="AU207" s="31">
        <v>0.97548070396792885</v>
      </c>
      <c r="AV207" s="31">
        <v>-0.36410451765172108</v>
      </c>
      <c r="AW207" s="31">
        <v>-0.34228693957083106</v>
      </c>
      <c r="AX207" s="31">
        <v>-6.9367263639119242E-2</v>
      </c>
      <c r="AY207" s="31">
        <v>-1.8389648832580303</v>
      </c>
      <c r="AZ207" s="31">
        <v>-0.82291094358880834</v>
      </c>
      <c r="BA207" s="31">
        <v>-2.3660884231383177</v>
      </c>
      <c r="BB207" s="31">
        <v>0.21159996010064866</v>
      </c>
      <c r="BC207" s="31">
        <v>-1.5832522819225174</v>
      </c>
      <c r="BD207" s="31">
        <v>-8.5875725481574326E-3</v>
      </c>
      <c r="BE207" s="31">
        <v>-1.683837080766627</v>
      </c>
      <c r="BF207" s="31">
        <v>-0.6192874227105476</v>
      </c>
      <c r="BG207" s="31">
        <v>-2.6641286156711832</v>
      </c>
      <c r="BH207" s="31">
        <v>-2.3457983540455514</v>
      </c>
      <c r="BI207" s="31">
        <v>-3.0602441766531481</v>
      </c>
      <c r="BJ207" s="31">
        <v>-0.10024191128376665</v>
      </c>
      <c r="BK207" s="31">
        <v>-2.003533622070464</v>
      </c>
      <c r="BL207" s="31">
        <v>2.5290218687016273</v>
      </c>
      <c r="BM207" s="31">
        <v>-1.3977486341501242</v>
      </c>
      <c r="BN207" s="31">
        <v>-0.88203545244730486</v>
      </c>
      <c r="BO207" s="31">
        <v>-2.6709421782561247</v>
      </c>
      <c r="BP207" s="31">
        <v>-0.93780339582231043</v>
      </c>
      <c r="BQ207" s="31">
        <v>0.946452778952385</v>
      </c>
      <c r="BR207" s="31">
        <v>0.59796452187670934</v>
      </c>
      <c r="BS207" s="60"/>
      <c r="BT207" s="60"/>
      <c r="BU207" s="60"/>
      <c r="BV207" s="60"/>
    </row>
    <row r="208" spans="2:74" outlineLevel="1" x14ac:dyDescent="0.2">
      <c r="B208" s="2">
        <v>194</v>
      </c>
      <c r="E208" t="s">
        <v>216</v>
      </c>
      <c r="F208" s="31"/>
      <c r="G208" s="31">
        <f t="shared" si="76"/>
        <v>0.77695191967253319</v>
      </c>
      <c r="H208" s="31">
        <f t="shared" si="77"/>
        <v>0.79655483875272293</v>
      </c>
      <c r="I208" s="31">
        <f t="shared" si="77"/>
        <v>0.82884349815140279</v>
      </c>
      <c r="J208" s="31">
        <f t="shared" si="77"/>
        <v>0.85812540595863052</v>
      </c>
      <c r="K208" s="31">
        <f t="shared" si="77"/>
        <v>0.88829372373369553</v>
      </c>
      <c r="L208" s="31">
        <f t="shared" ref="L208:M208" si="82">LN(L154/L186)</f>
        <v>0.91908998630429672</v>
      </c>
      <c r="M208" s="31">
        <f t="shared" si="82"/>
        <v>0.95330924643180481</v>
      </c>
      <c r="N208" s="31">
        <f t="shared" ref="N208" si="83">LN(N154/N186)</f>
        <v>0.98396761975226843</v>
      </c>
      <c r="O208" s="175"/>
      <c r="P208" s="178">
        <v>206</v>
      </c>
      <c r="R208" s="31">
        <v>2.8739128809447472</v>
      </c>
      <c r="S208" s="31">
        <v>-1.8780891625031253</v>
      </c>
      <c r="T208" s="31">
        <v>-3.6780697330692242</v>
      </c>
      <c r="U208" s="31">
        <v>-0.45318585197698569</v>
      </c>
      <c r="V208" s="31">
        <v>9.5436827819632281E-2</v>
      </c>
      <c r="W208" s="31">
        <v>-1.0821889109311928</v>
      </c>
      <c r="X208" s="31">
        <v>-2.1564147945557934</v>
      </c>
      <c r="Y208" s="31">
        <v>-3.810128106229052</v>
      </c>
      <c r="Z208" s="31">
        <v>-1.6601596964395595</v>
      </c>
      <c r="AA208" s="31">
        <v>0.77695191967253319</v>
      </c>
      <c r="AB208" s="31">
        <v>-9.3016900672931627E-2</v>
      </c>
      <c r="AC208" s="31">
        <v>0.6433089907071281</v>
      </c>
      <c r="AD208" s="31">
        <v>-1.5879794047418916</v>
      </c>
      <c r="AE208" s="31">
        <v>-0.92914067137276812</v>
      </c>
      <c r="AF208" s="31">
        <v>-0.87814091403536998</v>
      </c>
      <c r="AG208" s="31">
        <v>-1.0840204603001919</v>
      </c>
      <c r="AH208" s="31">
        <v>-2.9069280489595708</v>
      </c>
      <c r="AI208" s="31">
        <v>-0.51148940631299422</v>
      </c>
      <c r="AJ208" s="31">
        <v>-1.6035128374834962</v>
      </c>
      <c r="AK208" s="31">
        <v>-0.47723225922383888</v>
      </c>
      <c r="AL208" s="31">
        <v>-2.7252164665921241</v>
      </c>
      <c r="AM208" s="31">
        <v>-3.8088205746620147</v>
      </c>
      <c r="AN208" s="31">
        <v>-2.1549638511882216</v>
      </c>
      <c r="AO208" s="31">
        <v>2.9867741121701359</v>
      </c>
      <c r="AP208" s="31">
        <v>1.4813413212788484</v>
      </c>
      <c r="AQ208" s="31">
        <v>-1.5711347107379683</v>
      </c>
      <c r="AR208" s="31">
        <v>-0.85034778702013525</v>
      </c>
      <c r="AS208" s="31">
        <v>-1.9179726682212965</v>
      </c>
      <c r="AT208" s="31">
        <v>-1.5956516579954414</v>
      </c>
      <c r="AU208" s="31">
        <v>0.7344644769863482</v>
      </c>
      <c r="AV208" s="31">
        <v>-0.57214000217893901</v>
      </c>
      <c r="AW208" s="31">
        <v>-0.5229201017187044</v>
      </c>
      <c r="AX208" s="31">
        <v>-0.24820742255487613</v>
      </c>
      <c r="AY208" s="31">
        <v>-1.8913869517241604</v>
      </c>
      <c r="AZ208" s="31">
        <v>-0.91374858324057917</v>
      </c>
      <c r="BA208" s="31">
        <v>-2.5519779067645927</v>
      </c>
      <c r="BB208" s="31">
        <v>0.11986153516719188</v>
      </c>
      <c r="BC208" s="31">
        <v>-1.8614368334130913</v>
      </c>
      <c r="BD208" s="31">
        <v>-0.34658615620614708</v>
      </c>
      <c r="BE208" s="31">
        <v>-1.9739680734835605</v>
      </c>
      <c r="BF208" s="31">
        <v>-0.79191076528781146</v>
      </c>
      <c r="BG208" s="31">
        <v>-2.8486361302161929</v>
      </c>
      <c r="BH208" s="31">
        <v>-2.1645337829376641</v>
      </c>
      <c r="BI208" s="31">
        <v>-2.7192212976548094</v>
      </c>
      <c r="BJ208" s="31">
        <v>-0.44235866217505515</v>
      </c>
      <c r="BK208" s="31">
        <v>-1.9636749635976791</v>
      </c>
      <c r="BL208" s="31">
        <v>2.6769238234600059</v>
      </c>
      <c r="BM208" s="31">
        <v>-2.2194440450681991</v>
      </c>
      <c r="BN208" s="31">
        <v>-1.1959568622468233</v>
      </c>
      <c r="BO208" s="31">
        <v>-2.8554624379065841</v>
      </c>
      <c r="BP208" s="31">
        <v>-1.2964831671529458</v>
      </c>
      <c r="BQ208" s="31">
        <v>0.6806684420327711</v>
      </c>
      <c r="BR208" s="31">
        <v>0.51915462763214681</v>
      </c>
      <c r="BS208" s="60"/>
      <c r="BT208" s="60"/>
      <c r="BU208" s="60"/>
      <c r="BV208" s="60"/>
    </row>
    <row r="209" spans="1:143" outlineLevel="1" x14ac:dyDescent="0.2">
      <c r="B209" s="2">
        <v>195</v>
      </c>
      <c r="E209" t="s">
        <v>217</v>
      </c>
      <c r="F209" s="31"/>
      <c r="G209" s="31">
        <f t="shared" si="76"/>
        <v>0.79052629994696677</v>
      </c>
      <c r="H209" s="31">
        <f t="shared" si="77"/>
        <v>0.83235454596675384</v>
      </c>
      <c r="I209" s="31">
        <f t="shared" si="77"/>
        <v>0.87704166816644158</v>
      </c>
      <c r="J209" s="31">
        <f t="shared" si="77"/>
        <v>0.91598161778786691</v>
      </c>
      <c r="K209" s="31">
        <f t="shared" si="77"/>
        <v>0.9534110563974717</v>
      </c>
      <c r="L209" s="31">
        <f t="shared" ref="L209:M209" si="84">LN(L155/L187)</f>
        <v>0.98089958831812119</v>
      </c>
      <c r="M209" s="31">
        <f t="shared" si="84"/>
        <v>0.99801824748277013</v>
      </c>
      <c r="N209" s="31">
        <f t="shared" ref="N209" si="85">LN(N155/N187)</f>
        <v>1.0139772759249324</v>
      </c>
      <c r="O209" s="175"/>
      <c r="P209" s="178">
        <v>207</v>
      </c>
      <c r="R209" s="31">
        <v>2.8083339370311737</v>
      </c>
      <c r="S209" s="31">
        <v>-1.7940309226000899</v>
      </c>
      <c r="T209" s="31">
        <v>-4.0458341609520678</v>
      </c>
      <c r="U209" s="31">
        <v>-0.53601739985320951</v>
      </c>
      <c r="V209" s="31">
        <v>-8.1509488077125339E-2</v>
      </c>
      <c r="W209" s="31">
        <v>-1.2106994564206106</v>
      </c>
      <c r="X209" s="31">
        <v>-2.3926427281833451</v>
      </c>
      <c r="Y209" s="31">
        <v>-3.9479069521094599</v>
      </c>
      <c r="Z209" s="31">
        <v>-1.8907279365603185</v>
      </c>
      <c r="AA209" s="31">
        <v>0.79052629994696677</v>
      </c>
      <c r="AB209" s="31">
        <v>-0.26379822421742416</v>
      </c>
      <c r="AC209" s="31">
        <v>0.28262774972774241</v>
      </c>
      <c r="AD209" s="31">
        <v>-1.6453871169128897</v>
      </c>
      <c r="AE209" s="31">
        <v>-0.95226928657391297</v>
      </c>
      <c r="AF209" s="31">
        <v>-1.0587040500876266</v>
      </c>
      <c r="AG209" s="31">
        <v>-0.99608023480490882</v>
      </c>
      <c r="AH209" s="31">
        <v>-3.164776345310865</v>
      </c>
      <c r="AI209" s="31">
        <v>-0.66477313996406073</v>
      </c>
      <c r="AJ209" s="31">
        <v>-1.8361938212947253</v>
      </c>
      <c r="AK209" s="31">
        <v>-1.1709668444395573</v>
      </c>
      <c r="AL209" s="31">
        <v>-3.1018531767198163</v>
      </c>
      <c r="AM209" s="31">
        <v>-4.4512386235407364</v>
      </c>
      <c r="AN209" s="31">
        <v>-2.4608200878426381</v>
      </c>
      <c r="AO209" s="31">
        <v>3.1578990091519326</v>
      </c>
      <c r="AP209" s="31">
        <v>1.4988285107659636</v>
      </c>
      <c r="AQ209" s="31">
        <v>-1.6696624155976998</v>
      </c>
      <c r="AR209" s="31">
        <v>-0.89774071851993231</v>
      </c>
      <c r="AS209" s="31">
        <v>-1.9455936637525175</v>
      </c>
      <c r="AT209" s="31">
        <v>-1.7094976399760387</v>
      </c>
      <c r="AU209" s="31">
        <v>0.68422242422629653</v>
      </c>
      <c r="AV209" s="31">
        <v>-0.5198163329472667</v>
      </c>
      <c r="AW209" s="31">
        <v>-0.67617493477658719</v>
      </c>
      <c r="AX209" s="31">
        <v>-0.23355528108266754</v>
      </c>
      <c r="AY209" s="31">
        <v>-1.7342016125222635</v>
      </c>
      <c r="AZ209" s="31">
        <v>-1.1156055054950924</v>
      </c>
      <c r="BA209" s="31">
        <v>-2.6705632071986249</v>
      </c>
      <c r="BB209" s="31">
        <v>3.1819631747635961E-2</v>
      </c>
      <c r="BC209" s="31">
        <v>-1.8217106927230737</v>
      </c>
      <c r="BD209" s="31">
        <v>-0.39580734069043033</v>
      </c>
      <c r="BE209" s="31">
        <v>-2.2017761788002419</v>
      </c>
      <c r="BF209" s="31">
        <v>-1.0053213070943776</v>
      </c>
      <c r="BG209" s="31">
        <v>-2.9334269111878171</v>
      </c>
      <c r="BH209" s="31">
        <v>-2.7680847835903872</v>
      </c>
      <c r="BI209" s="31">
        <v>-3.0138676568689586</v>
      </c>
      <c r="BJ209" s="31">
        <v>-0.55360455593106317</v>
      </c>
      <c r="BK209" s="31">
        <v>-2.2069076276123054</v>
      </c>
      <c r="BL209" s="31">
        <v>2.6779060229323668</v>
      </c>
      <c r="BM209" s="31">
        <v>-2.3813094676500604</v>
      </c>
      <c r="BN209" s="31">
        <v>-1.4434574748218474</v>
      </c>
      <c r="BO209" s="31">
        <v>-2.6777514125597355</v>
      </c>
      <c r="BP209" s="31">
        <v>-1.3204924309983948</v>
      </c>
      <c r="BQ209" s="31">
        <v>0.71049986773919938</v>
      </c>
      <c r="BR209" s="31">
        <v>0.57434300680911299</v>
      </c>
      <c r="BS209" s="60"/>
      <c r="BT209" s="60"/>
      <c r="BU209" s="60"/>
      <c r="BV209" s="60"/>
    </row>
    <row r="210" spans="1:143" outlineLevel="1" x14ac:dyDescent="0.2">
      <c r="B210" s="2">
        <v>196</v>
      </c>
      <c r="E210" t="s">
        <v>222</v>
      </c>
      <c r="F210" s="31"/>
      <c r="G210" s="31">
        <f t="shared" si="76"/>
        <v>4.6437125863843957E-2</v>
      </c>
      <c r="H210" s="31">
        <f t="shared" ref="H210:K213" si="86">H206*H206/2</f>
        <v>5.1037741480095003E-2</v>
      </c>
      <c r="I210" s="31">
        <f t="shared" si="86"/>
        <v>4.6915470174229791E-2</v>
      </c>
      <c r="J210" s="31">
        <f t="shared" si="86"/>
        <v>4.8491897365521092E-2</v>
      </c>
      <c r="K210" s="31">
        <f t="shared" si="86"/>
        <v>4.9754748431400937E-2</v>
      </c>
      <c r="L210" s="31">
        <f t="shared" ref="L210:M210" si="87">L206*L206/2</f>
        <v>5.0970525877532841E-2</v>
      </c>
      <c r="M210" s="31">
        <f t="shared" si="87"/>
        <v>5.1958657908753439E-2</v>
      </c>
      <c r="N210" s="31">
        <f t="shared" ref="N210" si="88">N206*N206/2</f>
        <v>5.2956276339974004E-2</v>
      </c>
      <c r="O210" s="175"/>
      <c r="P210" s="178">
        <v>208</v>
      </c>
      <c r="R210" s="31">
        <v>4.4999949254499509E-2</v>
      </c>
      <c r="S210" s="31">
        <v>2.3258526623427798E-3</v>
      </c>
      <c r="T210" s="31">
        <v>8.1948191720402075E-3</v>
      </c>
      <c r="U210" s="31">
        <v>2.1522562497348609E-2</v>
      </c>
      <c r="V210" s="31">
        <v>3.376349171971408E-2</v>
      </c>
      <c r="W210" s="31">
        <v>8.3869988039540298E-3</v>
      </c>
      <c r="X210" s="31">
        <v>1.8520341927172498E-2</v>
      </c>
      <c r="Y210" s="31">
        <v>4.2715648492820807E-2</v>
      </c>
      <c r="Z210" s="31">
        <v>5.2251154943326855E-2</v>
      </c>
      <c r="AA210" s="31">
        <v>4.6437125863843957E-2</v>
      </c>
      <c r="AB210" s="31">
        <v>1.3099791680033978E-2</v>
      </c>
      <c r="AC210" s="31">
        <v>5.2251154943326855E-2</v>
      </c>
      <c r="AD210" s="31">
        <v>4.3799161245164494E-3</v>
      </c>
      <c r="AE210" s="31">
        <v>1.4092253048662465E-2</v>
      </c>
      <c r="AF210" s="31">
        <v>5.2251154943326855E-2</v>
      </c>
      <c r="AG210" s="31">
        <v>1.0442982634595619E-2</v>
      </c>
      <c r="AH210" s="31">
        <v>8.1948191720402075E-3</v>
      </c>
      <c r="AI210" s="31">
        <v>9.9487612577064937E-3</v>
      </c>
      <c r="AJ210" s="31">
        <v>3.376349171971408E-2</v>
      </c>
      <c r="AK210" s="31">
        <v>3.9236710995658529E-2</v>
      </c>
      <c r="AL210" s="31">
        <v>9.9487612577064937E-3</v>
      </c>
      <c r="AM210" s="31">
        <v>1.1810752996757523E-3</v>
      </c>
      <c r="AN210" s="31">
        <v>1.1810752996757523E-3</v>
      </c>
      <c r="AO210" s="31">
        <v>2.9997923844880481E-2</v>
      </c>
      <c r="AP210" s="31">
        <v>4.2715648492820807E-2</v>
      </c>
      <c r="AQ210" s="31">
        <v>2.7901414699460957E-2</v>
      </c>
      <c r="AR210" s="31">
        <v>4.3116473111313837E-3</v>
      </c>
      <c r="AS210" s="31">
        <v>1.0960265466283214E-2</v>
      </c>
      <c r="AT210" s="31">
        <v>1.232750747937957E-2</v>
      </c>
      <c r="AU210" s="31">
        <v>1.4092253048662465E-2</v>
      </c>
      <c r="AV210" s="31">
        <v>3.376349171971408E-2</v>
      </c>
      <c r="AW210" s="31">
        <v>3.6078708368994822E-2</v>
      </c>
      <c r="AX210" s="31">
        <v>8.3869988039540298E-3</v>
      </c>
      <c r="AY210" s="31">
        <v>8.3869988039540298E-3</v>
      </c>
      <c r="AZ210" s="31">
        <v>2.5201059496799709E-3</v>
      </c>
      <c r="BA210" s="31">
        <v>1.5753014560109357E-2</v>
      </c>
      <c r="BB210" s="31">
        <v>3.9236710995658529E-2</v>
      </c>
      <c r="BC210" s="31">
        <v>3.6078708368994822E-2</v>
      </c>
      <c r="BD210" s="31">
        <v>4.4999949254499509E-2</v>
      </c>
      <c r="BE210" s="31">
        <v>7.3063807543714382E-5</v>
      </c>
      <c r="BF210" s="31">
        <v>2.3258526623427798E-3</v>
      </c>
      <c r="BG210" s="31">
        <v>7.3063807543714382E-5</v>
      </c>
      <c r="BH210" s="31">
        <v>8.8583082546206098E-3</v>
      </c>
      <c r="BI210" s="31">
        <v>8.1948191720402075E-3</v>
      </c>
      <c r="BJ210" s="31">
        <v>8.1948191720402075E-3</v>
      </c>
      <c r="BK210" s="31">
        <v>1.9480007687397528E-2</v>
      </c>
      <c r="BL210" s="31">
        <v>4.4999949254499509E-2</v>
      </c>
      <c r="BM210" s="31">
        <v>2.7901414699460957E-2</v>
      </c>
      <c r="BN210" s="31">
        <v>8.3869988039540298E-3</v>
      </c>
      <c r="BO210" s="31">
        <v>9.7563554187008236E-3</v>
      </c>
      <c r="BP210" s="31">
        <v>7.7411573089777364E-4</v>
      </c>
      <c r="BQ210" s="31">
        <v>2.6653236261099673E-2</v>
      </c>
      <c r="BR210" s="31">
        <v>2.6650901840324932E-2</v>
      </c>
      <c r="BS210" s="60"/>
      <c r="BT210" s="60"/>
      <c r="BU210" s="60"/>
      <c r="BV210" s="60"/>
    </row>
    <row r="211" spans="1:143" outlineLevel="1" x14ac:dyDescent="0.2">
      <c r="B211" s="2">
        <v>197</v>
      </c>
      <c r="E211" t="s">
        <v>223</v>
      </c>
      <c r="F211" s="31"/>
      <c r="G211" s="31">
        <f t="shared" si="76"/>
        <v>0.53837438082766809</v>
      </c>
      <c r="H211" s="31">
        <f t="shared" si="86"/>
        <v>0.55964397518715259</v>
      </c>
      <c r="I211" s="31">
        <f t="shared" si="86"/>
        <v>0.58021929447343012</v>
      </c>
      <c r="J211" s="31">
        <f t="shared" si="86"/>
        <v>0.60096865744025729</v>
      </c>
      <c r="K211" s="31">
        <f t="shared" si="86"/>
        <v>0.62085920475305845</v>
      </c>
      <c r="L211" s="31">
        <f t="shared" ref="L211:M211" si="89">L207*L207/2</f>
        <v>0.64161103599948943</v>
      </c>
      <c r="M211" s="31">
        <f t="shared" si="89"/>
        <v>0.66311061409891248</v>
      </c>
      <c r="N211" s="31">
        <f t="shared" ref="N211" si="90">N207*N207/2</f>
        <v>0.6847464549596467</v>
      </c>
      <c r="O211" s="175"/>
      <c r="P211" s="178">
        <v>209</v>
      </c>
      <c r="R211" s="31">
        <v>4.0345174474015417</v>
      </c>
      <c r="S211" s="31">
        <v>1.3175309853151238</v>
      </c>
      <c r="T211" s="31">
        <v>6.7248731342977477</v>
      </c>
      <c r="U211" s="31">
        <v>0.13941210173530563</v>
      </c>
      <c r="V211" s="31">
        <v>4.2678031266883991E-3</v>
      </c>
      <c r="W211" s="31">
        <v>0.25803502422874619</v>
      </c>
      <c r="X211" s="31">
        <v>2.263917252334132</v>
      </c>
      <c r="Y211" s="31">
        <v>4.976109606362269</v>
      </c>
      <c r="Z211" s="31">
        <v>1.2877454730407869</v>
      </c>
      <c r="AA211" s="31">
        <v>0.53837438082766809</v>
      </c>
      <c r="AB211" s="31">
        <v>4.7257181397803889E-7</v>
      </c>
      <c r="AC211" s="31">
        <v>6.9198076268176284E-2</v>
      </c>
      <c r="AD211" s="31">
        <v>0.72317585968681852</v>
      </c>
      <c r="AE211" s="31">
        <v>0.43474180690964603</v>
      </c>
      <c r="AF211" s="31">
        <v>0.2438374387694002</v>
      </c>
      <c r="AG211" s="31">
        <v>0.53324174581576267</v>
      </c>
      <c r="AH211" s="31">
        <v>4.0027354970259532</v>
      </c>
      <c r="AI211" s="31">
        <v>3.7492663022519211E-2</v>
      </c>
      <c r="AJ211" s="31">
        <v>1.3934802766685315</v>
      </c>
      <c r="AK211" s="31">
        <v>0.50881018745546169</v>
      </c>
      <c r="AL211" s="31">
        <v>5.0054446023276071</v>
      </c>
      <c r="AM211" s="31">
        <v>7.6165313745885683</v>
      </c>
      <c r="AN211" s="31">
        <v>2.9211832853248181</v>
      </c>
      <c r="AO211" s="31">
        <v>4.9560599705040476</v>
      </c>
      <c r="AP211" s="31">
        <v>1.5636248941227904</v>
      </c>
      <c r="AQ211" s="31">
        <v>0.49258768966203542</v>
      </c>
      <c r="AR211" s="31">
        <v>0.32209705974472397</v>
      </c>
      <c r="AS211" s="31">
        <v>1.4770498634832285</v>
      </c>
      <c r="AT211" s="31">
        <v>1.0614456707958473</v>
      </c>
      <c r="AU211" s="31">
        <v>0.475781301906883</v>
      </c>
      <c r="AV211" s="31">
        <v>6.6286049887196233E-2</v>
      </c>
      <c r="AW211" s="31">
        <v>5.858017450038288E-2</v>
      </c>
      <c r="AX211" s="31">
        <v>2.4059086323895374E-3</v>
      </c>
      <c r="AY211" s="31">
        <v>1.6908959209281105</v>
      </c>
      <c r="AZ211" s="31">
        <v>0.33859121053911145</v>
      </c>
      <c r="BA211" s="31">
        <v>2.7991872130545854</v>
      </c>
      <c r="BB211" s="31">
        <v>2.2387271557298052E-2</v>
      </c>
      <c r="BC211" s="31">
        <v>1.2533438941064292</v>
      </c>
      <c r="BD211" s="31">
        <v>3.6873201134933569E-5</v>
      </c>
      <c r="BE211" s="31">
        <v>1.4176536572823382</v>
      </c>
      <c r="BF211" s="31">
        <v>0.19175845596373622</v>
      </c>
      <c r="BG211" s="31">
        <v>3.5487906404190275</v>
      </c>
      <c r="BH211" s="31">
        <v>2.7513849589214088</v>
      </c>
      <c r="BI211" s="31">
        <v>4.6825472103697523</v>
      </c>
      <c r="BJ211" s="31">
        <v>5.0242203889112724E-3</v>
      </c>
      <c r="BK211" s="31">
        <v>2.0070734873833964</v>
      </c>
      <c r="BL211" s="31">
        <v>3.1979758061855352</v>
      </c>
      <c r="BM211" s="31">
        <v>0.97685062213426888</v>
      </c>
      <c r="BN211" s="31">
        <v>0.38899326968696091</v>
      </c>
      <c r="BO211" s="31">
        <v>3.5669660597937862</v>
      </c>
      <c r="BP211" s="31">
        <v>0.43973760460792854</v>
      </c>
      <c r="BQ211" s="31">
        <v>0.44788643139334605</v>
      </c>
      <c r="BR211" s="31">
        <v>0.17878078471162082</v>
      </c>
      <c r="BS211" s="60"/>
      <c r="BT211" s="60"/>
      <c r="BU211" s="60"/>
      <c r="BV211" s="60"/>
    </row>
    <row r="212" spans="1:143" outlineLevel="1" x14ac:dyDescent="0.2">
      <c r="B212" s="2">
        <v>198</v>
      </c>
      <c r="E212" t="s">
        <v>224</v>
      </c>
      <c r="F212" s="31"/>
      <c r="G212" s="31">
        <f t="shared" si="76"/>
        <v>0.30182714274141725</v>
      </c>
      <c r="H212" s="31">
        <f t="shared" si="86"/>
        <v>0.31724980557018823</v>
      </c>
      <c r="I212" s="31">
        <f t="shared" si="86"/>
        <v>0.34349077221392721</v>
      </c>
      <c r="J212" s="31">
        <f t="shared" si="86"/>
        <v>0.36818960617583224</v>
      </c>
      <c r="K212" s="31">
        <f t="shared" si="86"/>
        <v>0.39453286981233748</v>
      </c>
      <c r="L212" s="31">
        <f t="shared" ref="L212:M212" si="91">L208*L208/2</f>
        <v>0.42236320146241618</v>
      </c>
      <c r="M212" s="31">
        <f t="shared" si="91"/>
        <v>0.45439925966618777</v>
      </c>
      <c r="N212" s="31">
        <f t="shared" ref="N212" si="92">N208*N208/2</f>
        <v>0.48409613836047238</v>
      </c>
      <c r="O212" s="175"/>
      <c r="P212" s="178">
        <v>210</v>
      </c>
      <c r="R212" s="31">
        <v>4.1296876236300681</v>
      </c>
      <c r="S212" s="31">
        <v>1.7636094511558453</v>
      </c>
      <c r="T212" s="31">
        <v>6.7640984806599569</v>
      </c>
      <c r="U212" s="31">
        <v>0.10268870821605319</v>
      </c>
      <c r="V212" s="31">
        <v>4.5540940521370688E-3</v>
      </c>
      <c r="W212" s="31">
        <v>0.58556641947122068</v>
      </c>
      <c r="X212" s="31">
        <v>2.3250623830895525</v>
      </c>
      <c r="Y212" s="31">
        <v>7.2585380929382906</v>
      </c>
      <c r="Z212" s="31">
        <v>1.3780651088411453</v>
      </c>
      <c r="AA212" s="31">
        <v>0.30182714274141725</v>
      </c>
      <c r="AB212" s="31">
        <v>4.3260719053990144E-3</v>
      </c>
      <c r="AC212" s="31">
        <v>0.20692322876231192</v>
      </c>
      <c r="AD212" s="31">
        <v>1.2608392949422063</v>
      </c>
      <c r="AE212" s="31">
        <v>0.43165119359951915</v>
      </c>
      <c r="AF212" s="31">
        <v>0.38556573245143755</v>
      </c>
      <c r="AG212" s="31">
        <v>0.58755017917471997</v>
      </c>
      <c r="AH212" s="31">
        <v>4.2251153409139484</v>
      </c>
      <c r="AI212" s="31">
        <v>0.13081070638520964</v>
      </c>
      <c r="AJ212" s="31">
        <v>1.2856267099871865</v>
      </c>
      <c r="AK212" s="31">
        <v>0.11387531462194468</v>
      </c>
      <c r="AL212" s="31">
        <v>3.7134023948924311</v>
      </c>
      <c r="AM212" s="31">
        <v>7.2535570849843403</v>
      </c>
      <c r="AN212" s="31">
        <v>2.3219345999639858</v>
      </c>
      <c r="AO212" s="31">
        <v>4.4604097985648519</v>
      </c>
      <c r="AP212" s="31">
        <v>1.0971860550640822</v>
      </c>
      <c r="AQ212" s="31">
        <v>1.2342321396428397</v>
      </c>
      <c r="AR212" s="31">
        <v>0.36154567944502064</v>
      </c>
      <c r="AS212" s="31">
        <v>1.8393095780219597</v>
      </c>
      <c r="AT212" s="31">
        <v>1.2730521068318006</v>
      </c>
      <c r="AU212" s="31">
        <v>0.26971903397741498</v>
      </c>
      <c r="AV212" s="31">
        <v>0.16367209104665817</v>
      </c>
      <c r="AW212" s="31">
        <v>0.13672271639075007</v>
      </c>
      <c r="AX212" s="31">
        <v>3.0803462305667415E-2</v>
      </c>
      <c r="AY212" s="31">
        <v>1.7886723005762057</v>
      </c>
      <c r="AZ212" s="31">
        <v>0.41746823668708283</v>
      </c>
      <c r="BA212" s="31">
        <v>3.2562956183072962</v>
      </c>
      <c r="BB212" s="31">
        <v>7.1833938063179878E-3</v>
      </c>
      <c r="BC212" s="31">
        <v>1.7324735423934783</v>
      </c>
      <c r="BD212" s="31">
        <v>6.0060981836875894E-2</v>
      </c>
      <c r="BE212" s="31">
        <v>1.9482749775661996</v>
      </c>
      <c r="BF212" s="31">
        <v>0.3135613300893636</v>
      </c>
      <c r="BG212" s="31">
        <v>4.0573639011865437</v>
      </c>
      <c r="BH212" s="31">
        <v>2.3426032487392172</v>
      </c>
      <c r="BI212" s="31">
        <v>3.6970822328097528</v>
      </c>
      <c r="BJ212" s="31">
        <v>9.7840593000652287E-2</v>
      </c>
      <c r="BK212" s="31">
        <v>1.9280096813301733</v>
      </c>
      <c r="BL212" s="31">
        <v>3.5829605783038683</v>
      </c>
      <c r="BM212" s="31">
        <v>2.4629659345943451</v>
      </c>
      <c r="BN212" s="31">
        <v>0.71515640817763348</v>
      </c>
      <c r="BO212" s="31">
        <v>4.0768328671477061</v>
      </c>
      <c r="BP212" s="31">
        <v>0.8404343013554666</v>
      </c>
      <c r="BQ212" s="31">
        <v>0.23165476398965995</v>
      </c>
      <c r="BR212" s="31">
        <v>0.13476076369593651</v>
      </c>
      <c r="BS212" s="60"/>
      <c r="BT212" s="60"/>
      <c r="BU212" s="60"/>
      <c r="BV212" s="60"/>
    </row>
    <row r="213" spans="1:143" outlineLevel="1" x14ac:dyDescent="0.2">
      <c r="B213" s="2">
        <v>199</v>
      </c>
      <c r="E213" t="s">
        <v>225</v>
      </c>
      <c r="F213" s="31"/>
      <c r="G213" s="31">
        <f t="shared" si="76"/>
        <v>0.31246591545392083</v>
      </c>
      <c r="H213" s="31">
        <f t="shared" si="86"/>
        <v>0.34640704509576048</v>
      </c>
      <c r="I213" s="31">
        <f t="shared" si="86"/>
        <v>0.38460104385008731</v>
      </c>
      <c r="J213" s="31">
        <f t="shared" si="86"/>
        <v>0.41951116206263894</v>
      </c>
      <c r="K213" s="31">
        <f t="shared" si="86"/>
        <v>0.45449632123047146</v>
      </c>
      <c r="L213" s="31">
        <f t="shared" ref="L213:M213" si="93">L209*L209/2</f>
        <v>0.48108200118132982</v>
      </c>
      <c r="M213" s="31">
        <f t="shared" si="93"/>
        <v>0.4980202111542899</v>
      </c>
      <c r="N213" s="31">
        <f t="shared" ref="N213" si="94">N209*N209/2</f>
        <v>0.51407495804607317</v>
      </c>
      <c r="O213" s="175"/>
      <c r="P213" s="178">
        <v>211</v>
      </c>
      <c r="R213" s="31">
        <v>3.9433697509405063</v>
      </c>
      <c r="S213" s="31">
        <v>1.6092734756226648</v>
      </c>
      <c r="T213" s="31">
        <v>8.1843870289633607</v>
      </c>
      <c r="U213" s="31">
        <v>0.14365732647269774</v>
      </c>
      <c r="V213" s="31">
        <v>3.3218983232975187E-3</v>
      </c>
      <c r="W213" s="31">
        <v>0.73289658688858106</v>
      </c>
      <c r="X213" s="31">
        <v>2.8623696123643203</v>
      </c>
      <c r="Y213" s="31">
        <v>7.7929846512571022</v>
      </c>
      <c r="Z213" s="31">
        <v>1.7874260650448197</v>
      </c>
      <c r="AA213" s="31">
        <v>0.31246591545392083</v>
      </c>
      <c r="AB213" s="31">
        <v>3.4794751550133195E-2</v>
      </c>
      <c r="AC213" s="31">
        <v>3.9939222458083699E-2</v>
      </c>
      <c r="AD213" s="31">
        <v>1.3536493822514557</v>
      </c>
      <c r="AE213" s="31">
        <v>0.45340839707599456</v>
      </c>
      <c r="AF213" s="31">
        <v>0.5604271328359719</v>
      </c>
      <c r="AG213" s="31">
        <v>0.49608791708450112</v>
      </c>
      <c r="AH213" s="31">
        <v>5.0079046579195978</v>
      </c>
      <c r="AI213" s="31">
        <v>0.22096166380883833</v>
      </c>
      <c r="AJ213" s="31">
        <v>1.6858038746804629</v>
      </c>
      <c r="AK213" s="31">
        <v>0.68558167538836723</v>
      </c>
      <c r="AL213" s="31">
        <v>4.8107465649634076</v>
      </c>
      <c r="AM213" s="31">
        <v>9.9067626418504151</v>
      </c>
      <c r="AN213" s="31">
        <v>3.0278177523649243</v>
      </c>
      <c r="AO213" s="31">
        <v>4.9861630760013789</v>
      </c>
      <c r="AP213" s="31">
        <v>1.1232434523424581</v>
      </c>
      <c r="AQ213" s="31">
        <v>1.3938862910297729</v>
      </c>
      <c r="AR213" s="31">
        <v>0.40296919884434218</v>
      </c>
      <c r="AS213" s="31">
        <v>1.8926673522169721</v>
      </c>
      <c r="AT213" s="31">
        <v>1.4611910905418228</v>
      </c>
      <c r="AU213" s="31">
        <v>0.23408016290705505</v>
      </c>
      <c r="AV213" s="31">
        <v>0.13510450999937182</v>
      </c>
      <c r="AW213" s="31">
        <v>0.22860627121006097</v>
      </c>
      <c r="AX213" s="31">
        <v>2.7274034660801923E-2</v>
      </c>
      <c r="AY213" s="31">
        <v>1.5037276164374094</v>
      </c>
      <c r="AZ213" s="31">
        <v>0.62228782194548038</v>
      </c>
      <c r="BA213" s="31">
        <v>3.5659539218215031</v>
      </c>
      <c r="BB213" s="31">
        <v>5.0624448227758114E-4</v>
      </c>
      <c r="BC213" s="31">
        <v>1.6593149239907905</v>
      </c>
      <c r="BD213" s="31">
        <v>7.8331725472215188E-2</v>
      </c>
      <c r="BE213" s="31">
        <v>2.4239091707660974</v>
      </c>
      <c r="BF213" s="31">
        <v>0.50533546524897399</v>
      </c>
      <c r="BG213" s="31">
        <v>4.3024967216404484</v>
      </c>
      <c r="BH213" s="31">
        <v>3.8311466845723205</v>
      </c>
      <c r="BI213" s="31">
        <v>4.5416991265603937</v>
      </c>
      <c r="BJ213" s="31">
        <v>0.15323900217381484</v>
      </c>
      <c r="BK213" s="31">
        <v>2.4352206384066872</v>
      </c>
      <c r="BL213" s="31">
        <v>3.5855903338287227</v>
      </c>
      <c r="BM213" s="31">
        <v>2.8353173903599069</v>
      </c>
      <c r="BN213" s="31">
        <v>1.041784740809532</v>
      </c>
      <c r="BO213" s="31">
        <v>3.5851763137328292</v>
      </c>
      <c r="BP213" s="31">
        <v>0.87185013016202517</v>
      </c>
      <c r="BQ213" s="31">
        <v>0.25240503102870993</v>
      </c>
      <c r="BR213" s="31">
        <v>0.1649349447352664</v>
      </c>
      <c r="BS213" s="60"/>
      <c r="BT213" s="60"/>
      <c r="BU213" s="60"/>
      <c r="BV213" s="60"/>
    </row>
    <row r="214" spans="1:143" outlineLevel="1" x14ac:dyDescent="0.2">
      <c r="B214" s="2">
        <v>200</v>
      </c>
      <c r="E214" t="s">
        <v>226</v>
      </c>
      <c r="F214" s="31"/>
      <c r="G214" s="31">
        <f t="shared" si="76"/>
        <v>-0.31623130069215782</v>
      </c>
      <c r="H214" s="31">
        <f t="shared" ref="H214:K214" si="95">H206*H207</f>
        <v>-0.33801162421724251</v>
      </c>
      <c r="I214" s="31">
        <f t="shared" si="95"/>
        <v>-0.32997733864240353</v>
      </c>
      <c r="J214" s="31">
        <f t="shared" si="95"/>
        <v>-0.34142120881098154</v>
      </c>
      <c r="K214" s="31">
        <f t="shared" si="95"/>
        <v>-0.35151497005850585</v>
      </c>
      <c r="L214" s="31">
        <f t="shared" ref="L214:M214" si="96">L206*L207</f>
        <v>-0.36168080907741085</v>
      </c>
      <c r="M214" s="31">
        <f t="shared" si="96"/>
        <v>-0.37123759267417306</v>
      </c>
      <c r="N214" s="31">
        <f t="shared" ref="N214" si="97">N206*N207</f>
        <v>-0.38084969471780133</v>
      </c>
      <c r="O214" s="175"/>
      <c r="P214" s="178">
        <v>212</v>
      </c>
      <c r="R214" s="31">
        <v>-0.8521809206957458</v>
      </c>
      <c r="S214" s="31">
        <v>0.11071373808004653</v>
      </c>
      <c r="T214" s="31">
        <v>0.46950663164850526</v>
      </c>
      <c r="U214" s="31">
        <v>0.1095537433862456</v>
      </c>
      <c r="V214" s="31">
        <v>-2.4007993296343084E-2</v>
      </c>
      <c r="W214" s="31">
        <v>9.3040624236614911E-2</v>
      </c>
      <c r="X214" s="31">
        <v>0.409529103278646</v>
      </c>
      <c r="Y214" s="31">
        <v>0.92207971197097616</v>
      </c>
      <c r="Z214" s="31">
        <v>0.51879162768657661</v>
      </c>
      <c r="AA214" s="31">
        <v>-0.31623130069215782</v>
      </c>
      <c r="AB214" s="31">
        <v>-1.5736063442892037E-4</v>
      </c>
      <c r="AC214" s="31">
        <v>-0.12026103949107754</v>
      </c>
      <c r="AD214" s="31">
        <v>0.11256019915944253</v>
      </c>
      <c r="AE214" s="31">
        <v>0.15654381564026718</v>
      </c>
      <c r="AF214" s="31">
        <v>0.22575019640411306</v>
      </c>
      <c r="AG214" s="31">
        <v>0.14924656500697711</v>
      </c>
      <c r="AH214" s="31">
        <v>0.3622247567002243</v>
      </c>
      <c r="AI214" s="31">
        <v>3.8626703370941921E-2</v>
      </c>
      <c r="AJ214" s="31">
        <v>0.43381452157751865</v>
      </c>
      <c r="AK214" s="31">
        <v>0.28258831028078135</v>
      </c>
      <c r="AL214" s="31">
        <v>0.44630919030301397</v>
      </c>
      <c r="AM214" s="31">
        <v>0.18969129738321641</v>
      </c>
      <c r="AN214" s="31">
        <v>0.11747574088504925</v>
      </c>
      <c r="AO214" s="31">
        <v>-0.77115889300672924</v>
      </c>
      <c r="AP214" s="31">
        <v>-0.51688006868894942</v>
      </c>
      <c r="AQ214" s="31">
        <v>0.23446870499160291</v>
      </c>
      <c r="AR214" s="31">
        <v>7.4532380119560482E-2</v>
      </c>
      <c r="AS214" s="31">
        <v>0.25447089115035193</v>
      </c>
      <c r="AT214" s="31">
        <v>0.22877919001247357</v>
      </c>
      <c r="AU214" s="31">
        <v>-0.16376605878256789</v>
      </c>
      <c r="AV214" s="31">
        <v>9.4616034507876187E-2</v>
      </c>
      <c r="AW214" s="31">
        <v>9.1945571551959815E-2</v>
      </c>
      <c r="AX214" s="31">
        <v>8.9840642968032521E-3</v>
      </c>
      <c r="AY214" s="31">
        <v>0.2381725598504984</v>
      </c>
      <c r="AZ214" s="31">
        <v>5.8422109656839964E-2</v>
      </c>
      <c r="BA214" s="31">
        <v>0.41997922293237705</v>
      </c>
      <c r="BB214" s="31">
        <v>-5.927572535448318E-2</v>
      </c>
      <c r="BC214" s="31">
        <v>0.42529532723285918</v>
      </c>
      <c r="BD214" s="31">
        <v>2.5762703118445973E-3</v>
      </c>
      <c r="BE214" s="31">
        <v>-2.0354770839222883E-2</v>
      </c>
      <c r="BF214" s="31">
        <v>4.2237514857292283E-2</v>
      </c>
      <c r="BG214" s="31">
        <v>-3.2204854066709303E-2</v>
      </c>
      <c r="BH214" s="31">
        <v>0.31223463032311138</v>
      </c>
      <c r="BI214" s="31">
        <v>0.39177865002330814</v>
      </c>
      <c r="BJ214" s="31">
        <v>1.2833172260607336E-2</v>
      </c>
      <c r="BK214" s="31">
        <v>0.39546330784739225</v>
      </c>
      <c r="BL214" s="31">
        <v>-0.75870613282209931</v>
      </c>
      <c r="BM214" s="31">
        <v>0.33018488340682511</v>
      </c>
      <c r="BN214" s="31">
        <v>0.11423635301620423</v>
      </c>
      <c r="BO214" s="31">
        <v>0.37309831758286466</v>
      </c>
      <c r="BP214" s="31">
        <v>3.6900287109685355E-2</v>
      </c>
      <c r="BQ214" s="31">
        <v>-0.21851885844537686</v>
      </c>
      <c r="BR214" s="31">
        <v>-0.13805316576284182</v>
      </c>
      <c r="BS214" s="60"/>
      <c r="BT214" s="60"/>
      <c r="BU214" s="60"/>
      <c r="BV214" s="60"/>
    </row>
    <row r="215" spans="1:143" outlineLevel="1" x14ac:dyDescent="0.2">
      <c r="B215" s="2">
        <v>201</v>
      </c>
      <c r="E215" t="s">
        <v>227</v>
      </c>
      <c r="F215" s="31"/>
      <c r="G215" s="31">
        <f t="shared" si="76"/>
        <v>-0.2367782508306672</v>
      </c>
      <c r="H215" s="31">
        <f t="shared" ref="H215:K215" si="98">H206*H208</f>
        <v>-0.2544933284886004</v>
      </c>
      <c r="I215" s="31">
        <f t="shared" si="98"/>
        <v>-0.25388998466994056</v>
      </c>
      <c r="J215" s="31">
        <f t="shared" si="98"/>
        <v>-0.26723931292929254</v>
      </c>
      <c r="K215" s="31">
        <f t="shared" si="98"/>
        <v>-0.28021337359541931</v>
      </c>
      <c r="L215" s="31">
        <f t="shared" ref="L215:M215" si="99">L206*L208</f>
        <v>-0.29344896994099468</v>
      </c>
      <c r="M215" s="31">
        <f t="shared" si="99"/>
        <v>-0.30731075924533641</v>
      </c>
      <c r="N215" s="31">
        <f t="shared" ref="N215" si="100">N206*N208</f>
        <v>-0.32022447675423854</v>
      </c>
      <c r="O215" s="175"/>
      <c r="P215" s="178">
        <v>213</v>
      </c>
      <c r="R215" s="31">
        <v>-0.86217337815612882</v>
      </c>
      <c r="S215" s="31">
        <v>0.12809208776975589</v>
      </c>
      <c r="T215" s="31">
        <v>0.4708739275469826</v>
      </c>
      <c r="U215" s="31">
        <v>9.4023914837704989E-2</v>
      </c>
      <c r="V215" s="31">
        <v>-2.480017071071319E-2</v>
      </c>
      <c r="W215" s="31">
        <v>0.14015912185428064</v>
      </c>
      <c r="X215" s="31">
        <v>0.4150226516074757</v>
      </c>
      <c r="Y215" s="31">
        <v>1.1136483497939589</v>
      </c>
      <c r="Z215" s="31">
        <v>0.53667678736480218</v>
      </c>
      <c r="AA215" s="31">
        <v>-0.2367782508306672</v>
      </c>
      <c r="AB215" s="31">
        <v>1.505598097150428E-2</v>
      </c>
      <c r="AC215" s="31">
        <v>-0.20796132032118886</v>
      </c>
      <c r="AD215" s="31">
        <v>0.14862530549460706</v>
      </c>
      <c r="AE215" s="31">
        <v>0.15598638208461169</v>
      </c>
      <c r="AF215" s="31">
        <v>0.28387500648811875</v>
      </c>
      <c r="AG215" s="31">
        <v>0.15666239265471654</v>
      </c>
      <c r="AH215" s="31">
        <v>0.37215080921477423</v>
      </c>
      <c r="AI215" s="31">
        <v>7.2149968476178647E-2</v>
      </c>
      <c r="AJ215" s="31">
        <v>0.41668811731219613</v>
      </c>
      <c r="AK215" s="31">
        <v>0.13368758819517887</v>
      </c>
      <c r="AL215" s="31">
        <v>0.38441516037003709</v>
      </c>
      <c r="AM215" s="31">
        <v>0.18511614848913699</v>
      </c>
      <c r="AN215" s="31">
        <v>0.10473546874827004</v>
      </c>
      <c r="AO215" s="31">
        <v>-0.73158193923663017</v>
      </c>
      <c r="AP215" s="31">
        <v>-0.43297581391732298</v>
      </c>
      <c r="AQ215" s="31">
        <v>0.3711432217545021</v>
      </c>
      <c r="AR215" s="31">
        <v>7.8964737867741761E-2</v>
      </c>
      <c r="AS215" s="31">
        <v>0.28396704914336829</v>
      </c>
      <c r="AT215" s="31">
        <v>0.25054787461568251</v>
      </c>
      <c r="AU215" s="31">
        <v>-0.12330367194614314</v>
      </c>
      <c r="AV215" s="31">
        <v>0.14867604098579074</v>
      </c>
      <c r="AW215" s="31">
        <v>0.14046749107289785</v>
      </c>
      <c r="AX215" s="31">
        <v>3.2146452464636009E-2</v>
      </c>
      <c r="AY215" s="31">
        <v>0.24496197619710974</v>
      </c>
      <c r="AZ215" s="31">
        <v>6.4871077903100191E-2</v>
      </c>
      <c r="BA215" s="31">
        <v>0.45297449061603956</v>
      </c>
      <c r="BB215" s="31">
        <v>-3.3576941298843907E-2</v>
      </c>
      <c r="BC215" s="31">
        <v>0.50002163030418467</v>
      </c>
      <c r="BD215" s="31">
        <v>0.10397578823620107</v>
      </c>
      <c r="BE215" s="31">
        <v>-2.3861968737145831E-2</v>
      </c>
      <c r="BF215" s="31">
        <v>5.4011015705912789E-2</v>
      </c>
      <c r="BG215" s="31">
        <v>-3.4435240972649384E-2</v>
      </c>
      <c r="BH215" s="31">
        <v>0.28810763055224808</v>
      </c>
      <c r="BI215" s="31">
        <v>0.34812021120319103</v>
      </c>
      <c r="BJ215" s="31">
        <v>5.6631650773239103E-2</v>
      </c>
      <c r="BK215" s="31">
        <v>0.38759588962572156</v>
      </c>
      <c r="BL215" s="31">
        <v>-0.80307669423174344</v>
      </c>
      <c r="BM215" s="31">
        <v>0.52429088846464711</v>
      </c>
      <c r="BN215" s="31">
        <v>0.15489371762632431</v>
      </c>
      <c r="BO215" s="31">
        <v>0.39887356610602381</v>
      </c>
      <c r="BP215" s="31">
        <v>5.1013465417097344E-2</v>
      </c>
      <c r="BQ215" s="31">
        <v>-0.15715405378959452</v>
      </c>
      <c r="BR215" s="31">
        <v>-0.11985818095044873</v>
      </c>
      <c r="BS215" s="60"/>
      <c r="BT215" s="60"/>
      <c r="BU215" s="60"/>
      <c r="BV215" s="60"/>
    </row>
    <row r="216" spans="1:143" outlineLevel="1" x14ac:dyDescent="0.2">
      <c r="B216" s="2">
        <v>202</v>
      </c>
      <c r="E216" t="s">
        <v>228</v>
      </c>
      <c r="F216" s="31"/>
      <c r="G216" s="31">
        <f t="shared" si="76"/>
        <v>-0.2409150808404899</v>
      </c>
      <c r="H216" s="31">
        <f t="shared" ref="H216:K216" si="101">H206*H209</f>
        <v>-0.26593106786895759</v>
      </c>
      <c r="I216" s="31">
        <f t="shared" si="101"/>
        <v>-0.26865396927442864</v>
      </c>
      <c r="J216" s="31">
        <f t="shared" si="101"/>
        <v>-0.2852570224512061</v>
      </c>
      <c r="K216" s="31">
        <f t="shared" si="101"/>
        <v>-0.30075471817292776</v>
      </c>
      <c r="L216" s="31">
        <f t="shared" ref="L216:M216" si="102">L206*L209</f>
        <v>-0.31318366873404019</v>
      </c>
      <c r="M216" s="31">
        <f t="shared" si="102"/>
        <v>-0.32172324617914017</v>
      </c>
      <c r="N216" s="31">
        <f t="shared" ref="N216" si="103">N206*N209</f>
        <v>-0.32999088192099124</v>
      </c>
      <c r="O216" s="175"/>
      <c r="P216" s="178">
        <v>214</v>
      </c>
      <c r="R216" s="31">
        <v>-0.84249970607484759</v>
      </c>
      <c r="S216" s="31">
        <v>0.12235902905326757</v>
      </c>
      <c r="T216" s="31">
        <v>0.51795587355042572</v>
      </c>
      <c r="U216" s="31">
        <v>0.1112092403932452</v>
      </c>
      <c r="V216" s="31">
        <v>2.1181018533808792E-2</v>
      </c>
      <c r="W216" s="31">
        <v>0.15680309687830174</v>
      </c>
      <c r="X216" s="31">
        <v>0.46048697676670686</v>
      </c>
      <c r="Y216" s="31">
        <v>1.1539192226027715</v>
      </c>
      <c r="Z216" s="31">
        <v>0.61121216046279025</v>
      </c>
      <c r="AA216" s="31">
        <v>-0.2409150808404899</v>
      </c>
      <c r="AB216" s="31">
        <v>4.2699133333841059E-2</v>
      </c>
      <c r="AC216" s="31">
        <v>-9.1364555511934301E-2</v>
      </c>
      <c r="AD216" s="31">
        <v>0.15399832150078627</v>
      </c>
      <c r="AE216" s="31">
        <v>0.15986926991743405</v>
      </c>
      <c r="AF216" s="31">
        <v>0.34224532109150468</v>
      </c>
      <c r="AG216" s="31">
        <v>0.1439532910821584</v>
      </c>
      <c r="AH216" s="31">
        <v>0.40516106971163446</v>
      </c>
      <c r="AI216" s="31">
        <v>9.3771954023358986E-2</v>
      </c>
      <c r="AJ216" s="31">
        <v>0.47715249203513849</v>
      </c>
      <c r="AK216" s="31">
        <v>0.32802420679658839</v>
      </c>
      <c r="AL216" s="31">
        <v>0.437542999240772</v>
      </c>
      <c r="AM216" s="31">
        <v>0.21633892535593335</v>
      </c>
      <c r="AN216" s="31">
        <v>0.11960068159066596</v>
      </c>
      <c r="AO216" s="31">
        <v>-0.77349735676870768</v>
      </c>
      <c r="AP216" s="31">
        <v>-0.43808708030309662</v>
      </c>
      <c r="AQ216" s="31">
        <v>0.39441804953584575</v>
      </c>
      <c r="AR216" s="31">
        <v>8.3365725874989555E-2</v>
      </c>
      <c r="AS216" s="31">
        <v>0.28805649876137401</v>
      </c>
      <c r="AT216" s="31">
        <v>0.26842387447808819</v>
      </c>
      <c r="AU216" s="31">
        <v>-0.11486891466986798</v>
      </c>
      <c r="AV216" s="31">
        <v>0.1350792360751247</v>
      </c>
      <c r="AW216" s="31">
        <v>0.18163500753226097</v>
      </c>
      <c r="AX216" s="31">
        <v>3.0248788146247874E-2</v>
      </c>
      <c r="AY216" s="31">
        <v>0.22460420049975199</v>
      </c>
      <c r="AZ216" s="31">
        <v>7.9201799032552159E-2</v>
      </c>
      <c r="BA216" s="31">
        <v>0.47402330765958417</v>
      </c>
      <c r="BB216" s="31">
        <v>-8.9136678071986119E-3</v>
      </c>
      <c r="BC216" s="31">
        <v>0.48935034171842379</v>
      </c>
      <c r="BD216" s="31">
        <v>0.11874213525563823</v>
      </c>
      <c r="BE216" s="31">
        <v>-2.661578728170921E-2</v>
      </c>
      <c r="BF216" s="31">
        <v>6.8566342682851431E-2</v>
      </c>
      <c r="BG216" s="31">
        <v>-3.5460219538372841E-2</v>
      </c>
      <c r="BH216" s="31">
        <v>0.36844255074901089</v>
      </c>
      <c r="BI216" s="31">
        <v>0.38584143414607702</v>
      </c>
      <c r="BJ216" s="31">
        <v>7.0873575129755909E-2</v>
      </c>
      <c r="BK216" s="31">
        <v>0.43560586202057189</v>
      </c>
      <c r="BL216" s="31">
        <v>-0.80337135390731107</v>
      </c>
      <c r="BM216" s="31">
        <v>0.56252774620644341</v>
      </c>
      <c r="BN216" s="31">
        <v>0.18694862797193357</v>
      </c>
      <c r="BO216" s="31">
        <v>0.37404948525822163</v>
      </c>
      <c r="BP216" s="31">
        <v>5.1958171666974397E-2</v>
      </c>
      <c r="BQ216" s="31">
        <v>-0.16404159137850863</v>
      </c>
      <c r="BR216" s="31">
        <v>-0.13259962326008326</v>
      </c>
      <c r="BS216" s="60"/>
      <c r="BT216" s="60"/>
      <c r="BU216" s="60"/>
      <c r="BV216" s="60"/>
    </row>
    <row r="217" spans="1:143" outlineLevel="1" x14ac:dyDescent="0.2">
      <c r="B217" s="2">
        <v>203</v>
      </c>
      <c r="E217" t="s">
        <v>229</v>
      </c>
      <c r="F217" s="31"/>
      <c r="G217" s="31">
        <f t="shared" si="76"/>
        <v>0.80621585469499346</v>
      </c>
      <c r="H217" s="31">
        <f t="shared" ref="H217:K217" si="104">H207*H208</f>
        <v>0.8427263905127248</v>
      </c>
      <c r="I217" s="31">
        <f t="shared" si="104"/>
        <v>0.89286051208931527</v>
      </c>
      <c r="J217" s="31">
        <f t="shared" si="104"/>
        <v>0.94078778331129909</v>
      </c>
      <c r="K217" s="31">
        <f t="shared" si="104"/>
        <v>0.989847187803511</v>
      </c>
      <c r="L217" s="31">
        <f t="shared" ref="L217:M217" si="105">L207*L208</f>
        <v>1.0411395511810353</v>
      </c>
      <c r="M217" s="31">
        <f t="shared" si="105"/>
        <v>1.0978469330891933</v>
      </c>
      <c r="N217" s="31">
        <f t="shared" ref="N217" si="106">N207*N208</f>
        <v>1.1514914061372548</v>
      </c>
      <c r="O217" s="175"/>
      <c r="P217" s="178">
        <v>215</v>
      </c>
      <c r="R217" s="31">
        <v>8.1636503525944129</v>
      </c>
      <c r="S217" s="31">
        <v>3.0486784664128983</v>
      </c>
      <c r="T217" s="31">
        <v>13.488914582031329</v>
      </c>
      <c r="U217" s="31">
        <v>0.23929938267269746</v>
      </c>
      <c r="V217" s="31">
        <v>8.817250554440114E-3</v>
      </c>
      <c r="W217" s="31">
        <v>0.77742303859815365</v>
      </c>
      <c r="X217" s="31">
        <v>4.5885722580469617</v>
      </c>
      <c r="Y217" s="31">
        <v>12.019863748381958</v>
      </c>
      <c r="Z217" s="31">
        <v>2.6642800944837943</v>
      </c>
      <c r="AA217" s="31">
        <v>0.80621585469499346</v>
      </c>
      <c r="AB217" s="31">
        <v>-9.0429633367250653E-5</v>
      </c>
      <c r="AC217" s="31">
        <v>0.2393214521563142</v>
      </c>
      <c r="AD217" s="31">
        <v>1.9097733279598939</v>
      </c>
      <c r="AE217" s="31">
        <v>0.86638748804483645</v>
      </c>
      <c r="AF217" s="31">
        <v>0.61323848763170874</v>
      </c>
      <c r="AG217" s="31">
        <v>1.1194753830209789</v>
      </c>
      <c r="AH217" s="31">
        <v>8.2248450816061389</v>
      </c>
      <c r="AI217" s="31">
        <v>0.14006343897303633</v>
      </c>
      <c r="AJ217" s="31">
        <v>2.676935160608414</v>
      </c>
      <c r="AK217" s="31">
        <v>0.48141840504634364</v>
      </c>
      <c r="AL217" s="31">
        <v>8.6225819738138139</v>
      </c>
      <c r="AM217" s="31">
        <v>14.865657754052112</v>
      </c>
      <c r="AN217" s="31">
        <v>5.208760521671989</v>
      </c>
      <c r="AO217" s="31">
        <v>9.403416071771213</v>
      </c>
      <c r="AP217" s="31">
        <v>2.6196086953456064</v>
      </c>
      <c r="AQ217" s="31">
        <v>1.5594454888495424</v>
      </c>
      <c r="AR217" s="31">
        <v>0.68250362728017688</v>
      </c>
      <c r="AS217" s="31">
        <v>3.2965144993588185</v>
      </c>
      <c r="AT217" s="31">
        <v>2.3248876510439356</v>
      </c>
      <c r="AU217" s="31">
        <v>0.7164559250500796</v>
      </c>
      <c r="AV217" s="31">
        <v>0.20831875952261725</v>
      </c>
      <c r="AW217" s="31">
        <v>0.17898872125736301</v>
      </c>
      <c r="AX217" s="31">
        <v>1.7217469717550365E-2</v>
      </c>
      <c r="AY217" s="31">
        <v>3.4781941848731823</v>
      </c>
      <c r="AZ217" s="31">
        <v>0.75193370883744182</v>
      </c>
      <c r="BA217" s="31">
        <v>6.0382053813004601</v>
      </c>
      <c r="BB217" s="31">
        <v>2.5362696058980297E-2</v>
      </c>
      <c r="BC217" s="31">
        <v>2.9471241141559017</v>
      </c>
      <c r="BD217" s="31">
        <v>2.9763337606073122E-3</v>
      </c>
      <c r="BE217" s="31">
        <v>3.323840638381081</v>
      </c>
      <c r="BF217" s="31">
        <v>0.49042037685182616</v>
      </c>
      <c r="BG217" s="31">
        <v>7.589133030143782</v>
      </c>
      <c r="BH217" s="31">
        <v>5.0775597852911636</v>
      </c>
      <c r="BI217" s="31">
        <v>8.3214811411793477</v>
      </c>
      <c r="BJ217" s="31">
        <v>4.434287776935758E-2</v>
      </c>
      <c r="BK217" s="31">
        <v>3.9342888123859447</v>
      </c>
      <c r="BL217" s="31">
        <v>6.7699988903787292</v>
      </c>
      <c r="BM217" s="31">
        <v>3.102224882566702</v>
      </c>
      <c r="BN217" s="31">
        <v>1.0548763520993358</v>
      </c>
      <c r="BO217" s="31">
        <v>7.6267750638307561</v>
      </c>
      <c r="BP217" s="31">
        <v>1.2158463167824967</v>
      </c>
      <c r="BQ217" s="31">
        <v>0.64422053850710659</v>
      </c>
      <c r="BR217" s="31">
        <v>0.31043604869213776</v>
      </c>
      <c r="BS217" s="60"/>
      <c r="BT217" s="60"/>
      <c r="BU217" s="60"/>
      <c r="BV217" s="60"/>
    </row>
    <row r="218" spans="1:143" outlineLevel="1" x14ac:dyDescent="0.2">
      <c r="B218" s="2">
        <v>204</v>
      </c>
      <c r="E218" t="s">
        <v>230</v>
      </c>
      <c r="F218" s="31"/>
      <c r="G218" s="31">
        <f t="shared" si="76"/>
        <v>0.82030151471822876</v>
      </c>
      <c r="H218" s="31">
        <f t="shared" ref="H218:K218" si="107">H207*H209</f>
        <v>0.88060119407192861</v>
      </c>
      <c r="I218" s="31">
        <f t="shared" si="107"/>
        <v>0.94478134256862301</v>
      </c>
      <c r="J218" s="31">
        <f t="shared" si="107"/>
        <v>1.0042172271893892</v>
      </c>
      <c r="K218" s="31">
        <f t="shared" si="107"/>
        <v>1.0624090070445396</v>
      </c>
      <c r="L218" s="31">
        <f t="shared" ref="L218:M218" si="108">L207*L209</f>
        <v>1.1111570927257057</v>
      </c>
      <c r="M218" s="31">
        <f t="shared" si="108"/>
        <v>1.1493345693090262</v>
      </c>
      <c r="N218" s="31">
        <f t="shared" ref="N218" si="109">N207*N209</f>
        <v>1.1866103068919935</v>
      </c>
      <c r="O218" s="175"/>
      <c r="P218" s="178">
        <v>216</v>
      </c>
      <c r="R218" s="31">
        <v>7.9773664982185553</v>
      </c>
      <c r="S218" s="31">
        <v>2.9122277850323615</v>
      </c>
      <c r="T218" s="31">
        <v>14.837650009589884</v>
      </c>
      <c r="U218" s="31">
        <v>0.28303759335631551</v>
      </c>
      <c r="V218" s="31">
        <v>-7.5305266882762191E-3</v>
      </c>
      <c r="W218" s="31">
        <v>0.86974246430759117</v>
      </c>
      <c r="X218" s="31">
        <v>5.0912348003165384</v>
      </c>
      <c r="Y218" s="31">
        <v>12.454516575982254</v>
      </c>
      <c r="Z218" s="31">
        <v>3.0343037578044645</v>
      </c>
      <c r="AA218" s="31">
        <v>0.82030151471822876</v>
      </c>
      <c r="AB218" s="31">
        <v>-2.5646067033337975E-4</v>
      </c>
      <c r="AC218" s="31">
        <v>0.10514213925436623</v>
      </c>
      <c r="AD218" s="31">
        <v>1.9788143477590083</v>
      </c>
      <c r="AE218" s="31">
        <v>0.88795402091059683</v>
      </c>
      <c r="AF218" s="31">
        <v>0.73933244670473319</v>
      </c>
      <c r="AG218" s="31">
        <v>1.0286589074795294</v>
      </c>
      <c r="AH218" s="31">
        <v>8.9543995309515623</v>
      </c>
      <c r="AI218" s="31">
        <v>0.1820378114797028</v>
      </c>
      <c r="AJ218" s="31">
        <v>3.0653772685910057</v>
      </c>
      <c r="AK218" s="31">
        <v>1.1812382329917783</v>
      </c>
      <c r="AL218" s="31">
        <v>9.8142601202051232</v>
      </c>
      <c r="AM218" s="31">
        <v>17.372986902919788</v>
      </c>
      <c r="AN218" s="31">
        <v>5.9480452618379349</v>
      </c>
      <c r="AO218" s="31">
        <v>9.9421774732451382</v>
      </c>
      <c r="AP218" s="31">
        <v>2.6505330967509866</v>
      </c>
      <c r="AQ218" s="31">
        <v>1.6572401488618835</v>
      </c>
      <c r="AR218" s="31">
        <v>0.72054200187206197</v>
      </c>
      <c r="AS218" s="31">
        <v>3.3439880706792255</v>
      </c>
      <c r="AT218" s="31">
        <v>2.4907629010093117</v>
      </c>
      <c r="AU218" s="31">
        <v>0.66744577205491062</v>
      </c>
      <c r="AV218" s="31">
        <v>0.189267475175251</v>
      </c>
      <c r="AW218" s="31">
        <v>0.23144584903918433</v>
      </c>
      <c r="AX218" s="31">
        <v>1.6201090757169998E-2</v>
      </c>
      <c r="AY218" s="31">
        <v>3.1891358659178923</v>
      </c>
      <c r="AZ218" s="31">
        <v>0.91804397919983605</v>
      </c>
      <c r="BA218" s="31">
        <v>6.3187886878118027</v>
      </c>
      <c r="BB218" s="31">
        <v>6.7330328082171025E-3</v>
      </c>
      <c r="BC218" s="31">
        <v>2.8842276112564567</v>
      </c>
      <c r="BD218" s="31">
        <v>3.3990242532723359E-3</v>
      </c>
      <c r="BE218" s="31">
        <v>3.7074323734124981</v>
      </c>
      <c r="BF218" s="31">
        <v>0.62258284126647612</v>
      </c>
      <c r="BG218" s="31">
        <v>7.8150265760753941</v>
      </c>
      <c r="BH218" s="31">
        <v>6.4933687292048665</v>
      </c>
      <c r="BI218" s="31">
        <v>9.2231709461364986</v>
      </c>
      <c r="BJ218" s="31">
        <v>5.549437878193067E-2</v>
      </c>
      <c r="BK218" s="31">
        <v>4.4216136327250171</v>
      </c>
      <c r="BL218" s="31">
        <v>6.7724828943237574</v>
      </c>
      <c r="BM218" s="31">
        <v>3.328472055896631</v>
      </c>
      <c r="BN218" s="31">
        <v>1.2731806668929324</v>
      </c>
      <c r="BO218" s="31">
        <v>7.1521191906907147</v>
      </c>
      <c r="BP218" s="31">
        <v>1.2383622859479526</v>
      </c>
      <c r="BQ218" s="31">
        <v>0.67245457426706723</v>
      </c>
      <c r="BR218" s="31">
        <v>0.34343674145984288</v>
      </c>
      <c r="BS218" s="60"/>
      <c r="BT218" s="60"/>
      <c r="BU218" s="60"/>
      <c r="BV218" s="60"/>
    </row>
    <row r="219" spans="1:143" outlineLevel="1" x14ac:dyDescent="0.2">
      <c r="B219" s="2">
        <v>205</v>
      </c>
      <c r="E219" t="s">
        <v>231</v>
      </c>
      <c r="F219" s="31"/>
      <c r="G219" s="31">
        <f t="shared" si="76"/>
        <v>0.61420092629542056</v>
      </c>
      <c r="H219" s="31">
        <f t="shared" ref="H219:K219" si="110">H208*H209</f>
        <v>0.66301604114764356</v>
      </c>
      <c r="I219" s="31">
        <f t="shared" si="110"/>
        <v>0.72693028426761519</v>
      </c>
      <c r="J219" s="31">
        <f t="shared" si="110"/>
        <v>0.78602709761485645</v>
      </c>
      <c r="K219" s="31">
        <f t="shared" si="110"/>
        <v>0.8469090575361865</v>
      </c>
      <c r="L219" s="31">
        <f t="shared" ref="L219:M219" si="111">L208*L209</f>
        <v>0.9015349891931923</v>
      </c>
      <c r="M219" s="31">
        <f t="shared" si="111"/>
        <v>0.95142002343299004</v>
      </c>
      <c r="N219" s="31">
        <f t="shared" ref="N219" si="112">N208*N209</f>
        <v>0.99772080667474483</v>
      </c>
      <c r="O219" s="175"/>
      <c r="P219" s="178">
        <v>217</v>
      </c>
      <c r="R219" s="31">
        <v>8.0709070756281651</v>
      </c>
      <c r="S219" s="31">
        <v>3.3693500329307122</v>
      </c>
      <c r="T219" s="31">
        <v>14.880860172415321</v>
      </c>
      <c r="U219" s="31">
        <v>0.24291550202696535</v>
      </c>
      <c r="V219" s="31">
        <v>-7.7790069792829809E-3</v>
      </c>
      <c r="W219" s="31">
        <v>1.3102055262088077</v>
      </c>
      <c r="X219" s="31">
        <v>5.1595301771409012</v>
      </c>
      <c r="Y219" s="31">
        <v>15.042031239009324</v>
      </c>
      <c r="Z219" s="31">
        <v>3.1389103172097732</v>
      </c>
      <c r="AA219" s="31">
        <v>0.61420092629542056</v>
      </c>
      <c r="AB219" s="31">
        <v>2.4537693219727888E-2</v>
      </c>
      <c r="AC219" s="31">
        <v>0.18181697242318076</v>
      </c>
      <c r="AD219" s="31">
        <v>2.6128408544853077</v>
      </c>
      <c r="AE219" s="31">
        <v>0.88479212425495246</v>
      </c>
      <c r="AF219" s="31">
        <v>0.92969134223689653</v>
      </c>
      <c r="AG219" s="31">
        <v>1.0797713546291405</v>
      </c>
      <c r="AH219" s="31">
        <v>9.1997771268679145</v>
      </c>
      <c r="AI219" s="31">
        <v>0.34002441869304245</v>
      </c>
      <c r="AJ219" s="31">
        <v>2.9443603645539684</v>
      </c>
      <c r="AK219" s="31">
        <v>0.55882315264809945</v>
      </c>
      <c r="AL219" s="31">
        <v>8.4532213541479333</v>
      </c>
      <c r="AM219" s="31">
        <v>16.953969252072184</v>
      </c>
      <c r="AN219" s="31">
        <v>5.3029783335787091</v>
      </c>
      <c r="AO219" s="31">
        <v>9.4319310093827156</v>
      </c>
      <c r="AP219" s="31">
        <v>2.2202766065084614</v>
      </c>
      <c r="AQ219" s="31">
        <v>2.6232645763601496</v>
      </c>
      <c r="AR219" s="31">
        <v>0.76339183331129057</v>
      </c>
      <c r="AS219" s="31">
        <v>3.7315954705418641</v>
      </c>
      <c r="AT219" s="31">
        <v>2.7277627435670602</v>
      </c>
      <c r="AU219" s="31">
        <v>0.50253706495169814</v>
      </c>
      <c r="AV219" s="31">
        <v>0.29740771786509723</v>
      </c>
      <c r="AW219" s="31">
        <v>0.3535854656730113</v>
      </c>
      <c r="AX219" s="31">
        <v>5.7970154341608529E-2</v>
      </c>
      <c r="AY219" s="31">
        <v>3.2800463015836074</v>
      </c>
      <c r="AZ219" s="31">
        <v>1.0193829501015308</v>
      </c>
      <c r="BA219" s="31">
        <v>6.8152183033892841</v>
      </c>
      <c r="BB219" s="31">
        <v>3.8139499097263629E-3</v>
      </c>
      <c r="BC219" s="31">
        <v>3.3909993832572072</v>
      </c>
      <c r="BD219" s="31">
        <v>0.13718134480807317</v>
      </c>
      <c r="BE219" s="31">
        <v>4.3462358819083091</v>
      </c>
      <c r="BF219" s="31">
        <v>0.79612476566125145</v>
      </c>
      <c r="BG219" s="31">
        <v>8.3562658845581037</v>
      </c>
      <c r="BH219" s="31">
        <v>5.9916130281170865</v>
      </c>
      <c r="BI219" s="31">
        <v>8.1953731208710696</v>
      </c>
      <c r="BJ219" s="31">
        <v>0.24489177073568061</v>
      </c>
      <c r="BK219" s="31">
        <v>4.3336492553150343</v>
      </c>
      <c r="BL219" s="31">
        <v>7.1685504297746894</v>
      </c>
      <c r="BM219" s="31">
        <v>5.2851831174404502</v>
      </c>
      <c r="BN219" s="31">
        <v>1.7263128723746595</v>
      </c>
      <c r="BO219" s="31">
        <v>7.6462185766156212</v>
      </c>
      <c r="BP219" s="31">
        <v>1.7119962091422916</v>
      </c>
      <c r="BQ219" s="31">
        <v>0.48361483803853078</v>
      </c>
      <c r="BR219" s="31">
        <v>0.29817282983311261</v>
      </c>
      <c r="BS219" s="60"/>
      <c r="BT219" s="60"/>
      <c r="BU219" s="60"/>
      <c r="BV219" s="60"/>
    </row>
    <row r="220" spans="1:143" outlineLevel="1" x14ac:dyDescent="0.2">
      <c r="B220" s="2">
        <v>206</v>
      </c>
      <c r="E220" t="s">
        <v>218</v>
      </c>
      <c r="F220" s="31"/>
      <c r="G220" s="31">
        <f t="shared" si="76"/>
        <v>0.23350806061226831</v>
      </c>
      <c r="H220" s="31">
        <f t="shared" ref="H220:K220" si="113">LN(H156/H198)</f>
        <v>0.23914811328726307</v>
      </c>
      <c r="I220" s="31">
        <f t="shared" si="113"/>
        <v>0.2524702252844277</v>
      </c>
      <c r="J220" s="31">
        <f t="shared" si="113"/>
        <v>0.26502281255402116</v>
      </c>
      <c r="K220" s="31">
        <f t="shared" si="113"/>
        <v>0.27694222572624028</v>
      </c>
      <c r="L220" s="31">
        <f t="shared" ref="L220:M220" si="114">LN(L156/L198)</f>
        <v>0.28896407272094077</v>
      </c>
      <c r="M220" s="31">
        <f t="shared" si="114"/>
        <v>0.30108164392138959</v>
      </c>
      <c r="N220" s="31">
        <f t="shared" ref="N220" si="115">LN(N156/N198)</f>
        <v>0.31328865206084916</v>
      </c>
      <c r="O220" s="175"/>
      <c r="P220" s="178">
        <v>218</v>
      </c>
      <c r="R220" s="31">
        <v>2.3288621672021375</v>
      </c>
      <c r="S220" s="31">
        <v>-0.3471904038352952</v>
      </c>
      <c r="T220" s="31">
        <v>-3.3869180964384911</v>
      </c>
      <c r="U220" s="31">
        <v>-1.1431334341474502</v>
      </c>
      <c r="V220" s="31">
        <v>-0.5771058179632953</v>
      </c>
      <c r="W220" s="31">
        <v>-0.86858199905221523</v>
      </c>
      <c r="X220" s="31">
        <v>-2.8932878759949507</v>
      </c>
      <c r="Y220" s="31">
        <v>-4.4503592736654305</v>
      </c>
      <c r="Z220" s="31">
        <v>-2.8711930423225591</v>
      </c>
      <c r="AA220" s="31">
        <v>0.23350806061226831</v>
      </c>
      <c r="AB220" s="31">
        <v>-0.46927883858258052</v>
      </c>
      <c r="AC220" s="31">
        <v>-0.12811342667491946</v>
      </c>
      <c r="AD220" s="31">
        <v>-2.058838335590238</v>
      </c>
      <c r="AE220" s="31">
        <v>-1.9042515458563727</v>
      </c>
      <c r="AF220" s="31">
        <v>-1.2713427463246183</v>
      </c>
      <c r="AG220" s="31">
        <v>-2.3059016628077122</v>
      </c>
      <c r="AH220" s="31">
        <v>-3.5177612520112804</v>
      </c>
      <c r="AI220" s="31">
        <v>-0.86652882884561355</v>
      </c>
      <c r="AJ220" s="31">
        <v>-1.9408189508312284</v>
      </c>
      <c r="AK220" s="31">
        <v>-0.61043496019875731</v>
      </c>
      <c r="AL220" s="31">
        <v>-3.5565040946497644</v>
      </c>
      <c r="AM220" s="31">
        <v>-4.8587008990642069</v>
      </c>
      <c r="AN220" s="31">
        <v>-3.6895879598557637</v>
      </c>
      <c r="AO220" s="31">
        <v>3.8158454929519912</v>
      </c>
      <c r="AP220" s="31">
        <v>0.77085752621513115</v>
      </c>
      <c r="AQ220" s="31">
        <v>-1.0558407823383666</v>
      </c>
      <c r="AR220" s="31">
        <v>-1.9319835430955599</v>
      </c>
      <c r="AS220" s="31">
        <v>-2.8263919454751099</v>
      </c>
      <c r="AT220" s="31">
        <v>-1.7485749578216569</v>
      </c>
      <c r="AU220" s="31">
        <v>3.8109564717590257E-2</v>
      </c>
      <c r="AV220" s="31">
        <v>-0.48939630840838999</v>
      </c>
      <c r="AW220" s="31">
        <v>-0.94515641792260918</v>
      </c>
      <c r="AX220" s="31">
        <v>-5.4426901100653423E-2</v>
      </c>
      <c r="AY220" s="31">
        <v>-2.0933916947597457</v>
      </c>
      <c r="AZ220" s="31">
        <v>-1.3403242304947631</v>
      </c>
      <c r="BA220" s="31">
        <v>-1.9959123013972808</v>
      </c>
      <c r="BB220" s="31">
        <v>-0.48675577668690873</v>
      </c>
      <c r="BC220" s="31">
        <v>-2.6257040928768767</v>
      </c>
      <c r="BD220" s="31">
        <v>-0.75425661949184153</v>
      </c>
      <c r="BE220" s="31">
        <v>-2.2892980354026387</v>
      </c>
      <c r="BF220" s="31">
        <v>-1.312922288590944</v>
      </c>
      <c r="BG220" s="31">
        <v>-3.6596785998981272</v>
      </c>
      <c r="BH220" s="31">
        <v>-3.309301360570327</v>
      </c>
      <c r="BI220" s="31">
        <v>-1.9095729088538707</v>
      </c>
      <c r="BJ220" s="31">
        <v>-0.77738668041688141</v>
      </c>
      <c r="BK220" s="31">
        <v>-2.9136435532835869</v>
      </c>
      <c r="BL220" s="31">
        <v>1.9615760027671401</v>
      </c>
      <c r="BM220" s="31">
        <v>-2.3555292892351063</v>
      </c>
      <c r="BN220" s="31">
        <v>-1.7916246106632052</v>
      </c>
      <c r="BO220" s="31">
        <v>-3.0669414298361519</v>
      </c>
      <c r="BP220" s="31">
        <v>-1.6820884362055843</v>
      </c>
      <c r="BQ220" s="31">
        <v>0.28652643895882696</v>
      </c>
      <c r="BR220" s="31">
        <v>-0.28448429415394505</v>
      </c>
      <c r="BS220" s="60"/>
      <c r="BT220" s="60"/>
      <c r="BU220" s="60"/>
      <c r="BV220" s="60"/>
    </row>
    <row r="221" spans="1:143" outlineLevel="1" x14ac:dyDescent="0.2">
      <c r="B221" s="2">
        <v>207</v>
      </c>
      <c r="E221" t="s">
        <v>219</v>
      </c>
      <c r="F221" s="20"/>
      <c r="G221" s="20">
        <f t="shared" si="76"/>
        <v>0.97955660283314105</v>
      </c>
      <c r="H221" s="20">
        <f t="shared" ref="H221:K221" si="116">H157/H199</f>
        <v>1.0871936832942564</v>
      </c>
      <c r="I221" s="20">
        <f t="shared" si="116"/>
        <v>1.1796519824473046</v>
      </c>
      <c r="J221" s="20">
        <f t="shared" si="116"/>
        <v>1.2825822416973331</v>
      </c>
      <c r="K221" s="20">
        <f t="shared" si="116"/>
        <v>1.347586800016269</v>
      </c>
      <c r="L221" s="20">
        <f t="shared" ref="L221:M221" si="117">L157/L199</f>
        <v>1.3557403367740628</v>
      </c>
      <c r="M221" s="20">
        <f t="shared" si="117"/>
        <v>1.4284544099427139</v>
      </c>
      <c r="N221" s="20">
        <f t="shared" ref="N221" si="118">N157/N199</f>
        <v>1.4881841064584378</v>
      </c>
      <c r="O221" s="43"/>
      <c r="P221" s="178">
        <v>219</v>
      </c>
      <c r="R221" s="20">
        <v>0.69299082639768128</v>
      </c>
      <c r="S221" s="20">
        <v>0.57402599136291121</v>
      </c>
      <c r="T221" s="20">
        <v>-0.20106442571791691</v>
      </c>
      <c r="U221" s="20">
        <v>0.27753919837464092</v>
      </c>
      <c r="V221" s="20">
        <v>0.37435552850353543</v>
      </c>
      <c r="W221" s="20">
        <v>0.62312705365047882</v>
      </c>
      <c r="X221" s="20">
        <v>0.95221652664230194</v>
      </c>
      <c r="Y221" s="20">
        <v>2.8205319053084761</v>
      </c>
      <c r="Z221" s="20">
        <v>0.21638467248894055</v>
      </c>
      <c r="AA221" s="20">
        <v>0.97955660283314105</v>
      </c>
      <c r="AB221" s="20">
        <v>0.82106180205176349</v>
      </c>
      <c r="AC221" s="20">
        <v>0.47932955451997727</v>
      </c>
      <c r="AD221" s="20">
        <v>1.2431454211252162</v>
      </c>
      <c r="AE221" s="20">
        <v>1.0205492669453819</v>
      </c>
      <c r="AF221" s="20">
        <v>0.7892799117266307</v>
      </c>
      <c r="AG221" s="20">
        <v>0.84741451882665597</v>
      </c>
      <c r="AH221" s="20">
        <v>-1.6575645652477499E-2</v>
      </c>
      <c r="AI221" s="20">
        <v>0.17187826958033786</v>
      </c>
      <c r="AJ221" s="20">
        <v>0.63966780106725896</v>
      </c>
      <c r="AK221" s="20">
        <v>0.5756024578874942</v>
      </c>
      <c r="AL221" s="20">
        <v>-0.10871592757001593</v>
      </c>
      <c r="AM221" s="20">
        <v>0.37574687652448152</v>
      </c>
      <c r="AN221" s="20">
        <v>0.22201124083920817</v>
      </c>
      <c r="AO221" s="20">
        <v>0.88281001460261899</v>
      </c>
      <c r="AP221" s="20">
        <v>1.2706264285391111</v>
      </c>
      <c r="AQ221" s="20">
        <v>3.7998733375554155</v>
      </c>
      <c r="AR221" s="20">
        <v>0.30329891435475392</v>
      </c>
      <c r="AS221" s="20">
        <v>1.0696346968025157</v>
      </c>
      <c r="AT221" s="20">
        <v>0.8846546364579484</v>
      </c>
      <c r="AU221" s="20">
        <v>0.79930026970674817</v>
      </c>
      <c r="AV221" s="20">
        <v>1.9834895534371264</v>
      </c>
      <c r="AW221" s="20">
        <v>0.58135741705553101</v>
      </c>
      <c r="AX221" s="20">
        <v>1.1025473465160465</v>
      </c>
      <c r="AY221" s="20">
        <v>1.2652221195617865</v>
      </c>
      <c r="AZ221" s="20">
        <v>0.16421046581719681</v>
      </c>
      <c r="BA221" s="20">
        <v>-0.14110284961053049</v>
      </c>
      <c r="BB221" s="20">
        <v>1.3834919223917719</v>
      </c>
      <c r="BC221" s="20">
        <v>0.88907167208694282</v>
      </c>
      <c r="BD221" s="20">
        <v>1.1577904578573226</v>
      </c>
      <c r="BE221" s="20">
        <v>0.68633341286655958</v>
      </c>
      <c r="BF221" s="20">
        <v>0.15209820519009234</v>
      </c>
      <c r="BG221" s="20">
        <v>0.3149977767017389</v>
      </c>
      <c r="BH221" s="20">
        <v>0.28672358306780432</v>
      </c>
      <c r="BI221" s="20">
        <v>0.54284046590262336</v>
      </c>
      <c r="BJ221" s="20">
        <v>0.18496563774153768</v>
      </c>
      <c r="BK221" s="20">
        <v>1.8142247328840007</v>
      </c>
      <c r="BL221" s="20">
        <v>0.5343388222934139</v>
      </c>
      <c r="BM221" s="20">
        <v>1.610902878126514</v>
      </c>
      <c r="BN221" s="20">
        <v>1.3091587123941304</v>
      </c>
      <c r="BO221" s="20">
        <v>1.3693017144824604</v>
      </c>
      <c r="BP221" s="20">
        <v>0.6838371694769978</v>
      </c>
      <c r="BQ221" s="20">
        <v>0.93812375270789117</v>
      </c>
      <c r="BR221" s="20">
        <v>1.063997425373048</v>
      </c>
      <c r="BS221" s="60"/>
      <c r="BT221" s="60"/>
      <c r="BU221" s="60"/>
      <c r="BV221" s="60"/>
    </row>
    <row r="222" spans="1:143" s="37" customFormat="1" outlineLevel="1" x14ac:dyDescent="0.2">
      <c r="A222"/>
      <c r="B222" s="2">
        <v>208</v>
      </c>
      <c r="E222" t="s">
        <v>220</v>
      </c>
      <c r="F222" s="31"/>
      <c r="G222" s="31">
        <f t="shared" si="76"/>
        <v>18</v>
      </c>
      <c r="H222" s="31">
        <f t="shared" ref="H222:K222" si="119">H158</f>
        <v>19</v>
      </c>
      <c r="I222" s="31">
        <f t="shared" si="119"/>
        <v>20</v>
      </c>
      <c r="J222" s="31">
        <f t="shared" si="119"/>
        <v>21</v>
      </c>
      <c r="K222" s="31">
        <f t="shared" si="119"/>
        <v>22</v>
      </c>
      <c r="L222" s="31">
        <f t="shared" ref="L222:M222" si="120">L158</f>
        <v>23</v>
      </c>
      <c r="M222" s="31">
        <f t="shared" si="120"/>
        <v>24</v>
      </c>
      <c r="N222" s="31">
        <f t="shared" ref="N222" si="121">N158</f>
        <v>25</v>
      </c>
      <c r="O222" s="175"/>
      <c r="P222" s="178">
        <v>220</v>
      </c>
      <c r="Q222" s="69"/>
      <c r="R222" s="31">
        <v>18</v>
      </c>
      <c r="S222" s="31">
        <v>18</v>
      </c>
      <c r="T222" s="31">
        <v>18</v>
      </c>
      <c r="U222" s="31">
        <v>18</v>
      </c>
      <c r="V222" s="31">
        <v>18</v>
      </c>
      <c r="W222" s="31">
        <v>18</v>
      </c>
      <c r="X222" s="31">
        <v>18</v>
      </c>
      <c r="Y222" s="31">
        <v>18</v>
      </c>
      <c r="Z222" s="31">
        <v>18</v>
      </c>
      <c r="AA222" s="31">
        <v>18</v>
      </c>
      <c r="AB222" s="31">
        <v>18</v>
      </c>
      <c r="AC222" s="31">
        <v>18</v>
      </c>
      <c r="AD222" s="31">
        <v>18</v>
      </c>
      <c r="AE222" s="31">
        <v>18</v>
      </c>
      <c r="AF222" s="31">
        <v>18</v>
      </c>
      <c r="AG222" s="31">
        <v>18</v>
      </c>
      <c r="AH222" s="31">
        <v>18</v>
      </c>
      <c r="AI222" s="31">
        <v>18</v>
      </c>
      <c r="AJ222" s="31">
        <v>18</v>
      </c>
      <c r="AK222" s="31">
        <v>18</v>
      </c>
      <c r="AL222" s="31">
        <v>18</v>
      </c>
      <c r="AM222" s="31">
        <v>18</v>
      </c>
      <c r="AN222" s="31">
        <v>18</v>
      </c>
      <c r="AO222" s="31">
        <v>18</v>
      </c>
      <c r="AP222" s="31">
        <v>18</v>
      </c>
      <c r="AQ222" s="31">
        <v>18</v>
      </c>
      <c r="AR222" s="31">
        <v>18</v>
      </c>
      <c r="AS222" s="31">
        <v>18</v>
      </c>
      <c r="AT222" s="31">
        <v>18</v>
      </c>
      <c r="AU222" s="31">
        <v>18</v>
      </c>
      <c r="AV222" s="31">
        <v>18</v>
      </c>
      <c r="AW222" s="31">
        <v>18</v>
      </c>
      <c r="AX222" s="31">
        <v>18</v>
      </c>
      <c r="AY222" s="31">
        <v>18</v>
      </c>
      <c r="AZ222" s="31">
        <v>18</v>
      </c>
      <c r="BA222" s="31">
        <v>18</v>
      </c>
      <c r="BB222" s="31">
        <v>18</v>
      </c>
      <c r="BC222" s="31">
        <v>18</v>
      </c>
      <c r="BD222" s="31">
        <v>18</v>
      </c>
      <c r="BE222" s="31">
        <v>18</v>
      </c>
      <c r="BF222" s="31">
        <v>18</v>
      </c>
      <c r="BG222" s="31">
        <v>18</v>
      </c>
      <c r="BH222" s="31">
        <v>18</v>
      </c>
      <c r="BI222" s="31">
        <v>18</v>
      </c>
      <c r="BJ222" s="31">
        <v>18</v>
      </c>
      <c r="BK222" s="31">
        <v>18</v>
      </c>
      <c r="BL222" s="31">
        <v>18</v>
      </c>
      <c r="BM222" s="31">
        <v>18</v>
      </c>
      <c r="BN222" s="31">
        <v>18</v>
      </c>
      <c r="BO222" s="31">
        <v>18</v>
      </c>
      <c r="BP222" s="31">
        <v>18</v>
      </c>
      <c r="BQ222" s="31">
        <v>18</v>
      </c>
      <c r="BR222" s="31">
        <v>18</v>
      </c>
      <c r="BS222" s="60"/>
      <c r="BT222" s="60"/>
      <c r="BU222" s="60"/>
      <c r="BV222" s="60"/>
      <c r="EM222" s="134"/>
    </row>
    <row r="223" spans="1:143" outlineLevel="1" x14ac:dyDescent="0.2">
      <c r="B223" s="2">
        <v>209</v>
      </c>
      <c r="E223"/>
      <c r="P223" s="178">
        <v>221</v>
      </c>
      <c r="S223"/>
      <c r="T223"/>
      <c r="U223"/>
      <c r="V223"/>
      <c r="W223"/>
      <c r="X223"/>
      <c r="Y223"/>
      <c r="Z223"/>
      <c r="AA223"/>
      <c r="AB223"/>
      <c r="AC223"/>
      <c r="AD223"/>
      <c r="AE223"/>
      <c r="AF223"/>
      <c r="AG223"/>
      <c r="AH223"/>
      <c r="AI223"/>
      <c r="AJ223"/>
      <c r="AK223"/>
      <c r="AL223"/>
      <c r="AM223"/>
      <c r="AN223"/>
      <c r="AO223"/>
      <c r="AP223"/>
      <c r="AQ223"/>
      <c r="AR223"/>
      <c r="AS223"/>
      <c r="AT223"/>
      <c r="AU223"/>
      <c r="AV223"/>
      <c r="AW223"/>
      <c r="AX223"/>
      <c r="AY223"/>
      <c r="AZ223"/>
      <c r="BA223"/>
      <c r="BB223"/>
      <c r="BC223"/>
      <c r="BD223"/>
      <c r="BE223"/>
      <c r="BF223"/>
      <c r="BG223"/>
      <c r="BH223"/>
      <c r="BI223"/>
      <c r="BJ223"/>
      <c r="BK223"/>
      <c r="BL223"/>
      <c r="BM223"/>
      <c r="BN223"/>
      <c r="BO223"/>
      <c r="BP223"/>
      <c r="BQ223"/>
      <c r="BR223"/>
      <c r="BS223" s="60"/>
      <c r="BT223" s="60"/>
      <c r="BU223" s="60"/>
      <c r="BV223" s="60"/>
    </row>
    <row r="224" spans="1:143" outlineLevel="1" x14ac:dyDescent="0.2">
      <c r="B224" s="2">
        <v>210</v>
      </c>
      <c r="C224" s="8" t="s">
        <v>235</v>
      </c>
      <c r="D224" s="8"/>
      <c r="E224"/>
      <c r="P224" s="178">
        <v>222</v>
      </c>
      <c r="S224"/>
      <c r="T224"/>
      <c r="U224"/>
      <c r="V224"/>
      <c r="W224"/>
      <c r="X224"/>
      <c r="Y224"/>
      <c r="Z224"/>
      <c r="AA224"/>
      <c r="AB224"/>
      <c r="AC224"/>
      <c r="AD224"/>
      <c r="AE224"/>
      <c r="AF224"/>
      <c r="AG224"/>
      <c r="AH224"/>
      <c r="AI224"/>
      <c r="AJ224"/>
      <c r="AK224"/>
      <c r="AL224"/>
      <c r="AM224"/>
      <c r="AN224"/>
      <c r="AO224"/>
      <c r="AP224"/>
      <c r="AQ224"/>
      <c r="AR224"/>
      <c r="AS224"/>
      <c r="AT224"/>
      <c r="AU224"/>
      <c r="AV224"/>
      <c r="AW224"/>
      <c r="AX224"/>
      <c r="AY224"/>
      <c r="AZ224"/>
      <c r="BA224"/>
      <c r="BB224"/>
      <c r="BC224"/>
      <c r="BD224"/>
      <c r="BE224"/>
      <c r="BF224"/>
      <c r="BG224"/>
      <c r="BH224"/>
      <c r="BI224"/>
      <c r="BJ224"/>
      <c r="BK224"/>
      <c r="BL224"/>
      <c r="BM224"/>
      <c r="BN224"/>
      <c r="BO224"/>
      <c r="BP224"/>
      <c r="BQ224"/>
      <c r="BR224"/>
      <c r="BS224" s="60"/>
      <c r="BT224" s="60"/>
      <c r="BU224" s="60"/>
      <c r="BV224" s="60"/>
    </row>
    <row r="225" spans="2:74" outlineLevel="1" x14ac:dyDescent="0.2">
      <c r="B225" s="2">
        <v>211</v>
      </c>
      <c r="E225"/>
      <c r="P225" s="178">
        <v>223</v>
      </c>
      <c r="S225"/>
      <c r="T225"/>
      <c r="U225"/>
      <c r="V225"/>
      <c r="W225"/>
      <c r="X225"/>
      <c r="Y225"/>
      <c r="Z225"/>
      <c r="AA225"/>
      <c r="AB225"/>
      <c r="AC225"/>
      <c r="AD225"/>
      <c r="AE225"/>
      <c r="AF225"/>
      <c r="AG225"/>
      <c r="AH225"/>
      <c r="AI225"/>
      <c r="AJ225"/>
      <c r="AK225"/>
      <c r="AL225"/>
      <c r="AM225"/>
      <c r="AN225"/>
      <c r="AO225"/>
      <c r="AP225"/>
      <c r="AQ225"/>
      <c r="AR225"/>
      <c r="AS225"/>
      <c r="AT225"/>
      <c r="AU225"/>
      <c r="AV225"/>
      <c r="AW225"/>
      <c r="AX225"/>
      <c r="AY225"/>
      <c r="AZ225"/>
      <c r="BA225"/>
      <c r="BB225"/>
      <c r="BC225"/>
      <c r="BD225"/>
      <c r="BE225"/>
      <c r="BF225"/>
      <c r="BG225"/>
      <c r="BH225"/>
      <c r="BI225"/>
      <c r="BJ225"/>
      <c r="BK225"/>
      <c r="BL225"/>
      <c r="BM225"/>
      <c r="BN225"/>
      <c r="BO225"/>
      <c r="BP225"/>
      <c r="BQ225"/>
      <c r="BR225"/>
      <c r="BS225" s="60"/>
      <c r="BT225" s="60"/>
      <c r="BU225" s="60"/>
      <c r="BV225" s="60"/>
    </row>
    <row r="226" spans="2:74" outlineLevel="1" x14ac:dyDescent="0.2">
      <c r="B226" s="2">
        <v>212</v>
      </c>
      <c r="E226" t="s">
        <v>213</v>
      </c>
      <c r="F226" s="33"/>
      <c r="G226" s="33">
        <f t="shared" ref="G226:G243" si="122">HLOOKUP($E$3,$Q$3:$BX$269,P226,FALSE)</f>
        <v>12.814879887835255</v>
      </c>
      <c r="H226" s="33">
        <f t="shared" ref="H226:K241" si="123">H162*H205</f>
        <v>12.814879887835255</v>
      </c>
      <c r="I226" s="33">
        <f t="shared" si="123"/>
        <v>12.814879887835255</v>
      </c>
      <c r="J226" s="33">
        <f t="shared" si="123"/>
        <v>12.814879887835255</v>
      </c>
      <c r="K226" s="33">
        <f t="shared" si="123"/>
        <v>12.814879887835255</v>
      </c>
      <c r="L226" s="33">
        <f t="shared" ref="L226:M226" si="124">L162*L205</f>
        <v>12.814879887835255</v>
      </c>
      <c r="M226" s="33">
        <f t="shared" si="124"/>
        <v>12.814879887835255</v>
      </c>
      <c r="N226" s="33">
        <f t="shared" ref="N226" si="125">N162*N205</f>
        <v>12.814879887835255</v>
      </c>
      <c r="O226" s="176"/>
      <c r="P226" s="178">
        <v>224</v>
      </c>
      <c r="R226" s="33">
        <v>12.817219145404639</v>
      </c>
      <c r="S226" s="33">
        <v>12.809732041092667</v>
      </c>
      <c r="T226" s="33">
        <v>12.815667288766317</v>
      </c>
      <c r="U226" s="33">
        <v>12.814549938113361</v>
      </c>
      <c r="V226" s="33">
        <v>12.816805233884939</v>
      </c>
      <c r="W226" s="33">
        <v>12.81288440307239</v>
      </c>
      <c r="X226" s="33">
        <v>12.81331330994302</v>
      </c>
      <c r="Y226" s="33">
        <v>12.810934558134596</v>
      </c>
      <c r="Z226" s="33">
        <v>12.811148202512005</v>
      </c>
      <c r="AA226" s="33">
        <v>12.814879887835255</v>
      </c>
      <c r="AB226" s="33">
        <v>12.821412544937436</v>
      </c>
      <c r="AC226" s="33">
        <v>12.819095782593745</v>
      </c>
      <c r="AD226" s="33">
        <v>12.812338831390388</v>
      </c>
      <c r="AE226" s="33">
        <v>12.812096781482326</v>
      </c>
      <c r="AF226" s="33">
        <v>12.815345078290729</v>
      </c>
      <c r="AG226" s="33">
        <v>12.815711468242117</v>
      </c>
      <c r="AH226" s="33">
        <v>12.812372588661209</v>
      </c>
      <c r="AI226" s="33">
        <v>12.816091448430351</v>
      </c>
      <c r="AJ226" s="33">
        <v>12.814546852239651</v>
      </c>
      <c r="AK226" s="33">
        <v>12.81145662132478</v>
      </c>
      <c r="AL226" s="33">
        <v>12.814922528786086</v>
      </c>
      <c r="AM226" s="33">
        <v>12.817662753008971</v>
      </c>
      <c r="AN226" s="33">
        <v>12.806567709189416</v>
      </c>
      <c r="AO226" s="33">
        <v>12.815090519596231</v>
      </c>
      <c r="AP226" s="33">
        <v>12.815281989642113</v>
      </c>
      <c r="AQ226" s="33">
        <v>12.815901074724351</v>
      </c>
      <c r="AR226" s="33">
        <v>12.814116835927887</v>
      </c>
      <c r="AS226" s="33">
        <v>12.812859046489152</v>
      </c>
      <c r="AT226" s="33">
        <v>12.819461334344746</v>
      </c>
      <c r="AU226" s="33">
        <v>12.813083541286099</v>
      </c>
      <c r="AV226" s="33">
        <v>12.819261214706257</v>
      </c>
      <c r="AW226" s="33">
        <v>12.814306444850608</v>
      </c>
      <c r="AX226" s="33">
        <v>12.787701892268222</v>
      </c>
      <c r="AY226" s="33">
        <v>12.810935258155617</v>
      </c>
      <c r="AZ226" s="33">
        <v>12.814773798938791</v>
      </c>
      <c r="BA226" s="33">
        <v>12.831090199996751</v>
      </c>
      <c r="BB226" s="33">
        <v>12.811928566157505</v>
      </c>
      <c r="BC226" s="33">
        <v>12.814734709841771</v>
      </c>
      <c r="BD226" s="33">
        <v>12.819457458886518</v>
      </c>
      <c r="BE226" s="33">
        <v>12.814374704096441</v>
      </c>
      <c r="BF226" s="33">
        <v>12.806437742471982</v>
      </c>
      <c r="BG226" s="33">
        <v>12.822060011014516</v>
      </c>
      <c r="BH226" s="33">
        <v>12.812317891678893</v>
      </c>
      <c r="BI226" s="33">
        <v>12.814570121024731</v>
      </c>
      <c r="BJ226" s="33">
        <v>12.809840579464703</v>
      </c>
      <c r="BK226" s="33">
        <v>12.814244071673096</v>
      </c>
      <c r="BL226" s="33">
        <v>12.802268129032575</v>
      </c>
      <c r="BM226" s="33">
        <v>12.815287046759257</v>
      </c>
      <c r="BN226" s="33">
        <v>12.815763359841434</v>
      </c>
      <c r="BO226" s="33">
        <v>12.815289735331385</v>
      </c>
      <c r="BP226" s="33">
        <v>12.813463903341642</v>
      </c>
      <c r="BQ226" s="33">
        <v>12.820177946526355</v>
      </c>
      <c r="BR226" s="33">
        <v>12.816571389915095</v>
      </c>
      <c r="BS226" s="60"/>
      <c r="BT226" s="60"/>
      <c r="BU226" s="60"/>
      <c r="BV226" s="60"/>
    </row>
    <row r="227" spans="2:74" outlineLevel="1" x14ac:dyDescent="0.2">
      <c r="B227" s="2">
        <v>213</v>
      </c>
      <c r="E227" t="s">
        <v>214</v>
      </c>
      <c r="F227" s="33"/>
      <c r="G227" s="33">
        <f t="shared" si="122"/>
        <v>-0.19106500616302352</v>
      </c>
      <c r="H227" s="33">
        <f t="shared" si="123"/>
        <v>-0.20030611626674791</v>
      </c>
      <c r="I227" s="33">
        <f t="shared" si="123"/>
        <v>-0.19204655593603362</v>
      </c>
      <c r="J227" s="33">
        <f t="shared" si="123"/>
        <v>-0.19524641810632024</v>
      </c>
      <c r="K227" s="33">
        <f t="shared" si="123"/>
        <v>-0.19777243195823771</v>
      </c>
      <c r="L227" s="33">
        <f t="shared" ref="L227:M227" si="126">L163*L206</f>
        <v>-0.20017417339778629</v>
      </c>
      <c r="M227" s="33">
        <f t="shared" si="126"/>
        <v>-0.20210518198587862</v>
      </c>
      <c r="N227" s="33">
        <f t="shared" ref="N227" si="127">N163*N206</f>
        <v>-0.2040361905739709</v>
      </c>
      <c r="O227" s="176"/>
      <c r="P227" s="178">
        <v>225</v>
      </c>
      <c r="R227" s="33">
        <v>-0.18813880635477551</v>
      </c>
      <c r="S227" s="33">
        <v>-4.27248284998622E-2</v>
      </c>
      <c r="T227" s="33">
        <v>-8.0210730110065215E-2</v>
      </c>
      <c r="U227" s="33">
        <v>-0.13129002175914692</v>
      </c>
      <c r="V227" s="33">
        <v>-0.16278974261272636</v>
      </c>
      <c r="W227" s="33">
        <v>-8.1306454197894173E-2</v>
      </c>
      <c r="X227" s="33">
        <v>-0.12071486062318533</v>
      </c>
      <c r="Y227" s="33">
        <v>-0.18448563236135956</v>
      </c>
      <c r="Z227" s="33">
        <v>-0.20284655950998853</v>
      </c>
      <c r="AA227" s="33">
        <v>-0.19106500616302352</v>
      </c>
      <c r="AB227" s="33">
        <v>-0.10168471139885969</v>
      </c>
      <c r="AC227" s="33">
        <v>-0.20259775579123893</v>
      </c>
      <c r="AD227" s="33">
        <v>-5.8905020298573842E-2</v>
      </c>
      <c r="AE227" s="33">
        <v>-0.10538308871289138</v>
      </c>
      <c r="AF227" s="33">
        <v>-0.20239052319491566</v>
      </c>
      <c r="AG227" s="33">
        <v>-8.9905059759126368E-2</v>
      </c>
      <c r="AH227" s="33">
        <v>-8.0275121921857109E-2</v>
      </c>
      <c r="AI227" s="33">
        <v>-8.8510160863367146E-2</v>
      </c>
      <c r="AJ227" s="33">
        <v>-0.16339097767704697</v>
      </c>
      <c r="AK227" s="33">
        <v>-0.17525517263714235</v>
      </c>
      <c r="AL227" s="33">
        <v>-8.8513434320773285E-2</v>
      </c>
      <c r="AM227" s="33">
        <v>-3.0471699283113812E-2</v>
      </c>
      <c r="AN227" s="33">
        <v>-3.06313873159101E-2</v>
      </c>
      <c r="AO227" s="33">
        <v>-0.15434504817757491</v>
      </c>
      <c r="AP227" s="33">
        <v>-0.18345172786351255</v>
      </c>
      <c r="AQ227" s="33">
        <v>-0.14830220680507628</v>
      </c>
      <c r="AR227" s="33">
        <v>-5.8413593298201345E-2</v>
      </c>
      <c r="AS227" s="33">
        <v>-9.2783334950434865E-2</v>
      </c>
      <c r="AT227" s="33">
        <v>-9.8461685759638054E-2</v>
      </c>
      <c r="AU227" s="33">
        <v>-0.10586284154330709</v>
      </c>
      <c r="AV227" s="33">
        <v>-0.16252977853206882</v>
      </c>
      <c r="AW227" s="33">
        <v>-0.16861334328913338</v>
      </c>
      <c r="AX227" s="33">
        <v>-8.1440584396423987E-2</v>
      </c>
      <c r="AY227" s="33">
        <v>-8.0906900630519793E-2</v>
      </c>
      <c r="AZ227" s="33">
        <v>-4.4420768152658927E-2</v>
      </c>
      <c r="BA227" s="33">
        <v>-0.1112579438314831</v>
      </c>
      <c r="BB227" s="33">
        <v>-0.17497192567502806</v>
      </c>
      <c r="BC227" s="33">
        <v>-0.16854248987475862</v>
      </c>
      <c r="BD227" s="33">
        <v>-0.18806780877707555</v>
      </c>
      <c r="BE227" s="33">
        <v>7.578463580127248E-3</v>
      </c>
      <c r="BF227" s="33">
        <v>-4.302948194356717E-2</v>
      </c>
      <c r="BG227" s="33">
        <v>7.5462728712277979E-3</v>
      </c>
      <c r="BH227" s="33">
        <v>-8.3540888986862669E-2</v>
      </c>
      <c r="BI227" s="33">
        <v>-8.0227118612110751E-2</v>
      </c>
      <c r="BJ227" s="33">
        <v>-8.0934473542249891E-2</v>
      </c>
      <c r="BK227" s="33">
        <v>-0.12375635864387469</v>
      </c>
      <c r="BL227" s="33">
        <v>-0.18968139286477662</v>
      </c>
      <c r="BM227" s="33">
        <v>-0.14793141845608559</v>
      </c>
      <c r="BN227" s="33">
        <v>-8.1393613377056973E-2</v>
      </c>
      <c r="BO227" s="33">
        <v>-8.7591597548140027E-2</v>
      </c>
      <c r="BP227" s="33">
        <v>-2.4666886347027593E-2</v>
      </c>
      <c r="BQ227" s="33">
        <v>-0.14435504382383374</v>
      </c>
      <c r="BR227" s="33">
        <v>-0.14458531283162038</v>
      </c>
      <c r="BS227" s="60"/>
      <c r="BT227" s="60"/>
      <c r="BU227" s="60"/>
      <c r="BV227" s="60"/>
    </row>
    <row r="228" spans="2:74" outlineLevel="1" x14ac:dyDescent="0.2">
      <c r="B228" s="2">
        <v>214</v>
      </c>
      <c r="E228" t="s">
        <v>215</v>
      </c>
      <c r="F228" s="33"/>
      <c r="G228" s="33">
        <f t="shared" si="122"/>
        <v>0.45696510933343415</v>
      </c>
      <c r="H228" s="33">
        <f t="shared" si="123"/>
        <v>0.46590435003259112</v>
      </c>
      <c r="I228" s="33">
        <f t="shared" si="123"/>
        <v>0.47439153652150362</v>
      </c>
      <c r="J228" s="33">
        <f t="shared" si="123"/>
        <v>0.4827994429276935</v>
      </c>
      <c r="K228" s="33">
        <f t="shared" si="123"/>
        <v>0.49072412705833757</v>
      </c>
      <c r="L228" s="33">
        <f t="shared" ref="L228:M228" si="128">L164*L207</f>
        <v>0.49885779377186523</v>
      </c>
      <c r="M228" s="33">
        <f t="shared" si="128"/>
        <v>0.50714697426744837</v>
      </c>
      <c r="N228" s="33">
        <f t="shared" ref="N228" si="129">N164*N207</f>
        <v>0.51535411155910105</v>
      </c>
      <c r="O228" s="176"/>
      <c r="P228" s="178">
        <v>226</v>
      </c>
      <c r="R228" s="33">
        <v>1.203898311543079</v>
      </c>
      <c r="S228" s="33">
        <v>-0.74206949784939513</v>
      </c>
      <c r="T228" s="33">
        <v>-1.6279628885308264</v>
      </c>
      <c r="U228" s="33">
        <v>-0.23263848313739297</v>
      </c>
      <c r="V228" s="33">
        <v>4.0533895302532832E-2</v>
      </c>
      <c r="W228" s="33">
        <v>-0.31953236701396409</v>
      </c>
      <c r="X228" s="33">
        <v>-0.9523319961397908</v>
      </c>
      <c r="Y228" s="33">
        <v>-1.4115896593726829</v>
      </c>
      <c r="Z228" s="33">
        <v>-0.71116333185363678</v>
      </c>
      <c r="AA228" s="33">
        <v>0.45696510933343415</v>
      </c>
      <c r="AB228" s="33">
        <v>4.1452497907186367E-4</v>
      </c>
      <c r="AC228" s="33">
        <v>0.16831783098452979</v>
      </c>
      <c r="AD228" s="33">
        <v>-0.52990541311470063</v>
      </c>
      <c r="AE228" s="33">
        <v>-0.42214154881906818</v>
      </c>
      <c r="AF228" s="33">
        <v>-0.31203681191876009</v>
      </c>
      <c r="AG228" s="33">
        <v>-0.46679943381336098</v>
      </c>
      <c r="AH228" s="33">
        <v>-1.263049273413809</v>
      </c>
      <c r="AI228" s="33">
        <v>-0.1201118477511197</v>
      </c>
      <c r="AJ228" s="33">
        <v>-0.73291066190068821</v>
      </c>
      <c r="AK228" s="33">
        <v>-0.44030566825585266</v>
      </c>
      <c r="AL228" s="33">
        <v>-1.3909791119866084</v>
      </c>
      <c r="AM228" s="33">
        <v>-1.7715295952049404</v>
      </c>
      <c r="AN228" s="33">
        <v>-1.0738201516443107</v>
      </c>
      <c r="AO228" s="33">
        <v>1.2710711751817656</v>
      </c>
      <c r="AP228" s="33">
        <v>0.78660852852137442</v>
      </c>
      <c r="AQ228" s="33">
        <v>-0.43916777167851029</v>
      </c>
      <c r="AR228" s="33">
        <v>-0.35548277940299794</v>
      </c>
      <c r="AS228" s="33">
        <v>-0.77118381752420218</v>
      </c>
      <c r="AT228" s="33">
        <v>-0.64083819740929104</v>
      </c>
      <c r="AU228" s="33">
        <v>0.43898757104975966</v>
      </c>
      <c r="AV228" s="33">
        <v>-0.16683577131308033</v>
      </c>
      <c r="AW228" s="33">
        <v>-0.15329793457137472</v>
      </c>
      <c r="AX228" s="33">
        <v>-3.4036573126431019E-2</v>
      </c>
      <c r="AY228" s="33">
        <v>-0.82479320935071287</v>
      </c>
      <c r="AZ228" s="33">
        <v>-0.36644461204032874</v>
      </c>
      <c r="BA228" s="33">
        <v>-1.0050403027005603</v>
      </c>
      <c r="BB228" s="33">
        <v>9.6515255160990757E-2</v>
      </c>
      <c r="BC228" s="33">
        <v>-0.7019753363689758</v>
      </c>
      <c r="BD228" s="33">
        <v>-3.923007480734866E-3</v>
      </c>
      <c r="BE228" s="33">
        <v>-0.7492193867112289</v>
      </c>
      <c r="BF228" s="33">
        <v>-0.27330326418513173</v>
      </c>
      <c r="BG228" s="33">
        <v>-1.1644660837997289</v>
      </c>
      <c r="BH228" s="33">
        <v>-1.056749795228096</v>
      </c>
      <c r="BI228" s="33">
        <v>-1.3635315502775152</v>
      </c>
      <c r="BJ228" s="33">
        <v>-4.2728543049222682E-2</v>
      </c>
      <c r="BK228" s="33">
        <v>-0.89145434938171098</v>
      </c>
      <c r="BL228" s="33">
        <v>1.1743781910981343</v>
      </c>
      <c r="BM228" s="33">
        <v>-0.62129035764572083</v>
      </c>
      <c r="BN228" s="33">
        <v>-0.39111872752126436</v>
      </c>
      <c r="BO228" s="33">
        <v>-1.1934632715416396</v>
      </c>
      <c r="BP228" s="33">
        <v>-0.41762809295729048</v>
      </c>
      <c r="BQ228" s="33">
        <v>0.4543892562348007</v>
      </c>
      <c r="BR228" s="33">
        <v>0.26064652080264206</v>
      </c>
      <c r="BS228" s="60"/>
      <c r="BT228" s="60"/>
      <c r="BU228" s="60"/>
      <c r="BV228" s="60"/>
    </row>
    <row r="229" spans="2:74" outlineLevel="1" x14ac:dyDescent="0.2">
      <c r="B229" s="2">
        <v>215</v>
      </c>
      <c r="E229" t="s">
        <v>216</v>
      </c>
      <c r="F229" s="33"/>
      <c r="G229" s="33">
        <f t="shared" si="122"/>
        <v>0.12844039969071186</v>
      </c>
      <c r="H229" s="33">
        <f t="shared" si="123"/>
        <v>0.13168102076135088</v>
      </c>
      <c r="I229" s="33">
        <f t="shared" si="123"/>
        <v>0.13701876202131411</v>
      </c>
      <c r="J229" s="33">
        <f t="shared" si="123"/>
        <v>0.14185944758658314</v>
      </c>
      <c r="K229" s="33">
        <f t="shared" si="123"/>
        <v>0.14684666841056787</v>
      </c>
      <c r="L229" s="33">
        <f t="shared" ref="L229:M229" si="130">L165*L208</f>
        <v>0.15193769679133984</v>
      </c>
      <c r="M229" s="33">
        <f t="shared" si="130"/>
        <v>0.157594591814844</v>
      </c>
      <c r="N229" s="33">
        <f t="shared" ref="N229" si="131">N165*N208</f>
        <v>0.16266282528392031</v>
      </c>
      <c r="O229" s="176"/>
      <c r="P229" s="178">
        <v>227</v>
      </c>
      <c r="R229" s="33">
        <v>0.54881034955093044</v>
      </c>
      <c r="S229" s="33">
        <v>-0.29421740467121932</v>
      </c>
      <c r="T229" s="33">
        <v>-0.59490752035248329</v>
      </c>
      <c r="U229" s="33">
        <v>-7.2884090319695949E-2</v>
      </c>
      <c r="V229" s="33">
        <v>1.5566068796261245E-2</v>
      </c>
      <c r="W229" s="33">
        <v>-0.17587787634040611</v>
      </c>
      <c r="X229" s="33">
        <v>-0.33384462527417247</v>
      </c>
      <c r="Y229" s="33">
        <v>-0.61938558249629116</v>
      </c>
      <c r="Z229" s="33">
        <v>-0.27922562795819394</v>
      </c>
      <c r="AA229" s="33">
        <v>0.12844039969071186</v>
      </c>
      <c r="AB229" s="33">
        <v>-1.5734085433805486E-2</v>
      </c>
      <c r="AC229" s="33">
        <v>0.10741290547504276</v>
      </c>
      <c r="AD229" s="33">
        <v>-0.26285825402054996</v>
      </c>
      <c r="AE229" s="33">
        <v>-0.14410720995694362</v>
      </c>
      <c r="AF229" s="33">
        <v>-0.14188496431576761</v>
      </c>
      <c r="AG229" s="33">
        <v>-0.16754092675848312</v>
      </c>
      <c r="AH229" s="33">
        <v>-0.46976936584797402</v>
      </c>
      <c r="AI229" s="33">
        <v>-8.4175275034520547E-2</v>
      </c>
      <c r="AJ229" s="33">
        <v>-0.25129146397468577</v>
      </c>
      <c r="AK229" s="33">
        <v>-8.3333436179781659E-2</v>
      </c>
      <c r="AL229" s="33">
        <v>-0.4353206774901221</v>
      </c>
      <c r="AM229" s="33">
        <v>-0.59258563182418689</v>
      </c>
      <c r="AN229" s="33">
        <v>-0.34563841711453536</v>
      </c>
      <c r="AO229" s="33">
        <v>0.57766534708152628</v>
      </c>
      <c r="AP229" s="33">
        <v>0.2374431691531276</v>
      </c>
      <c r="AQ229" s="33">
        <v>-0.25277287983952107</v>
      </c>
      <c r="AR229" s="33">
        <v>-0.13864028169091125</v>
      </c>
      <c r="AS229" s="33">
        <v>-0.31816748703569647</v>
      </c>
      <c r="AT229" s="33">
        <v>-0.25065740832083566</v>
      </c>
      <c r="AU229" s="33">
        <v>0.11701963056756606</v>
      </c>
      <c r="AV229" s="33">
        <v>-9.1775452383937875E-2</v>
      </c>
      <c r="AW229" s="33">
        <v>-8.32531313056947E-2</v>
      </c>
      <c r="AX229" s="33">
        <v>-3.4237983402836521E-2</v>
      </c>
      <c r="AY229" s="33">
        <v>-0.30694966079055497</v>
      </c>
      <c r="AZ229" s="33">
        <v>-0.14484632398241998</v>
      </c>
      <c r="BA229" s="33">
        <v>-0.37710090720578793</v>
      </c>
      <c r="BB229" s="33">
        <v>1.8338465394962967E-2</v>
      </c>
      <c r="BC229" s="33">
        <v>-0.29879104990451871</v>
      </c>
      <c r="BD229" s="33">
        <v>-5.2325633031686122E-2</v>
      </c>
      <c r="BE229" s="33">
        <v>-0.31625978111814945</v>
      </c>
      <c r="BF229" s="33">
        <v>-0.13294222509122069</v>
      </c>
      <c r="BG229" s="33">
        <v>-0.44333243114541698</v>
      </c>
      <c r="BH229" s="33">
        <v>-0.33925653508136083</v>
      </c>
      <c r="BI229" s="33">
        <v>-0.4346441407648497</v>
      </c>
      <c r="BJ229" s="33">
        <v>-7.7643663748319977E-2</v>
      </c>
      <c r="BK229" s="33">
        <v>-0.31316302129709994</v>
      </c>
      <c r="BL229" s="33">
        <v>0.35077908408785152</v>
      </c>
      <c r="BM229" s="33">
        <v>-0.36186748458264273</v>
      </c>
      <c r="BN229" s="33">
        <v>-0.19421356134029985</v>
      </c>
      <c r="BO229" s="33">
        <v>-0.4547471739560478</v>
      </c>
      <c r="BP229" s="33">
        <v>-0.2107996160735762</v>
      </c>
      <c r="BQ229" s="33">
        <v>9.0694719144489011E-2</v>
      </c>
      <c r="BR229" s="33">
        <v>8.7383700005386672E-2</v>
      </c>
      <c r="BS229" s="60"/>
      <c r="BT229" s="60"/>
      <c r="BU229" s="60"/>
      <c r="BV229" s="60"/>
    </row>
    <row r="230" spans="2:74" outlineLevel="1" x14ac:dyDescent="0.2">
      <c r="B230" s="2">
        <v>216</v>
      </c>
      <c r="E230" t="s">
        <v>217</v>
      </c>
      <c r="F230" s="33"/>
      <c r="G230" s="33">
        <f t="shared" si="122"/>
        <v>8.2176885188099097E-2</v>
      </c>
      <c r="H230" s="33">
        <f t="shared" si="123"/>
        <v>8.6525020058524291E-2</v>
      </c>
      <c r="I230" s="33">
        <f t="shared" si="123"/>
        <v>9.1170341170088376E-2</v>
      </c>
      <c r="J230" s="33">
        <f t="shared" si="123"/>
        <v>9.5218231505280151E-2</v>
      </c>
      <c r="K230" s="33">
        <f t="shared" si="123"/>
        <v>9.910910101775916E-2</v>
      </c>
      <c r="L230" s="33">
        <f t="shared" ref="L230:M230" si="132">L166*L209</f>
        <v>0.10196659220025892</v>
      </c>
      <c r="M230" s="33">
        <f t="shared" si="132"/>
        <v>0.1037461131204888</v>
      </c>
      <c r="N230" s="33">
        <f t="shared" ref="N230" si="133">N166*N209</f>
        <v>0.10540508796812278</v>
      </c>
      <c r="O230" s="176"/>
      <c r="P230" s="178">
        <v>228</v>
      </c>
      <c r="R230" s="33">
        <v>0.26588606831889317</v>
      </c>
      <c r="S230" s="33">
        <v>-0.19905910537423208</v>
      </c>
      <c r="T230" s="33">
        <v>-0.40247765797624691</v>
      </c>
      <c r="U230" s="33">
        <v>-5.8995762202306776E-2</v>
      </c>
      <c r="V230" s="33">
        <v>-8.8903700112845842E-3</v>
      </c>
      <c r="W230" s="33">
        <v>-0.12324124559962379</v>
      </c>
      <c r="X230" s="33">
        <v>-0.26264057041989342</v>
      </c>
      <c r="Y230" s="33">
        <v>-0.42089150968915384</v>
      </c>
      <c r="Z230" s="33">
        <v>-0.19254507489480127</v>
      </c>
      <c r="AA230" s="33">
        <v>8.2176885188099097E-2</v>
      </c>
      <c r="AB230" s="33">
        <v>-2.9770027518480336E-2</v>
      </c>
      <c r="AC230" s="33">
        <v>2.4418376446065895E-2</v>
      </c>
      <c r="AD230" s="33">
        <v>-0.17221483346324623</v>
      </c>
      <c r="AE230" s="33">
        <v>-0.10067420081844854</v>
      </c>
      <c r="AF230" s="33">
        <v>-0.11043787335921336</v>
      </c>
      <c r="AG230" s="33">
        <v>-9.2312869535051703E-2</v>
      </c>
      <c r="AH230" s="33">
        <v>-0.33585858140565716</v>
      </c>
      <c r="AI230" s="33">
        <v>-6.9356916930041312E-2</v>
      </c>
      <c r="AJ230" s="33">
        <v>-0.20983750634937148</v>
      </c>
      <c r="AK230" s="33">
        <v>-0.12381575562558565</v>
      </c>
      <c r="AL230" s="33">
        <v>-0.33658257980316131</v>
      </c>
      <c r="AM230" s="33">
        <v>-0.44291166085771944</v>
      </c>
      <c r="AN230" s="33">
        <v>-0.28766006201439481</v>
      </c>
      <c r="AO230" s="33">
        <v>0.3348648969670317</v>
      </c>
      <c r="AP230" s="33">
        <v>0.15796776678989183</v>
      </c>
      <c r="AQ230" s="33">
        <v>-0.17220795935385819</v>
      </c>
      <c r="AR230" s="33">
        <v>-9.4480409023549899E-2</v>
      </c>
      <c r="AS230" s="33">
        <v>-0.19495340230397212</v>
      </c>
      <c r="AT230" s="33">
        <v>-0.17818450302153216</v>
      </c>
      <c r="AU230" s="33">
        <v>7.2725926896526558E-2</v>
      </c>
      <c r="AV230" s="33">
        <v>-5.2308024171010874E-2</v>
      </c>
      <c r="AW230" s="33">
        <v>-7.0192990314905238E-2</v>
      </c>
      <c r="AX230" s="33">
        <v>-2.4097149645580584E-2</v>
      </c>
      <c r="AY230" s="33">
        <v>-0.18785239484100211</v>
      </c>
      <c r="AZ230" s="33">
        <v>-0.11968119651135253</v>
      </c>
      <c r="BA230" s="33">
        <v>-0.3097375699914251</v>
      </c>
      <c r="BB230" s="33">
        <v>3.2831315418479718E-3</v>
      </c>
      <c r="BC230" s="33">
        <v>-0.19414918303447437</v>
      </c>
      <c r="BD230" s="33">
        <v>-4.161138266826258E-2</v>
      </c>
      <c r="BE230" s="33">
        <v>-0.23290473242759438</v>
      </c>
      <c r="BF230" s="33">
        <v>-0.10165052836524822</v>
      </c>
      <c r="BG230" s="33">
        <v>-0.3204361587059576</v>
      </c>
      <c r="BH230" s="33">
        <v>-0.29726746748989785</v>
      </c>
      <c r="BI230" s="33">
        <v>-0.32273187085641453</v>
      </c>
      <c r="BJ230" s="33">
        <v>-5.910636478787018E-2</v>
      </c>
      <c r="BK230" s="33">
        <v>-0.23201353477287243</v>
      </c>
      <c r="BL230" s="33">
        <v>0.23954699501002466</v>
      </c>
      <c r="BM230" s="33">
        <v>-0.24335382232521557</v>
      </c>
      <c r="BN230" s="33">
        <v>-0.15034682255649107</v>
      </c>
      <c r="BO230" s="33">
        <v>-0.27918967076710816</v>
      </c>
      <c r="BP230" s="33">
        <v>-0.1371748626252928</v>
      </c>
      <c r="BQ230" s="33">
        <v>7.7365811305540641E-2</v>
      </c>
      <c r="BR230" s="33">
        <v>6.1715268923448328E-2</v>
      </c>
      <c r="BS230" s="60"/>
      <c r="BT230" s="60"/>
      <c r="BU230" s="60"/>
      <c r="BV230" s="60"/>
    </row>
    <row r="231" spans="2:74" outlineLevel="1" x14ac:dyDescent="0.2">
      <c r="B231" s="2">
        <v>217</v>
      </c>
      <c r="E231" t="s">
        <v>222</v>
      </c>
      <c r="F231" s="33"/>
      <c r="G231" s="33">
        <f t="shared" si="122"/>
        <v>5.7154599092974238E-3</v>
      </c>
      <c r="H231" s="33">
        <f t="shared" si="123"/>
        <v>6.2817015451356916E-3</v>
      </c>
      <c r="I231" s="33">
        <f t="shared" si="123"/>
        <v>5.7743343051174165E-3</v>
      </c>
      <c r="J231" s="33">
        <f t="shared" si="123"/>
        <v>5.9683602325223467E-3</v>
      </c>
      <c r="K231" s="33">
        <f t="shared" si="123"/>
        <v>6.1237913558785306E-3</v>
      </c>
      <c r="L231" s="33">
        <f t="shared" ref="L231:M231" si="134">L167*L210</f>
        <v>6.2734286799534297E-3</v>
      </c>
      <c r="M231" s="33">
        <f t="shared" si="134"/>
        <v>6.3950475119649774E-3</v>
      </c>
      <c r="N231" s="33">
        <f t="shared" ref="N231" si="135">N167*N210</f>
        <v>6.5178339256878135E-3</v>
      </c>
      <c r="O231" s="176"/>
      <c r="P231" s="178">
        <v>229</v>
      </c>
      <c r="R231" s="33">
        <v>5.4677045090299825E-3</v>
      </c>
      <c r="S231" s="33">
        <v>2.8745584459092085E-4</v>
      </c>
      <c r="T231" s="33">
        <v>1.0099940275666752E-3</v>
      </c>
      <c r="U231" s="33">
        <v>2.8447181339399017E-3</v>
      </c>
      <c r="V231" s="33">
        <v>4.149117762289092E-3</v>
      </c>
      <c r="W231" s="33">
        <v>1.0835533616448982E-3</v>
      </c>
      <c r="X231" s="33">
        <v>2.312722213683224E-3</v>
      </c>
      <c r="Y231" s="33">
        <v>5.8546146427464604E-3</v>
      </c>
      <c r="Z231" s="33">
        <v>6.7252274586083755E-3</v>
      </c>
      <c r="AA231" s="33">
        <v>5.7154599092974238E-3</v>
      </c>
      <c r="AB231" s="33">
        <v>1.7981786190989929E-3</v>
      </c>
      <c r="AC231" s="33">
        <v>6.3736878107001514E-3</v>
      </c>
      <c r="AD231" s="33">
        <v>5.6037409524058385E-4</v>
      </c>
      <c r="AE231" s="33">
        <v>1.7864427743649793E-3</v>
      </c>
      <c r="AF231" s="33">
        <v>6.3599929242591025E-3</v>
      </c>
      <c r="AG231" s="33">
        <v>1.1934741996302524E-3</v>
      </c>
      <c r="AH231" s="33">
        <v>1.0097382832921595E-3</v>
      </c>
      <c r="AI231" s="33">
        <v>1.2935875914108887E-3</v>
      </c>
      <c r="AJ231" s="33">
        <v>4.2604248770286342E-3</v>
      </c>
      <c r="AK231" s="33">
        <v>5.1580836878645569E-3</v>
      </c>
      <c r="AL231" s="33">
        <v>1.2118325257990609E-3</v>
      </c>
      <c r="AM231" s="33">
        <v>1.4876521097391057E-4</v>
      </c>
      <c r="AN231" s="33">
        <v>1.6023943161956705E-4</v>
      </c>
      <c r="AO231" s="33">
        <v>3.7363879694813579E-3</v>
      </c>
      <c r="AP231" s="33">
        <v>5.2834156031482549E-3</v>
      </c>
      <c r="AQ231" s="33">
        <v>3.4766444342604215E-3</v>
      </c>
      <c r="AR231" s="33">
        <v>5.7394915749069001E-4</v>
      </c>
      <c r="AS231" s="33">
        <v>1.3699949791915506E-3</v>
      </c>
      <c r="AT231" s="33">
        <v>1.5554624805765411E-3</v>
      </c>
      <c r="AU231" s="33">
        <v>1.8405581489595478E-3</v>
      </c>
      <c r="AV231" s="33">
        <v>4.4336664996628902E-3</v>
      </c>
      <c r="AW231" s="33">
        <v>4.6518427547242681E-3</v>
      </c>
      <c r="AX231" s="33">
        <v>1.0302933149680248E-3</v>
      </c>
      <c r="AY231" s="33">
        <v>9.3952580595017788E-4</v>
      </c>
      <c r="AZ231" s="33">
        <v>3.0421375919127686E-4</v>
      </c>
      <c r="BA231" s="33">
        <v>1.7512289196383727E-3</v>
      </c>
      <c r="BB231" s="33">
        <v>5.020377033400315E-3</v>
      </c>
      <c r="BC231" s="33">
        <v>4.5796778546763816E-3</v>
      </c>
      <c r="BD231" s="33">
        <v>5.6295874424941092E-3</v>
      </c>
      <c r="BE231" s="33">
        <v>9.0289238024632616E-6</v>
      </c>
      <c r="BF231" s="33">
        <v>3.301281731479721E-4</v>
      </c>
      <c r="BG231" s="33">
        <v>8.1392074726346648E-6</v>
      </c>
      <c r="BH231" s="33">
        <v>1.0999282391831334E-3</v>
      </c>
      <c r="BI231" s="33">
        <v>1.0114718901699181E-3</v>
      </c>
      <c r="BJ231" s="33">
        <v>1.1677329483288791E-3</v>
      </c>
      <c r="BK231" s="33">
        <v>2.4403849842332074E-3</v>
      </c>
      <c r="BL231" s="33">
        <v>5.6006925373068154E-3</v>
      </c>
      <c r="BM231" s="33">
        <v>3.3760850815548484E-3</v>
      </c>
      <c r="BN231" s="33">
        <v>1.0342722336914925E-3</v>
      </c>
      <c r="BO231" s="33">
        <v>1.2260942184436877E-3</v>
      </c>
      <c r="BP231" s="33">
        <v>9.7984014129062289E-5</v>
      </c>
      <c r="BQ231" s="33">
        <v>3.2949833544283621E-3</v>
      </c>
      <c r="BR231" s="33">
        <v>3.2485525382326473E-3</v>
      </c>
      <c r="BS231" s="60"/>
      <c r="BT231" s="60"/>
      <c r="BU231" s="60"/>
      <c r="BV231" s="60"/>
    </row>
    <row r="232" spans="2:74" outlineLevel="1" x14ac:dyDescent="0.2">
      <c r="B232" s="2">
        <v>218</v>
      </c>
      <c r="E232" t="s">
        <v>223</v>
      </c>
      <c r="F232" s="33"/>
      <c r="G232" s="33">
        <f t="shared" si="122"/>
        <v>-0.20109401603031893</v>
      </c>
      <c r="H232" s="33">
        <f t="shared" si="123"/>
        <v>-0.20903865140191488</v>
      </c>
      <c r="I232" s="33">
        <f t="shared" si="123"/>
        <v>-0.21672396061002158</v>
      </c>
      <c r="J232" s="33">
        <f t="shared" si="123"/>
        <v>-0.22447427874859155</v>
      </c>
      <c r="K232" s="33">
        <f t="shared" si="123"/>
        <v>-0.23190381139838639</v>
      </c>
      <c r="L232" s="33">
        <f t="shared" ref="L232:M232" si="136">L168*L211</f>
        <v>-0.23965505149066718</v>
      </c>
      <c r="M232" s="33">
        <f t="shared" si="136"/>
        <v>-0.24768559056706946</v>
      </c>
      <c r="N232" s="33">
        <f t="shared" ref="N232" si="137">N168*N211</f>
        <v>-0.25576702661569639</v>
      </c>
      <c r="O232" s="176"/>
      <c r="P232" s="178">
        <v>230</v>
      </c>
      <c r="R232" s="33">
        <v>-1.5020171824739661</v>
      </c>
      <c r="S232" s="33">
        <v>-0.52740311227487335</v>
      </c>
      <c r="T232" s="33">
        <v>-2.3812605222995025</v>
      </c>
      <c r="U232" s="33">
        <v>-5.3087110626505014E-2</v>
      </c>
      <c r="V232" s="33">
        <v>-1.5892787622078664E-3</v>
      </c>
      <c r="W232" s="33">
        <v>-8.977999486982087E-2</v>
      </c>
      <c r="X232" s="33">
        <v>-0.89553453772535818</v>
      </c>
      <c r="Y232" s="33">
        <v>-1.6653997616308027</v>
      </c>
      <c r="Z232" s="33">
        <v>-0.50503426330833456</v>
      </c>
      <c r="AA232" s="33">
        <v>-0.20109401603031893</v>
      </c>
      <c r="AB232" s="33">
        <v>-1.7313493355780642E-7</v>
      </c>
      <c r="AC232" s="33">
        <v>-3.1779381803848539E-2</v>
      </c>
      <c r="AD232" s="33">
        <v>-0.31025635953955638</v>
      </c>
      <c r="AE232" s="33">
        <v>-0.1620133410292687</v>
      </c>
      <c r="AF232" s="33">
        <v>-9.2011867339868603E-2</v>
      </c>
      <c r="AG232" s="33">
        <v>-0.19112704987343387</v>
      </c>
      <c r="AH232" s="33">
        <v>-1.4191455607277281</v>
      </c>
      <c r="AI232" s="33">
        <v>-1.4723106581197756E-2</v>
      </c>
      <c r="AJ232" s="33">
        <v>-0.54262773939165121</v>
      </c>
      <c r="AK232" s="33">
        <v>-0.16153504164102664</v>
      </c>
      <c r="AL232" s="33">
        <v>-1.1460150471381512</v>
      </c>
      <c r="AM232" s="33">
        <v>-3.3426631634542594</v>
      </c>
      <c r="AN232" s="33">
        <v>-1.0906997388158304</v>
      </c>
      <c r="AO232" s="33">
        <v>-1.9894568219636524</v>
      </c>
      <c r="AP232" s="33">
        <v>-0.59299973713368692</v>
      </c>
      <c r="AQ232" s="33">
        <v>-0.18685071631917147</v>
      </c>
      <c r="AR232" s="33">
        <v>-0.11962350223840003</v>
      </c>
      <c r="AS232" s="33">
        <v>-0.55274123196499891</v>
      </c>
      <c r="AT232" s="33">
        <v>-0.40089099920215082</v>
      </c>
      <c r="AU232" s="33">
        <v>-0.18534607374644513</v>
      </c>
      <c r="AV232" s="33">
        <v>-3.0627608247438314E-2</v>
      </c>
      <c r="AW232" s="33">
        <v>-2.1802751770363209E-2</v>
      </c>
      <c r="AX232" s="33">
        <v>-7.3244460292330011E-4</v>
      </c>
      <c r="AY232" s="33">
        <v>-0.63266286012656059</v>
      </c>
      <c r="AZ232" s="33">
        <v>-0.11885400519236218</v>
      </c>
      <c r="BA232" s="33">
        <v>-1.4508072656710518</v>
      </c>
      <c r="BB232" s="33">
        <v>-9.1634325103122534E-3</v>
      </c>
      <c r="BC232" s="33">
        <v>-0.46961582818118441</v>
      </c>
      <c r="BD232" s="33">
        <v>-1.4970060270285149E-5</v>
      </c>
      <c r="BE232" s="33">
        <v>-0.5285130166298776</v>
      </c>
      <c r="BF232" s="33">
        <v>-7.8552882988268749E-2</v>
      </c>
      <c r="BG232" s="33">
        <v>-0.90454993304907594</v>
      </c>
      <c r="BH232" s="33">
        <v>-1.1159948134728106</v>
      </c>
      <c r="BI232" s="33">
        <v>-1.5850935599901557</v>
      </c>
      <c r="BJ232" s="33">
        <v>-2.2456476929347715E-3</v>
      </c>
      <c r="BK232" s="33">
        <v>-0.78546713612535168</v>
      </c>
      <c r="BL232" s="33">
        <v>-1.1396641087191828</v>
      </c>
      <c r="BM232" s="33">
        <v>-0.23601447511376697</v>
      </c>
      <c r="BN232" s="33">
        <v>-0.14628404430225372</v>
      </c>
      <c r="BO232" s="33">
        <v>-1.3920226354268568</v>
      </c>
      <c r="BP232" s="33">
        <v>-0.16796071776577057</v>
      </c>
      <c r="BQ232" s="33">
        <v>-0.15589219086013217</v>
      </c>
      <c r="BR232" s="33">
        <v>-6.2440641850835067E-2</v>
      </c>
      <c r="BS232" s="60"/>
      <c r="BT232" s="60"/>
      <c r="BU232" s="60"/>
      <c r="BV232" s="60"/>
    </row>
    <row r="233" spans="2:74" outlineLevel="1" x14ac:dyDescent="0.2">
      <c r="B233" s="2">
        <v>219</v>
      </c>
      <c r="E233" t="s">
        <v>224</v>
      </c>
      <c r="F233" s="33"/>
      <c r="G233" s="33">
        <f t="shared" si="122"/>
        <v>5.6245583213397281E-2</v>
      </c>
      <c r="H233" s="33">
        <f t="shared" si="123"/>
        <v>5.9119601294173332E-2</v>
      </c>
      <c r="I233" s="33">
        <f t="shared" si="123"/>
        <v>6.4009613701787968E-2</v>
      </c>
      <c r="J233" s="33">
        <f t="shared" si="123"/>
        <v>6.8612249197921513E-2</v>
      </c>
      <c r="K233" s="33">
        <f t="shared" si="123"/>
        <v>7.3521324682391503E-2</v>
      </c>
      <c r="L233" s="33">
        <f t="shared" ref="L233:M233" si="138">L169*L212</f>
        <v>7.8707515760050833E-2</v>
      </c>
      <c r="M233" s="33">
        <f t="shared" si="138"/>
        <v>8.4677445307020677E-2</v>
      </c>
      <c r="N233" s="33">
        <f t="shared" ref="N233" si="139">N169*N212</f>
        <v>9.0211468014874202E-2</v>
      </c>
      <c r="O233" s="176"/>
      <c r="P233" s="178">
        <v>231</v>
      </c>
      <c r="R233" s="33">
        <v>1.0368552230516903</v>
      </c>
      <c r="S233" s="33">
        <v>0.39280397514216653</v>
      </c>
      <c r="T233" s="33">
        <v>1.4408178526813642</v>
      </c>
      <c r="U233" s="33">
        <v>1.7801644489039103E-2</v>
      </c>
      <c r="V233" s="33">
        <v>8.6510648300228826E-4</v>
      </c>
      <c r="W233" s="33">
        <v>0.11934768627786604</v>
      </c>
      <c r="X233" s="33">
        <v>0.58482042597573602</v>
      </c>
      <c r="Y233" s="33">
        <v>1.4853703010004911</v>
      </c>
      <c r="Z233" s="33">
        <v>0.23370367183339597</v>
      </c>
      <c r="AA233" s="33">
        <v>5.6245583213397281E-2</v>
      </c>
      <c r="AB233" s="33">
        <v>7.8949644282405097E-4</v>
      </c>
      <c r="AC233" s="33">
        <v>3.268220351405688E-2</v>
      </c>
      <c r="AD233" s="33">
        <v>0.21238332751866368</v>
      </c>
      <c r="AE233" s="33">
        <v>5.0213887818771813E-2</v>
      </c>
      <c r="AF233" s="33">
        <v>7.270092419342658E-2</v>
      </c>
      <c r="AG233" s="33">
        <v>0.12795676654779498</v>
      </c>
      <c r="AH233" s="33">
        <v>0.82651441807711445</v>
      </c>
      <c r="AI233" s="33">
        <v>2.3687053559513019E-2</v>
      </c>
      <c r="AJ233" s="33">
        <v>0.22244489407019508</v>
      </c>
      <c r="AK233" s="33">
        <v>3.1589865310324129E-2</v>
      </c>
      <c r="AL233" s="33">
        <v>0.87532134680105689</v>
      </c>
      <c r="AM233" s="33">
        <v>1.2636779574686119</v>
      </c>
      <c r="AN233" s="33">
        <v>0.24585313679610785</v>
      </c>
      <c r="AO233" s="33">
        <v>0.83044430388937551</v>
      </c>
      <c r="AP233" s="33">
        <v>0.20935647228681306</v>
      </c>
      <c r="AQ233" s="33">
        <v>0.22288035742052811</v>
      </c>
      <c r="AR233" s="33">
        <v>6.8277805101187763E-2</v>
      </c>
      <c r="AS233" s="33">
        <v>0.34370415118795317</v>
      </c>
      <c r="AT233" s="33">
        <v>0.22294753735243486</v>
      </c>
      <c r="AU233" s="33">
        <v>4.515555674299792E-2</v>
      </c>
      <c r="AV233" s="33">
        <v>2.8023223160535366E-2</v>
      </c>
      <c r="AW233" s="33">
        <v>2.5798467048035258E-2</v>
      </c>
      <c r="AX233" s="33">
        <v>7.1729866837158159E-3</v>
      </c>
      <c r="AY233" s="33">
        <v>0.34375726437956411</v>
      </c>
      <c r="AZ233" s="33">
        <v>8.6132533133991288E-2</v>
      </c>
      <c r="BA233" s="33">
        <v>0.54249711138546908</v>
      </c>
      <c r="BB233" s="33">
        <v>1.2878516326732729E-3</v>
      </c>
      <c r="BC233" s="33">
        <v>0.33489905931484421</v>
      </c>
      <c r="BD233" s="33">
        <v>1.1170759007492479E-2</v>
      </c>
      <c r="BE233" s="33">
        <v>0.44629085752501202</v>
      </c>
      <c r="BF233" s="33">
        <v>5.272205244461748E-2</v>
      </c>
      <c r="BG233" s="33">
        <v>0.96755751164734227</v>
      </c>
      <c r="BH233" s="33">
        <v>0.42153509825041635</v>
      </c>
      <c r="BI233" s="33">
        <v>0.64630138533816461</v>
      </c>
      <c r="BJ233" s="33">
        <v>1.5093840912374533E-2</v>
      </c>
      <c r="BK233" s="33">
        <v>0.34449003805897344</v>
      </c>
      <c r="BL233" s="33">
        <v>0.72807028204571511</v>
      </c>
      <c r="BM233" s="33">
        <v>0.76022665522169874</v>
      </c>
      <c r="BN233" s="33">
        <v>0.1307061003957907</v>
      </c>
      <c r="BO233" s="33">
        <v>0.79360041288638172</v>
      </c>
      <c r="BP233" s="33">
        <v>0.16311484223357794</v>
      </c>
      <c r="BQ233" s="33">
        <v>4.7106731360982812E-2</v>
      </c>
      <c r="BR233" s="33">
        <v>2.7614303948405226E-2</v>
      </c>
      <c r="BS233" s="60"/>
      <c r="BT233" s="60"/>
      <c r="BU233" s="60"/>
      <c r="BV233" s="60"/>
    </row>
    <row r="234" spans="2:74" outlineLevel="1" x14ac:dyDescent="0.2">
      <c r="B234" s="2">
        <v>220</v>
      </c>
      <c r="E234" t="s">
        <v>225</v>
      </c>
      <c r="F234" s="33"/>
      <c r="G234" s="33">
        <f t="shared" si="122"/>
        <v>5.1508319970913048E-2</v>
      </c>
      <c r="H234" s="33">
        <f t="shared" si="123"/>
        <v>5.7103332032393178E-2</v>
      </c>
      <c r="I234" s="33">
        <f t="shared" si="123"/>
        <v>6.3399406616875778E-2</v>
      </c>
      <c r="J234" s="33">
        <f t="shared" si="123"/>
        <v>6.9154151215186005E-2</v>
      </c>
      <c r="K234" s="33">
        <f t="shared" si="123"/>
        <v>7.4921265910023113E-2</v>
      </c>
      <c r="L234" s="33">
        <f t="shared" ref="L234:M234" si="140">L170*L213</f>
        <v>7.9303771782907817E-2</v>
      </c>
      <c r="M234" s="33">
        <f t="shared" si="140"/>
        <v>8.2095944291561473E-2</v>
      </c>
      <c r="N234" s="33">
        <f t="shared" ref="N234" si="141">N170*N213</f>
        <v>8.474248267880502E-2</v>
      </c>
      <c r="O234" s="176"/>
      <c r="P234" s="178">
        <v>232</v>
      </c>
      <c r="R234" s="33">
        <v>0.57560699798026316</v>
      </c>
      <c r="S234" s="33">
        <v>0.27643857699564939</v>
      </c>
      <c r="T234" s="33">
        <v>1.2672611983933009</v>
      </c>
      <c r="U234" s="33">
        <v>2.5563784610736866E-2</v>
      </c>
      <c r="V234" s="33">
        <v>5.7099036796589512E-4</v>
      </c>
      <c r="W234" s="33">
        <v>0.11727748034701292</v>
      </c>
      <c r="X234" s="33">
        <v>0.51027450801906005</v>
      </c>
      <c r="Y234" s="33">
        <v>1.32022953341644</v>
      </c>
      <c r="Z234" s="33">
        <v>0.27758211106563013</v>
      </c>
      <c r="AA234" s="33">
        <v>5.1508319970913048E-2</v>
      </c>
      <c r="AB234" s="33">
        <v>6.4943304402137738E-3</v>
      </c>
      <c r="AC234" s="33">
        <v>6.1808421028686934E-3</v>
      </c>
      <c r="AD234" s="33">
        <v>0.22251093246494819</v>
      </c>
      <c r="AE234" s="33">
        <v>6.4891551113315307E-2</v>
      </c>
      <c r="AF234" s="33">
        <v>9.1891118407178535E-2</v>
      </c>
      <c r="AG234" s="33">
        <v>6.6559310101864777E-2</v>
      </c>
      <c r="AH234" s="33">
        <v>0.84588269985351427</v>
      </c>
      <c r="AI234" s="33">
        <v>3.6254898897104704E-2</v>
      </c>
      <c r="AJ234" s="33">
        <v>0.36375713747448202</v>
      </c>
      <c r="AK234" s="33">
        <v>0.10553743463812315</v>
      </c>
      <c r="AL234" s="33">
        <v>0.87269711113837178</v>
      </c>
      <c r="AM234" s="33">
        <v>1.448454570323537</v>
      </c>
      <c r="AN234" s="33">
        <v>0.6261137485184417</v>
      </c>
      <c r="AO234" s="33">
        <v>0.78064037863019486</v>
      </c>
      <c r="AP234" s="33">
        <v>0.18425814495586515</v>
      </c>
      <c r="AQ234" s="33">
        <v>0.23393440938784321</v>
      </c>
      <c r="AR234" s="33">
        <v>6.7134802455033851E-2</v>
      </c>
      <c r="AS234" s="33">
        <v>0.28757728038871111</v>
      </c>
      <c r="AT234" s="33">
        <v>0.24801523618582252</v>
      </c>
      <c r="AU234" s="33">
        <v>3.9140333577650434E-2</v>
      </c>
      <c r="AV234" s="33">
        <v>1.9930223810868914E-2</v>
      </c>
      <c r="AW234" s="33">
        <v>3.83296451136299E-2</v>
      </c>
      <c r="AX234" s="33">
        <v>4.4220638095161862E-3</v>
      </c>
      <c r="AY234" s="33">
        <v>0.26416003289717394</v>
      </c>
      <c r="AZ234" s="33">
        <v>0.10656853623571769</v>
      </c>
      <c r="BA234" s="33">
        <v>0.63550844146747043</v>
      </c>
      <c r="BB234" s="33">
        <v>8.2475336666445507E-5</v>
      </c>
      <c r="BC234" s="33">
        <v>0.28398109937533811</v>
      </c>
      <c r="BD234" s="33">
        <v>1.2311318496363143E-2</v>
      </c>
      <c r="BE234" s="33">
        <v>0.39150181902286235</v>
      </c>
      <c r="BF234" s="33">
        <v>7.8679380494186602E-2</v>
      </c>
      <c r="BG234" s="33">
        <v>0.77309662887829467</v>
      </c>
      <c r="BH234" s="33">
        <v>0.64884993372489219</v>
      </c>
      <c r="BI234" s="33">
        <v>0.80180551648578602</v>
      </c>
      <c r="BJ234" s="33">
        <v>2.556005300232447E-2</v>
      </c>
      <c r="BK234" s="33">
        <v>0.41227006106751901</v>
      </c>
      <c r="BL234" s="33">
        <v>0.52480098461344682</v>
      </c>
      <c r="BM234" s="33">
        <v>0.44067890416026007</v>
      </c>
      <c r="BN234" s="33">
        <v>0.17057756509733982</v>
      </c>
      <c r="BO234" s="33">
        <v>0.58088228498297378</v>
      </c>
      <c r="BP234" s="33">
        <v>0.13929074209995743</v>
      </c>
      <c r="BQ234" s="33">
        <v>4.2657206975380738E-2</v>
      </c>
      <c r="BR234" s="33">
        <v>2.7595413866345852E-2</v>
      </c>
      <c r="BS234" s="60"/>
      <c r="BT234" s="60"/>
      <c r="BU234" s="60"/>
      <c r="BV234" s="60"/>
    </row>
    <row r="235" spans="2:74" outlineLevel="1" x14ac:dyDescent="0.2">
      <c r="B235" s="2">
        <v>221</v>
      </c>
      <c r="E235" t="s">
        <v>226</v>
      </c>
      <c r="F235" s="33"/>
      <c r="G235" s="33">
        <f t="shared" si="122"/>
        <v>-1.7090600836873256E-2</v>
      </c>
      <c r="H235" s="33">
        <f t="shared" si="123"/>
        <v>-1.8267710169979866E-2</v>
      </c>
      <c r="I235" s="33">
        <f t="shared" si="123"/>
        <v>-1.7833500249998892E-2</v>
      </c>
      <c r="J235" s="33">
        <f t="shared" si="123"/>
        <v>-1.8451979877575551E-2</v>
      </c>
      <c r="K235" s="33">
        <f t="shared" si="123"/>
        <v>-1.8997493380023146E-2</v>
      </c>
      <c r="L235" s="33">
        <f t="shared" ref="L235:M235" si="142">L171*L214</f>
        <v>-1.9546902298317251E-2</v>
      </c>
      <c r="M235" s="33">
        <f t="shared" si="142"/>
        <v>-2.0063395047071553E-2</v>
      </c>
      <c r="N235" s="33">
        <f t="shared" ref="N235" si="143">N171*N214</f>
        <v>-2.0582877460328497E-2</v>
      </c>
      <c r="O235" s="176"/>
      <c r="P235" s="178">
        <v>233</v>
      </c>
      <c r="R235" s="33">
        <v>-4.6903953979825934E-2</v>
      </c>
      <c r="S235" s="33">
        <v>5.4427259846750358E-3</v>
      </c>
      <c r="T235" s="33">
        <v>2.5017466962220073E-2</v>
      </c>
      <c r="U235" s="33">
        <v>5.087541146072099E-3</v>
      </c>
      <c r="V235" s="33">
        <v>-1.2994069100225373E-3</v>
      </c>
      <c r="W235" s="33">
        <v>4.950181221364338E-3</v>
      </c>
      <c r="X235" s="33">
        <v>2.1915026762066542E-2</v>
      </c>
      <c r="Y235" s="33">
        <v>4.637763676023017E-2</v>
      </c>
      <c r="Z235" s="33">
        <v>2.8109309882681021E-2</v>
      </c>
      <c r="AA235" s="33">
        <v>-1.7090600836873256E-2</v>
      </c>
      <c r="AB235" s="33">
        <v>-8.0746037960101292E-6</v>
      </c>
      <c r="AC235" s="33">
        <v>-6.359927050022288E-3</v>
      </c>
      <c r="AD235" s="33">
        <v>6.1533398262441754E-3</v>
      </c>
      <c r="AE235" s="33">
        <v>8.0587838500718306E-3</v>
      </c>
      <c r="AF235" s="33">
        <v>1.2226326135921499E-2</v>
      </c>
      <c r="AG235" s="33">
        <v>8.7189373729064015E-3</v>
      </c>
      <c r="AH235" s="33">
        <v>1.9492474341433721E-2</v>
      </c>
      <c r="AI235" s="33">
        <v>2.1337103905464529E-3</v>
      </c>
      <c r="AJ235" s="33">
        <v>2.1452106129418048E-2</v>
      </c>
      <c r="AK235" s="33">
        <v>1.1102448942340049E-2</v>
      </c>
      <c r="AL235" s="33">
        <v>2.2409351854835651E-2</v>
      </c>
      <c r="AM235" s="33">
        <v>9.9758601376278549E-3</v>
      </c>
      <c r="AN235" s="33">
        <v>5.6846404432253994E-3</v>
      </c>
      <c r="AO235" s="33">
        <v>-4.6533063924918877E-2</v>
      </c>
      <c r="AP235" s="33">
        <v>-2.8280084644058415E-2</v>
      </c>
      <c r="AQ235" s="33">
        <v>1.1934098090793649E-2</v>
      </c>
      <c r="AR235" s="33">
        <v>3.969992072166556E-3</v>
      </c>
      <c r="AS235" s="33">
        <v>1.3966144988019864E-2</v>
      </c>
      <c r="AT235" s="33">
        <v>1.2066088966118358E-2</v>
      </c>
      <c r="AU235" s="33">
        <v>-9.0459766356206315E-3</v>
      </c>
      <c r="AV235" s="33">
        <v>5.3017071384667607E-3</v>
      </c>
      <c r="AW235" s="33">
        <v>4.648294959146833E-3</v>
      </c>
      <c r="AX235" s="33">
        <v>4.8864754806674903E-4</v>
      </c>
      <c r="AY235" s="33">
        <v>1.3378293507766981E-2</v>
      </c>
      <c r="AZ235" s="33">
        <v>3.155363548121232E-3</v>
      </c>
      <c r="BA235" s="33">
        <v>2.284379098397837E-2</v>
      </c>
      <c r="BB235" s="33">
        <v>-3.2655096925691277E-3</v>
      </c>
      <c r="BC235" s="33">
        <v>2.2845425092612275E-2</v>
      </c>
      <c r="BD235" s="33">
        <v>1.3712391791982821E-4</v>
      </c>
      <c r="BE235" s="33">
        <v>-1.1046560094230278E-3</v>
      </c>
      <c r="BF235" s="33">
        <v>2.2543589125235265E-3</v>
      </c>
      <c r="BG235" s="33">
        <v>-1.7766535199854254E-3</v>
      </c>
      <c r="BH235" s="33">
        <v>1.4394417456806219E-2</v>
      </c>
      <c r="BI235" s="33">
        <v>2.1207606803953317E-2</v>
      </c>
      <c r="BJ235" s="33">
        <v>7.5845609307189938E-4</v>
      </c>
      <c r="BK235" s="33">
        <v>2.1656638235432697E-2</v>
      </c>
      <c r="BL235" s="33">
        <v>-4.0640844057906064E-2</v>
      </c>
      <c r="BM235" s="33">
        <v>1.7618295447416797E-2</v>
      </c>
      <c r="BN235" s="33">
        <v>6.3961088057837272E-3</v>
      </c>
      <c r="BO235" s="33">
        <v>2.0316318812172478E-2</v>
      </c>
      <c r="BP235" s="33">
        <v>1.9913341085921097E-3</v>
      </c>
      <c r="BQ235" s="33">
        <v>-1.1428303929086161E-2</v>
      </c>
      <c r="BR235" s="33">
        <v>-7.6486735212951745E-3</v>
      </c>
      <c r="BS235" s="60"/>
      <c r="BT235" s="60"/>
      <c r="BU235" s="60"/>
      <c r="BV235" s="60"/>
    </row>
    <row r="236" spans="2:74" outlineLevel="1" x14ac:dyDescent="0.2">
      <c r="B236" s="2">
        <v>222</v>
      </c>
      <c r="E236" t="s">
        <v>227</v>
      </c>
      <c r="F236" s="33"/>
      <c r="G236" s="33">
        <f t="shared" si="122"/>
        <v>-2.253827979467569E-3</v>
      </c>
      <c r="H236" s="33">
        <f t="shared" si="123"/>
        <v>-2.4224530011653788E-3</v>
      </c>
      <c r="I236" s="33">
        <f t="shared" si="123"/>
        <v>-2.4167099349210602E-3</v>
      </c>
      <c r="J236" s="33">
        <f t="shared" si="123"/>
        <v>-2.543778571641168E-3</v>
      </c>
      <c r="K236" s="33">
        <f t="shared" si="123"/>
        <v>-2.6672751378757848E-3</v>
      </c>
      <c r="L236" s="33">
        <f t="shared" ref="L236:M236" si="144">L172*L215</f>
        <v>-2.7932611913411851E-3</v>
      </c>
      <c r="M236" s="33">
        <f t="shared" si="144"/>
        <v>-2.9252078058212144E-3</v>
      </c>
      <c r="N236" s="33">
        <f t="shared" ref="N236" si="145">N172*N215</f>
        <v>-3.0481299819011391E-3</v>
      </c>
      <c r="O236" s="176"/>
      <c r="P236" s="178">
        <v>234</v>
      </c>
      <c r="R236" s="33">
        <v>-7.0190921516947308E-3</v>
      </c>
      <c r="S236" s="33">
        <v>1.0731658800046731E-3</v>
      </c>
      <c r="T236" s="33">
        <v>4.6085217661447726E-3</v>
      </c>
      <c r="U236" s="33">
        <v>1.5375439704999499E-3</v>
      </c>
      <c r="V236" s="33">
        <v>-2.3366184460591599E-4</v>
      </c>
      <c r="W236" s="33">
        <v>1.4884301215530413E-3</v>
      </c>
      <c r="X236" s="33">
        <v>3.8426938773650421E-3</v>
      </c>
      <c r="Y236" s="33">
        <v>1.5152270792201331E-2</v>
      </c>
      <c r="Z236" s="33">
        <v>5.1491132559162382E-3</v>
      </c>
      <c r="AA236" s="33">
        <v>-2.253827979467569E-3</v>
      </c>
      <c r="AB236" s="33">
        <v>1.5796708455645262E-4</v>
      </c>
      <c r="AC236" s="33">
        <v>-2.2636552658877977E-3</v>
      </c>
      <c r="AD236" s="33">
        <v>1.1799117756820261E-3</v>
      </c>
      <c r="AE236" s="33">
        <v>1.7167945353077335E-3</v>
      </c>
      <c r="AF236" s="33">
        <v>2.688627659954845E-3</v>
      </c>
      <c r="AG236" s="33">
        <v>1.2558864440937979E-3</v>
      </c>
      <c r="AH236" s="33">
        <v>3.5831165931725817E-3</v>
      </c>
      <c r="AI236" s="33">
        <v>6.3324762155390609E-4</v>
      </c>
      <c r="AJ236" s="33">
        <v>4.7771394056670647E-3</v>
      </c>
      <c r="AK236" s="33">
        <v>3.4464071409659059E-3</v>
      </c>
      <c r="AL236" s="33">
        <v>4.5517514365146566E-3</v>
      </c>
      <c r="AM236" s="33">
        <v>2.0669891067880146E-3</v>
      </c>
      <c r="AN236" s="33">
        <v>1.3682201575975054E-3</v>
      </c>
      <c r="AO236" s="33">
        <v>-5.1249518650149754E-3</v>
      </c>
      <c r="AP236" s="33">
        <v>-4.1078863818962419E-3</v>
      </c>
      <c r="AQ236" s="33">
        <v>4.0058378857430344E-3</v>
      </c>
      <c r="AR236" s="33">
        <v>7.9951686201980721E-4</v>
      </c>
      <c r="AS236" s="33">
        <v>2.5942901152347054E-3</v>
      </c>
      <c r="AT236" s="33">
        <v>2.7612546845358099E-3</v>
      </c>
      <c r="AU236" s="33">
        <v>-1.2476662302714828E-3</v>
      </c>
      <c r="AV236" s="33">
        <v>1.4853071687601889E-3</v>
      </c>
      <c r="AW236" s="33">
        <v>1.453364480905213E-3</v>
      </c>
      <c r="AX236" s="33">
        <v>2.9579256036006793E-4</v>
      </c>
      <c r="AY236" s="33">
        <v>1.9424535528382797E-3</v>
      </c>
      <c r="AZ236" s="33">
        <v>6.2149937901260621E-4</v>
      </c>
      <c r="BA236" s="33">
        <v>2.9303148780207024E-3</v>
      </c>
      <c r="BB236" s="33">
        <v>-2.9084323121452929E-4</v>
      </c>
      <c r="BC236" s="33">
        <v>5.0861323205347664E-3</v>
      </c>
      <c r="BD236" s="33">
        <v>1.0549001842747323E-3</v>
      </c>
      <c r="BE236" s="33">
        <v>-2.2353198807706338E-4</v>
      </c>
      <c r="BF236" s="33">
        <v>6.0752289546694158E-4</v>
      </c>
      <c r="BG236" s="33">
        <v>-3.0708794913663186E-4</v>
      </c>
      <c r="BH236" s="33">
        <v>5.1925044770697254E-3</v>
      </c>
      <c r="BI236" s="33">
        <v>3.2497930048572803E-3</v>
      </c>
      <c r="BJ236" s="33">
        <v>3.733792272445549E-4</v>
      </c>
      <c r="BK236" s="33">
        <v>3.6966345638091099E-3</v>
      </c>
      <c r="BL236" s="33">
        <v>-1.0458081364215464E-2</v>
      </c>
      <c r="BM236" s="33">
        <v>5.1391338045391373E-3</v>
      </c>
      <c r="BN236" s="33">
        <v>1.3573086585628501E-3</v>
      </c>
      <c r="BO236" s="33">
        <v>3.9846478516517752E-3</v>
      </c>
      <c r="BP236" s="33">
        <v>4.9587690835373893E-4</v>
      </c>
      <c r="BQ236" s="33">
        <v>-1.6812044815385967E-3</v>
      </c>
      <c r="BR236" s="33">
        <v>-9.9927928292281977E-4</v>
      </c>
      <c r="BS236" s="60"/>
      <c r="BT236" s="60"/>
      <c r="BU236" s="60"/>
      <c r="BV236" s="60"/>
    </row>
    <row r="237" spans="2:74" outlineLevel="1" x14ac:dyDescent="0.2">
      <c r="B237" s="2">
        <v>223</v>
      </c>
      <c r="E237" t="s">
        <v>228</v>
      </c>
      <c r="F237" s="33"/>
      <c r="G237" s="33">
        <f t="shared" si="122"/>
        <v>-2.5538636403610916E-5</v>
      </c>
      <c r="H237" s="33">
        <f t="shared" si="123"/>
        <v>-2.8190501097048197E-5</v>
      </c>
      <c r="I237" s="33">
        <f t="shared" si="123"/>
        <v>-2.8479147157372035E-5</v>
      </c>
      <c r="J237" s="33">
        <f t="shared" si="123"/>
        <v>-3.0239183668130282E-5</v>
      </c>
      <c r="K237" s="33">
        <f t="shared" si="123"/>
        <v>-3.1882044774002266E-5</v>
      </c>
      <c r="L237" s="33">
        <f t="shared" ref="L237:M237" si="146">L173*L216</f>
        <v>-3.3199598030325264E-5</v>
      </c>
      <c r="M237" s="33">
        <f t="shared" si="146"/>
        <v>-3.4104851294878188E-5</v>
      </c>
      <c r="N237" s="33">
        <f t="shared" ref="N237" si="147">N173*N216</f>
        <v>-3.4981276890121152E-5</v>
      </c>
      <c r="O237" s="176"/>
      <c r="P237" s="178">
        <v>235</v>
      </c>
      <c r="R237" s="33">
        <v>-3.3985451074359851E-4</v>
      </c>
      <c r="S237" s="33">
        <v>7.335049451756572E-4</v>
      </c>
      <c r="T237" s="33">
        <v>-3.3680554180400875E-4</v>
      </c>
      <c r="U237" s="33">
        <v>1.8638494772112523E-4</v>
      </c>
      <c r="V237" s="33">
        <v>-5.5146082897952187E-6</v>
      </c>
      <c r="W237" s="33">
        <v>-3.5266146274099723E-5</v>
      </c>
      <c r="X237" s="33">
        <v>3.9314799683133297E-4</v>
      </c>
      <c r="Y237" s="33">
        <v>7.8775963765895327E-4</v>
      </c>
      <c r="Z237" s="33">
        <v>2.1009631693677488E-5</v>
      </c>
      <c r="AA237" s="33">
        <v>-2.5538636403610916E-5</v>
      </c>
      <c r="AB237" s="33">
        <v>9.6932854991525725E-5</v>
      </c>
      <c r="AC237" s="33">
        <v>2.9553261852093753E-5</v>
      </c>
      <c r="AD237" s="33">
        <v>9.4404623232644016E-6</v>
      </c>
      <c r="AE237" s="33">
        <v>1.8225772305320437E-4</v>
      </c>
      <c r="AF237" s="33">
        <v>-7.338205960482674E-5</v>
      </c>
      <c r="AG237" s="33">
        <v>-3.4300441249881066E-4</v>
      </c>
      <c r="AH237" s="33">
        <v>-6.3638865394494837E-6</v>
      </c>
      <c r="AI237" s="33">
        <v>-3.6407845334324111E-5</v>
      </c>
      <c r="AJ237" s="33">
        <v>1.2975082026894702E-3</v>
      </c>
      <c r="AK237" s="33">
        <v>-4.6364171108069231E-4</v>
      </c>
      <c r="AL237" s="33">
        <v>3.9115231393594318E-4</v>
      </c>
      <c r="AM237" s="33">
        <v>-2.4434512331793489E-4</v>
      </c>
      <c r="AN237" s="33">
        <v>1.4482931627670041E-4</v>
      </c>
      <c r="AO237" s="33">
        <v>8.4647252122451789E-4</v>
      </c>
      <c r="AP237" s="33">
        <v>4.0595113562839755E-5</v>
      </c>
      <c r="AQ237" s="33">
        <v>7.9766921835847473E-4</v>
      </c>
      <c r="AR237" s="33">
        <v>2.644802461503104E-5</v>
      </c>
      <c r="AS237" s="33">
        <v>-1.2890226010660454E-4</v>
      </c>
      <c r="AT237" s="33">
        <v>-8.1460195573442772E-5</v>
      </c>
      <c r="AU237" s="33">
        <v>1.1962152017295487E-5</v>
      </c>
      <c r="AV237" s="33">
        <v>-3.0068220155569448E-4</v>
      </c>
      <c r="AW237" s="33">
        <v>4.7085832106430584E-4</v>
      </c>
      <c r="AX237" s="33">
        <v>9.8868822380761291E-6</v>
      </c>
      <c r="AY237" s="33">
        <v>3.2062184323146923E-4</v>
      </c>
      <c r="AZ237" s="33">
        <v>-1.9544212445426253E-5</v>
      </c>
      <c r="BA237" s="33">
        <v>-6.9293541849381717E-5</v>
      </c>
      <c r="BB237" s="33">
        <v>1.1526728823210709E-5</v>
      </c>
      <c r="BC237" s="33">
        <v>-9.096764000579032E-5</v>
      </c>
      <c r="BD237" s="33">
        <v>4.739420656895691E-6</v>
      </c>
      <c r="BE237" s="33">
        <v>1.0098970658327861E-5</v>
      </c>
      <c r="BF237" s="33">
        <v>-1.1631604982419581E-5</v>
      </c>
      <c r="BG237" s="33">
        <v>1.1621483366727432E-5</v>
      </c>
      <c r="BH237" s="33">
        <v>-2.1365396245223924E-3</v>
      </c>
      <c r="BI237" s="33">
        <v>-1.6338246185485747E-4</v>
      </c>
      <c r="BJ237" s="33">
        <v>-2.6812994547307041E-5</v>
      </c>
      <c r="BK237" s="33">
        <v>-2.5097383974812004E-4</v>
      </c>
      <c r="BL237" s="33">
        <v>-6.9344626849853256E-4</v>
      </c>
      <c r="BM237" s="33">
        <v>9.4905102324878544E-6</v>
      </c>
      <c r="BN237" s="33">
        <v>-2.5570560095866245E-4</v>
      </c>
      <c r="BO237" s="33">
        <v>-2.7130203707463168E-4</v>
      </c>
      <c r="BP237" s="33">
        <v>-8.4693410504952974E-6</v>
      </c>
      <c r="BQ237" s="33">
        <v>8.2736479299848348E-5</v>
      </c>
      <c r="BR237" s="33">
        <v>7.6066501049298839E-5</v>
      </c>
      <c r="BS237" s="60"/>
      <c r="BT237" s="60"/>
      <c r="BU237" s="60"/>
      <c r="BV237" s="60"/>
    </row>
    <row r="238" spans="2:74" outlineLevel="1" x14ac:dyDescent="0.2">
      <c r="B238" s="2">
        <v>224</v>
      </c>
      <c r="E238" t="s">
        <v>229</v>
      </c>
      <c r="F238" s="33"/>
      <c r="G238" s="33">
        <f t="shared" si="122"/>
        <v>0.11422706570318482</v>
      </c>
      <c r="H238" s="33">
        <f t="shared" si="123"/>
        <v>0.11939998725939541</v>
      </c>
      <c r="I238" s="33">
        <f t="shared" si="123"/>
        <v>0.12650313905919122</v>
      </c>
      <c r="J238" s="33">
        <f t="shared" si="123"/>
        <v>0.13329361772190498</v>
      </c>
      <c r="K238" s="33">
        <f t="shared" si="123"/>
        <v>0.14024450040134706</v>
      </c>
      <c r="L238" s="33">
        <f t="shared" ref="L238:M238" si="148">L174*L217</f>
        <v>0.14751175535233368</v>
      </c>
      <c r="M238" s="33">
        <f t="shared" si="148"/>
        <v>0.15554622627145165</v>
      </c>
      <c r="N238" s="33">
        <f t="shared" ref="N238" si="149">N174*N217</f>
        <v>0.16314673513243386</v>
      </c>
      <c r="O238" s="176"/>
      <c r="P238" s="178">
        <v>236</v>
      </c>
      <c r="R238" s="33">
        <v>0.83227648794675935</v>
      </c>
      <c r="S238" s="33">
        <v>0.42063298301292035</v>
      </c>
      <c r="T238" s="33">
        <v>1.5589321112400212</v>
      </c>
      <c r="U238" s="33">
        <v>3.7543981353909878E-2</v>
      </c>
      <c r="V238" s="33">
        <v>1.2524423518321553E-3</v>
      </c>
      <c r="W238" s="33">
        <v>9.1614826186446355E-2</v>
      </c>
      <c r="X238" s="33">
        <v>0.57205246784722541</v>
      </c>
      <c r="Y238" s="33">
        <v>1.3709801241294017</v>
      </c>
      <c r="Z238" s="33">
        <v>0.41182623167774501</v>
      </c>
      <c r="AA238" s="33">
        <v>0.11422706570318482</v>
      </c>
      <c r="AB238" s="33">
        <v>-1.343551575544516E-5</v>
      </c>
      <c r="AC238" s="33">
        <v>4.8527473489462798E-2</v>
      </c>
      <c r="AD238" s="33">
        <v>0.34035553325155249</v>
      </c>
      <c r="AE238" s="33">
        <v>0.14666062699353452</v>
      </c>
      <c r="AF238" s="33">
        <v>8.6893282482729817E-2</v>
      </c>
      <c r="AG238" s="33">
        <v>0.11826897635995408</v>
      </c>
      <c r="AH238" s="33">
        <v>1.035839338147639</v>
      </c>
      <c r="AI238" s="33">
        <v>2.1537189973025075E-2</v>
      </c>
      <c r="AJ238" s="33">
        <v>0.47417019121075987</v>
      </c>
      <c r="AK238" s="33">
        <v>3.0401769643581322E-2</v>
      </c>
      <c r="AL238" s="33">
        <v>0.49089200357934887</v>
      </c>
      <c r="AM238" s="33">
        <v>2.5818688348968499</v>
      </c>
      <c r="AN238" s="33">
        <v>1.0761298728163622</v>
      </c>
      <c r="AO238" s="33">
        <v>1.3747467175582035</v>
      </c>
      <c r="AP238" s="33">
        <v>0.36994710937660602</v>
      </c>
      <c r="AQ238" s="33">
        <v>0.23124192856718148</v>
      </c>
      <c r="AR238" s="33">
        <v>9.5657999736885643E-2</v>
      </c>
      <c r="AS238" s="33">
        <v>0.44414536123173093</v>
      </c>
      <c r="AT238" s="33">
        <v>0.35167712603625906</v>
      </c>
      <c r="AU238" s="33">
        <v>0.11398700807068453</v>
      </c>
      <c r="AV238" s="33">
        <v>3.832448615345925E-2</v>
      </c>
      <c r="AW238" s="33">
        <v>2.5245998479823971E-2</v>
      </c>
      <c r="AX238" s="33">
        <v>1.4434368616252397E-3</v>
      </c>
      <c r="AY238" s="33">
        <v>0.5020320052485362</v>
      </c>
      <c r="AZ238" s="33">
        <v>9.3524167800612443E-2</v>
      </c>
      <c r="BA238" s="33">
        <v>1.4047565095798111</v>
      </c>
      <c r="BB238" s="33">
        <v>4.1426610554465082E-3</v>
      </c>
      <c r="BC238" s="33">
        <v>0.41870725291369176</v>
      </c>
      <c r="BD238" s="33">
        <v>4.5581316377328227E-4</v>
      </c>
      <c r="BE238" s="33">
        <v>0.39620269390555313</v>
      </c>
      <c r="BF238" s="33">
        <v>8.0636902048440706E-2</v>
      </c>
      <c r="BG238" s="33">
        <v>0.45718688309288608</v>
      </c>
      <c r="BH238" s="33">
        <v>0.82742714250345495</v>
      </c>
      <c r="BI238" s="33">
        <v>1.1512836029066968</v>
      </c>
      <c r="BJ238" s="33">
        <v>8.67408784147858E-3</v>
      </c>
      <c r="BK238" s="33">
        <v>0.6189607477820942</v>
      </c>
      <c r="BL238" s="33">
        <v>0.76971989708958799</v>
      </c>
      <c r="BM238" s="33">
        <v>3.1850745270822475E-2</v>
      </c>
      <c r="BN238" s="33">
        <v>0.15161947631904898</v>
      </c>
      <c r="BO238" s="33">
        <v>1.1031348625163049</v>
      </c>
      <c r="BP238" s="33">
        <v>0.16975454767817563</v>
      </c>
      <c r="BQ238" s="33">
        <v>7.8575672761069013E-2</v>
      </c>
      <c r="BR238" s="33">
        <v>3.7368488503993623E-2</v>
      </c>
      <c r="BS238" s="60"/>
      <c r="BT238" s="60"/>
      <c r="BU238" s="60"/>
      <c r="BV238" s="60"/>
    </row>
    <row r="239" spans="2:74" outlineLevel="1" x14ac:dyDescent="0.2">
      <c r="B239" s="2">
        <v>225</v>
      </c>
      <c r="E239" t="s">
        <v>230</v>
      </c>
      <c r="F239" s="33"/>
      <c r="G239" s="33">
        <f t="shared" si="122"/>
        <v>5.1037813909008897E-2</v>
      </c>
      <c r="H239" s="33">
        <f t="shared" si="123"/>
        <v>5.4789560990305179E-2</v>
      </c>
      <c r="I239" s="33">
        <f t="shared" si="123"/>
        <v>5.878274449277867E-2</v>
      </c>
      <c r="J239" s="33">
        <f t="shared" si="123"/>
        <v>6.2480747683512729E-2</v>
      </c>
      <c r="K239" s="33">
        <f t="shared" si="123"/>
        <v>6.6101344717642743E-2</v>
      </c>
      <c r="L239" s="33">
        <f t="shared" ref="L239:M239" si="150">L175*L218</f>
        <v>6.9134370599925055E-2</v>
      </c>
      <c r="M239" s="33">
        <f t="shared" si="150"/>
        <v>7.1509710533369367E-2</v>
      </c>
      <c r="N239" s="33">
        <f t="shared" ref="N239" si="151">N175*N218</f>
        <v>7.3828945746209393E-2</v>
      </c>
      <c r="O239" s="176"/>
      <c r="P239" s="178">
        <v>237</v>
      </c>
      <c r="R239" s="33">
        <v>0.72745396613526525</v>
      </c>
      <c r="S239" s="33">
        <v>0.29540265415348471</v>
      </c>
      <c r="T239" s="33">
        <v>1.042597263809256</v>
      </c>
      <c r="U239" s="33">
        <v>1.4808879590084987E-2</v>
      </c>
      <c r="V239" s="33">
        <v>-4.5208157167131522E-4</v>
      </c>
      <c r="W239" s="33">
        <v>5.2632503648115267E-2</v>
      </c>
      <c r="X239" s="33">
        <v>0.53789826430192711</v>
      </c>
      <c r="Y239" s="33">
        <v>0.62599143300566706</v>
      </c>
      <c r="Z239" s="33">
        <v>0.20047959109598243</v>
      </c>
      <c r="AA239" s="33">
        <v>5.1037813909008897E-2</v>
      </c>
      <c r="AB239" s="33">
        <v>-1.1117123533451559E-5</v>
      </c>
      <c r="AC239" s="33">
        <v>9.2236005488266527E-3</v>
      </c>
      <c r="AD239" s="33">
        <v>0.15420022431836086</v>
      </c>
      <c r="AE239" s="33">
        <v>3.27021673666162E-2</v>
      </c>
      <c r="AF239" s="33">
        <v>4.9774876205450264E-2</v>
      </c>
      <c r="AG239" s="33">
        <v>9.140222203917496E-2</v>
      </c>
      <c r="AH239" s="33">
        <v>0.52184981182443935</v>
      </c>
      <c r="AI239" s="33">
        <v>1.2557777994039204E-2</v>
      </c>
      <c r="AJ239" s="33">
        <v>0.11749478324586572</v>
      </c>
      <c r="AK239" s="33">
        <v>9.9229515000775023E-2</v>
      </c>
      <c r="AL239" s="33">
        <v>0.22452537302914083</v>
      </c>
      <c r="AM239" s="33">
        <v>1.7220187250628862</v>
      </c>
      <c r="AN239" s="33">
        <v>0.13387879528557853</v>
      </c>
      <c r="AO239" s="33">
        <v>0.65168635418701149</v>
      </c>
      <c r="AP239" s="33">
        <v>0.18455236767035282</v>
      </c>
      <c r="AQ239" s="33">
        <v>0.10089624183830855</v>
      </c>
      <c r="AR239" s="33">
        <v>4.5302028562080224E-2</v>
      </c>
      <c r="AS239" s="33">
        <v>0.24347753947923007</v>
      </c>
      <c r="AT239" s="33">
        <v>0.13889363015282771</v>
      </c>
      <c r="AU239" s="33">
        <v>4.3052828548594539E-2</v>
      </c>
      <c r="AV239" s="33">
        <v>1.9845280999063349E-2</v>
      </c>
      <c r="AW239" s="33">
        <v>1.4486723115159812E-2</v>
      </c>
      <c r="AX239" s="33">
        <v>1.1113818250726634E-3</v>
      </c>
      <c r="AY239" s="33">
        <v>0.18641754604939373</v>
      </c>
      <c r="AZ239" s="33">
        <v>5.5837074712860355E-2</v>
      </c>
      <c r="BA239" s="33">
        <v>0.68692818087430507</v>
      </c>
      <c r="BB239" s="33">
        <v>5.4695356598777876E-4</v>
      </c>
      <c r="BC239" s="33">
        <v>0.18432384634063301</v>
      </c>
      <c r="BD239" s="33">
        <v>2.930606799089676E-4</v>
      </c>
      <c r="BE239" s="33">
        <v>0.31157036126657001</v>
      </c>
      <c r="BF239" s="33">
        <v>4.5397685461175889E-2</v>
      </c>
      <c r="BG239" s="33">
        <v>0.2646555376485718</v>
      </c>
      <c r="BH239" s="33">
        <v>0.4468518294718663</v>
      </c>
      <c r="BI239" s="33">
        <v>0.33028771089190595</v>
      </c>
      <c r="BJ239" s="33">
        <v>4.2666093719277744E-3</v>
      </c>
      <c r="BK239" s="33">
        <v>0.28570916656818213</v>
      </c>
      <c r="BL239" s="33">
        <v>0.5673073955159913</v>
      </c>
      <c r="BM239" s="33">
        <v>0.21189199491795113</v>
      </c>
      <c r="BN239" s="33">
        <v>8.0101182313117456E-2</v>
      </c>
      <c r="BO239" s="33">
        <v>0.54921509331459195</v>
      </c>
      <c r="BP239" s="33">
        <v>9.0603227577280593E-2</v>
      </c>
      <c r="BQ239" s="33">
        <v>4.8352598538869265E-2</v>
      </c>
      <c r="BR239" s="33">
        <v>2.0066763854871442E-2</v>
      </c>
      <c r="BS239" s="60"/>
      <c r="BT239" s="60"/>
      <c r="BU239" s="60"/>
      <c r="BV239" s="60"/>
    </row>
    <row r="240" spans="2:74" outlineLevel="1" x14ac:dyDescent="0.2">
      <c r="B240" s="2">
        <v>226</v>
      </c>
      <c r="E240" t="s">
        <v>231</v>
      </c>
      <c r="F240" s="33"/>
      <c r="G240" s="33">
        <f t="shared" si="122"/>
        <v>-0.11936729951845779</v>
      </c>
      <c r="H240" s="33">
        <f t="shared" si="123"/>
        <v>-0.12885430643448215</v>
      </c>
      <c r="I240" s="33">
        <f t="shared" si="123"/>
        <v>-0.1412757637709493</v>
      </c>
      <c r="J240" s="33">
        <f t="shared" si="123"/>
        <v>-0.15276097442010025</v>
      </c>
      <c r="K240" s="33">
        <f t="shared" si="123"/>
        <v>-0.16459312060234924</v>
      </c>
      <c r="L240" s="33">
        <f t="shared" ref="L240:M240" si="152">L176*L219</f>
        <v>-0.17520943468853206</v>
      </c>
      <c r="M240" s="33">
        <f t="shared" si="152"/>
        <v>-0.18490437582042865</v>
      </c>
      <c r="N240" s="33">
        <f t="shared" ref="N240" si="153">N176*N219</f>
        <v>-0.1939027332382412</v>
      </c>
      <c r="O240" s="176"/>
      <c r="P240" s="178">
        <v>238</v>
      </c>
      <c r="R240" s="33">
        <v>-1.6677458209768983</v>
      </c>
      <c r="S240" s="33">
        <v>-0.80742804690882242</v>
      </c>
      <c r="T240" s="33">
        <v>-2.8835471207039034</v>
      </c>
      <c r="U240" s="33">
        <v>-4.7774840505458542E-2</v>
      </c>
      <c r="V240" s="33">
        <v>1.542744083161472E-3</v>
      </c>
      <c r="W240" s="33">
        <v>-0.24578230976566778</v>
      </c>
      <c r="X240" s="33">
        <v>-1.2834392541579807</v>
      </c>
      <c r="Y240" s="33">
        <v>-2.7595021953888121</v>
      </c>
      <c r="Z240" s="33">
        <v>-0.58995501653286342</v>
      </c>
      <c r="AA240" s="33">
        <v>-0.11936729951845779</v>
      </c>
      <c r="AB240" s="33">
        <v>-4.8221294356097927E-3</v>
      </c>
      <c r="AC240" s="33">
        <v>-3.9774901572050957E-2</v>
      </c>
      <c r="AD240" s="33">
        <v>-0.54717766708836113</v>
      </c>
      <c r="AE240" s="33">
        <v>-0.13294664781952062</v>
      </c>
      <c r="AF240" s="33">
        <v>-0.18437304109561467</v>
      </c>
      <c r="AG240" s="33">
        <v>-0.2058468819518961</v>
      </c>
      <c r="AH240" s="33">
        <v>-1.7754544915744122</v>
      </c>
      <c r="AI240" s="33">
        <v>-6.798005125589926E-2</v>
      </c>
      <c r="AJ240" s="33">
        <v>-0.63945181241958948</v>
      </c>
      <c r="AK240" s="33">
        <v>-0.11445648116070842</v>
      </c>
      <c r="AL240" s="33">
        <v>-1.4726074145684356</v>
      </c>
      <c r="AM240" s="33">
        <v>-3.5878592986879827</v>
      </c>
      <c r="AN240" s="33">
        <v>-1.0579868808235922</v>
      </c>
      <c r="AO240" s="33">
        <v>-1.7670878806871715</v>
      </c>
      <c r="AP240" s="33">
        <v>-0.44399671584732914</v>
      </c>
      <c r="AQ240" s="33">
        <v>-0.51275613664626807</v>
      </c>
      <c r="AR240" s="33">
        <v>-0.15003304034112394</v>
      </c>
      <c r="AS240" s="33">
        <v>-0.71391187090521813</v>
      </c>
      <c r="AT240" s="33">
        <v>-0.5240885771947984</v>
      </c>
      <c r="AU240" s="33">
        <v>-9.9590918968653755E-2</v>
      </c>
      <c r="AV240" s="33">
        <v>-6.4876444840102784E-2</v>
      </c>
      <c r="AW240" s="33">
        <v>-6.9690639850955888E-2</v>
      </c>
      <c r="AX240" s="33">
        <v>-1.142363766665338E-2</v>
      </c>
      <c r="AY240" s="33">
        <v>-0.65935370054727127</v>
      </c>
      <c r="AZ240" s="33">
        <v>-0.20324993674739211</v>
      </c>
      <c r="BA240" s="33">
        <v>-1.7360649222676918</v>
      </c>
      <c r="BB240" s="33">
        <v>-8.0839986492058969E-4</v>
      </c>
      <c r="BC240" s="33">
        <v>-0.68534583712904684</v>
      </c>
      <c r="BD240" s="33">
        <v>-2.8663822748366201E-2</v>
      </c>
      <c r="BE240" s="33">
        <v>-0.92702375648476565</v>
      </c>
      <c r="BF240" s="33">
        <v>-0.15598828626840405</v>
      </c>
      <c r="BG240" s="33">
        <v>-1.515568901998533</v>
      </c>
      <c r="BH240" s="33">
        <v>-1.2269612506477519</v>
      </c>
      <c r="BI240" s="33">
        <v>-1.4883086746727483</v>
      </c>
      <c r="BJ240" s="33">
        <v>-5.1564487011537916E-2</v>
      </c>
      <c r="BK240" s="33">
        <v>-0.87352755038953911</v>
      </c>
      <c r="BL240" s="33">
        <v>-1.4521090398078047</v>
      </c>
      <c r="BM240" s="33">
        <v>-0.98552419567725147</v>
      </c>
      <c r="BN240" s="33">
        <v>-0.33514462724882815</v>
      </c>
      <c r="BO240" s="33">
        <v>-1.5732376483050243</v>
      </c>
      <c r="BP240" s="33">
        <v>-0.34187591973970233</v>
      </c>
      <c r="BQ240" s="33">
        <v>-9.9950802569241839E-2</v>
      </c>
      <c r="BR240" s="33">
        <v>-5.7273348749480084E-2</v>
      </c>
      <c r="BS240" s="60"/>
      <c r="BT240" s="60"/>
      <c r="BU240" s="60"/>
      <c r="BV240" s="60"/>
    </row>
    <row r="241" spans="1:79" outlineLevel="1" x14ac:dyDescent="0.2">
      <c r="B241" s="2">
        <v>227</v>
      </c>
      <c r="E241" t="s">
        <v>218</v>
      </c>
      <c r="F241" s="33"/>
      <c r="G241" s="33">
        <f t="shared" si="122"/>
        <v>6.6635698135065119E-2</v>
      </c>
      <c r="H241" s="33">
        <f t="shared" si="123"/>
        <v>6.8245187959662085E-2</v>
      </c>
      <c r="I241" s="33">
        <f t="shared" si="123"/>
        <v>7.2046890698475169E-2</v>
      </c>
      <c r="J241" s="33">
        <f t="shared" si="123"/>
        <v>7.5628995804044044E-2</v>
      </c>
      <c r="K241" s="33">
        <f t="shared" si="123"/>
        <v>7.9030413365427279E-2</v>
      </c>
      <c r="L241" s="33">
        <f t="shared" ref="L241:M241" si="154">L177*L220</f>
        <v>8.2461062248657804E-2</v>
      </c>
      <c r="M241" s="33">
        <f t="shared" si="154"/>
        <v>8.5919027744692775E-2</v>
      </c>
      <c r="N241" s="33">
        <f t="shared" ref="N241" si="155">N177*N220</f>
        <v>8.9402515669608426E-2</v>
      </c>
      <c r="O241" s="176"/>
      <c r="P241" s="178">
        <v>239</v>
      </c>
      <c r="R241" s="33">
        <v>0.67008119906256924</v>
      </c>
      <c r="S241" s="33">
        <v>-9.4063241454194049E-2</v>
      </c>
      <c r="T241" s="33">
        <v>-0.98215294060740421</v>
      </c>
      <c r="U241" s="33">
        <v>-0.32348975686911302</v>
      </c>
      <c r="V241" s="33">
        <v>-0.16456115344815136</v>
      </c>
      <c r="W241" s="33">
        <v>-0.24755419234925932</v>
      </c>
      <c r="X241" s="33">
        <v>-0.82083349987183518</v>
      </c>
      <c r="Y241" s="33">
        <v>-1.2539331503284608</v>
      </c>
      <c r="Z241" s="33">
        <v>-0.80863880588404391</v>
      </c>
      <c r="AA241" s="33">
        <v>6.6635698135065119E-2</v>
      </c>
      <c r="AB241" s="33">
        <v>-0.13366479917814725</v>
      </c>
      <c r="AC241" s="33">
        <v>-3.7216768374711183E-2</v>
      </c>
      <c r="AD241" s="33">
        <v>-0.58427781002289436</v>
      </c>
      <c r="AE241" s="33">
        <v>-0.53840378926033394</v>
      </c>
      <c r="AF241" s="33">
        <v>-0.35945646110554885</v>
      </c>
      <c r="AG241" s="33">
        <v>-0.68816384682632004</v>
      </c>
      <c r="AH241" s="33">
        <v>-0.9900678223376902</v>
      </c>
      <c r="AI241" s="33">
        <v>-0.24981474152048216</v>
      </c>
      <c r="AJ241" s="33">
        <v>-0.55145311938548702</v>
      </c>
      <c r="AK241" s="33">
        <v>-0.17063478207031485</v>
      </c>
      <c r="AL241" s="33">
        <v>-1.0211065444221197</v>
      </c>
      <c r="AM241" s="33">
        <v>-1.4071784676482058</v>
      </c>
      <c r="AN241" s="33">
        <v>-1.0004017257487179</v>
      </c>
      <c r="AO241" s="33">
        <v>1.0724030311553781</v>
      </c>
      <c r="AP241" s="33">
        <v>0.21980898287174333</v>
      </c>
      <c r="AQ241" s="33">
        <v>-0.30342866097022003</v>
      </c>
      <c r="AR241" s="33">
        <v>-0.5497633949286771</v>
      </c>
      <c r="AS241" s="33">
        <v>-0.79381547911291994</v>
      </c>
      <c r="AT241" s="33">
        <v>-0.51125301179373295</v>
      </c>
      <c r="AU241" s="33">
        <v>1.0682665081458037E-2</v>
      </c>
      <c r="AV241" s="33">
        <v>-0.13651063767697338</v>
      </c>
      <c r="AW241" s="33">
        <v>-0.26948392655012504</v>
      </c>
      <c r="AX241" s="33">
        <v>-1.4416888235195189E-2</v>
      </c>
      <c r="AY241" s="33">
        <v>-0.58158596753399605</v>
      </c>
      <c r="AZ241" s="33">
        <v>-0.38359465866035519</v>
      </c>
      <c r="BA241" s="33">
        <v>-0.61486776733400983</v>
      </c>
      <c r="BB241" s="33">
        <v>-0.13836249525965558</v>
      </c>
      <c r="BC241" s="33">
        <v>-0.75143092970513659</v>
      </c>
      <c r="BD241" s="33">
        <v>-0.21470097392357013</v>
      </c>
      <c r="BE241" s="33">
        <v>-0.65180868386478097</v>
      </c>
      <c r="BF241" s="33">
        <v>-0.36978463827678365</v>
      </c>
      <c r="BG241" s="33">
        <v>-1.0718603822811834</v>
      </c>
      <c r="BH241" s="33">
        <v>-0.93028059173048416</v>
      </c>
      <c r="BI241" s="33">
        <v>-0.54256967417685287</v>
      </c>
      <c r="BJ241" s="33">
        <v>-0.22203835052374399</v>
      </c>
      <c r="BK241" s="33">
        <v>-0.83234624644658295</v>
      </c>
      <c r="BL241" s="33">
        <v>0.5616431598183601</v>
      </c>
      <c r="BM241" s="33">
        <v>-0.67243622826667648</v>
      </c>
      <c r="BN241" s="33">
        <v>-0.50790982009164043</v>
      </c>
      <c r="BO241" s="33">
        <v>-0.87760784653172497</v>
      </c>
      <c r="BP241" s="33">
        <v>-0.4775014448935051</v>
      </c>
      <c r="BQ241" s="33">
        <v>8.0335527222135661E-2</v>
      </c>
      <c r="BR241" s="33">
        <v>-8.0850833111622181E-2</v>
      </c>
      <c r="BS241" s="60"/>
      <c r="BT241" s="60"/>
      <c r="BU241" s="60"/>
      <c r="BV241" s="60"/>
    </row>
    <row r="242" spans="1:79" outlineLevel="1" x14ac:dyDescent="0.2">
      <c r="B242" s="2">
        <v>228</v>
      </c>
      <c r="E242" t="s">
        <v>219</v>
      </c>
      <c r="F242" s="33"/>
      <c r="G242" s="33">
        <f t="shared" si="122"/>
        <v>1.5907664985141099E-2</v>
      </c>
      <c r="H242" s="33">
        <f t="shared" ref="H242:K243" si="156">H178*H221</f>
        <v>1.7655654443842921E-2</v>
      </c>
      <c r="I242" s="33">
        <f t="shared" si="156"/>
        <v>1.9157145673414252E-2</v>
      </c>
      <c r="J242" s="33">
        <f t="shared" si="156"/>
        <v>2.0828697961712273E-2</v>
      </c>
      <c r="K242" s="33">
        <f t="shared" si="156"/>
        <v>2.1884349807918903E-2</v>
      </c>
      <c r="L242" s="33">
        <f t="shared" ref="L242:M242" si="157">L178*L221</f>
        <v>2.2016760462710956E-2</v>
      </c>
      <c r="M242" s="33">
        <f t="shared" si="157"/>
        <v>2.3197612199431856E-2</v>
      </c>
      <c r="N242" s="33">
        <f t="shared" ref="N242" si="158">N178*N221</f>
        <v>2.4167602089845711E-2</v>
      </c>
      <c r="O242" s="176"/>
      <c r="P242" s="178">
        <v>240</v>
      </c>
      <c r="R242" s="33">
        <v>1.1829080723504283E-2</v>
      </c>
      <c r="S242" s="33">
        <v>9.5014320622742211E-3</v>
      </c>
      <c r="T242" s="33">
        <v>-3.3949344211067958E-3</v>
      </c>
      <c r="U242" s="33">
        <v>4.5276013717070341E-3</v>
      </c>
      <c r="V242" s="33">
        <v>6.1371632517058083E-3</v>
      </c>
      <c r="W242" s="33">
        <v>1.0273704191830633E-2</v>
      </c>
      <c r="X242" s="33">
        <v>1.6228015058440223E-2</v>
      </c>
      <c r="Y242" s="33">
        <v>4.8368006170805375E-2</v>
      </c>
      <c r="Z242" s="33">
        <v>3.5851102059338857E-3</v>
      </c>
      <c r="AA242" s="33">
        <v>1.5907664985141099E-2</v>
      </c>
      <c r="AB242" s="33">
        <v>1.2270757520590623E-2</v>
      </c>
      <c r="AC242" s="33">
        <v>8.339743428083371E-3</v>
      </c>
      <c r="AD242" s="33">
        <v>2.1338440740411871E-2</v>
      </c>
      <c r="AE242" s="33">
        <v>1.6853353907159689E-2</v>
      </c>
      <c r="AF242" s="33">
        <v>1.2707072739477529E-2</v>
      </c>
      <c r="AG242" s="33">
        <v>1.4823067744897266E-2</v>
      </c>
      <c r="AH242" s="33">
        <v>-2.9465346005688844E-4</v>
      </c>
      <c r="AI242" s="33">
        <v>2.6942811670526007E-3</v>
      </c>
      <c r="AJ242" s="33">
        <v>1.0637802859317298E-2</v>
      </c>
      <c r="AK242" s="33">
        <v>8.9489530789501805E-3</v>
      </c>
      <c r="AL242" s="33">
        <v>-1.6480744972280801E-3</v>
      </c>
      <c r="AM242" s="33">
        <v>5.9456138750058098E-3</v>
      </c>
      <c r="AN242" s="33">
        <v>3.607140993957563E-3</v>
      </c>
      <c r="AO242" s="33">
        <v>1.3793791553721192E-2</v>
      </c>
      <c r="AP242" s="33">
        <v>2.0634228605758028E-2</v>
      </c>
      <c r="AQ242" s="33">
        <v>6.3436038373107656E-2</v>
      </c>
      <c r="AR242" s="33">
        <v>4.9941387033180743E-3</v>
      </c>
      <c r="AS242" s="33">
        <v>1.7996197697779489E-2</v>
      </c>
      <c r="AT242" s="33">
        <v>1.4225465769000235E-2</v>
      </c>
      <c r="AU242" s="33">
        <v>1.4200007219714039E-2</v>
      </c>
      <c r="AV242" s="33">
        <v>1.6930002321175606E-2</v>
      </c>
      <c r="AW242" s="33">
        <v>9.941420008394642E-3</v>
      </c>
      <c r="AX242" s="33">
        <v>2.1232672748166304E-2</v>
      </c>
      <c r="AY242" s="33">
        <v>2.0867436703471267E-2</v>
      </c>
      <c r="AZ242" s="33">
        <v>2.7122261365808789E-3</v>
      </c>
      <c r="BA242" s="33">
        <v>-1.8890291743426935E-3</v>
      </c>
      <c r="BB242" s="33">
        <v>2.3260384613390434E-2</v>
      </c>
      <c r="BC242" s="33">
        <v>1.4520411111962376E-2</v>
      </c>
      <c r="BD242" s="33">
        <v>1.8486411209209231E-2</v>
      </c>
      <c r="BE242" s="33">
        <v>1.1031444609745649E-2</v>
      </c>
      <c r="BF242" s="33">
        <v>2.7791071786981629E-3</v>
      </c>
      <c r="BG242" s="33">
        <v>5.2736542038521799E-3</v>
      </c>
      <c r="BH242" s="33">
        <v>4.7482422949334481E-3</v>
      </c>
      <c r="BI242" s="33">
        <v>8.5783967629999847E-3</v>
      </c>
      <c r="BJ242" s="33">
        <v>3.2186091150966691E-3</v>
      </c>
      <c r="BK242" s="33">
        <v>3.0621995448660781E-2</v>
      </c>
      <c r="BL242" s="33">
        <v>1.0167851807607793E-2</v>
      </c>
      <c r="BM242" s="33">
        <v>2.5896043720487975E-2</v>
      </c>
      <c r="BN242" s="33">
        <v>2.1250120811280488E-2</v>
      </c>
      <c r="BO242" s="33">
        <v>2.2191873933675148E-2</v>
      </c>
      <c r="BP242" s="33">
        <v>1.1163241317493947E-2</v>
      </c>
      <c r="BQ242" s="33">
        <v>1.6966881508229639E-2</v>
      </c>
      <c r="BR242" s="33">
        <v>1.6937873131757056E-2</v>
      </c>
      <c r="BS242" s="60"/>
      <c r="BT242" s="60"/>
      <c r="BU242" s="60"/>
      <c r="BV242" s="60"/>
    </row>
    <row r="243" spans="1:79" outlineLevel="1" x14ac:dyDescent="0.2">
      <c r="B243" s="2">
        <v>229</v>
      </c>
      <c r="E243" t="s">
        <v>220</v>
      </c>
      <c r="F243" s="33"/>
      <c r="G243" s="33">
        <f t="shared" si="122"/>
        <v>0.30558886183589246</v>
      </c>
      <c r="H243" s="33">
        <f t="shared" si="156"/>
        <v>0.32256602082677532</v>
      </c>
      <c r="I243" s="33">
        <f t="shared" si="156"/>
        <v>0.33954317981765825</v>
      </c>
      <c r="J243" s="33">
        <f t="shared" si="156"/>
        <v>0.35652033880854117</v>
      </c>
      <c r="K243" s="33">
        <f t="shared" si="156"/>
        <v>0.37349749779942409</v>
      </c>
      <c r="L243" s="33">
        <f t="shared" ref="L243:M243" si="159">L179*L222</f>
        <v>0.39047465679030702</v>
      </c>
      <c r="M243" s="33">
        <f t="shared" si="159"/>
        <v>0.40745181578118994</v>
      </c>
      <c r="N243" s="33">
        <f t="shared" ref="N243" si="160">N179*N222</f>
        <v>0.42442897477207281</v>
      </c>
      <c r="O243" s="176"/>
      <c r="P243" s="178">
        <v>241</v>
      </c>
      <c r="R243" s="33">
        <v>0.30216153721516081</v>
      </c>
      <c r="S243" s="33">
        <v>0.30145546015607766</v>
      </c>
      <c r="T243" s="33">
        <v>0.30617877707264651</v>
      </c>
      <c r="U243" s="33">
        <v>0.30519937644869849</v>
      </c>
      <c r="V243" s="33">
        <v>0.30756599391311124</v>
      </c>
      <c r="W243" s="33">
        <v>0.30432962030452632</v>
      </c>
      <c r="X243" s="33">
        <v>0.30903296880676268</v>
      </c>
      <c r="Y243" s="33">
        <v>0.31345310326667453</v>
      </c>
      <c r="Z243" s="33">
        <v>0.30971199580308234</v>
      </c>
      <c r="AA243" s="33">
        <v>0.30558886183589246</v>
      </c>
      <c r="AB243" s="33">
        <v>0.31163845809369362</v>
      </c>
      <c r="AC243" s="33">
        <v>0.30520845852189371</v>
      </c>
      <c r="AD243" s="33">
        <v>0.30510749449890701</v>
      </c>
      <c r="AE243" s="33">
        <v>0.30811059237069283</v>
      </c>
      <c r="AF243" s="33">
        <v>0.30724984883299744</v>
      </c>
      <c r="AG243" s="33">
        <v>0.30490943970434209</v>
      </c>
      <c r="AH243" s="33">
        <v>0.30948232782424445</v>
      </c>
      <c r="AI243" s="33">
        <v>0.30890627484027183</v>
      </c>
      <c r="AJ243" s="33">
        <v>0.30349442774373092</v>
      </c>
      <c r="AK243" s="33">
        <v>0.3105914209897826</v>
      </c>
      <c r="AL243" s="33">
        <v>0.30604949991606817</v>
      </c>
      <c r="AM243" s="33">
        <v>0.30281544846760761</v>
      </c>
      <c r="AN243" s="33">
        <v>0.31286700452276994</v>
      </c>
      <c r="AO243" s="33">
        <v>0.30561541066206704</v>
      </c>
      <c r="AP243" s="33">
        <v>0.30435378412666797</v>
      </c>
      <c r="AQ243" s="33">
        <v>0.30258955225138728</v>
      </c>
      <c r="AR243" s="33">
        <v>0.30824608252551772</v>
      </c>
      <c r="AS243" s="33">
        <v>0.30461935594064854</v>
      </c>
      <c r="AT243" s="33">
        <v>0.30383013544229892</v>
      </c>
      <c r="AU243" s="33">
        <v>0.30539274097255253</v>
      </c>
      <c r="AV243" s="33">
        <v>0.31050828636986405</v>
      </c>
      <c r="AW243" s="33">
        <v>0.31172833704813502</v>
      </c>
      <c r="AX243" s="33">
        <v>0.29564053014739872</v>
      </c>
      <c r="AY243" s="33">
        <v>0.30418026844702617</v>
      </c>
      <c r="AZ243" s="33">
        <v>0.30718149322836491</v>
      </c>
      <c r="BA243" s="33">
        <v>0.31743696250634607</v>
      </c>
      <c r="BB243" s="33">
        <v>0.3087841186243222</v>
      </c>
      <c r="BC243" s="33">
        <v>0.30942892032619984</v>
      </c>
      <c r="BD243" s="33">
        <v>0.3051528253879407</v>
      </c>
      <c r="BE243" s="33">
        <v>0.30900862029787568</v>
      </c>
      <c r="BF243" s="33">
        <v>0.30728291963346266</v>
      </c>
      <c r="BG243" s="33">
        <v>0.3069748108828087</v>
      </c>
      <c r="BH243" s="33">
        <v>0.30406340111326158</v>
      </c>
      <c r="BI243" s="33">
        <v>0.30375022421581044</v>
      </c>
      <c r="BJ243" s="33">
        <v>0.3109789389861829</v>
      </c>
      <c r="BK243" s="33">
        <v>0.30461378464297495</v>
      </c>
      <c r="BL243" s="33">
        <v>0.30367392629666401</v>
      </c>
      <c r="BM243" s="33">
        <v>0.30172572958056509</v>
      </c>
      <c r="BN243" s="33">
        <v>0.30497706343327996</v>
      </c>
      <c r="BO243" s="33">
        <v>0.30306124980894988</v>
      </c>
      <c r="BP243" s="33">
        <v>0.30518308304774039</v>
      </c>
      <c r="BQ243" s="33">
        <v>0.3094218575378912</v>
      </c>
      <c r="BR243" s="33">
        <v>0.3059336592047941</v>
      </c>
      <c r="BS243" s="60"/>
      <c r="BT243" s="60"/>
      <c r="BU243" s="60"/>
      <c r="BV243" s="60"/>
    </row>
    <row r="244" spans="1:79" outlineLevel="1" x14ac:dyDescent="0.2">
      <c r="B244" s="2">
        <v>230</v>
      </c>
      <c r="E244"/>
      <c r="P244" s="178">
        <v>242</v>
      </c>
      <c r="S244"/>
      <c r="T244"/>
      <c r="U244"/>
      <c r="V244"/>
      <c r="W244"/>
      <c r="X244"/>
      <c r="Y244"/>
      <c r="Z244"/>
      <c r="AA244"/>
      <c r="AB244"/>
      <c r="AC244"/>
      <c r="AD244"/>
      <c r="AE244"/>
      <c r="AF244"/>
      <c r="AG244"/>
      <c r="AH244"/>
      <c r="AI244"/>
      <c r="AJ244"/>
      <c r="AK244"/>
      <c r="AL244"/>
      <c r="AM244"/>
      <c r="AN244"/>
      <c r="AO244"/>
      <c r="AP244"/>
      <c r="AQ244"/>
      <c r="AR244"/>
      <c r="AS244"/>
      <c r="AT244"/>
      <c r="AU244"/>
      <c r="AV244"/>
      <c r="AW244"/>
      <c r="AX244"/>
      <c r="AY244"/>
      <c r="AZ244"/>
      <c r="BA244"/>
      <c r="BB244"/>
      <c r="BC244"/>
      <c r="BD244"/>
      <c r="BE244"/>
      <c r="BF244"/>
      <c r="BG244"/>
      <c r="BH244"/>
      <c r="BI244"/>
      <c r="BJ244"/>
      <c r="BK244"/>
      <c r="BL244"/>
      <c r="BM244"/>
      <c r="BN244"/>
      <c r="BO244"/>
      <c r="BP244"/>
      <c r="BQ244"/>
      <c r="BR244"/>
      <c r="BS244" s="60"/>
      <c r="BT244" s="60"/>
      <c r="BU244" s="60"/>
      <c r="BV244" s="60"/>
    </row>
    <row r="245" spans="1:79" outlineLevel="1" x14ac:dyDescent="0.2">
      <c r="B245" s="2">
        <v>231</v>
      </c>
      <c r="E245" t="s">
        <v>236</v>
      </c>
      <c r="F245" s="27"/>
      <c r="G245" s="27">
        <f>HLOOKUP($E$3,$Q$3:$BX$269,P245,FALSE)</f>
        <v>13.618432460544856</v>
      </c>
      <c r="H245" s="27">
        <f t="shared" ref="H245:K245" si="161">SUM(H226:H243)</f>
        <v>13.645233897264013</v>
      </c>
      <c r="I245" s="27">
        <f t="shared" si="161"/>
        <v>13.696352012264377</v>
      </c>
      <c r="J245" s="27">
        <f t="shared" si="161"/>
        <v>13.733736499572258</v>
      </c>
      <c r="K245" s="27">
        <f t="shared" si="161"/>
        <v>13.770918257840325</v>
      </c>
      <c r="L245" s="27">
        <f t="shared" ref="L245:M245" si="162">SUM(L226:L243)</f>
        <v>13.806113269610892</v>
      </c>
      <c r="M245" s="27">
        <f t="shared" si="162"/>
        <v>13.842442540601155</v>
      </c>
      <c r="N245" s="27">
        <f t="shared" ref="N245" si="163">SUM(N226:N243)</f>
        <v>13.877376531528911</v>
      </c>
      <c r="O245" s="172"/>
      <c r="P245" s="178">
        <v>243</v>
      </c>
      <c r="R245" s="27">
        <v>15.585381360993882</v>
      </c>
      <c r="S245" s="27">
        <v>11.806538738237089</v>
      </c>
      <c r="T245" s="27">
        <v>9.5058393541754942</v>
      </c>
      <c r="U245" s="27">
        <v>12.309491328756149</v>
      </c>
      <c r="V245" s="27">
        <v>12.85516754642784</v>
      </c>
      <c r="W245" s="27">
        <v>12.232772682449841</v>
      </c>
      <c r="X245" s="27">
        <v>10.702744206589898</v>
      </c>
      <c r="Y245" s="27">
        <v>9.7283118496893497</v>
      </c>
      <c r="Z245" s="27">
        <v>10.998632894480812</v>
      </c>
      <c r="AA245" s="27">
        <v>13.618432460544856</v>
      </c>
      <c r="AB245" s="27">
        <v>12.869364637629552</v>
      </c>
      <c r="AC245" s="27">
        <v>13.215818068319368</v>
      </c>
      <c r="AD245" s="27">
        <v>11.610542492794837</v>
      </c>
      <c r="AE245" s="27">
        <v>11.837603413518739</v>
      </c>
      <c r="AF245" s="27">
        <v>12.055172223482833</v>
      </c>
      <c r="AG245" s="27">
        <v>11.648760475826604</v>
      </c>
      <c r="AH245" s="27">
        <v>10.042105279030338</v>
      </c>
      <c r="AI245" s="27">
        <v>12.531080962682905</v>
      </c>
      <c r="AJ245" s="27">
        <v>11.247369986360285</v>
      </c>
      <c r="AK245" s="27">
        <v>12.147662540475997</v>
      </c>
      <c r="AL245" s="27">
        <v>9.7201990671545602</v>
      </c>
      <c r="AM245" s="27">
        <v>8.9791916554751321</v>
      </c>
      <c r="AN245" s="27">
        <v>10.325536973994064</v>
      </c>
      <c r="AO245" s="27">
        <v>16.070057020334879</v>
      </c>
      <c r="AP245" s="27">
        <v>14.242700402846541</v>
      </c>
      <c r="AQ245" s="27">
        <v>11.975607520579238</v>
      </c>
      <c r="AR245" s="27">
        <v>11.94266259820434</v>
      </c>
      <c r="AS245" s="27">
        <v>11.034623836440103</v>
      </c>
      <c r="AT245" s="27">
        <v>11.510977428517068</v>
      </c>
      <c r="AU245" s="27">
        <v>13.614186853190281</v>
      </c>
      <c r="AV245" s="27">
        <v>12.558278998961947</v>
      </c>
      <c r="AW245" s="27">
        <v>12.414726678527074</v>
      </c>
      <c r="AX245" s="27">
        <v>12.920164323573312</v>
      </c>
      <c r="AY245" s="27">
        <v>11.17482601276995</v>
      </c>
      <c r="AZ245" s="27">
        <v>12.089699861373928</v>
      </c>
      <c r="BA245" s="27">
        <v>10.838907738873585</v>
      </c>
      <c r="BB245" s="27">
        <v>12.946339160612315</v>
      </c>
      <c r="BC245" s="27">
        <v>11.123164912654163</v>
      </c>
      <c r="BD245" s="27">
        <v>12.644846399106589</v>
      </c>
      <c r="BE245" s="27">
        <v>11.280520546964752</v>
      </c>
      <c r="BF245" s="27">
        <v>12.221864860990097</v>
      </c>
      <c r="BG245" s="27">
        <v>10.18207343848132</v>
      </c>
      <c r="BH245" s="27">
        <v>10.434292506948987</v>
      </c>
      <c r="BI245" s="27">
        <v>10.264775857512571</v>
      </c>
      <c r="BJ245" s="27">
        <v>12.643643943612309</v>
      </c>
      <c r="BK245" s="27">
        <v>10.786724352128195</v>
      </c>
      <c r="BL245" s="27">
        <v>15.204709675870882</v>
      </c>
      <c r="BM245" s="27">
        <v>11.345282142407424</v>
      </c>
      <c r="BN245" s="27">
        <v>11.877115635870535</v>
      </c>
      <c r="BO245" s="27">
        <v>10.334771427542913</v>
      </c>
      <c r="BP245" s="27">
        <v>11.917542772583726</v>
      </c>
      <c r="BQ245" s="27">
        <v>13.65611438328564</v>
      </c>
      <c r="BR245" s="27">
        <v>13.311359911848246</v>
      </c>
      <c r="BS245" s="60"/>
      <c r="BT245" s="60"/>
      <c r="BU245" s="60"/>
      <c r="BV245" s="60"/>
    </row>
    <row r="246" spans="1:79" outlineLevel="1" x14ac:dyDescent="0.2">
      <c r="B246" s="2">
        <v>232</v>
      </c>
      <c r="E246" t="s">
        <v>237</v>
      </c>
      <c r="F246" s="6"/>
      <c r="G246" s="6">
        <f>HLOOKUP($E$3,$Q$3:$BX$269,P246,FALSE)</f>
        <v>821126.50294758636</v>
      </c>
      <c r="H246" s="6">
        <f t="shared" ref="H246:K246" si="164">EXP(H245)</f>
        <v>843431.4399819962</v>
      </c>
      <c r="I246" s="6">
        <f t="shared" si="164"/>
        <v>887667.05381051113</v>
      </c>
      <c r="J246" s="6">
        <f t="shared" si="164"/>
        <v>921480.13588114502</v>
      </c>
      <c r="K246" s="6">
        <f t="shared" si="164"/>
        <v>956387.32135131001</v>
      </c>
      <c r="L246" s="6">
        <f t="shared" ref="L246:M246" si="165">EXP(L245)</f>
        <v>990646.72817424231</v>
      </c>
      <c r="M246" s="6">
        <f t="shared" si="165"/>
        <v>1027297.9262910257</v>
      </c>
      <c r="N246" s="6">
        <f t="shared" ref="N246" si="166">EXP(N245)</f>
        <v>1063819.7552032061</v>
      </c>
      <c r="O246" s="63"/>
      <c r="P246" s="178">
        <v>244</v>
      </c>
      <c r="R246" s="6">
        <v>5870094.9139103061</v>
      </c>
      <c r="S246" s="6">
        <v>134126.51002853614</v>
      </c>
      <c r="T246" s="6">
        <v>13437.96722066475</v>
      </c>
      <c r="U246" s="6">
        <v>221791.12260110865</v>
      </c>
      <c r="V246" s="6">
        <v>382761.57182042638</v>
      </c>
      <c r="W246" s="6">
        <v>205411.93531365794</v>
      </c>
      <c r="X246" s="6">
        <v>44477.74392777562</v>
      </c>
      <c r="Y246" s="6">
        <v>16786.19077475592</v>
      </c>
      <c r="Z246" s="6">
        <v>59792.343371825598</v>
      </c>
      <c r="AA246" s="6">
        <v>821126.50294758636</v>
      </c>
      <c r="AB246" s="6">
        <v>388234.430174382</v>
      </c>
      <c r="AC246" s="6">
        <v>548980.42730631435</v>
      </c>
      <c r="AD246" s="6">
        <v>110254.04619254943</v>
      </c>
      <c r="AE246" s="6">
        <v>138358.49886684513</v>
      </c>
      <c r="AF246" s="6">
        <v>171986.66495916073</v>
      </c>
      <c r="AG246" s="6">
        <v>114549.28841130568</v>
      </c>
      <c r="AH246" s="6">
        <v>22973.698085142118</v>
      </c>
      <c r="AI246" s="6">
        <v>276808.43144457787</v>
      </c>
      <c r="AJ246" s="6">
        <v>76677.990182249574</v>
      </c>
      <c r="AK246" s="6">
        <v>188652.60623351249</v>
      </c>
      <c r="AL246" s="6">
        <v>16650.558978953304</v>
      </c>
      <c r="AM246" s="6">
        <v>7936.2143265608129</v>
      </c>
      <c r="AN246" s="6">
        <v>30501.677893807318</v>
      </c>
      <c r="AO246" s="6">
        <v>9530969.6763627101</v>
      </c>
      <c r="AP246" s="6">
        <v>1532943.655609116</v>
      </c>
      <c r="AQ246" s="6">
        <v>158832.82620646284</v>
      </c>
      <c r="AR246" s="6">
        <v>153685.34827415048</v>
      </c>
      <c r="AS246" s="6">
        <v>61983.520879997595</v>
      </c>
      <c r="AT246" s="6">
        <v>99805.385973836732</v>
      </c>
      <c r="AU246" s="6">
        <v>817647.71224282123</v>
      </c>
      <c r="AV246" s="6">
        <v>284440.39393957326</v>
      </c>
      <c r="AW246" s="6">
        <v>246403.73739534922</v>
      </c>
      <c r="AX246" s="6">
        <v>408466.14912654681</v>
      </c>
      <c r="AY246" s="6">
        <v>71312.436258457019</v>
      </c>
      <c r="AZ246" s="6">
        <v>178028.66602176055</v>
      </c>
      <c r="BA246" s="6">
        <v>50965.67973855311</v>
      </c>
      <c r="BB246" s="6">
        <v>419298.8374728476</v>
      </c>
      <c r="BC246" s="6">
        <v>67721.901360979798</v>
      </c>
      <c r="BD246" s="6">
        <v>310160.87674967229</v>
      </c>
      <c r="BE246" s="6">
        <v>79262.511014037547</v>
      </c>
      <c r="BF246" s="6">
        <v>203183.51430168012</v>
      </c>
      <c r="BG246" s="6">
        <v>26425.201563874376</v>
      </c>
      <c r="BH246" s="6">
        <v>34006.008444763938</v>
      </c>
      <c r="BI246" s="6">
        <v>28703.543399173479</v>
      </c>
      <c r="BJ246" s="6">
        <v>309788.14624014945</v>
      </c>
      <c r="BK246" s="6">
        <v>48374.318971680739</v>
      </c>
      <c r="BL246" s="6">
        <v>4011635.918722196</v>
      </c>
      <c r="BM246" s="6">
        <v>84565.54071027787</v>
      </c>
      <c r="BN246" s="6">
        <v>143934.79102206489</v>
      </c>
      <c r="BO246" s="6">
        <v>30784.648751237037</v>
      </c>
      <c r="BP246" s="6">
        <v>149872.88381799485</v>
      </c>
      <c r="BQ246" s="6">
        <v>852658.49034265743</v>
      </c>
      <c r="BR246" s="6">
        <v>604018.38297824259</v>
      </c>
      <c r="BS246" s="60"/>
      <c r="BT246" s="60"/>
      <c r="BU246" s="60"/>
      <c r="BV246" s="60"/>
    </row>
    <row r="247" spans="1:79" outlineLevel="1" x14ac:dyDescent="0.2">
      <c r="B247" s="2">
        <v>233</v>
      </c>
      <c r="E247" t="s">
        <v>238</v>
      </c>
      <c r="F247" s="15"/>
      <c r="G247" s="15">
        <f>HLOOKUP($E$3,$Q$3:$BX$269,P247,FALSE)</f>
        <v>187.92797845531874</v>
      </c>
      <c r="H247" s="15">
        <f t="shared" ref="H247:K247" si="167">H137</f>
        <v>192.31002745906744</v>
      </c>
      <c r="I247" s="15">
        <f t="shared" si="167"/>
        <v>196.06550177069164</v>
      </c>
      <c r="J247" s="15">
        <f t="shared" si="167"/>
        <v>200.42874481159393</v>
      </c>
      <c r="K247" s="15">
        <f t="shared" si="167"/>
        <v>204.9321187199883</v>
      </c>
      <c r="L247" s="15">
        <f t="shared" ref="L247:M247" si="168">L137</f>
        <v>209.77988117533954</v>
      </c>
      <c r="M247" s="15">
        <f t="shared" si="168"/>
        <v>214.74231965595368</v>
      </c>
      <c r="N247" s="15">
        <f t="shared" ref="N247" si="169">N137</f>
        <v>219.82214687535395</v>
      </c>
      <c r="O247" s="168"/>
      <c r="P247" s="178">
        <v>245</v>
      </c>
      <c r="R247" s="15">
        <v>187.03688725906395</v>
      </c>
      <c r="S247" s="15">
        <v>148.34037080609775</v>
      </c>
      <c r="T247" s="15">
        <v>157.48465855325765</v>
      </c>
      <c r="U247" s="15">
        <v>170.50748834136019</v>
      </c>
      <c r="V247" s="15">
        <v>179.67785808938717</v>
      </c>
      <c r="W247" s="15">
        <v>157.71987135324989</v>
      </c>
      <c r="X247" s="15">
        <v>167.96667368949718</v>
      </c>
      <c r="Y247" s="15">
        <v>185.59972741509449</v>
      </c>
      <c r="Z247" s="15">
        <v>191.43995238075385</v>
      </c>
      <c r="AA247" s="15">
        <v>187.92797845531874</v>
      </c>
      <c r="AB247" s="15">
        <v>162.90527194756368</v>
      </c>
      <c r="AC247" s="15">
        <v>191.43995238075385</v>
      </c>
      <c r="AD247" s="15">
        <v>152.15503986595184</v>
      </c>
      <c r="AE247" s="15">
        <v>163.888848024981</v>
      </c>
      <c r="AF247" s="15">
        <v>191.43995238075385</v>
      </c>
      <c r="AG247" s="15">
        <v>160.10435146275455</v>
      </c>
      <c r="AH247" s="15">
        <v>157.48465855325765</v>
      </c>
      <c r="AI247" s="15">
        <v>159.55115677537961</v>
      </c>
      <c r="AJ247" s="15">
        <v>179.67785808938717</v>
      </c>
      <c r="AK247" s="15">
        <v>183.35737267422468</v>
      </c>
      <c r="AL247" s="15">
        <v>159.55115677537961</v>
      </c>
      <c r="AM247" s="15">
        <v>145.46099651439201</v>
      </c>
      <c r="AN247" s="15">
        <v>145.46099651439201</v>
      </c>
      <c r="AO247" s="15">
        <v>177.01713271459982</v>
      </c>
      <c r="AP247" s="15">
        <v>185.59972741509449</v>
      </c>
      <c r="AQ247" s="15">
        <v>175.48125878750818</v>
      </c>
      <c r="AR247" s="15">
        <v>152.04366066680421</v>
      </c>
      <c r="AS247" s="15">
        <v>160.67149259591329</v>
      </c>
      <c r="AT247" s="15">
        <v>162.1181157897912</v>
      </c>
      <c r="AU247" s="15">
        <v>163.888848024981</v>
      </c>
      <c r="AV247" s="15">
        <v>179.67785808938717</v>
      </c>
      <c r="AW247" s="15">
        <v>181.25907302328642</v>
      </c>
      <c r="AX247" s="15">
        <v>157.71987135324989</v>
      </c>
      <c r="AY247" s="15">
        <v>157.71987135324989</v>
      </c>
      <c r="AZ247" s="15">
        <v>148.75497279207428</v>
      </c>
      <c r="BA247" s="15">
        <v>165.4725636336521</v>
      </c>
      <c r="BB247" s="15">
        <v>183.35737267422468</v>
      </c>
      <c r="BC247" s="15">
        <v>181.25907302328642</v>
      </c>
      <c r="BD247" s="15">
        <v>187.03688725906395</v>
      </c>
      <c r="BE247" s="15">
        <v>136.89547782398475</v>
      </c>
      <c r="BF247" s="15">
        <v>148.34037080609775</v>
      </c>
      <c r="BG247" s="15">
        <v>136.89547782398475</v>
      </c>
      <c r="BH247" s="15">
        <v>158.28699440194089</v>
      </c>
      <c r="BI247" s="15">
        <v>157.48465855325765</v>
      </c>
      <c r="BJ247" s="15">
        <v>157.48465855325765</v>
      </c>
      <c r="BK247" s="15">
        <v>168.79567169799981</v>
      </c>
      <c r="BL247" s="15">
        <v>187.03688725906395</v>
      </c>
      <c r="BM247" s="15">
        <v>175.48125878750818</v>
      </c>
      <c r="BN247" s="15">
        <v>157.71987135324989</v>
      </c>
      <c r="BO247" s="15">
        <v>159.33261409187875</v>
      </c>
      <c r="BP247" s="15">
        <v>144.1210537005386</v>
      </c>
      <c r="BQ247" s="15">
        <v>174.54593932684608</v>
      </c>
      <c r="BR247" s="15">
        <v>174.544174483219</v>
      </c>
      <c r="BS247" s="60"/>
      <c r="BT247" s="60"/>
      <c r="BU247" s="60"/>
      <c r="BV247" s="60"/>
    </row>
    <row r="248" spans="1:79" x14ac:dyDescent="0.2">
      <c r="B248" s="2">
        <v>234</v>
      </c>
      <c r="E248" s="8" t="s">
        <v>239</v>
      </c>
      <c r="F248" s="6"/>
      <c r="G248" s="6">
        <f>HLOOKUP($E$3,$Q$3:$BX$269,P248,FALSE)</f>
        <v>154312643.75502524</v>
      </c>
      <c r="H248" s="6">
        <f t="shared" ref="H248:K248" si="170">H246*H247</f>
        <v>162200323.3827785</v>
      </c>
      <c r="I248" s="6">
        <f t="shared" si="170"/>
        <v>174040886.31066939</v>
      </c>
      <c r="J248" s="6">
        <f t="shared" si="170"/>
        <v>184691107.00347492</v>
      </c>
      <c r="K248" s="6">
        <f t="shared" si="170"/>
        <v>195994480.08145827</v>
      </c>
      <c r="L248" s="6">
        <f t="shared" ref="L248:M248" si="171">L246*L247</f>
        <v>207817752.92313144</v>
      </c>
      <c r="M248" s="6">
        <f t="shared" si="171"/>
        <v>220604339.66948578</v>
      </c>
      <c r="N248" s="6">
        <f t="shared" ref="N248" si="172">N246*N247</f>
        <v>233851142.47718227</v>
      </c>
      <c r="O248" s="63"/>
      <c r="P248" s="178">
        <v>246</v>
      </c>
      <c r="R248" s="139">
        <v>1097924280.6130466</v>
      </c>
      <c r="S248" s="139">
        <v>19896376.23256084</v>
      </c>
      <c r="T248" s="139">
        <v>2116273.6793962568</v>
      </c>
      <c r="U248" s="139">
        <v>37817047.251125723</v>
      </c>
      <c r="V248" s="139">
        <v>68773779.38362135</v>
      </c>
      <c r="W248" s="139">
        <v>32397544.012092218</v>
      </c>
      <c r="X248" s="139">
        <v>7470778.7007617028</v>
      </c>
      <c r="Y248" s="139">
        <v>3115512.4321324727</v>
      </c>
      <c r="Z248" s="139">
        <v>11446643.367835976</v>
      </c>
      <c r="AA248" s="139">
        <v>154312643.75502524</v>
      </c>
      <c r="AB248" s="139">
        <v>63245435.426965117</v>
      </c>
      <c r="AC248" s="139">
        <v>105096786.86148672</v>
      </c>
      <c r="AD248" s="139">
        <v>16775708.793809853</v>
      </c>
      <c r="AE248" s="139">
        <v>22675414.993752886</v>
      </c>
      <c r="AF248" s="139">
        <v>32925118.949906398</v>
      </c>
      <c r="AG248" s="139">
        <v>18339839.531612121</v>
      </c>
      <c r="AH248" s="139">
        <v>3618004.9986442355</v>
      </c>
      <c r="AI248" s="139">
        <v>44165105.442160763</v>
      </c>
      <c r="AJ248" s="139">
        <v>13777337.038545663</v>
      </c>
      <c r="AK248" s="139">
        <v>34590846.227121912</v>
      </c>
      <c r="AL248" s="139">
        <v>2656615.9460486835</v>
      </c>
      <c r="AM248" s="139">
        <v>1154409.6444933303</v>
      </c>
      <c r="AN248" s="139">
        <v>4436804.4617942143</v>
      </c>
      <c r="AO248" s="139">
        <v>1687144924.0995245</v>
      </c>
      <c r="AP248" s="139">
        <v>284513924.62375039</v>
      </c>
      <c r="AQ248" s="139">
        <v>27872184.279487617</v>
      </c>
      <c r="AR248" s="139">
        <v>23366882.942454562</v>
      </c>
      <c r="AS248" s="139">
        <v>9958984.8161391709</v>
      </c>
      <c r="AT248" s="139">
        <v>16180261.119751267</v>
      </c>
      <c r="AU248" s="139">
        <v>134003341.64973712</v>
      </c>
      <c r="AV248" s="139">
        <v>51107640.737164028</v>
      </c>
      <c r="AW248" s="139">
        <v>44662913.029754296</v>
      </c>
      <c r="AX248" s="139">
        <v>64423228.492396347</v>
      </c>
      <c r="AY248" s="139">
        <v>11247388.272570673</v>
      </c>
      <c r="AZ248" s="139">
        <v>26482649.370276272</v>
      </c>
      <c r="BA248" s="139">
        <v>8433421.6836700626</v>
      </c>
      <c r="BB248" s="139">
        <v>76881533.204378083</v>
      </c>
      <c r="BC248" s="139">
        <v>12275209.064065637</v>
      </c>
      <c r="BD248" s="139">
        <v>58011524.936800882</v>
      </c>
      <c r="BE248" s="139">
        <v>10850679.318795525</v>
      </c>
      <c r="BF248" s="139">
        <v>30140317.853197295</v>
      </c>
      <c r="BG248" s="139">
        <v>3617490.5946816918</v>
      </c>
      <c r="BH248" s="139">
        <v>5382708.8683287045</v>
      </c>
      <c r="BI248" s="139">
        <v>4520367.7314874474</v>
      </c>
      <c r="BJ248" s="139">
        <v>48786880.434476584</v>
      </c>
      <c r="BK248" s="139">
        <v>8165375.6637581456</v>
      </c>
      <c r="BL248" s="139">
        <v>750323895.0544548</v>
      </c>
      <c r="BM248" s="139">
        <v>14839667.533885829</v>
      </c>
      <c r="BN248" s="139">
        <v>22701376.723256983</v>
      </c>
      <c r="BO248" s="139">
        <v>4904998.559434888</v>
      </c>
      <c r="BP248" s="139">
        <v>21599837.936987817</v>
      </c>
      <c r="BQ248" s="139">
        <v>148828077.12186965</v>
      </c>
      <c r="BR248" s="139">
        <v>105427890.02962618</v>
      </c>
      <c r="BS248" s="60"/>
      <c r="BT248" s="60"/>
      <c r="BU248" s="60"/>
      <c r="BV248" s="60"/>
    </row>
    <row r="249" spans="1:79" x14ac:dyDescent="0.2">
      <c r="B249" s="2">
        <v>235</v>
      </c>
      <c r="P249" s="178">
        <v>247</v>
      </c>
      <c r="S249"/>
      <c r="T249"/>
      <c r="U249"/>
      <c r="V249"/>
      <c r="W249"/>
      <c r="X249"/>
      <c r="Y249"/>
      <c r="Z249"/>
      <c r="AA249"/>
      <c r="AB249"/>
      <c r="AC249"/>
      <c r="AD249"/>
      <c r="AE249"/>
      <c r="AF249"/>
      <c r="AG249"/>
      <c r="AH249"/>
      <c r="AI249"/>
      <c r="AJ249"/>
      <c r="AK249"/>
      <c r="AL249"/>
      <c r="AM249"/>
      <c r="AN249"/>
      <c r="AO249"/>
      <c r="AP249"/>
      <c r="AQ249"/>
      <c r="AR249"/>
      <c r="AS249"/>
      <c r="AT249"/>
      <c r="AU249"/>
      <c r="AV249"/>
      <c r="AW249"/>
      <c r="AX249"/>
      <c r="AY249"/>
      <c r="AZ249"/>
      <c r="BA249"/>
      <c r="BB249"/>
      <c r="BC249"/>
      <c r="BD249"/>
      <c r="BE249"/>
      <c r="BF249"/>
      <c r="BG249"/>
      <c r="BH249"/>
      <c r="BI249"/>
      <c r="BJ249"/>
      <c r="BK249"/>
      <c r="BL249"/>
      <c r="BM249"/>
      <c r="BN249"/>
      <c r="BO249"/>
      <c r="BP249"/>
      <c r="BQ249"/>
      <c r="BR249"/>
      <c r="BS249" s="60"/>
      <c r="BT249" s="60"/>
      <c r="BU249" s="60"/>
      <c r="BV249" s="60"/>
    </row>
    <row r="250" spans="1:79" x14ac:dyDescent="0.2">
      <c r="B250" s="2">
        <v>236</v>
      </c>
      <c r="E250"/>
      <c r="P250" s="178">
        <v>248</v>
      </c>
      <c r="S250"/>
      <c r="T250"/>
      <c r="U250"/>
      <c r="V250"/>
      <c r="W250"/>
      <c r="X250"/>
      <c r="Y250"/>
      <c r="Z250"/>
      <c r="AA250"/>
      <c r="AB250"/>
      <c r="AC250"/>
      <c r="AD250"/>
      <c r="AE250"/>
      <c r="AF250"/>
      <c r="AG250"/>
      <c r="AH250"/>
      <c r="AI250"/>
      <c r="AJ250"/>
      <c r="AK250"/>
      <c r="AL250"/>
      <c r="AM250"/>
      <c r="AN250"/>
      <c r="AO250"/>
      <c r="AP250"/>
      <c r="AQ250"/>
      <c r="AR250"/>
      <c r="AS250"/>
      <c r="AT250"/>
      <c r="AU250"/>
      <c r="AV250"/>
      <c r="AW250"/>
      <c r="AX250"/>
      <c r="AY250"/>
      <c r="AZ250"/>
      <c r="BA250"/>
      <c r="BB250"/>
      <c r="BC250"/>
      <c r="BD250"/>
      <c r="BE250"/>
      <c r="BF250"/>
      <c r="BG250"/>
      <c r="BH250"/>
      <c r="BI250"/>
      <c r="BJ250"/>
      <c r="BK250"/>
      <c r="BL250"/>
      <c r="BM250"/>
      <c r="BN250"/>
      <c r="BO250"/>
      <c r="BP250"/>
      <c r="BQ250"/>
      <c r="BR250"/>
      <c r="BS250" s="60"/>
      <c r="BT250" s="60"/>
      <c r="BU250" s="60"/>
      <c r="BV250" s="60"/>
    </row>
    <row r="251" spans="1:79" x14ac:dyDescent="0.2">
      <c r="E251"/>
      <c r="P251" s="178">
        <v>249</v>
      </c>
      <c r="S251"/>
      <c r="T251"/>
      <c r="U251"/>
      <c r="V251"/>
      <c r="W251"/>
      <c r="X251"/>
      <c r="Y251"/>
      <c r="Z251"/>
      <c r="AA251"/>
      <c r="AB251"/>
      <c r="AC251"/>
      <c r="AD251"/>
      <c r="AE251"/>
      <c r="AF251"/>
      <c r="AG251"/>
      <c r="AH251"/>
      <c r="AI251"/>
      <c r="AJ251"/>
      <c r="AK251"/>
      <c r="AL251"/>
      <c r="AM251"/>
      <c r="AN251"/>
      <c r="AO251"/>
      <c r="AP251"/>
      <c r="AQ251"/>
      <c r="AR251"/>
      <c r="AS251"/>
      <c r="AT251"/>
      <c r="AU251"/>
      <c r="AV251"/>
      <c r="AW251"/>
      <c r="AX251"/>
      <c r="AY251"/>
      <c r="AZ251"/>
      <c r="BA251"/>
      <c r="BB251"/>
      <c r="BC251"/>
      <c r="BD251"/>
      <c r="BE251"/>
      <c r="BF251"/>
      <c r="BG251"/>
      <c r="BH251"/>
      <c r="BI251"/>
      <c r="BJ251"/>
      <c r="BK251"/>
      <c r="BL251"/>
      <c r="BM251"/>
      <c r="BN251"/>
      <c r="BO251"/>
      <c r="BP251"/>
      <c r="BQ251"/>
      <c r="BR251"/>
      <c r="BS251" s="60"/>
      <c r="BT251" s="60"/>
      <c r="BU251" s="60"/>
      <c r="BV251" s="60"/>
    </row>
    <row r="252" spans="1:79" x14ac:dyDescent="0.2">
      <c r="E252"/>
      <c r="P252" s="178">
        <v>250</v>
      </c>
      <c r="S252"/>
      <c r="T252"/>
      <c r="U252"/>
      <c r="V252"/>
      <c r="W252"/>
      <c r="X252"/>
      <c r="Y252"/>
      <c r="Z252"/>
      <c r="AA252"/>
      <c r="AB252"/>
      <c r="AC252"/>
      <c r="AD252"/>
      <c r="AE252"/>
      <c r="AF252"/>
      <c r="AG252"/>
      <c r="AH252"/>
      <c r="AI252"/>
      <c r="AJ252"/>
      <c r="AK252"/>
      <c r="AL252"/>
      <c r="AM252"/>
      <c r="AN252"/>
      <c r="AO252"/>
      <c r="AP252"/>
      <c r="AQ252"/>
      <c r="AR252"/>
      <c r="AS252"/>
      <c r="AT252"/>
      <c r="AU252"/>
      <c r="AV252"/>
      <c r="AW252"/>
      <c r="AX252"/>
      <c r="AY252"/>
      <c r="AZ252"/>
      <c r="BA252"/>
      <c r="BB252"/>
      <c r="BC252"/>
      <c r="BD252"/>
      <c r="BE252"/>
      <c r="BF252"/>
      <c r="BG252"/>
      <c r="BH252"/>
      <c r="BI252"/>
      <c r="BJ252"/>
      <c r="BK252"/>
      <c r="BL252"/>
      <c r="BM252"/>
      <c r="BN252"/>
      <c r="BO252"/>
      <c r="BP252"/>
      <c r="BQ252"/>
      <c r="BR252"/>
      <c r="BS252" s="60"/>
      <c r="BT252" s="60"/>
      <c r="BU252" s="60"/>
      <c r="BV252" s="60"/>
    </row>
    <row r="253" spans="1:79" ht="13.5" thickBot="1" x14ac:dyDescent="0.25">
      <c r="A253" s="201" t="s">
        <v>240</v>
      </c>
      <c r="B253" s="201"/>
      <c r="C253" s="201"/>
      <c r="D253" s="201"/>
      <c r="E253" s="201"/>
      <c r="F253" s="201"/>
      <c r="G253" s="201"/>
      <c r="H253" s="201"/>
      <c r="I253" s="201"/>
      <c r="J253" s="201"/>
      <c r="K253" s="201"/>
      <c r="L253" s="201"/>
      <c r="M253" s="6"/>
      <c r="N253" s="6"/>
      <c r="O253" s="63"/>
      <c r="P253" s="178">
        <v>251</v>
      </c>
      <c r="R253" s="108"/>
      <c r="S253" s="108"/>
      <c r="T253" s="108"/>
      <c r="U253" s="108"/>
      <c r="V253" s="108"/>
      <c r="W253" s="108"/>
      <c r="X253" s="108"/>
      <c r="Y253" s="108"/>
      <c r="Z253" s="108"/>
      <c r="AA253" s="108"/>
      <c r="AB253" s="108"/>
      <c r="AC253" s="108"/>
      <c r="AD253" s="108"/>
      <c r="AE253" s="108"/>
      <c r="AF253" s="108"/>
      <c r="AG253" s="108"/>
      <c r="AH253" s="108"/>
      <c r="AI253" s="108"/>
      <c r="AJ253" s="108"/>
      <c r="AK253" s="108"/>
      <c r="AL253" s="108"/>
      <c r="AM253" s="108"/>
      <c r="AN253" s="108"/>
      <c r="AO253" s="108"/>
      <c r="AP253" s="108"/>
      <c r="AQ253" s="108"/>
      <c r="AR253" s="108"/>
      <c r="AS253" s="108"/>
      <c r="AT253" s="108"/>
      <c r="AU253" s="108"/>
      <c r="AV253" s="108"/>
      <c r="AW253" s="108"/>
      <c r="AX253" s="108"/>
      <c r="AY253" s="108"/>
      <c r="AZ253" s="108"/>
      <c r="BA253" s="108"/>
      <c r="BB253" s="108"/>
      <c r="BC253" s="108"/>
      <c r="BD253" s="108"/>
      <c r="BE253" s="108"/>
      <c r="BF253" s="108"/>
      <c r="BG253" s="108"/>
      <c r="BH253" s="108"/>
      <c r="BI253" s="108"/>
      <c r="BJ253" s="108"/>
      <c r="BK253" s="108"/>
      <c r="BL253" s="108"/>
      <c r="BM253" s="108"/>
      <c r="BN253" s="108"/>
      <c r="BO253" s="108"/>
      <c r="BP253" s="108"/>
      <c r="BQ253" s="108"/>
      <c r="BR253" s="108"/>
      <c r="BS253" s="60"/>
      <c r="BT253" s="60"/>
      <c r="BU253" s="60"/>
      <c r="BV253" s="60"/>
      <c r="BW253" s="6"/>
      <c r="BX253" s="6"/>
      <c r="BY253" s="6"/>
      <c r="BZ253" s="6"/>
      <c r="CA253" s="6"/>
    </row>
    <row r="254" spans="1:79" ht="13.5" thickTop="1" x14ac:dyDescent="0.2">
      <c r="A254" s="2"/>
      <c r="B254" s="2"/>
      <c r="C254" s="2"/>
      <c r="D254" s="2"/>
      <c r="F254" s="2"/>
      <c r="G254" s="2"/>
      <c r="H254" s="2"/>
      <c r="I254" s="2"/>
      <c r="J254" s="2"/>
      <c r="K254" s="2"/>
      <c r="L254" s="2"/>
      <c r="M254" s="6"/>
      <c r="N254" s="6"/>
      <c r="O254" s="63"/>
      <c r="P254" s="178">
        <v>252</v>
      </c>
      <c r="R254" s="2"/>
      <c r="S254" s="2"/>
      <c r="T254" s="2"/>
      <c r="U254" s="2"/>
      <c r="V254" s="2"/>
      <c r="W254" s="2"/>
      <c r="X254" s="2"/>
      <c r="Y254" s="2"/>
      <c r="Z254" s="63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  <c r="AW254" s="2"/>
      <c r="AX254" s="2"/>
      <c r="AY254" s="2"/>
      <c r="AZ254" s="2"/>
      <c r="BA254" s="2"/>
      <c r="BB254" s="2"/>
      <c r="BC254" s="2"/>
      <c r="BD254" s="2"/>
      <c r="BE254" s="2"/>
      <c r="BF254" s="2"/>
      <c r="BG254" s="2"/>
      <c r="BH254" s="2"/>
      <c r="BI254" s="2"/>
      <c r="BJ254" s="2"/>
      <c r="BK254" s="2"/>
      <c r="BL254" s="2"/>
      <c r="BM254" s="2"/>
      <c r="BN254" s="2"/>
      <c r="BO254" s="2"/>
      <c r="BP254" s="2"/>
      <c r="BQ254" s="2"/>
      <c r="BR254" s="2"/>
      <c r="BS254" s="60"/>
      <c r="BT254" s="60"/>
      <c r="BU254" s="60"/>
      <c r="BV254" s="60"/>
      <c r="BW254" s="6"/>
      <c r="BX254" s="6"/>
      <c r="BY254" s="6"/>
      <c r="BZ254" s="6"/>
      <c r="CA254" s="6"/>
    </row>
    <row r="255" spans="1:79" x14ac:dyDescent="0.2">
      <c r="A255" s="2"/>
      <c r="B255" s="2"/>
      <c r="C255" s="2"/>
      <c r="D255" s="2"/>
      <c r="F255" s="2"/>
      <c r="G255" s="2"/>
      <c r="H255" s="2"/>
      <c r="I255" s="2"/>
      <c r="J255" s="2"/>
      <c r="K255" s="2"/>
      <c r="L255" s="2"/>
      <c r="M255" s="6"/>
      <c r="N255" s="6"/>
      <c r="O255" s="63"/>
      <c r="P255" s="178">
        <v>253</v>
      </c>
      <c r="R255" s="2"/>
      <c r="S255" s="2"/>
      <c r="T255" s="2"/>
      <c r="U255" s="2"/>
      <c r="V255" s="2"/>
      <c r="W255" s="2"/>
      <c r="X255" s="2"/>
      <c r="Y255" s="2"/>
      <c r="Z255" s="63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2"/>
      <c r="AX255" s="2"/>
      <c r="AY255" s="2"/>
      <c r="AZ255" s="2"/>
      <c r="BA255" s="2"/>
      <c r="BB255" s="2"/>
      <c r="BC255" s="2"/>
      <c r="BD255" s="2"/>
      <c r="BE255" s="2"/>
      <c r="BF255" s="2"/>
      <c r="BG255" s="2"/>
      <c r="BH255" s="2"/>
      <c r="BI255" s="2"/>
      <c r="BJ255" s="2"/>
      <c r="BK255" s="2"/>
      <c r="BL255" s="2"/>
      <c r="BM255" s="2"/>
      <c r="BN255" s="2"/>
      <c r="BO255" s="2"/>
      <c r="BP255" s="2"/>
      <c r="BQ255" s="2"/>
      <c r="BR255" s="2"/>
      <c r="BS255" s="60"/>
      <c r="BT255" s="60"/>
      <c r="BU255" s="60"/>
      <c r="BV255" s="60"/>
      <c r="BW255" s="6"/>
      <c r="BX255" s="6"/>
      <c r="BY255" s="6"/>
      <c r="BZ255" s="6"/>
      <c r="CA255" s="6"/>
    </row>
    <row r="256" spans="1:79" x14ac:dyDescent="0.2">
      <c r="A256" s="2"/>
      <c r="B256" s="2">
        <v>237</v>
      </c>
      <c r="C256" s="9" t="s">
        <v>183</v>
      </c>
      <c r="D256" s="2"/>
      <c r="F256" s="39"/>
      <c r="G256" s="39">
        <f t="shared" ref="G256" si="173">G121</f>
        <v>149265368.64981103</v>
      </c>
      <c r="H256" s="39">
        <f t="shared" ref="H256:K256" si="174">H121</f>
        <v>155158474.45219952</v>
      </c>
      <c r="I256" s="39">
        <f t="shared" si="174"/>
        <v>164884986.87278366</v>
      </c>
      <c r="J256" s="39">
        <f t="shared" si="174"/>
        <v>183650240.1676943</v>
      </c>
      <c r="K256" s="39">
        <f t="shared" si="174"/>
        <v>200318839.24371314</v>
      </c>
      <c r="L256" s="39">
        <f t="shared" ref="L256" si="175">L121</f>
        <v>213851690.91067362</v>
      </c>
      <c r="M256" s="39">
        <f>M121</f>
        <v>226620109.50129533</v>
      </c>
      <c r="N256" s="39">
        <f>N121</f>
        <v>242408604.76844168</v>
      </c>
      <c r="O256" s="39"/>
      <c r="P256" s="178">
        <v>254</v>
      </c>
      <c r="R256" s="39">
        <v>984228854.97777128</v>
      </c>
      <c r="S256" s="39">
        <v>36834041.206572697</v>
      </c>
      <c r="T256" s="39">
        <v>2096030.0562116457</v>
      </c>
      <c r="U256" s="39">
        <v>33974368.057212345</v>
      </c>
      <c r="V256" s="39">
        <v>61448092.023255117</v>
      </c>
      <c r="W256" s="39">
        <v>36593769.623975836</v>
      </c>
      <c r="X256" s="39">
        <v>6377182.465578014</v>
      </c>
      <c r="Y256" s="39">
        <v>1557526.4690816519</v>
      </c>
      <c r="Z256" s="39">
        <v>8192480.1039891895</v>
      </c>
      <c r="AA256" s="39">
        <v>149265368.64981103</v>
      </c>
      <c r="AB256" s="39">
        <v>47502147.939464524</v>
      </c>
      <c r="AC256" s="39">
        <v>78519715.31175667</v>
      </c>
      <c r="AD256" s="39">
        <v>14033398.809244961</v>
      </c>
      <c r="AE256" s="39">
        <v>21109940.488920726</v>
      </c>
      <c r="AF256" s="39">
        <v>23148724.070017498</v>
      </c>
      <c r="AG256" s="39">
        <v>18131679.560472969</v>
      </c>
      <c r="AH256" s="39">
        <v>3111197.7505599647</v>
      </c>
      <c r="AI256" s="39">
        <v>40770470.511349931</v>
      </c>
      <c r="AJ256" s="39">
        <v>8966713.797145389</v>
      </c>
      <c r="AK256" s="39">
        <v>24107812.679125935</v>
      </c>
      <c r="AL256" s="39">
        <v>1970913.2588881387</v>
      </c>
      <c r="AM256" s="39">
        <v>964230.50104393659</v>
      </c>
      <c r="AN256" s="39">
        <v>2211246.8888147227</v>
      </c>
      <c r="AO256" s="39">
        <v>2044447743.5934033</v>
      </c>
      <c r="AP256" s="39">
        <v>353111222.82737195</v>
      </c>
      <c r="AQ256" s="39">
        <v>29390636.173527025</v>
      </c>
      <c r="AR256" s="39">
        <v>19540945.683279403</v>
      </c>
      <c r="AS256" s="39">
        <v>7651016.8017760068</v>
      </c>
      <c r="AT256" s="39">
        <v>14092097.781860877</v>
      </c>
      <c r="AU256" s="39">
        <v>123691236.60155749</v>
      </c>
      <c r="AV256" s="39">
        <v>37018206.418655016</v>
      </c>
      <c r="AW256" s="39">
        <v>39481213.240982369</v>
      </c>
      <c r="AX256" s="39">
        <v>56453905.15627946</v>
      </c>
      <c r="AY256" s="39">
        <v>9795355.2373714894</v>
      </c>
      <c r="AZ256" s="39">
        <v>25380955.429957289</v>
      </c>
      <c r="BA256" s="39">
        <v>5797355.3223909363</v>
      </c>
      <c r="BB256" s="39">
        <v>72430887.320313871</v>
      </c>
      <c r="BC256" s="39">
        <v>9225368.375576891</v>
      </c>
      <c r="BD256" s="39">
        <v>48381087.945368603</v>
      </c>
      <c r="BE256" s="39">
        <v>7923902.1530946894</v>
      </c>
      <c r="BF256" s="39">
        <v>34082087.140153483</v>
      </c>
      <c r="BG256" s="39">
        <v>3417570.0010877112</v>
      </c>
      <c r="BH256" s="39">
        <v>4661274.7265274301</v>
      </c>
      <c r="BI256" s="39">
        <v>2797075.5766940322</v>
      </c>
      <c r="BJ256" s="39">
        <v>49513976.918056563</v>
      </c>
      <c r="BK256" s="39">
        <v>6970599.0263084695</v>
      </c>
      <c r="BL256" s="39">
        <v>1296183677.4416957</v>
      </c>
      <c r="BM256" s="39">
        <v>9659178.2118080501</v>
      </c>
      <c r="BN256" s="39">
        <v>15991824.780179184</v>
      </c>
      <c r="BO256" s="39">
        <v>4127855.8838997353</v>
      </c>
      <c r="BP256" s="39">
        <v>19212999.969754972</v>
      </c>
      <c r="BQ256" s="39">
        <v>135866231.31714675</v>
      </c>
      <c r="BR256" s="39">
        <v>90382654.89148964</v>
      </c>
      <c r="BS256" s="60"/>
      <c r="BT256" s="60"/>
      <c r="BU256" s="60"/>
      <c r="BV256" s="60"/>
      <c r="BW256" s="6"/>
      <c r="BX256" s="6"/>
      <c r="BY256" s="6"/>
      <c r="BZ256" s="6"/>
      <c r="CA256" s="6"/>
    </row>
    <row r="257" spans="1:143" x14ac:dyDescent="0.2">
      <c r="A257" s="2"/>
      <c r="B257" s="2">
        <v>238</v>
      </c>
      <c r="C257" s="9" t="s">
        <v>198</v>
      </c>
      <c r="D257" s="2"/>
      <c r="F257" s="39"/>
      <c r="G257" s="39">
        <f t="shared" ref="G257" si="176">G248</f>
        <v>154312643.75502524</v>
      </c>
      <c r="H257" s="39">
        <f t="shared" ref="H257:K257" si="177">H248</f>
        <v>162200323.3827785</v>
      </c>
      <c r="I257" s="39">
        <f t="shared" si="177"/>
        <v>174040886.31066939</v>
      </c>
      <c r="J257" s="39">
        <f t="shared" si="177"/>
        <v>184691107.00347492</v>
      </c>
      <c r="K257" s="39">
        <f t="shared" si="177"/>
        <v>195994480.08145827</v>
      </c>
      <c r="L257" s="39">
        <f t="shared" ref="L257:M257" si="178">L248</f>
        <v>207817752.92313144</v>
      </c>
      <c r="M257" s="39">
        <f t="shared" si="178"/>
        <v>220604339.66948578</v>
      </c>
      <c r="N257" s="39">
        <f t="shared" ref="N257" si="179">N248</f>
        <v>233851142.47718227</v>
      </c>
      <c r="O257" s="39"/>
      <c r="P257" s="178">
        <v>255</v>
      </c>
      <c r="R257" s="39">
        <v>1097924280.6130466</v>
      </c>
      <c r="S257" s="39">
        <v>19896376.23256084</v>
      </c>
      <c r="T257" s="39">
        <v>2116273.6793962568</v>
      </c>
      <c r="U257" s="39">
        <v>37817047.251125723</v>
      </c>
      <c r="V257" s="39">
        <v>68773779.38362135</v>
      </c>
      <c r="W257" s="39">
        <v>32397544.012092218</v>
      </c>
      <c r="X257" s="39">
        <v>7470778.7007617028</v>
      </c>
      <c r="Y257" s="39">
        <v>3115512.4321324727</v>
      </c>
      <c r="Z257" s="39">
        <v>11446643.367835976</v>
      </c>
      <c r="AA257" s="39">
        <v>154312643.75502524</v>
      </c>
      <c r="AB257" s="39">
        <v>63245435.426965117</v>
      </c>
      <c r="AC257" s="39">
        <v>105096786.86148672</v>
      </c>
      <c r="AD257" s="39">
        <v>16775708.793809853</v>
      </c>
      <c r="AE257" s="39">
        <v>22675414.993752886</v>
      </c>
      <c r="AF257" s="39">
        <v>32925118.949906398</v>
      </c>
      <c r="AG257" s="39">
        <v>18339839.531612121</v>
      </c>
      <c r="AH257" s="39">
        <v>3618004.9986442355</v>
      </c>
      <c r="AI257" s="39">
        <v>44165105.442160763</v>
      </c>
      <c r="AJ257" s="39">
        <v>13777337.038545663</v>
      </c>
      <c r="AK257" s="39">
        <v>34590846.227121912</v>
      </c>
      <c r="AL257" s="39">
        <v>2656615.9460486835</v>
      </c>
      <c r="AM257" s="39">
        <v>1154409.6444933303</v>
      </c>
      <c r="AN257" s="39">
        <v>4436804.4617942143</v>
      </c>
      <c r="AO257" s="39">
        <v>1687144924.0995245</v>
      </c>
      <c r="AP257" s="39">
        <v>284513924.62375039</v>
      </c>
      <c r="AQ257" s="39">
        <v>27872184.279487617</v>
      </c>
      <c r="AR257" s="39">
        <v>23366882.942454562</v>
      </c>
      <c r="AS257" s="39">
        <v>9958984.8161391709</v>
      </c>
      <c r="AT257" s="39">
        <v>16180261.119751267</v>
      </c>
      <c r="AU257" s="39">
        <v>134003341.64973712</v>
      </c>
      <c r="AV257" s="39">
        <v>51107640.737164028</v>
      </c>
      <c r="AW257" s="39">
        <v>44662913.029754296</v>
      </c>
      <c r="AX257" s="39">
        <v>64423228.492396347</v>
      </c>
      <c r="AY257" s="39">
        <v>11247388.272570673</v>
      </c>
      <c r="AZ257" s="39">
        <v>26482649.370276272</v>
      </c>
      <c r="BA257" s="39">
        <v>8433421.6836700626</v>
      </c>
      <c r="BB257" s="39">
        <v>76881533.204378083</v>
      </c>
      <c r="BC257" s="39">
        <v>12275209.064065637</v>
      </c>
      <c r="BD257" s="39">
        <v>58011524.936800882</v>
      </c>
      <c r="BE257" s="39">
        <v>10850679.318795525</v>
      </c>
      <c r="BF257" s="39">
        <v>30140317.853197295</v>
      </c>
      <c r="BG257" s="39">
        <v>3617490.5946816918</v>
      </c>
      <c r="BH257" s="39">
        <v>5382708.8683287045</v>
      </c>
      <c r="BI257" s="39">
        <v>4520367.7314874474</v>
      </c>
      <c r="BJ257" s="39">
        <v>48786880.434476584</v>
      </c>
      <c r="BK257" s="39">
        <v>8165375.6637581456</v>
      </c>
      <c r="BL257" s="39">
        <v>750323895.0544548</v>
      </c>
      <c r="BM257" s="39">
        <v>14839667.533885829</v>
      </c>
      <c r="BN257" s="39">
        <v>22701376.723256983</v>
      </c>
      <c r="BO257" s="39">
        <v>4904998.559434888</v>
      </c>
      <c r="BP257" s="39">
        <v>21599837.936987817</v>
      </c>
      <c r="BQ257" s="39">
        <v>148828077.12186965</v>
      </c>
      <c r="BR257" s="39">
        <v>105427890.02962618</v>
      </c>
      <c r="BS257" s="60"/>
      <c r="BT257" s="60"/>
      <c r="BU257" s="60"/>
      <c r="BV257" s="60"/>
      <c r="BW257" s="6"/>
      <c r="BX257" s="6"/>
      <c r="BY257" s="6"/>
      <c r="BZ257" s="6"/>
      <c r="CA257" s="6"/>
    </row>
    <row r="258" spans="1:143" x14ac:dyDescent="0.2">
      <c r="A258" s="2"/>
      <c r="B258" s="2">
        <v>239</v>
      </c>
      <c r="C258" t="s">
        <v>241</v>
      </c>
      <c r="E258"/>
      <c r="F258" s="17"/>
      <c r="G258" s="17">
        <f>G256-G257</f>
        <v>-5047275.1052142084</v>
      </c>
      <c r="H258" s="17">
        <f t="shared" ref="H258:K258" si="180">H256-H257</f>
        <v>-7041848.9305789769</v>
      </c>
      <c r="I258" s="17">
        <f t="shared" si="180"/>
        <v>-9155899.4378857315</v>
      </c>
      <c r="J258" s="17">
        <f t="shared" si="180"/>
        <v>-1040866.8357806206</v>
      </c>
      <c r="K258" s="17">
        <f t="shared" si="180"/>
        <v>4324359.1622548699</v>
      </c>
      <c r="L258" s="17">
        <f t="shared" ref="L258:M258" si="181">L256-L257</f>
        <v>6033937.9875421822</v>
      </c>
      <c r="M258" s="17">
        <f t="shared" si="181"/>
        <v>6015769.8318095505</v>
      </c>
      <c r="N258" s="17">
        <f t="shared" ref="N258" si="182">N256-N257</f>
        <v>8557462.291259408</v>
      </c>
      <c r="O258" s="39"/>
      <c r="P258" s="178">
        <v>256</v>
      </c>
      <c r="R258" s="17">
        <v>-113695425.63527536</v>
      </c>
      <c r="S258" s="17">
        <v>16937664.974011857</v>
      </c>
      <c r="T258" s="17">
        <v>-20243.62318461109</v>
      </c>
      <c r="U258" s="17">
        <v>-3842679.1939133778</v>
      </c>
      <c r="V258" s="17">
        <v>-7325687.3603662327</v>
      </c>
      <c r="W258" s="17">
        <v>4196225.6118836179</v>
      </c>
      <c r="X258" s="17">
        <v>-1093596.2351836888</v>
      </c>
      <c r="Y258" s="17">
        <v>-1557985.9630508209</v>
      </c>
      <c r="Z258" s="17">
        <v>-3254163.2638467867</v>
      </c>
      <c r="AA258" s="17">
        <v>-5047275.1052142084</v>
      </c>
      <c r="AB258" s="17">
        <v>-15743287.487500593</v>
      </c>
      <c r="AC258" s="17">
        <v>-26577071.549730048</v>
      </c>
      <c r="AD258" s="17">
        <v>-2742309.9845648929</v>
      </c>
      <c r="AE258" s="17">
        <v>-1565474.5048321597</v>
      </c>
      <c r="AF258" s="17">
        <v>-9776394.8798888996</v>
      </c>
      <c r="AG258" s="17">
        <v>-208159.9711391516</v>
      </c>
      <c r="AH258" s="17">
        <v>-506807.24808427086</v>
      </c>
      <c r="AI258" s="17">
        <v>-3394634.9308108315</v>
      </c>
      <c r="AJ258" s="17">
        <v>-4810623.2414002735</v>
      </c>
      <c r="AK258" s="17">
        <v>-10483033.547995977</v>
      </c>
      <c r="AL258" s="17">
        <v>-685702.6871605448</v>
      </c>
      <c r="AM258" s="17">
        <v>-190179.14344939368</v>
      </c>
      <c r="AN258" s="17">
        <v>-2225557.5729794917</v>
      </c>
      <c r="AO258" s="17">
        <v>357302819.49387884</v>
      </c>
      <c r="AP258" s="17">
        <v>68597298.203621566</v>
      </c>
      <c r="AQ258" s="17">
        <v>1518451.8940394074</v>
      </c>
      <c r="AR258" s="17">
        <v>-3825937.259175159</v>
      </c>
      <c r="AS258" s="17">
        <v>-2307968.0143631641</v>
      </c>
      <c r="AT258" s="17">
        <v>-2088163.3378903903</v>
      </c>
      <c r="AU258" s="17">
        <v>-10312105.048179626</v>
      </c>
      <c r="AV258" s="17">
        <v>-14089434.318509012</v>
      </c>
      <c r="AW258" s="17">
        <v>-5181699.7887719274</v>
      </c>
      <c r="AX258" s="17">
        <v>-7969323.3361168876</v>
      </c>
      <c r="AY258" s="17">
        <v>-1452033.035199184</v>
      </c>
      <c r="AZ258" s="17">
        <v>-1101693.940318983</v>
      </c>
      <c r="BA258" s="17">
        <v>-2636066.3612791263</v>
      </c>
      <c r="BB258" s="17">
        <v>-4450645.8840642124</v>
      </c>
      <c r="BC258" s="17">
        <v>-3049840.6884887461</v>
      </c>
      <c r="BD258" s="17">
        <v>-9630436.9914322793</v>
      </c>
      <c r="BE258" s="17">
        <v>-2926777.1657008352</v>
      </c>
      <c r="BF258" s="17">
        <v>3941769.2869561873</v>
      </c>
      <c r="BG258" s="17">
        <v>-199920.59359398065</v>
      </c>
      <c r="BH258" s="17">
        <v>-721434.14180127438</v>
      </c>
      <c r="BI258" s="17">
        <v>-1723292.1547934152</v>
      </c>
      <c r="BJ258" s="17">
        <v>727096.48357997835</v>
      </c>
      <c r="BK258" s="17">
        <v>-1194776.6374496762</v>
      </c>
      <c r="BL258" s="17">
        <v>545859782.38724089</v>
      </c>
      <c r="BM258" s="17">
        <v>-5180489.3220777791</v>
      </c>
      <c r="BN258" s="17">
        <v>-6709551.9430777989</v>
      </c>
      <c r="BO258" s="17">
        <v>-777142.67553515267</v>
      </c>
      <c r="BP258" s="17">
        <v>-2386837.9672328457</v>
      </c>
      <c r="BQ258" s="17">
        <v>-12961845.804722905</v>
      </c>
      <c r="BR258" s="17">
        <v>-15045235.138136536</v>
      </c>
      <c r="BS258" s="60"/>
      <c r="BT258" s="60"/>
      <c r="BU258" s="60"/>
      <c r="BV258" s="60"/>
      <c r="BW258" s="6"/>
      <c r="BX258" s="6"/>
      <c r="BY258" s="6"/>
      <c r="BZ258" s="6"/>
      <c r="CA258" s="6"/>
    </row>
    <row r="259" spans="1:143" x14ac:dyDescent="0.2">
      <c r="A259" s="2"/>
      <c r="B259" s="2">
        <v>240</v>
      </c>
      <c r="C259" t="s">
        <v>242</v>
      </c>
      <c r="E259"/>
      <c r="F259" s="40"/>
      <c r="G259" s="40">
        <f>G258/G257</f>
        <v>-3.2708111159231189E-2</v>
      </c>
      <c r="H259" s="40">
        <f t="shared" ref="H259:K259" si="183">H258/H257</f>
        <v>-4.3414518440637338E-2</v>
      </c>
      <c r="I259" s="40">
        <f t="shared" si="183"/>
        <v>-5.2607750006180239E-2</v>
      </c>
      <c r="J259" s="40">
        <f t="shared" si="183"/>
        <v>-5.6357171315294403E-3</v>
      </c>
      <c r="K259" s="40">
        <f t="shared" si="183"/>
        <v>2.2063678326336541E-2</v>
      </c>
      <c r="L259" s="40">
        <f t="shared" ref="L259:M259" si="184">L258/L257</f>
        <v>2.903475714980925E-2</v>
      </c>
      <c r="M259" s="40">
        <f t="shared" si="184"/>
        <v>2.726949905347514E-2</v>
      </c>
      <c r="N259" s="40">
        <f t="shared" ref="N259" si="185">N258/N257</f>
        <v>3.659363046342351E-2</v>
      </c>
      <c r="O259" s="40"/>
      <c r="P259" s="178">
        <v>257</v>
      </c>
      <c r="R259" s="40">
        <v>-0.10355488774853525</v>
      </c>
      <c r="S259" s="40">
        <v>0.85129396308323779</v>
      </c>
      <c r="T259" s="40">
        <v>-9.5656924629834786E-3</v>
      </c>
      <c r="U259" s="40">
        <v>-0.10161235403694799</v>
      </c>
      <c r="V259" s="40">
        <v>-0.10651860965068416</v>
      </c>
      <c r="W259" s="40">
        <v>0.12952295428065158</v>
      </c>
      <c r="X259" s="40">
        <v>-0.14638316552894123</v>
      </c>
      <c r="Y259" s="40">
        <v>-0.50007374292017426</v>
      </c>
      <c r="Z259" s="40">
        <v>-0.28428973973197141</v>
      </c>
      <c r="AA259" s="40">
        <v>-3.2708111159231189E-2</v>
      </c>
      <c r="AB259" s="40">
        <v>-0.24892369514446155</v>
      </c>
      <c r="AC259" s="40">
        <v>-0.25288186578679656</v>
      </c>
      <c r="AD259" s="40">
        <v>-0.16346909798391293</v>
      </c>
      <c r="AE259" s="40">
        <v>-6.9038405923924684E-2</v>
      </c>
      <c r="AF259" s="40">
        <v>-0.2969281567293075</v>
      </c>
      <c r="AG259" s="40">
        <v>-1.1350152261711408E-2</v>
      </c>
      <c r="AH259" s="40">
        <v>-0.14007920062967996</v>
      </c>
      <c r="AI259" s="40">
        <v>-7.6862375778916511E-2</v>
      </c>
      <c r="AJ259" s="40">
        <v>-0.3491693081138475</v>
      </c>
      <c r="AK259" s="40">
        <v>-0.30305802521178171</v>
      </c>
      <c r="AL259" s="40">
        <v>-0.25811133452707924</v>
      </c>
      <c r="AM259" s="40">
        <v>-0.16474147141490939</v>
      </c>
      <c r="AN259" s="40">
        <v>-0.5016127242352012</v>
      </c>
      <c r="AO259" s="40">
        <v>0.21177956581565224</v>
      </c>
      <c r="AP259" s="40">
        <v>0.24110348305214466</v>
      </c>
      <c r="AQ259" s="40">
        <v>5.4479113614246004E-2</v>
      </c>
      <c r="AR259" s="40">
        <v>-0.16373331730198096</v>
      </c>
      <c r="AS259" s="40">
        <v>-0.2317473173192266</v>
      </c>
      <c r="AT259" s="40">
        <v>-0.12905621994822855</v>
      </c>
      <c r="AU259" s="40">
        <v>-7.6954088765441298E-2</v>
      </c>
      <c r="AV259" s="40">
        <v>-0.27568156376006564</v>
      </c>
      <c r="AW259" s="40">
        <v>-0.11601795398611583</v>
      </c>
      <c r="AX259" s="40">
        <v>-0.1237026383590428</v>
      </c>
      <c r="AY259" s="40">
        <v>-0.12909957405314249</v>
      </c>
      <c r="AZ259" s="40">
        <v>-4.1600593842227425E-2</v>
      </c>
      <c r="BA259" s="40">
        <v>-0.31257376426266414</v>
      </c>
      <c r="BB259" s="40">
        <v>-5.7889660866060441E-2</v>
      </c>
      <c r="BC259" s="40">
        <v>-0.24845529494213087</v>
      </c>
      <c r="BD259" s="40">
        <v>-0.1660090301353723</v>
      </c>
      <c r="BE259" s="40">
        <v>-0.26973215959217206</v>
      </c>
      <c r="BF259" s="40">
        <v>0.1307806143968068</v>
      </c>
      <c r="BG259" s="40">
        <v>-5.5264993332089632E-2</v>
      </c>
      <c r="BH259" s="40">
        <v>-0.13402808129678298</v>
      </c>
      <c r="BI259" s="40">
        <v>-0.3812283108715932</v>
      </c>
      <c r="BJ259" s="40">
        <v>1.4903524822754515E-2</v>
      </c>
      <c r="BK259" s="40">
        <v>-0.14632231101781001</v>
      </c>
      <c r="BL259" s="40">
        <v>0.72749886547012488</v>
      </c>
      <c r="BM259" s="40">
        <v>-0.34909739792002242</v>
      </c>
      <c r="BN259" s="40">
        <v>-0.29555705034417729</v>
      </c>
      <c r="BO259" s="40">
        <v>-0.15843892023990491</v>
      </c>
      <c r="BP259" s="40">
        <v>-0.11050258683402417</v>
      </c>
      <c r="BQ259" s="40">
        <f>BQ258/BQ257</f>
        <v>-8.7092745235893512E-2</v>
      </c>
      <c r="BR259" s="40">
        <v>-0.14270640467061127</v>
      </c>
      <c r="BS259" s="60"/>
      <c r="BT259" s="60"/>
      <c r="BU259" s="60"/>
      <c r="BV259" s="60"/>
      <c r="BW259" s="6"/>
      <c r="BX259" s="6"/>
      <c r="BY259" s="6"/>
      <c r="BZ259" s="6"/>
      <c r="CA259" s="6"/>
    </row>
    <row r="260" spans="1:143" ht="13.5" thickBot="1" x14ac:dyDescent="0.25">
      <c r="B260" s="2">
        <v>241</v>
      </c>
      <c r="P260" s="178">
        <v>258</v>
      </c>
      <c r="S260"/>
      <c r="T260"/>
      <c r="U260"/>
      <c r="V260"/>
      <c r="W260"/>
      <c r="X260"/>
      <c r="Y260"/>
      <c r="Z260"/>
      <c r="AA260"/>
      <c r="AB260"/>
      <c r="AC260"/>
      <c r="AD260"/>
      <c r="AE260"/>
      <c r="AF260"/>
      <c r="AG260"/>
      <c r="AH260"/>
      <c r="AI260"/>
      <c r="AJ260"/>
      <c r="AK260"/>
      <c r="AL260"/>
      <c r="AM260"/>
      <c r="AN260"/>
      <c r="AO260"/>
      <c r="AP260"/>
      <c r="AQ260"/>
      <c r="AR260"/>
      <c r="AS260"/>
      <c r="AT260"/>
      <c r="AU260"/>
      <c r="AV260"/>
      <c r="AW260"/>
      <c r="AX260"/>
      <c r="AY260"/>
      <c r="AZ260"/>
      <c r="BA260"/>
      <c r="BB260"/>
      <c r="BC260"/>
      <c r="BD260"/>
      <c r="BE260"/>
      <c r="BF260"/>
      <c r="BG260"/>
      <c r="BH260"/>
      <c r="BI260"/>
      <c r="BJ260"/>
      <c r="BK260"/>
      <c r="BL260"/>
      <c r="BM260"/>
      <c r="BN260"/>
      <c r="BO260"/>
      <c r="BP260"/>
      <c r="BQ260"/>
      <c r="BR260"/>
      <c r="BS260" s="60"/>
      <c r="BT260" s="60"/>
      <c r="BU260" s="60"/>
      <c r="BV260" s="60"/>
    </row>
    <row r="261" spans="1:143" s="131" customFormat="1" ht="13.5" thickBot="1" x14ac:dyDescent="0.25">
      <c r="A261" s="19"/>
      <c r="B261" s="2">
        <v>242</v>
      </c>
      <c r="C261" s="129" t="s">
        <v>243</v>
      </c>
      <c r="D261" s="130"/>
      <c r="E261" s="130"/>
      <c r="F261" s="41"/>
      <c r="G261" s="41">
        <f>LN(G256/G257)</f>
        <v>-3.3254979189313305E-2</v>
      </c>
      <c r="H261" s="41">
        <f t="shared" ref="H261:K261" si="186">LN(H256/H257)</f>
        <v>-4.4385124979106544E-2</v>
      </c>
      <c r="I261" s="41">
        <f t="shared" si="186"/>
        <v>-5.4042068815347212E-2</v>
      </c>
      <c r="J261" s="41">
        <f t="shared" si="186"/>
        <v>-5.6516577045754119E-3</v>
      </c>
      <c r="K261" s="41">
        <f t="shared" si="186"/>
        <v>2.1823797400493544E-2</v>
      </c>
      <c r="L261" s="41">
        <f t="shared" ref="L261:N261" si="187">LN(L256/L257)</f>
        <v>2.8621233880888233E-2</v>
      </c>
      <c r="M261" s="41">
        <f t="shared" si="187"/>
        <v>2.6904310400670456E-2</v>
      </c>
      <c r="N261" s="41">
        <f t="shared" si="187"/>
        <v>3.5939982111935477E-2</v>
      </c>
      <c r="O261" s="41"/>
      <c r="P261" s="179">
        <v>259</v>
      </c>
      <c r="Q261" s="132"/>
      <c r="R261" s="41">
        <v>-0.10931821229371563</v>
      </c>
      <c r="S261" s="41">
        <v>0.61588483410087513</v>
      </c>
      <c r="T261" s="41">
        <v>-9.6117375699573213E-3</v>
      </c>
      <c r="U261" s="41">
        <v>-0.10715362680666801</v>
      </c>
      <c r="V261" s="41">
        <v>-0.11262977241229731</v>
      </c>
      <c r="W261" s="41">
        <v>0.12179537923438512</v>
      </c>
      <c r="X261" s="41">
        <v>-0.15827285745633377</v>
      </c>
      <c r="Y261" s="41">
        <v>-0.6932946772773998</v>
      </c>
      <c r="Z261" s="41">
        <v>-0.33447985835036476</v>
      </c>
      <c r="AA261" s="41">
        <v>-3.3254979189313305E-2</v>
      </c>
      <c r="AB261" s="41">
        <v>-0.28624802804443511</v>
      </c>
      <c r="AC261" s="41">
        <v>-0.29153196148917426</v>
      </c>
      <c r="AD261" s="41">
        <v>-0.17849181719804458</v>
      </c>
      <c r="AE261" s="41">
        <v>-7.1537254891013521E-2</v>
      </c>
      <c r="AF261" s="41">
        <v>-0.35229619712890947</v>
      </c>
      <c r="AG261" s="41">
        <v>-1.1415056825032089E-2</v>
      </c>
      <c r="AH261" s="41">
        <v>-0.15091498773091569</v>
      </c>
      <c r="AI261" s="41">
        <v>-7.9976950262761914E-2</v>
      </c>
      <c r="AJ261" s="41">
        <v>-0.42950574450625117</v>
      </c>
      <c r="AK261" s="41">
        <v>-0.36105312163224962</v>
      </c>
      <c r="AL261" s="41">
        <v>-0.29855609360531554</v>
      </c>
      <c r="AM261" s="41">
        <v>-0.18001398698017204</v>
      </c>
      <c r="AN261" s="41">
        <v>-0.69637784200173058</v>
      </c>
      <c r="AO261" s="41">
        <v>0.19208999471588059</v>
      </c>
      <c r="AP261" s="41">
        <v>0.21600088957285107</v>
      </c>
      <c r="AQ261" s="41">
        <v>5.3046913831330311E-2</v>
      </c>
      <c r="AR261" s="41">
        <v>-0.17880771832401424</v>
      </c>
      <c r="AS261" s="41">
        <v>-0.26363658604041446</v>
      </c>
      <c r="AT261" s="41">
        <v>-0.13817785065168406</v>
      </c>
      <c r="AU261" s="41">
        <v>-8.007630440046154E-2</v>
      </c>
      <c r="AV261" s="41">
        <v>-0.32252415423218689</v>
      </c>
      <c r="AW261" s="41">
        <v>-0.12331852648978825</v>
      </c>
      <c r="AX261" s="41">
        <v>-0.13204979171916195</v>
      </c>
      <c r="AY261" s="41">
        <v>-0.13822763019542683</v>
      </c>
      <c r="AZ261" s="41">
        <v>-4.249067123949498E-2</v>
      </c>
      <c r="BA261" s="41">
        <v>-0.37480074867073315</v>
      </c>
      <c r="BB261" s="41">
        <v>-5.9632878426712214E-2</v>
      </c>
      <c r="BC261" s="41">
        <v>-0.28562458379014616</v>
      </c>
      <c r="BD261" s="41">
        <v>-0.18153270418245446</v>
      </c>
      <c r="BE261" s="41">
        <v>-0.31434390746450092</v>
      </c>
      <c r="BF261" s="41">
        <v>0.12290820342611918</v>
      </c>
      <c r="BG261" s="41">
        <v>-5.6850807036808837E-2</v>
      </c>
      <c r="BH261" s="41">
        <v>-0.14390279738515349</v>
      </c>
      <c r="BI261" s="41">
        <v>-0.48001891257676488</v>
      </c>
      <c r="BJ261" s="41">
        <v>1.4793558540556907E-2</v>
      </c>
      <c r="BK261" s="41">
        <v>-0.15820156980171876</v>
      </c>
      <c r="BL261" s="41">
        <v>0.54667461991280064</v>
      </c>
      <c r="BM261" s="41">
        <v>-0.42939526074704859</v>
      </c>
      <c r="BN261" s="41">
        <v>-0.35034793082902005</v>
      </c>
      <c r="BO261" s="41">
        <v>-0.17249668360025563</v>
      </c>
      <c r="BP261" s="41">
        <v>-0.1170986800693733</v>
      </c>
      <c r="BQ261" s="41">
        <v>-9.112098649985205E-2</v>
      </c>
      <c r="BR261" s="41">
        <v>-0.1539748340714093</v>
      </c>
      <c r="BS261" s="40"/>
      <c r="BT261" s="40"/>
      <c r="BU261" s="40"/>
      <c r="BV261" s="40"/>
      <c r="BW261" s="19"/>
      <c r="BX261" s="19"/>
      <c r="BY261" s="19"/>
      <c r="BZ261" s="19"/>
      <c r="CA261" s="19"/>
      <c r="CB261" s="19"/>
      <c r="CC261" s="19"/>
      <c r="CD261" s="19"/>
      <c r="CE261" s="19"/>
      <c r="CF261" s="19"/>
      <c r="CG261" s="19"/>
      <c r="CH261" s="19"/>
      <c r="CI261" s="19"/>
      <c r="CJ261" s="19"/>
      <c r="CK261" s="19"/>
      <c r="CL261" s="19"/>
      <c r="CM261" s="19"/>
      <c r="CN261" s="19"/>
      <c r="CO261" s="19"/>
      <c r="CP261" s="19"/>
      <c r="CQ261" s="19"/>
      <c r="CR261" s="19"/>
      <c r="CS261" s="19"/>
      <c r="CT261" s="19"/>
      <c r="CU261" s="19"/>
      <c r="CV261" s="19"/>
      <c r="CW261" s="19"/>
      <c r="CX261" s="19"/>
      <c r="CY261" s="19"/>
      <c r="CZ261" s="19"/>
      <c r="DA261" s="19"/>
      <c r="DB261" s="19"/>
      <c r="DC261" s="19"/>
      <c r="DD261" s="19"/>
      <c r="DE261" s="19"/>
      <c r="DF261" s="19"/>
      <c r="DG261" s="19"/>
      <c r="DH261" s="19"/>
      <c r="DI261" s="19"/>
      <c r="DJ261" s="19"/>
      <c r="DK261" s="19"/>
      <c r="DL261" s="19"/>
      <c r="DM261" s="19"/>
      <c r="DN261" s="19"/>
      <c r="DO261" s="19"/>
      <c r="DP261" s="19"/>
      <c r="DQ261" s="19"/>
      <c r="DR261" s="19"/>
      <c r="DS261" s="19"/>
      <c r="DT261" s="19"/>
      <c r="DU261" s="19"/>
      <c r="DV261" s="19"/>
      <c r="DW261" s="19"/>
      <c r="DX261" s="19"/>
      <c r="DY261" s="19"/>
      <c r="DZ261" s="19"/>
      <c r="EA261" s="19"/>
      <c r="EB261" s="19"/>
      <c r="EC261" s="19"/>
      <c r="ED261" s="19"/>
      <c r="EE261" s="19"/>
      <c r="EF261" s="19"/>
      <c r="EG261" s="19"/>
      <c r="EH261" s="19"/>
      <c r="EI261" s="19"/>
      <c r="EM261" s="135"/>
    </row>
    <row r="262" spans="1:143" hidden="1" x14ac:dyDescent="0.2">
      <c r="A262" s="8"/>
      <c r="B262" s="2">
        <v>243</v>
      </c>
      <c r="D262" s="21">
        <v>186</v>
      </c>
      <c r="E262"/>
      <c r="P262" s="69">
        <v>260</v>
      </c>
      <c r="Q262" s="69">
        <v>0</v>
      </c>
      <c r="R262" s="151"/>
      <c r="S262" s="152"/>
      <c r="T262" s="152"/>
      <c r="U262" s="152"/>
      <c r="V262" s="152"/>
      <c r="W262" s="152"/>
      <c r="X262" s="153"/>
      <c r="Y262" s="152"/>
      <c r="Z262" s="152"/>
      <c r="AA262" s="152"/>
      <c r="AB262" s="152"/>
      <c r="AC262" s="152"/>
      <c r="AD262" s="152"/>
      <c r="AE262" s="152"/>
      <c r="AF262" s="152"/>
      <c r="AG262" s="152"/>
      <c r="AH262" s="152"/>
      <c r="AI262" s="152"/>
      <c r="AJ262" s="152"/>
      <c r="AK262" s="152"/>
      <c r="AL262" s="152"/>
      <c r="AM262" s="152"/>
      <c r="AN262" s="152"/>
      <c r="AO262" s="152"/>
      <c r="AP262" s="152"/>
      <c r="AQ262" s="152"/>
      <c r="AR262" s="152"/>
      <c r="AS262" s="152"/>
      <c r="AT262" s="152"/>
      <c r="AU262" s="152"/>
      <c r="AV262" s="152"/>
      <c r="AW262" s="152"/>
      <c r="AX262" s="152"/>
      <c r="AY262" s="152"/>
      <c r="AZ262" s="152"/>
      <c r="BA262" s="152"/>
      <c r="BB262" s="152"/>
      <c r="BC262" s="152"/>
      <c r="BD262" s="152"/>
      <c r="BE262" s="152"/>
      <c r="BF262" s="152"/>
      <c r="BG262" s="152"/>
      <c r="BH262" s="152"/>
      <c r="BI262" s="152"/>
      <c r="BJ262" s="152"/>
      <c r="BK262" s="152"/>
      <c r="BL262" s="152"/>
      <c r="BM262" s="152"/>
      <c r="BN262" s="152"/>
      <c r="BO262" s="152"/>
      <c r="BP262" s="152"/>
      <c r="BQ262" s="152"/>
      <c r="BR262" s="152"/>
      <c r="BS262" s="60"/>
      <c r="BT262" s="60"/>
      <c r="BU262" s="60"/>
      <c r="BV262" s="60"/>
      <c r="BW262" s="19"/>
      <c r="BX262" s="19"/>
    </row>
    <row r="263" spans="1:143" hidden="1" x14ac:dyDescent="0.2">
      <c r="B263" s="2">
        <v>244</v>
      </c>
      <c r="E263"/>
      <c r="P263" s="69">
        <v>261</v>
      </c>
      <c r="Q263" s="69">
        <v>0</v>
      </c>
      <c r="R263" s="140"/>
      <c r="S263" s="108"/>
      <c r="T263" s="108"/>
      <c r="U263" s="108"/>
      <c r="V263" s="108"/>
      <c r="W263" s="108"/>
      <c r="X263" s="128"/>
      <c r="Y263" s="108"/>
      <c r="Z263" s="108"/>
      <c r="AA263" s="108"/>
      <c r="AB263" s="108"/>
      <c r="AC263" s="108"/>
      <c r="AD263" s="108"/>
      <c r="AE263" s="108"/>
      <c r="AF263" s="108"/>
      <c r="AG263" s="108"/>
      <c r="AH263" s="108"/>
      <c r="AI263" s="70"/>
      <c r="AJ263" s="70"/>
      <c r="AK263" s="70"/>
      <c r="AL263" s="70"/>
      <c r="AM263" s="70"/>
      <c r="AN263" s="70"/>
      <c r="AO263" s="70"/>
      <c r="AP263" s="70"/>
      <c r="AQ263" s="70"/>
      <c r="AR263" s="70"/>
      <c r="AS263" s="70"/>
      <c r="AT263" s="70"/>
      <c r="AU263" s="70"/>
      <c r="AV263" s="70"/>
      <c r="AW263" s="70"/>
      <c r="AX263" s="70"/>
      <c r="AY263" s="70"/>
      <c r="AZ263" s="70"/>
      <c r="BA263" s="70"/>
      <c r="BB263" s="70"/>
      <c r="BC263" s="70"/>
      <c r="BD263" s="70"/>
      <c r="BE263" s="70"/>
      <c r="BF263" s="70"/>
      <c r="BG263" s="70"/>
      <c r="BH263" s="70"/>
      <c r="BI263" s="70"/>
      <c r="BJ263" s="70"/>
      <c r="BK263" s="70"/>
      <c r="BL263" s="70"/>
      <c r="BM263" s="70"/>
      <c r="BN263" s="70"/>
      <c r="BO263" s="70"/>
      <c r="BP263" s="70"/>
      <c r="BQ263" s="70"/>
      <c r="BR263" s="70"/>
      <c r="BS263" s="60"/>
      <c r="BT263" s="60"/>
      <c r="BU263" s="60"/>
      <c r="BV263" s="60"/>
      <c r="BW263" s="19"/>
      <c r="BX263" s="19"/>
    </row>
    <row r="264" spans="1:143" hidden="1" x14ac:dyDescent="0.2">
      <c r="B264" s="2">
        <v>245</v>
      </c>
      <c r="E264"/>
      <c r="P264" s="69">
        <v>262</v>
      </c>
      <c r="Q264" s="69">
        <v>0</v>
      </c>
      <c r="R264" s="20"/>
      <c r="S264" s="76"/>
      <c r="T264" s="76"/>
      <c r="U264" s="76"/>
      <c r="V264" s="76"/>
      <c r="W264" s="76"/>
      <c r="X264" s="76"/>
      <c r="Y264" s="76"/>
      <c r="Z264" s="76"/>
      <c r="AA264" s="76"/>
      <c r="AB264" s="76"/>
      <c r="AC264" s="76"/>
      <c r="AD264" s="76"/>
      <c r="AE264" s="76"/>
      <c r="AF264" s="76"/>
      <c r="AG264" s="76"/>
      <c r="AH264" s="76"/>
    </row>
    <row r="265" spans="1:143" hidden="1" x14ac:dyDescent="0.2">
      <c r="B265" s="2">
        <v>246</v>
      </c>
      <c r="C265" t="s">
        <v>244</v>
      </c>
      <c r="E265"/>
      <c r="P265" s="69">
        <v>263</v>
      </c>
      <c r="S265" s="76"/>
      <c r="T265" s="76"/>
      <c r="U265" s="76"/>
      <c r="V265" s="76"/>
      <c r="W265" s="76"/>
      <c r="X265" s="76"/>
      <c r="Y265" s="76"/>
      <c r="Z265" s="76"/>
      <c r="AA265" s="76"/>
      <c r="AB265" s="76"/>
      <c r="AC265" s="76"/>
      <c r="AD265" s="76"/>
      <c r="AE265" s="76"/>
      <c r="AF265" s="76"/>
      <c r="AG265" s="76"/>
      <c r="AH265" s="76"/>
    </row>
    <row r="266" spans="1:143" hidden="1" x14ac:dyDescent="0.2">
      <c r="B266" s="2">
        <v>247</v>
      </c>
      <c r="E266" t="s">
        <v>245</v>
      </c>
      <c r="F266" s="42"/>
      <c r="G266" s="42"/>
      <c r="H266" s="42"/>
      <c r="I266" s="42"/>
      <c r="J266" s="42"/>
      <c r="K266" s="42"/>
      <c r="L266" s="42"/>
      <c r="M266" s="42"/>
      <c r="N266" s="42"/>
      <c r="O266" s="40"/>
      <c r="P266" s="69">
        <v>264</v>
      </c>
      <c r="R266" s="43">
        <v>-9.0756938878942414E-2</v>
      </c>
      <c r="S266" s="76">
        <v>0.61058609815218623</v>
      </c>
      <c r="T266" s="76">
        <v>-1.9368626237443336E-2</v>
      </c>
      <c r="U266" s="76">
        <v>-8.0257273861388659E-2</v>
      </c>
      <c r="V266" s="76">
        <v>-0.13514695948311675</v>
      </c>
      <c r="W266" s="76">
        <v>9.7021783071910922E-2</v>
      </c>
      <c r="X266" s="76">
        <v>-0.16562928231816076</v>
      </c>
      <c r="Y266" s="76">
        <v>-0.72756072024404317</v>
      </c>
      <c r="Z266" s="76">
        <v>-0.32394197633345218</v>
      </c>
      <c r="AA266" s="76">
        <v>-3.6385635410743591E-2</v>
      </c>
      <c r="AB266" s="76">
        <v>-0.26923419033017326</v>
      </c>
      <c r="AC266" s="76">
        <v>-0.26756326013888898</v>
      </c>
      <c r="AD266" s="76">
        <v>-0.1595648504793766</v>
      </c>
      <c r="AE266" s="76">
        <v>-6.5146641194770746E-2</v>
      </c>
      <c r="AF266" s="76">
        <v>-0.31560867903336498</v>
      </c>
      <c r="AG266" s="76">
        <v>-2.3507570966023791E-2</v>
      </c>
      <c r="AH266" s="76">
        <v>-0.11030749668883201</v>
      </c>
      <c r="AI266" s="69">
        <v>-3.7585128549713395E-2</v>
      </c>
      <c r="AJ266" s="69">
        <v>-0.38535403929622314</v>
      </c>
      <c r="AK266" s="69">
        <v>-0.37199743945966657</v>
      </c>
      <c r="AL266" s="69">
        <v>-0.33802616990873552</v>
      </c>
      <c r="AM266" s="69">
        <v>-0.14818939914385798</v>
      </c>
      <c r="AN266" s="69">
        <v>-0.71018918084406468</v>
      </c>
      <c r="AO266" s="69">
        <v>0.20290114104211893</v>
      </c>
      <c r="AP266" s="69">
        <v>0.23096127330827895</v>
      </c>
      <c r="AQ266" s="69">
        <v>-6.2351019974864468E-2</v>
      </c>
      <c r="AR266" s="69">
        <v>-0.10910210689776884</v>
      </c>
      <c r="AS266" s="69">
        <v>-0.3104789892253294</v>
      </c>
      <c r="AT266" s="69">
        <v>-0.16794969513191729</v>
      </c>
      <c r="AU266" s="69">
        <v>-6.4803722680290748E-2</v>
      </c>
      <c r="AV266" s="69">
        <v>-0.28102190333874749</v>
      </c>
      <c r="AW266" s="69">
        <v>-0.17545072600516379</v>
      </c>
      <c r="AX266" s="69">
        <v>-0.1023727751891189</v>
      </c>
      <c r="AY266" s="69">
        <v>-0.16178705708540764</v>
      </c>
      <c r="AZ266" s="69">
        <v>-3.4908230640770227E-2</v>
      </c>
      <c r="BA266" s="69">
        <v>-0.45054771007008193</v>
      </c>
      <c r="BB266" s="69">
        <v>-6.5655469325948776E-2</v>
      </c>
      <c r="BC266" s="69">
        <v>-0.28359811861420248</v>
      </c>
      <c r="BD266" s="69">
        <v>-0.18877124261632003</v>
      </c>
      <c r="BE266" s="69">
        <v>-0.25639425957997525</v>
      </c>
      <c r="BF266" s="69">
        <v>-2.9777551596526106E-2</v>
      </c>
      <c r="BG266" s="69">
        <v>-8.3631143314061809E-2</v>
      </c>
      <c r="BH266" s="69">
        <v>-0.11306951714622093</v>
      </c>
      <c r="BI266" s="69">
        <v>-0.41859810579451223</v>
      </c>
      <c r="BJ266" s="69">
        <v>5.0221929625873039E-2</v>
      </c>
      <c r="BK266" s="69">
        <v>-0.15091012516373697</v>
      </c>
      <c r="BL266" s="69">
        <v>0.52752778872269857</v>
      </c>
      <c r="BM266" s="69">
        <v>-0.45806780347551374</v>
      </c>
      <c r="BN266" s="69">
        <v>-0.35700759942092775</v>
      </c>
      <c r="BO266" s="69">
        <v>-9.7955171553366707E-2</v>
      </c>
      <c r="BP266" s="69">
        <v>-6.2395485927992725E-2</v>
      </c>
      <c r="BQ266" s="69">
        <v>-1.2948692410426748E-2</v>
      </c>
      <c r="BR266" s="69">
        <v>-0.13935008995646347</v>
      </c>
    </row>
    <row r="267" spans="1:143" hidden="1" x14ac:dyDescent="0.2">
      <c r="B267" s="2">
        <v>248</v>
      </c>
      <c r="D267">
        <v>193</v>
      </c>
      <c r="E267" t="s">
        <v>246</v>
      </c>
      <c r="F267" s="20"/>
      <c r="G267" s="20"/>
      <c r="H267" s="20"/>
      <c r="I267" s="20"/>
      <c r="J267" s="20"/>
      <c r="K267" s="20"/>
      <c r="L267" s="20"/>
      <c r="M267" s="20"/>
      <c r="N267" s="20"/>
      <c r="O267" s="43"/>
      <c r="P267" s="69">
        <v>265</v>
      </c>
      <c r="R267" s="40">
        <v>-6.8662126347978747E-2</v>
      </c>
      <c r="S267" s="76">
        <v>0.63664585541814989</v>
      </c>
      <c r="T267" s="76">
        <v>-9.1402420276958905E-3</v>
      </c>
      <c r="U267" s="76">
        <v>-7.6456720304829279E-2</v>
      </c>
      <c r="V267" s="76">
        <v>-0.11723967091172523</v>
      </c>
      <c r="W267" s="76">
        <v>0.11842140821015779</v>
      </c>
      <c r="X267" s="76">
        <v>-0.16737611850458131</v>
      </c>
      <c r="Y267" s="76">
        <v>-0.6244146639224275</v>
      </c>
      <c r="Z267" s="76">
        <v>-0.49101877459470156</v>
      </c>
      <c r="AA267" s="76">
        <v>-2.9353017721054808E-2</v>
      </c>
      <c r="AB267" s="76">
        <v>-0.28732014700972269</v>
      </c>
      <c r="AC267" s="76">
        <v>-0.22441071207516392</v>
      </c>
      <c r="AD267" s="76">
        <v>-0.16510421087123689</v>
      </c>
      <c r="AE267" s="76">
        <v>-4.8073748939978025E-2</v>
      </c>
      <c r="AF267" s="76">
        <v>-0.31587010923778852</v>
      </c>
      <c r="AG267" s="76">
        <v>-3.4190536052036015E-2</v>
      </c>
      <c r="AH267" s="76">
        <v>-0.12830530577356622</v>
      </c>
      <c r="AI267" s="69">
        <v>1.3795986202366295E-2</v>
      </c>
      <c r="AJ267" s="69">
        <v>-0.38458739320093172</v>
      </c>
      <c r="AK267" s="69">
        <v>-0.35691211361235392</v>
      </c>
      <c r="AL267" s="69">
        <v>-0.30536068153256279</v>
      </c>
      <c r="AM267" s="69">
        <v>-0.16794100465195003</v>
      </c>
      <c r="AN267" s="69">
        <v>-0.65297368110128073</v>
      </c>
      <c r="AO267" s="69">
        <v>0.18094299849795439</v>
      </c>
      <c r="AP267" s="69">
        <v>0.19533132034498665</v>
      </c>
      <c r="AQ267" s="69">
        <v>-5.2172734945073136E-2</v>
      </c>
      <c r="AR267" s="69">
        <v>-0.1284934086436971</v>
      </c>
      <c r="AS267" s="69">
        <v>-0.26972097510524901</v>
      </c>
      <c r="AT267" s="69">
        <v>-0.19580267402366511</v>
      </c>
      <c r="AU267" s="69">
        <v>-5.6820077047134231E-2</v>
      </c>
      <c r="AV267" s="69">
        <v>-0.26770200137072869</v>
      </c>
      <c r="AW267" s="69">
        <v>-0.1763786327946418</v>
      </c>
      <c r="AX267" s="69">
        <v>-7.7966673461766042E-2</v>
      </c>
      <c r="AY267" s="69">
        <v>-0.13081873942836905</v>
      </c>
      <c r="AZ267" s="69">
        <v>-3.5944236761878946E-2</v>
      </c>
      <c r="BA267" s="69">
        <v>-0.45727483380177764</v>
      </c>
      <c r="BB267" s="69">
        <v>-6.4397388875578748E-2</v>
      </c>
      <c r="BC267" s="69">
        <v>-0.29604512304250763</v>
      </c>
      <c r="BD267" s="69">
        <v>-0.16773319702586817</v>
      </c>
      <c r="BE267" s="69">
        <v>-0.28770358575935362</v>
      </c>
      <c r="BF267" s="69">
        <v>1.7651043597591381E-2</v>
      </c>
      <c r="BG267" s="69">
        <v>-3.1265736257430211E-2</v>
      </c>
      <c r="BH267" s="69">
        <v>-0.15414724742574568</v>
      </c>
      <c r="BI267" s="69">
        <v>-0.35078161018564735</v>
      </c>
      <c r="BJ267" s="69">
        <v>-7.8364439388274986E-3</v>
      </c>
      <c r="BK267" s="69">
        <v>-9.8428840799558048E-2</v>
      </c>
      <c r="BL267" s="69">
        <v>0.53184993607575715</v>
      </c>
      <c r="BM267" s="69">
        <v>-0.5669509938017735</v>
      </c>
      <c r="BN267" s="69">
        <v>-0.32591050393681736</v>
      </c>
      <c r="BO267" s="69">
        <v>-4.03227588753097E-2</v>
      </c>
      <c r="BP267" s="69">
        <v>-0.10253957999648468</v>
      </c>
      <c r="BQ267" s="69">
        <v>-8.3584115782743607E-2</v>
      </c>
      <c r="BR267" s="69">
        <v>-0.11557495626651496</v>
      </c>
    </row>
    <row r="268" spans="1:143" hidden="1" x14ac:dyDescent="0.2">
      <c r="B268" s="2">
        <v>249</v>
      </c>
      <c r="D268">
        <v>192</v>
      </c>
      <c r="E268" t="s">
        <v>247</v>
      </c>
      <c r="F268" s="20"/>
      <c r="G268" s="20"/>
      <c r="H268" s="20"/>
      <c r="I268" s="20"/>
      <c r="J268" s="20"/>
      <c r="K268" s="20"/>
      <c r="L268" s="20"/>
      <c r="M268" s="20"/>
      <c r="N268" s="20"/>
      <c r="O268" s="43"/>
      <c r="P268" s="69">
        <v>266</v>
      </c>
      <c r="R268" s="40">
        <v>-4.4102078076602547E-2</v>
      </c>
      <c r="S268" s="76">
        <v>0.61917199742021156</v>
      </c>
      <c r="T268" s="76">
        <v>2.8047685050207927E-2</v>
      </c>
      <c r="U268" s="76">
        <v>-4.5441641854622634E-2</v>
      </c>
      <c r="V268" s="76">
        <v>-0.13012145082346863</v>
      </c>
      <c r="W268" s="76">
        <v>0.10988194852726137</v>
      </c>
      <c r="X268" s="76">
        <v>-0.11185159879780419</v>
      </c>
      <c r="Y268" s="76">
        <v>-0.54748730468156581</v>
      </c>
      <c r="Z268" s="76">
        <v>-0.59012108829970589</v>
      </c>
      <c r="AA268" s="76">
        <v>-4.2521136308402062E-2</v>
      </c>
      <c r="AB268" s="76">
        <v>-0.25398302007146839</v>
      </c>
      <c r="AC268" s="76">
        <v>-0.15316822129751145</v>
      </c>
      <c r="AD268" s="76">
        <v>-9.7808232125186523E-2</v>
      </c>
      <c r="AE268" s="76">
        <v>-1.5187714077746148E-2</v>
      </c>
      <c r="AF268" s="76">
        <v>-0.23766048391453037</v>
      </c>
      <c r="AG268" s="76">
        <v>1.6390218011704445E-2</v>
      </c>
      <c r="AH268" s="76">
        <v>-0.11354513201969003</v>
      </c>
      <c r="AI268" s="69">
        <v>3.0242139773718618E-2</v>
      </c>
      <c r="AJ268" s="69">
        <v>-0.34539224029061172</v>
      </c>
      <c r="AK268" s="69">
        <v>-0.33801726669905835</v>
      </c>
      <c r="AL268" s="69">
        <v>-0.31638304316666244</v>
      </c>
      <c r="AM268" s="69">
        <v>-0.17953858606282372</v>
      </c>
      <c r="AN268" s="69">
        <v>-0.66364634974203562</v>
      </c>
      <c r="AO268" s="69">
        <v>0.16986920089750937</v>
      </c>
      <c r="AP268" s="69">
        <v>0.19818062445872181</v>
      </c>
      <c r="AQ268" s="69">
        <v>-6.820148094629308E-2</v>
      </c>
      <c r="AR268" s="69">
        <v>-6.8103932151016539E-2</v>
      </c>
      <c r="AS268" s="69">
        <v>-0.27179818183827964</v>
      </c>
      <c r="AT268" s="69">
        <v>-0.16857704241157284</v>
      </c>
      <c r="AU268" s="69">
        <v>-6.3072313185265474E-2</v>
      </c>
      <c r="AV268" s="69">
        <v>-0.23684973295436651</v>
      </c>
      <c r="AW268" s="69">
        <v>-0.15870631591477194</v>
      </c>
      <c r="AX268" s="69">
        <v>-2.8411802084296358E-2</v>
      </c>
      <c r="AY268" s="69">
        <v>-0.1268567944138263</v>
      </c>
      <c r="AZ268" s="69">
        <v>-2.2424918315503722E-2</v>
      </c>
      <c r="BA268" s="69">
        <v>-0.42083421619196193</v>
      </c>
      <c r="BB268" s="69">
        <v>-3.8255858758730582E-2</v>
      </c>
      <c r="BC268" s="69">
        <v>-0.28762271475198842</v>
      </c>
      <c r="BD268" s="69">
        <v>-0.1661709324078994</v>
      </c>
      <c r="BE268" s="69">
        <v>-0.24280239582567409</v>
      </c>
      <c r="BF268" s="69">
        <v>1.1004099635633324E-2</v>
      </c>
      <c r="BG268" s="69">
        <v>-2.4824445113850246E-2</v>
      </c>
      <c r="BH268" s="69">
        <v>-0.153911123606575</v>
      </c>
      <c r="BI268" s="69">
        <v>-0.25849890503516093</v>
      </c>
      <c r="BJ268" s="69">
        <v>4.8018103990591565E-3</v>
      </c>
      <c r="BK268" s="69">
        <v>-5.5167936282187538E-2</v>
      </c>
      <c r="BL268" s="69">
        <v>0.52863268155633625</v>
      </c>
      <c r="BM268" s="69">
        <v>-0.46635347670964911</v>
      </c>
      <c r="BN268" s="69">
        <v>-0.30331369179944884</v>
      </c>
      <c r="BO268" s="69">
        <v>2.8865725808569453E-2</v>
      </c>
      <c r="BP268" s="69">
        <v>-0.11060315570304359</v>
      </c>
      <c r="BQ268" s="69">
        <v>-0.10734388363826314</v>
      </c>
      <c r="BR268" s="69">
        <v>-0.11152644125748798</v>
      </c>
    </row>
    <row r="269" spans="1:143" ht="13.5" hidden="1" thickBot="1" x14ac:dyDescent="0.25">
      <c r="B269" s="2">
        <v>250</v>
      </c>
      <c r="E269" s="44" t="s">
        <v>248</v>
      </c>
      <c r="F269" s="45"/>
      <c r="G269" s="45"/>
      <c r="H269" s="45"/>
      <c r="I269" s="45"/>
      <c r="J269" s="45"/>
      <c r="K269" s="45"/>
      <c r="L269" s="45"/>
      <c r="M269" s="45"/>
      <c r="N269" s="43"/>
      <c r="O269" s="43"/>
      <c r="P269" s="69">
        <v>267</v>
      </c>
      <c r="R269" s="45">
        <v>-6.7840381101174574E-2</v>
      </c>
      <c r="S269" s="45">
        <v>0.62213465033018256</v>
      </c>
      <c r="T269" s="45">
        <v>-1.5372773831043296E-4</v>
      </c>
      <c r="U269" s="45">
        <v>-6.738521200694686E-2</v>
      </c>
      <c r="V269" s="45">
        <v>-0.12750269373943687</v>
      </c>
      <c r="W269" s="45">
        <v>0.1084417132697767</v>
      </c>
      <c r="X269" s="45">
        <v>-0.14828566654018208</v>
      </c>
      <c r="Y269" s="45">
        <v>-0.6331542296160122</v>
      </c>
      <c r="Z269" s="45">
        <v>-0.46836061307595317</v>
      </c>
      <c r="AA269" s="45">
        <v>-3.6086596480066825E-2</v>
      </c>
      <c r="AB269" s="45">
        <v>-0.27017911913712145</v>
      </c>
      <c r="AC269" s="45">
        <v>-0.2150473978371881</v>
      </c>
      <c r="AD269" s="45">
        <v>-0.14082576449193332</v>
      </c>
      <c r="AE269" s="45">
        <v>-4.2802701404164978E-2</v>
      </c>
      <c r="AF269" s="45">
        <v>-0.28971309072856127</v>
      </c>
      <c r="AG269" s="45">
        <v>-1.3769296335451786E-2</v>
      </c>
      <c r="AH269" s="45">
        <v>-0.11738597816069608</v>
      </c>
      <c r="AI269" s="45">
        <v>2.150999142123839E-3</v>
      </c>
      <c r="AJ269" s="45">
        <v>-0.37177789092925551</v>
      </c>
      <c r="AK269" s="45">
        <v>-0.3556422732570263</v>
      </c>
      <c r="AL269" s="45">
        <v>-0.31992329820265358</v>
      </c>
      <c r="AM269" s="45">
        <v>-0.1652229966195439</v>
      </c>
      <c r="AN269" s="45">
        <v>-0.67560307056246038</v>
      </c>
      <c r="AO269" s="45">
        <v>0.18457111347919422</v>
      </c>
      <c r="AP269" s="45">
        <v>0.20815773937066248</v>
      </c>
      <c r="AQ269" s="45">
        <v>-6.0908411955410226E-2</v>
      </c>
      <c r="AR269" s="45">
        <v>-0.10189981589749415</v>
      </c>
      <c r="AS269" s="45">
        <v>-0.28399938205628605</v>
      </c>
      <c r="AT269" s="45">
        <v>-0.17744313718905172</v>
      </c>
      <c r="AU269" s="45">
        <v>-6.1565370970896816E-2</v>
      </c>
      <c r="AV269" s="45">
        <v>-0.2618578792212809</v>
      </c>
      <c r="AW269" s="45">
        <v>-0.1701785582381925</v>
      </c>
      <c r="AX269" s="45">
        <v>-6.958375024506043E-2</v>
      </c>
      <c r="AY269" s="45">
        <v>-0.13982086364253432</v>
      </c>
      <c r="AZ269" s="45">
        <v>-3.1092461906050962E-2</v>
      </c>
      <c r="BA269" s="45">
        <v>-0.44288558668794048</v>
      </c>
      <c r="BB269" s="45">
        <v>-5.6102905653419376E-2</v>
      </c>
      <c r="BC269" s="45">
        <v>-0.28908865213623286</v>
      </c>
      <c r="BD269" s="45">
        <v>-0.17422512401669588</v>
      </c>
      <c r="BE269" s="45">
        <v>-0.26230008038833436</v>
      </c>
      <c r="BF269" s="45">
        <v>-3.7413612110046707E-4</v>
      </c>
      <c r="BG269" s="45">
        <v>-4.6573774895114085E-2</v>
      </c>
      <c r="BH269" s="45">
        <v>-0.14037596272618055</v>
      </c>
      <c r="BI269" s="45">
        <v>-0.34262620700510688</v>
      </c>
      <c r="BJ269" s="45">
        <v>1.5729098695368232E-2</v>
      </c>
      <c r="BK269" s="45">
        <v>-0.10150230074849419</v>
      </c>
      <c r="BL269" s="45">
        <v>0.52933680211826395</v>
      </c>
      <c r="BM269" s="45">
        <v>-0.49712409132897872</v>
      </c>
      <c r="BN269" s="45">
        <v>-0.32874393171906463</v>
      </c>
      <c r="BO269" s="45">
        <v>-3.6470734873368986E-2</v>
      </c>
      <c r="BP269" s="45">
        <v>-9.1846073875840331E-2</v>
      </c>
      <c r="BQ269" s="45">
        <v>-6.7958897277144506E-2</v>
      </c>
      <c r="BR269" s="45">
        <v>-0.12215049582682214</v>
      </c>
    </row>
    <row r="270" spans="1:143" ht="13.5" hidden="1" thickBot="1" x14ac:dyDescent="0.25">
      <c r="B270" s="2"/>
      <c r="E270"/>
      <c r="R270" s="45"/>
    </row>
    <row r="271" spans="1:143" hidden="1" x14ac:dyDescent="0.2">
      <c r="B271" s="2">
        <v>252</v>
      </c>
      <c r="D271">
        <v>197</v>
      </c>
      <c r="E271"/>
      <c r="S271" s="76"/>
      <c r="T271" s="76"/>
      <c r="U271" s="76"/>
      <c r="V271" s="76"/>
      <c r="W271" s="76"/>
      <c r="X271" s="76"/>
      <c r="Y271" s="76"/>
      <c r="Z271" s="76"/>
      <c r="AA271" s="76"/>
      <c r="AB271" s="76"/>
      <c r="AC271" s="76"/>
      <c r="AD271" s="76"/>
      <c r="AE271" s="76"/>
      <c r="AF271" s="76"/>
      <c r="AG271" s="76"/>
      <c r="AH271" s="76"/>
    </row>
    <row r="272" spans="1:143" hidden="1" x14ac:dyDescent="0.2">
      <c r="A272" s="8"/>
      <c r="B272" s="2">
        <v>253</v>
      </c>
      <c r="C272" s="8"/>
      <c r="D272" s="8"/>
      <c r="E272"/>
      <c r="R272" s="40"/>
      <c r="S272" s="77"/>
      <c r="T272" s="77"/>
      <c r="U272" s="77"/>
      <c r="V272" s="77"/>
      <c r="W272" s="77"/>
      <c r="X272" s="77"/>
      <c r="Y272" s="77"/>
      <c r="Z272" s="77"/>
      <c r="AA272" s="77"/>
      <c r="AB272" s="77"/>
      <c r="AC272" s="77"/>
      <c r="AD272" s="77"/>
      <c r="AE272" s="77"/>
      <c r="AF272" s="77"/>
      <c r="AG272" s="77"/>
      <c r="AH272" s="77"/>
    </row>
    <row r="273" spans="5:143" s="143" customFormat="1" hidden="1" x14ac:dyDescent="0.2">
      <c r="E273" s="141"/>
      <c r="F273" s="142"/>
      <c r="G273" s="142"/>
      <c r="O273" s="151"/>
      <c r="P273" s="144"/>
      <c r="Q273" s="144"/>
      <c r="R273" s="145"/>
      <c r="S273" s="144"/>
      <c r="T273" s="144"/>
      <c r="U273" s="144"/>
      <c r="V273" s="144"/>
      <c r="W273" s="144"/>
      <c r="X273" s="144"/>
      <c r="Y273" s="144"/>
      <c r="Z273" s="144"/>
      <c r="AA273" s="144"/>
      <c r="AB273" s="144"/>
      <c r="AC273" s="144"/>
      <c r="AD273" s="144"/>
      <c r="AE273" s="144"/>
      <c r="AF273" s="144"/>
      <c r="AG273" s="144"/>
      <c r="AH273" s="144"/>
      <c r="AI273" s="144"/>
      <c r="AJ273" s="144"/>
      <c r="AK273" s="144"/>
      <c r="AL273" s="144"/>
      <c r="AM273" s="144"/>
      <c r="AN273" s="144"/>
      <c r="AO273" s="144"/>
      <c r="AP273" s="144"/>
      <c r="AQ273" s="144"/>
      <c r="AR273" s="144"/>
      <c r="AS273" s="144"/>
      <c r="AT273" s="144"/>
      <c r="AU273" s="144"/>
      <c r="AV273" s="144"/>
      <c r="AW273" s="144"/>
      <c r="AX273" s="144"/>
      <c r="AY273" s="144"/>
      <c r="AZ273" s="144"/>
      <c r="BA273" s="144"/>
      <c r="BB273" s="144"/>
      <c r="BC273" s="144"/>
      <c r="BD273" s="144"/>
      <c r="BE273" s="144"/>
      <c r="BF273" s="144"/>
      <c r="BG273" s="144"/>
      <c r="BH273" s="144"/>
      <c r="BI273" s="144"/>
      <c r="BJ273" s="144"/>
      <c r="BK273" s="144"/>
      <c r="BL273" s="144"/>
      <c r="BM273" s="144"/>
      <c r="BN273" s="144"/>
      <c r="BO273" s="144"/>
      <c r="BP273" s="144"/>
      <c r="BQ273" s="144"/>
      <c r="BR273" s="144"/>
      <c r="BS273" s="142"/>
      <c r="BT273" s="142"/>
      <c r="BU273" s="142"/>
      <c r="BV273" s="142"/>
      <c r="BW273" s="142"/>
      <c r="BX273" s="142"/>
      <c r="BY273" s="142"/>
      <c r="BZ273" s="142"/>
      <c r="CA273" s="142"/>
      <c r="CB273" s="142"/>
      <c r="CC273" s="142"/>
      <c r="CD273" s="142"/>
      <c r="CE273" s="142"/>
      <c r="CF273" s="142"/>
      <c r="CG273" s="142"/>
      <c r="CH273" s="142"/>
      <c r="CI273" s="142"/>
      <c r="CJ273" s="142"/>
      <c r="CK273" s="142"/>
      <c r="CL273" s="142"/>
      <c r="CM273" s="142"/>
      <c r="CN273" s="142"/>
      <c r="CO273" s="142"/>
      <c r="CP273" s="142"/>
      <c r="CQ273" s="142"/>
      <c r="CR273" s="142"/>
      <c r="CS273" s="142"/>
      <c r="CT273" s="142"/>
      <c r="CU273" s="142"/>
      <c r="CV273" s="142"/>
      <c r="CW273" s="142"/>
      <c r="CX273" s="142"/>
      <c r="CY273" s="142"/>
      <c r="CZ273" s="142"/>
      <c r="DA273" s="142"/>
      <c r="DB273" s="142"/>
      <c r="DC273" s="142"/>
      <c r="DD273" s="142"/>
      <c r="DE273" s="142"/>
      <c r="DF273" s="142"/>
      <c r="DG273" s="142"/>
      <c r="DH273" s="142"/>
      <c r="DI273" s="142"/>
      <c r="DJ273" s="142"/>
      <c r="DK273" s="142"/>
      <c r="DL273" s="142"/>
      <c r="DM273" s="142"/>
      <c r="DN273" s="142"/>
      <c r="DO273" s="142"/>
      <c r="DP273" s="142"/>
      <c r="DQ273" s="142"/>
      <c r="DR273" s="142"/>
      <c r="DS273" s="142"/>
      <c r="DT273" s="142"/>
      <c r="DU273" s="142"/>
      <c r="DV273" s="142"/>
      <c r="DW273" s="142"/>
      <c r="DX273" s="142"/>
      <c r="DY273" s="142"/>
      <c r="DZ273" s="142"/>
      <c r="EA273" s="142"/>
      <c r="EB273" s="142"/>
      <c r="EC273" s="142"/>
      <c r="ED273" s="142"/>
      <c r="EE273" s="142"/>
      <c r="EF273" s="142"/>
      <c r="EG273" s="142"/>
      <c r="EH273" s="142"/>
      <c r="EI273" s="142"/>
      <c r="EM273" s="146"/>
    </row>
    <row r="274" spans="5:143" s="47" customFormat="1" hidden="1" x14ac:dyDescent="0.2">
      <c r="E274" s="46"/>
      <c r="F274"/>
      <c r="O274" s="2"/>
      <c r="P274" s="69"/>
      <c r="Q274" s="69"/>
      <c r="R274"/>
      <c r="S274" s="69"/>
      <c r="T274" s="69"/>
      <c r="U274" s="69"/>
      <c r="V274" s="69"/>
      <c r="W274" s="69"/>
      <c r="X274" s="69"/>
      <c r="Y274" s="69"/>
      <c r="Z274" s="69"/>
      <c r="AA274" s="69"/>
      <c r="AB274" s="69"/>
      <c r="AC274" s="69"/>
      <c r="AD274" s="69"/>
      <c r="AE274" s="69"/>
      <c r="AF274" s="69"/>
      <c r="AG274" s="69"/>
      <c r="AH274" s="69"/>
      <c r="AI274" s="69"/>
      <c r="AJ274" s="69"/>
      <c r="AK274" s="69"/>
      <c r="AL274" s="69"/>
      <c r="AM274" s="69"/>
      <c r="AN274" s="69"/>
      <c r="AO274" s="69"/>
      <c r="AP274" s="69"/>
      <c r="AQ274" s="69"/>
      <c r="AR274" s="69"/>
      <c r="AS274" s="69"/>
      <c r="AT274" s="69"/>
      <c r="AU274" s="69"/>
      <c r="AV274" s="69"/>
      <c r="AW274" s="69"/>
      <c r="AX274" s="69"/>
      <c r="AY274" s="69"/>
      <c r="AZ274" s="69"/>
      <c r="BA274" s="69"/>
      <c r="BB274" s="69"/>
      <c r="BC274" s="69"/>
      <c r="BD274" s="69"/>
      <c r="BE274" s="69"/>
      <c r="BF274" s="69"/>
      <c r="BG274" s="69"/>
      <c r="BH274" s="69"/>
      <c r="BI274" s="69"/>
      <c r="BJ274" s="69"/>
      <c r="BK274" s="69"/>
      <c r="BL274" s="69"/>
      <c r="BM274" s="69"/>
      <c r="BN274" s="69"/>
      <c r="BO274" s="69"/>
      <c r="BP274" s="69"/>
      <c r="BQ274" s="69"/>
      <c r="BR274" s="69"/>
      <c r="BS274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  <c r="CG274"/>
      <c r="CH274"/>
      <c r="CI274"/>
      <c r="CJ274"/>
      <c r="CK274"/>
      <c r="CL274"/>
      <c r="CM274"/>
      <c r="CN274"/>
      <c r="CO274"/>
      <c r="CP274"/>
      <c r="CQ274"/>
      <c r="CR274"/>
      <c r="CS274"/>
      <c r="CT274"/>
      <c r="CU274"/>
      <c r="CV274"/>
      <c r="CW274"/>
      <c r="CX274"/>
      <c r="CY274"/>
      <c r="CZ274"/>
      <c r="DA274"/>
      <c r="DB274"/>
      <c r="DC274"/>
      <c r="DD274"/>
      <c r="DE274"/>
      <c r="DF274"/>
      <c r="DG274"/>
      <c r="DH274"/>
      <c r="DI274"/>
      <c r="DJ274"/>
      <c r="DK274"/>
      <c r="DL274"/>
      <c r="DM274"/>
      <c r="DN274"/>
      <c r="DO274"/>
      <c r="DP274"/>
      <c r="DQ274"/>
      <c r="DR274"/>
      <c r="DS274"/>
      <c r="DT274"/>
      <c r="DU274"/>
      <c r="DV274"/>
      <c r="DW274"/>
      <c r="DX274"/>
      <c r="DY274"/>
      <c r="DZ274"/>
      <c r="EA274"/>
      <c r="EB274"/>
      <c r="EC274"/>
      <c r="ED274"/>
      <c r="EE274"/>
      <c r="EF274"/>
      <c r="EG274"/>
      <c r="EH274"/>
      <c r="EI274"/>
    </row>
    <row r="275" spans="5:143" x14ac:dyDescent="0.2">
      <c r="P275"/>
      <c r="Q275"/>
      <c r="R275" s="180"/>
      <c r="S275" s="180"/>
      <c r="T275" s="180"/>
      <c r="U275" s="180"/>
      <c r="V275" s="180"/>
      <c r="W275" s="180"/>
      <c r="X275" s="180"/>
      <c r="Y275" s="180"/>
      <c r="Z275" s="180"/>
      <c r="AA275" s="180"/>
      <c r="AB275" s="180"/>
      <c r="AC275" s="180"/>
      <c r="AD275" s="180"/>
      <c r="AE275" s="180"/>
      <c r="AF275" s="180"/>
      <c r="AG275" s="180"/>
      <c r="AH275" s="180"/>
      <c r="AI275" s="180"/>
      <c r="AJ275" s="180"/>
      <c r="AK275" s="180"/>
      <c r="AL275" s="180"/>
      <c r="AM275" s="180"/>
      <c r="AN275" s="180"/>
      <c r="AO275" s="180"/>
      <c r="AP275" s="180"/>
      <c r="AQ275" s="180"/>
      <c r="AR275" s="180"/>
      <c r="AS275" s="180"/>
      <c r="AT275" s="180"/>
      <c r="AU275" s="180"/>
      <c r="AV275" s="180"/>
      <c r="AW275" s="180"/>
      <c r="AX275" s="180"/>
      <c r="AY275" s="180"/>
      <c r="AZ275" s="180"/>
      <c r="BA275" s="180"/>
      <c r="BB275" s="180"/>
      <c r="BC275" s="180"/>
      <c r="BD275" s="180"/>
      <c r="BE275" s="180"/>
      <c r="BF275" s="180"/>
      <c r="BG275" s="180"/>
      <c r="BH275" s="180"/>
      <c r="BI275" s="180"/>
      <c r="BJ275" s="180"/>
      <c r="BK275" s="180"/>
      <c r="BL275" s="180"/>
      <c r="BM275" s="180"/>
      <c r="BN275" s="180"/>
      <c r="BO275" s="180"/>
      <c r="BP275" s="180"/>
      <c r="BQ275" s="20"/>
      <c r="BR275" s="20"/>
      <c r="BS275" s="20"/>
      <c r="BT275" s="20"/>
      <c r="BU275" s="20"/>
      <c r="BV275" s="20"/>
      <c r="BW275" s="20"/>
      <c r="BX275" s="20"/>
      <c r="BY275" s="20"/>
      <c r="BZ275" s="20"/>
      <c r="CA275" s="20"/>
      <c r="CB275" s="20"/>
      <c r="CC275" s="20"/>
      <c r="CD275" s="20"/>
      <c r="CE275" s="20"/>
      <c r="CF275" s="20"/>
      <c r="CG275" s="20"/>
      <c r="CH275" s="20"/>
      <c r="CI275" s="20"/>
      <c r="EM275"/>
    </row>
    <row r="276" spans="5:143" x14ac:dyDescent="0.2">
      <c r="G276" s="25"/>
      <c r="P276"/>
      <c r="Q276"/>
      <c r="R276" s="131"/>
      <c r="S276" s="131"/>
      <c r="T276" s="131"/>
      <c r="U276" s="131"/>
      <c r="V276" s="131"/>
      <c r="W276" s="131"/>
      <c r="X276" s="131"/>
      <c r="Y276" s="131"/>
      <c r="Z276" s="131"/>
      <c r="AA276" s="131"/>
      <c r="AB276" s="131"/>
      <c r="AC276" s="131"/>
      <c r="AD276" s="131"/>
      <c r="AE276" s="131"/>
      <c r="AF276" s="131"/>
      <c r="AG276" s="131"/>
      <c r="AH276" s="131"/>
      <c r="AI276" s="131"/>
      <c r="AJ276" s="131"/>
      <c r="AK276" s="131"/>
      <c r="AL276" s="131"/>
      <c r="AM276" s="131"/>
      <c r="AN276" s="131"/>
      <c r="AO276" s="131"/>
      <c r="AP276" s="131"/>
      <c r="AQ276" s="131"/>
      <c r="AR276" s="131"/>
      <c r="AS276" s="131"/>
      <c r="AT276" s="131"/>
      <c r="AU276" s="131"/>
      <c r="AV276" s="131"/>
      <c r="AW276" s="131"/>
      <c r="AX276" s="131"/>
      <c r="AY276" s="131"/>
      <c r="AZ276" s="131"/>
      <c r="BA276" s="131"/>
      <c r="BB276" s="131"/>
      <c r="BC276" s="131"/>
      <c r="BD276" s="131"/>
      <c r="BE276" s="131"/>
      <c r="BF276" s="131"/>
      <c r="BG276" s="131"/>
      <c r="BH276" s="131"/>
      <c r="BI276" s="131"/>
      <c r="BJ276" s="131"/>
      <c r="BK276" s="131"/>
      <c r="BL276" s="131"/>
      <c r="BM276" s="131"/>
      <c r="BN276" s="131"/>
      <c r="BO276" s="131"/>
      <c r="BP276" s="131"/>
      <c r="BQ276" s="131"/>
      <c r="BR276" s="131"/>
      <c r="BT276" s="131"/>
      <c r="BU276" s="131"/>
      <c r="BV276" s="131"/>
      <c r="CA276" s="131"/>
      <c r="CG276" s="131"/>
      <c r="CJ276" s="131"/>
      <c r="CL276" s="131"/>
      <c r="CM276" s="131"/>
      <c r="EM276"/>
    </row>
    <row r="277" spans="5:143" x14ac:dyDescent="0.2">
      <c r="G277" s="181"/>
      <c r="P277"/>
      <c r="Q277"/>
      <c r="S277"/>
      <c r="T277"/>
      <c r="U277"/>
      <c r="V277"/>
      <c r="W277"/>
      <c r="X277"/>
      <c r="Y277"/>
      <c r="Z277"/>
      <c r="AA277"/>
      <c r="AB277"/>
      <c r="AC277"/>
      <c r="AD277"/>
      <c r="AE277"/>
      <c r="AF277"/>
      <c r="AG277"/>
      <c r="AH277"/>
      <c r="AI277"/>
      <c r="AJ277"/>
      <c r="AK277"/>
      <c r="AL277"/>
      <c r="AM277"/>
      <c r="AN277"/>
      <c r="AO277"/>
      <c r="AP277"/>
      <c r="AQ277"/>
      <c r="AR277"/>
      <c r="AS277"/>
      <c r="AT277"/>
      <c r="AU277"/>
      <c r="AV277"/>
      <c r="AW277"/>
      <c r="AX277"/>
      <c r="AY277"/>
      <c r="AZ277"/>
      <c r="BA277"/>
      <c r="BB277"/>
      <c r="BC277"/>
      <c r="BD277"/>
      <c r="BE277"/>
      <c r="BF277"/>
      <c r="BG277"/>
      <c r="BH277"/>
      <c r="BI277"/>
      <c r="BJ277"/>
      <c r="BK277"/>
      <c r="BL277"/>
      <c r="BM277"/>
      <c r="BN277"/>
      <c r="BO277"/>
      <c r="BP277"/>
      <c r="BQ277"/>
      <c r="BR277"/>
      <c r="EM277"/>
    </row>
    <row r="278" spans="5:143" x14ac:dyDescent="0.2">
      <c r="P278"/>
      <c r="Q278"/>
      <c r="S278"/>
      <c r="T278"/>
      <c r="U278"/>
      <c r="V278"/>
      <c r="W278"/>
      <c r="X278"/>
      <c r="Y278"/>
      <c r="Z278"/>
      <c r="AA278"/>
      <c r="AB278"/>
      <c r="AC278"/>
      <c r="AD278"/>
      <c r="AE278"/>
      <c r="AF278"/>
      <c r="AG278"/>
      <c r="AH278"/>
      <c r="AI278"/>
      <c r="AJ278"/>
      <c r="AK278"/>
      <c r="AL278"/>
      <c r="AM278"/>
      <c r="AN278"/>
      <c r="AO278"/>
      <c r="AP278"/>
      <c r="AQ278"/>
      <c r="AR278"/>
      <c r="AS278"/>
      <c r="AT278"/>
      <c r="AU278"/>
      <c r="AV278"/>
      <c r="AW278"/>
      <c r="AX278"/>
      <c r="AY278"/>
      <c r="AZ278"/>
      <c r="BA278"/>
      <c r="BB278"/>
      <c r="BC278"/>
      <c r="BD278"/>
      <c r="BE278"/>
      <c r="BF278"/>
      <c r="BG278"/>
      <c r="BH278"/>
      <c r="BI278"/>
      <c r="BJ278"/>
      <c r="BK278"/>
      <c r="BL278"/>
      <c r="BM278"/>
      <c r="BN278"/>
      <c r="BO278"/>
      <c r="BP278"/>
      <c r="BQ278"/>
      <c r="BR278"/>
      <c r="EM278"/>
    </row>
    <row r="279" spans="5:143" x14ac:dyDescent="0.2">
      <c r="P279"/>
      <c r="Q279"/>
      <c r="S279"/>
      <c r="T279"/>
      <c r="U279"/>
      <c r="V279"/>
      <c r="W279"/>
      <c r="X279"/>
      <c r="Y279"/>
      <c r="Z279"/>
      <c r="AA279"/>
      <c r="AB279"/>
      <c r="AC279"/>
      <c r="AD279"/>
      <c r="AE279"/>
      <c r="AF279"/>
      <c r="AG279"/>
      <c r="AH279"/>
      <c r="AI279"/>
      <c r="AJ279"/>
      <c r="AK279"/>
      <c r="AL279"/>
      <c r="AM279"/>
      <c r="AN279"/>
      <c r="AO279"/>
      <c r="AP279"/>
      <c r="AQ279"/>
      <c r="AR279"/>
      <c r="AS279"/>
      <c r="AT279"/>
      <c r="AU279"/>
      <c r="AV279"/>
      <c r="AW279"/>
      <c r="AX279"/>
      <c r="AY279"/>
      <c r="AZ279"/>
      <c r="BA279"/>
      <c r="BB279"/>
      <c r="BC279"/>
      <c r="BD279"/>
      <c r="BE279"/>
      <c r="BF279"/>
      <c r="BG279"/>
      <c r="BH279"/>
      <c r="BI279"/>
      <c r="BJ279"/>
      <c r="BK279"/>
      <c r="BL279"/>
      <c r="BM279"/>
      <c r="BN279"/>
      <c r="BO279"/>
      <c r="BP279"/>
      <c r="BQ279"/>
      <c r="BR279"/>
      <c r="EM279"/>
    </row>
    <row r="280" spans="5:143" x14ac:dyDescent="0.2">
      <c r="P280"/>
      <c r="Q280"/>
      <c r="S280"/>
      <c r="T280"/>
      <c r="U280"/>
      <c r="V280"/>
      <c r="W280"/>
      <c r="X280"/>
      <c r="Y280"/>
      <c r="Z280"/>
      <c r="AA280"/>
      <c r="AB280"/>
      <c r="AC280"/>
      <c r="AD280"/>
      <c r="AE280"/>
      <c r="AF280"/>
      <c r="AG280"/>
      <c r="AH280"/>
      <c r="AI280"/>
      <c r="AJ280"/>
      <c r="AK280"/>
      <c r="AL280"/>
      <c r="AM280"/>
      <c r="AN280"/>
      <c r="AO280"/>
      <c r="AP280"/>
      <c r="AQ280"/>
      <c r="AR280"/>
      <c r="AS280"/>
      <c r="AT280"/>
      <c r="AU280"/>
      <c r="AV280"/>
      <c r="AW280"/>
      <c r="AX280"/>
      <c r="AY280"/>
      <c r="AZ280"/>
      <c r="BA280"/>
      <c r="BB280"/>
      <c r="BC280"/>
      <c r="BD280"/>
      <c r="BE280"/>
      <c r="BF280"/>
      <c r="BG280"/>
      <c r="BH280"/>
      <c r="BI280"/>
      <c r="BJ280"/>
      <c r="BK280"/>
      <c r="BL280"/>
      <c r="BM280"/>
      <c r="BN280"/>
      <c r="BO280"/>
      <c r="BP280"/>
      <c r="BQ280"/>
      <c r="BR280"/>
      <c r="EM280"/>
    </row>
    <row r="281" spans="5:143" x14ac:dyDescent="0.2">
      <c r="P281"/>
      <c r="Q281"/>
      <c r="S281"/>
      <c r="T281"/>
      <c r="U281"/>
      <c r="V281"/>
      <c r="W281"/>
      <c r="X281"/>
      <c r="Y281"/>
      <c r="Z281"/>
      <c r="AA281"/>
      <c r="AB281"/>
      <c r="AC281"/>
      <c r="AD281"/>
      <c r="AE281"/>
      <c r="AF281"/>
      <c r="AG281"/>
      <c r="AH281"/>
      <c r="AI281"/>
      <c r="AJ281"/>
      <c r="AK281"/>
      <c r="AL281"/>
      <c r="AM281"/>
      <c r="AN281"/>
      <c r="AO281"/>
      <c r="AP281"/>
      <c r="AQ281"/>
      <c r="AR281"/>
      <c r="AS281"/>
      <c r="AT281"/>
      <c r="AU281"/>
      <c r="AV281"/>
      <c r="AW281"/>
      <c r="AX281"/>
      <c r="AY281"/>
      <c r="AZ281"/>
      <c r="BA281"/>
      <c r="BB281"/>
      <c r="BC281"/>
      <c r="BD281"/>
      <c r="BE281"/>
      <c r="BF281"/>
      <c r="BG281"/>
      <c r="BH281"/>
      <c r="BI281"/>
      <c r="BJ281"/>
      <c r="BK281"/>
      <c r="BL281"/>
      <c r="BM281"/>
      <c r="BN281"/>
      <c r="BO281"/>
      <c r="BP281"/>
      <c r="BQ281"/>
      <c r="BR281"/>
      <c r="EM281"/>
    </row>
    <row r="282" spans="5:143" x14ac:dyDescent="0.2">
      <c r="P282"/>
      <c r="Q282"/>
      <c r="S282"/>
      <c r="T282"/>
      <c r="U282"/>
      <c r="V282"/>
      <c r="W282"/>
      <c r="X282"/>
      <c r="Y282"/>
      <c r="Z282"/>
      <c r="AA282"/>
      <c r="AB282"/>
      <c r="AC282"/>
      <c r="AD282"/>
      <c r="AE282"/>
      <c r="AF282"/>
      <c r="AG282"/>
      <c r="AH282"/>
      <c r="AI282"/>
      <c r="AJ282"/>
      <c r="AK282"/>
      <c r="AL282"/>
      <c r="AM282"/>
      <c r="AN282"/>
      <c r="AO282"/>
      <c r="AP282"/>
      <c r="AQ282"/>
      <c r="AR282"/>
      <c r="AS282"/>
      <c r="AT282"/>
      <c r="AU282"/>
      <c r="AV282"/>
      <c r="AW282"/>
      <c r="AX282"/>
      <c r="AY282"/>
      <c r="AZ282"/>
      <c r="BA282"/>
      <c r="BB282"/>
      <c r="BC282"/>
      <c r="BD282"/>
      <c r="BE282"/>
      <c r="BF282"/>
      <c r="BG282"/>
      <c r="BH282"/>
      <c r="BI282"/>
      <c r="BJ282"/>
      <c r="BK282"/>
      <c r="BL282"/>
      <c r="BM282"/>
      <c r="BN282"/>
      <c r="BO282"/>
      <c r="BP282"/>
      <c r="BQ282"/>
      <c r="BR282"/>
      <c r="EM282"/>
    </row>
    <row r="283" spans="5:143" x14ac:dyDescent="0.2">
      <c r="P283"/>
      <c r="Q283"/>
      <c r="S283"/>
      <c r="T283"/>
      <c r="U283"/>
      <c r="V283"/>
      <c r="W283"/>
      <c r="X283"/>
      <c r="Y283"/>
      <c r="Z283"/>
      <c r="AA283"/>
      <c r="AB283"/>
      <c r="AC283"/>
      <c r="AD283"/>
      <c r="AE283"/>
      <c r="AF283"/>
      <c r="AG283"/>
      <c r="AH283"/>
      <c r="AI283"/>
      <c r="AJ283"/>
      <c r="AK283"/>
      <c r="AL283"/>
      <c r="AM283"/>
      <c r="AN283"/>
      <c r="AO283"/>
      <c r="AP283"/>
      <c r="AQ283"/>
      <c r="AR283"/>
      <c r="AS283"/>
      <c r="AT283"/>
      <c r="AU283"/>
      <c r="AV283"/>
      <c r="AW283"/>
      <c r="AX283"/>
      <c r="AY283"/>
      <c r="AZ283"/>
      <c r="BA283"/>
      <c r="BB283"/>
      <c r="BC283"/>
      <c r="BD283"/>
      <c r="BE283"/>
      <c r="BF283"/>
      <c r="BG283"/>
      <c r="BH283"/>
      <c r="BI283"/>
      <c r="BJ283"/>
      <c r="BK283"/>
      <c r="BL283"/>
      <c r="BM283"/>
      <c r="BN283"/>
      <c r="BO283"/>
      <c r="BP283"/>
      <c r="BQ283"/>
      <c r="BR283"/>
      <c r="EM283"/>
    </row>
    <row r="284" spans="5:143" x14ac:dyDescent="0.2">
      <c r="P284"/>
      <c r="Q284"/>
      <c r="S284"/>
      <c r="T284"/>
      <c r="U284"/>
      <c r="V284"/>
      <c r="W284"/>
      <c r="X284"/>
      <c r="Y284"/>
      <c r="Z284"/>
      <c r="AA284"/>
      <c r="AB284"/>
      <c r="AC284"/>
      <c r="AD284"/>
      <c r="AE284"/>
      <c r="AF284"/>
      <c r="AG284"/>
      <c r="AH284"/>
      <c r="AI284"/>
      <c r="AJ284"/>
      <c r="AK284"/>
      <c r="AL284"/>
      <c r="AM284"/>
      <c r="AN284"/>
      <c r="AO284"/>
      <c r="AP284"/>
      <c r="AQ284"/>
      <c r="AR284"/>
      <c r="AS284"/>
      <c r="AT284"/>
      <c r="AU284"/>
      <c r="AV284"/>
      <c r="AW284"/>
      <c r="AX284"/>
      <c r="AY284"/>
      <c r="AZ284"/>
      <c r="BA284"/>
      <c r="BB284"/>
      <c r="BC284"/>
      <c r="BD284"/>
      <c r="BE284"/>
      <c r="BF284"/>
      <c r="BG284"/>
      <c r="BH284"/>
      <c r="BI284"/>
      <c r="BJ284"/>
      <c r="BK284"/>
      <c r="BL284"/>
      <c r="BM284"/>
      <c r="BN284"/>
      <c r="BO284"/>
      <c r="BP284"/>
      <c r="BQ284"/>
      <c r="BR284"/>
      <c r="EM284"/>
    </row>
    <row r="285" spans="5:143" x14ac:dyDescent="0.2">
      <c r="P285"/>
      <c r="Q285"/>
      <c r="S285"/>
      <c r="T285"/>
      <c r="U285"/>
      <c r="V285"/>
      <c r="W285"/>
      <c r="X285"/>
      <c r="Y285"/>
      <c r="Z285"/>
      <c r="AA285"/>
      <c r="AB285"/>
      <c r="AC285"/>
      <c r="AD285"/>
      <c r="AE285"/>
      <c r="AF285"/>
      <c r="AG285"/>
      <c r="AH285"/>
      <c r="AI285"/>
      <c r="AJ285"/>
      <c r="AK285"/>
      <c r="AL285"/>
      <c r="AM285"/>
      <c r="AN285"/>
      <c r="AO285"/>
      <c r="AP285"/>
      <c r="AQ285"/>
      <c r="AR285"/>
      <c r="AS285"/>
      <c r="AT285"/>
      <c r="AU285"/>
      <c r="AV285"/>
      <c r="AW285"/>
      <c r="AX285"/>
      <c r="AY285"/>
      <c r="AZ285"/>
      <c r="BA285"/>
      <c r="BB285"/>
      <c r="BC285"/>
      <c r="BD285"/>
      <c r="BE285"/>
      <c r="BF285"/>
      <c r="BG285"/>
      <c r="BH285"/>
      <c r="BI285"/>
      <c r="BJ285"/>
      <c r="BK285"/>
      <c r="BL285"/>
      <c r="BM285"/>
      <c r="BN285"/>
      <c r="BO285"/>
      <c r="BP285"/>
      <c r="BQ285"/>
      <c r="BR285"/>
      <c r="EM285"/>
    </row>
    <row r="286" spans="5:143" x14ac:dyDescent="0.2">
      <c r="P286"/>
      <c r="Q286"/>
      <c r="S286"/>
      <c r="T286"/>
      <c r="U286"/>
      <c r="V286"/>
      <c r="W286"/>
      <c r="X286"/>
      <c r="Y286"/>
      <c r="Z286"/>
      <c r="AA286"/>
      <c r="AB286"/>
      <c r="AC286"/>
      <c r="AD286"/>
      <c r="AE286"/>
      <c r="AF286"/>
      <c r="AG286"/>
      <c r="AH286"/>
      <c r="AI286"/>
      <c r="AJ286"/>
      <c r="AK286"/>
      <c r="AL286"/>
      <c r="AM286"/>
      <c r="AN286"/>
      <c r="AO286"/>
      <c r="AP286"/>
      <c r="AQ286"/>
      <c r="AR286"/>
      <c r="AS286"/>
      <c r="AT286"/>
      <c r="AU286"/>
      <c r="AV286"/>
      <c r="AW286"/>
      <c r="AX286"/>
      <c r="AY286"/>
      <c r="AZ286"/>
      <c r="BA286"/>
      <c r="BB286"/>
      <c r="BC286"/>
      <c r="BD286"/>
      <c r="BE286"/>
      <c r="BF286"/>
      <c r="BG286"/>
      <c r="BH286"/>
      <c r="BI286"/>
      <c r="BJ286"/>
      <c r="BK286"/>
      <c r="BL286"/>
      <c r="BM286"/>
      <c r="BN286"/>
      <c r="BO286"/>
      <c r="BP286"/>
      <c r="BQ286"/>
      <c r="BR286"/>
      <c r="EM286"/>
    </row>
    <row r="287" spans="5:143" x14ac:dyDescent="0.2">
      <c r="P287"/>
      <c r="Q287"/>
      <c r="S287"/>
      <c r="T287"/>
      <c r="U287"/>
      <c r="V287"/>
      <c r="W287"/>
      <c r="X287"/>
      <c r="Y287"/>
      <c r="Z287"/>
      <c r="AA287"/>
      <c r="AB287"/>
      <c r="AC287"/>
      <c r="AD287"/>
      <c r="AE287"/>
      <c r="AF287"/>
      <c r="AG287"/>
      <c r="AH287"/>
      <c r="AI287"/>
      <c r="AJ287"/>
      <c r="AK287"/>
      <c r="AL287"/>
      <c r="AM287"/>
      <c r="AN287"/>
      <c r="AO287"/>
      <c r="AP287"/>
      <c r="AQ287"/>
      <c r="AR287"/>
      <c r="AS287"/>
      <c r="AT287"/>
      <c r="AU287"/>
      <c r="AV287"/>
      <c r="AW287"/>
      <c r="AX287"/>
      <c r="AY287"/>
      <c r="AZ287"/>
      <c r="BA287"/>
      <c r="BB287"/>
      <c r="BC287"/>
      <c r="BD287"/>
      <c r="BE287"/>
      <c r="BF287"/>
      <c r="BG287"/>
      <c r="BH287"/>
      <c r="BI287"/>
      <c r="BJ287"/>
      <c r="BK287"/>
      <c r="BL287"/>
      <c r="BM287"/>
      <c r="BN287"/>
      <c r="BO287"/>
      <c r="BP287"/>
      <c r="BQ287"/>
      <c r="BR287"/>
      <c r="EM287"/>
    </row>
    <row r="288" spans="5:143" x14ac:dyDescent="0.2">
      <c r="P288"/>
      <c r="Q288"/>
      <c r="S288"/>
      <c r="T288"/>
      <c r="U288"/>
      <c r="V288"/>
      <c r="W288"/>
      <c r="X288"/>
      <c r="Y288"/>
      <c r="Z288"/>
      <c r="AA288"/>
      <c r="AB288"/>
      <c r="AC288"/>
      <c r="AD288"/>
      <c r="AE288"/>
      <c r="AF288"/>
      <c r="AG288"/>
      <c r="AH288"/>
      <c r="AI288"/>
      <c r="AJ288"/>
      <c r="AK288"/>
      <c r="AL288"/>
      <c r="AM288"/>
      <c r="AN288"/>
      <c r="AO288"/>
      <c r="AP288"/>
      <c r="AQ288"/>
      <c r="AR288"/>
      <c r="AS288"/>
      <c r="AT288"/>
      <c r="AU288"/>
      <c r="AV288"/>
      <c r="AW288"/>
      <c r="AX288"/>
      <c r="AY288"/>
      <c r="AZ288"/>
      <c r="BA288"/>
      <c r="BB288"/>
      <c r="BC288"/>
      <c r="BD288"/>
      <c r="BE288"/>
      <c r="BF288"/>
      <c r="BG288"/>
      <c r="BH288"/>
      <c r="BI288"/>
      <c r="BJ288"/>
      <c r="BK288"/>
      <c r="BL288"/>
      <c r="BM288"/>
      <c r="BN288"/>
      <c r="BO288"/>
      <c r="BP288"/>
      <c r="BQ288"/>
      <c r="BR288"/>
      <c r="EM288"/>
    </row>
    <row r="289" spans="16:143" x14ac:dyDescent="0.2">
      <c r="P289"/>
      <c r="Q289"/>
      <c r="S289"/>
      <c r="T289"/>
      <c r="U289"/>
      <c r="V289"/>
      <c r="W289"/>
      <c r="X289"/>
      <c r="Y289"/>
      <c r="Z289"/>
      <c r="AA289"/>
      <c r="AB289"/>
      <c r="AC289"/>
      <c r="AD289"/>
      <c r="AE289"/>
      <c r="AF289"/>
      <c r="AG289"/>
      <c r="AH289"/>
      <c r="AI289"/>
      <c r="AJ289"/>
      <c r="AK289"/>
      <c r="AL289"/>
      <c r="AM289"/>
      <c r="AN289"/>
      <c r="AO289"/>
      <c r="AP289"/>
      <c r="AQ289"/>
      <c r="AR289"/>
      <c r="AS289"/>
      <c r="AT289"/>
      <c r="AU289"/>
      <c r="AV289"/>
      <c r="AW289"/>
      <c r="AX289"/>
      <c r="AY289"/>
      <c r="AZ289"/>
      <c r="BA289"/>
      <c r="BB289"/>
      <c r="BC289"/>
      <c r="BD289"/>
      <c r="BE289"/>
      <c r="BF289"/>
      <c r="BG289"/>
      <c r="BH289"/>
      <c r="BI289"/>
      <c r="BJ289"/>
      <c r="BK289"/>
      <c r="BL289"/>
      <c r="BM289"/>
      <c r="BN289"/>
      <c r="BO289"/>
      <c r="BP289"/>
      <c r="BQ289"/>
      <c r="BR289"/>
      <c r="EM289"/>
    </row>
    <row r="290" spans="16:143" x14ac:dyDescent="0.2">
      <c r="P290"/>
      <c r="Q290"/>
      <c r="S290"/>
      <c r="T290"/>
      <c r="U290"/>
      <c r="V290"/>
      <c r="W290"/>
      <c r="X290"/>
      <c r="Y290"/>
      <c r="Z290"/>
      <c r="AA290"/>
      <c r="AB290"/>
      <c r="AC290"/>
      <c r="AD290"/>
      <c r="AE290"/>
      <c r="AF290"/>
      <c r="AG290"/>
      <c r="AH290"/>
      <c r="AI290"/>
      <c r="AJ290"/>
      <c r="AK290"/>
      <c r="AL290"/>
      <c r="AM290"/>
      <c r="AN290"/>
      <c r="AO290"/>
      <c r="AP290"/>
      <c r="AQ290"/>
      <c r="AR290"/>
      <c r="AS290"/>
      <c r="AT290"/>
      <c r="AU290"/>
      <c r="AV290"/>
      <c r="AW290"/>
      <c r="AX290"/>
      <c r="AY290"/>
      <c r="AZ290"/>
      <c r="BA290"/>
      <c r="BB290"/>
      <c r="BC290"/>
      <c r="BD290"/>
      <c r="BE290"/>
      <c r="BF290"/>
      <c r="BG290"/>
      <c r="BH290"/>
      <c r="BI290"/>
      <c r="BJ290"/>
      <c r="BK290"/>
      <c r="BL290"/>
      <c r="BM290"/>
      <c r="BN290"/>
      <c r="BO290"/>
      <c r="BP290"/>
      <c r="BQ290"/>
      <c r="BR290"/>
      <c r="EM290"/>
    </row>
    <row r="291" spans="16:143" x14ac:dyDescent="0.2">
      <c r="P291"/>
      <c r="Q291"/>
      <c r="S291"/>
      <c r="T291"/>
      <c r="U291"/>
      <c r="V291"/>
      <c r="W291"/>
      <c r="X291"/>
      <c r="Y291"/>
      <c r="Z291"/>
      <c r="AA291"/>
      <c r="AB291"/>
      <c r="AC291"/>
      <c r="AD291"/>
      <c r="AE291"/>
      <c r="AF291"/>
      <c r="AG291"/>
      <c r="AH291"/>
      <c r="AI291"/>
      <c r="AJ291"/>
      <c r="AK291"/>
      <c r="AL291"/>
      <c r="AM291"/>
      <c r="AN291"/>
      <c r="AO291"/>
      <c r="AP291"/>
      <c r="AQ291"/>
      <c r="AR291"/>
      <c r="AS291"/>
      <c r="AT291"/>
      <c r="AU291"/>
      <c r="AV291"/>
      <c r="AW291"/>
      <c r="AX291"/>
      <c r="AY291"/>
      <c r="AZ291"/>
      <c r="BA291"/>
      <c r="BB291"/>
      <c r="BC291"/>
      <c r="BD291"/>
      <c r="BE291"/>
      <c r="BF291"/>
      <c r="BG291"/>
      <c r="BH291"/>
      <c r="BI291"/>
      <c r="BJ291"/>
      <c r="BK291"/>
      <c r="BL291"/>
      <c r="BM291"/>
      <c r="BN291"/>
      <c r="BO291"/>
      <c r="BP291"/>
      <c r="BQ291"/>
      <c r="BR291"/>
      <c r="EM291"/>
    </row>
    <row r="292" spans="16:143" x14ac:dyDescent="0.2">
      <c r="P292"/>
      <c r="Q292"/>
      <c r="S292"/>
      <c r="T292"/>
      <c r="U292"/>
      <c r="V292"/>
      <c r="W292"/>
      <c r="X292"/>
      <c r="Y292"/>
      <c r="Z292"/>
      <c r="AA292"/>
      <c r="AB292"/>
      <c r="AC292"/>
      <c r="AD292"/>
      <c r="AE292"/>
      <c r="AF292"/>
      <c r="AG292"/>
      <c r="AH292"/>
      <c r="AI292"/>
      <c r="AJ292"/>
      <c r="AK292"/>
      <c r="AL292"/>
      <c r="AM292"/>
      <c r="AN292"/>
      <c r="AO292"/>
      <c r="AP292"/>
      <c r="AQ292"/>
      <c r="AR292"/>
      <c r="AS292"/>
      <c r="AT292"/>
      <c r="AU292"/>
      <c r="AV292"/>
      <c r="AW292"/>
      <c r="AX292"/>
      <c r="AY292"/>
      <c r="AZ292"/>
      <c r="BA292"/>
      <c r="BB292"/>
      <c r="BC292"/>
      <c r="BD292"/>
      <c r="BE292"/>
      <c r="BF292"/>
      <c r="BG292"/>
      <c r="BH292"/>
      <c r="BI292"/>
      <c r="BJ292"/>
      <c r="BK292"/>
      <c r="BL292"/>
      <c r="BM292"/>
      <c r="BN292"/>
      <c r="BO292"/>
      <c r="BP292"/>
      <c r="BQ292"/>
      <c r="BR292"/>
      <c r="EM292"/>
    </row>
    <row r="293" spans="16:143" x14ac:dyDescent="0.2">
      <c r="P293"/>
      <c r="Q293"/>
      <c r="S293"/>
      <c r="T293"/>
      <c r="U293"/>
      <c r="V293"/>
      <c r="W293"/>
      <c r="X293"/>
      <c r="Y293"/>
      <c r="Z293"/>
      <c r="AA293"/>
      <c r="AB293"/>
      <c r="AC293"/>
      <c r="AD293"/>
      <c r="AE293"/>
      <c r="AF293"/>
      <c r="AG293"/>
      <c r="AH293"/>
      <c r="AI293"/>
      <c r="AJ293"/>
      <c r="AK293"/>
      <c r="AL293"/>
      <c r="AM293"/>
      <c r="AN293"/>
      <c r="AO293"/>
      <c r="AP293"/>
      <c r="AQ293"/>
      <c r="AR293"/>
      <c r="AS293"/>
      <c r="AT293"/>
      <c r="AU293"/>
      <c r="AV293"/>
      <c r="AW293"/>
      <c r="AX293"/>
      <c r="AY293"/>
      <c r="AZ293"/>
      <c r="BA293"/>
      <c r="BB293"/>
      <c r="BC293"/>
      <c r="BD293"/>
      <c r="BE293"/>
      <c r="BF293"/>
      <c r="BG293"/>
      <c r="BH293"/>
      <c r="BI293"/>
      <c r="BJ293"/>
      <c r="BK293"/>
      <c r="BL293"/>
      <c r="BM293"/>
      <c r="BN293"/>
      <c r="BO293"/>
      <c r="BP293"/>
      <c r="BQ293"/>
      <c r="BR293"/>
      <c r="EM293"/>
    </row>
    <row r="294" spans="16:143" x14ac:dyDescent="0.2">
      <c r="P294"/>
      <c r="Q294"/>
      <c r="S294"/>
      <c r="T294"/>
      <c r="U294"/>
      <c r="V294"/>
      <c r="W294"/>
      <c r="X294"/>
      <c r="Y294"/>
      <c r="Z294"/>
      <c r="AA294"/>
      <c r="AB294"/>
      <c r="AC294"/>
      <c r="AD294"/>
      <c r="AE294"/>
      <c r="AF294"/>
      <c r="AG294"/>
      <c r="AH294"/>
      <c r="AI294"/>
      <c r="AJ294"/>
      <c r="AK294"/>
      <c r="AL294"/>
      <c r="AM294"/>
      <c r="AN294"/>
      <c r="AO294"/>
      <c r="AP294"/>
      <c r="AQ294"/>
      <c r="AR294"/>
      <c r="AS294"/>
      <c r="AT294"/>
      <c r="AU294"/>
      <c r="AV294"/>
      <c r="AW294"/>
      <c r="AX294"/>
      <c r="AY294"/>
      <c r="AZ294"/>
      <c r="BA294"/>
      <c r="BB294"/>
      <c r="BC294"/>
      <c r="BD294"/>
      <c r="BE294"/>
      <c r="BF294"/>
      <c r="BG294"/>
      <c r="BH294"/>
      <c r="BI294"/>
      <c r="BJ294"/>
      <c r="BK294"/>
      <c r="BL294"/>
      <c r="BM294"/>
      <c r="BN294"/>
      <c r="BO294"/>
      <c r="BP294"/>
      <c r="BQ294"/>
      <c r="BR294"/>
      <c r="EM294"/>
    </row>
    <row r="295" spans="16:143" x14ac:dyDescent="0.2">
      <c r="P295"/>
      <c r="Q295"/>
      <c r="S295"/>
      <c r="T295"/>
      <c r="U295"/>
      <c r="V295"/>
      <c r="W295"/>
      <c r="X295"/>
      <c r="Y295"/>
      <c r="Z295"/>
      <c r="AA295"/>
      <c r="AB295"/>
      <c r="AC295"/>
      <c r="AD295"/>
      <c r="AE295"/>
      <c r="AF295"/>
      <c r="AG295"/>
      <c r="AH295"/>
      <c r="AI295"/>
      <c r="AJ295"/>
      <c r="AK295"/>
      <c r="AL295"/>
      <c r="AM295"/>
      <c r="AN295"/>
      <c r="AO295"/>
      <c r="AP295"/>
      <c r="AQ295"/>
      <c r="AR295"/>
      <c r="AS295"/>
      <c r="AT295"/>
      <c r="AU295"/>
      <c r="AV295"/>
      <c r="AW295"/>
      <c r="AX295"/>
      <c r="AY295"/>
      <c r="AZ295"/>
      <c r="BA295"/>
      <c r="BB295"/>
      <c r="BC295"/>
      <c r="BD295"/>
      <c r="BE295"/>
      <c r="BF295"/>
      <c r="BG295"/>
      <c r="BH295"/>
      <c r="BI295"/>
      <c r="BJ295"/>
      <c r="BK295"/>
      <c r="BL295"/>
      <c r="BM295"/>
      <c r="BN295"/>
      <c r="BO295"/>
      <c r="BP295"/>
      <c r="BQ295"/>
      <c r="BR295"/>
      <c r="EM295"/>
    </row>
    <row r="296" spans="16:143" x14ac:dyDescent="0.2">
      <c r="P296"/>
      <c r="Q296"/>
      <c r="S296"/>
      <c r="T296"/>
      <c r="U296"/>
      <c r="V296"/>
      <c r="W296"/>
      <c r="X296"/>
      <c r="Y296"/>
      <c r="Z296"/>
      <c r="AA296"/>
      <c r="AB296"/>
      <c r="AC296"/>
      <c r="AD296"/>
      <c r="AE296"/>
      <c r="AF296"/>
      <c r="AG296"/>
      <c r="AH296"/>
      <c r="AI296"/>
      <c r="AJ296"/>
      <c r="AK296"/>
      <c r="AL296"/>
      <c r="AM296"/>
      <c r="AN296"/>
      <c r="AO296"/>
      <c r="AP296"/>
      <c r="AQ296"/>
      <c r="AR296"/>
      <c r="AS296"/>
      <c r="AT296"/>
      <c r="AU296"/>
      <c r="AV296"/>
      <c r="AW296"/>
      <c r="AX296"/>
      <c r="AY296"/>
      <c r="AZ296"/>
      <c r="BA296"/>
      <c r="BB296"/>
      <c r="BC296"/>
      <c r="BD296"/>
      <c r="BE296"/>
      <c r="BF296"/>
      <c r="BG296"/>
      <c r="BH296"/>
      <c r="BI296"/>
      <c r="BJ296"/>
      <c r="BK296"/>
      <c r="BL296"/>
      <c r="BM296"/>
      <c r="BN296"/>
      <c r="BO296"/>
      <c r="BP296"/>
      <c r="BQ296"/>
      <c r="BR296"/>
      <c r="EM296"/>
    </row>
    <row r="297" spans="16:143" x14ac:dyDescent="0.2">
      <c r="P297"/>
      <c r="Q297"/>
      <c r="S297"/>
      <c r="T297"/>
      <c r="U297"/>
      <c r="V297"/>
      <c r="W297"/>
      <c r="X297"/>
      <c r="Y297"/>
      <c r="Z297"/>
      <c r="AA297"/>
      <c r="AB297"/>
      <c r="AC297"/>
      <c r="AD297"/>
      <c r="AE297"/>
      <c r="AF297"/>
      <c r="AG297"/>
      <c r="AH297"/>
      <c r="AI297"/>
      <c r="AJ297"/>
      <c r="AK297"/>
      <c r="AL297"/>
      <c r="AM297"/>
      <c r="AN297"/>
      <c r="AO297"/>
      <c r="AP297"/>
      <c r="AQ297"/>
      <c r="AR297"/>
      <c r="AS297"/>
      <c r="AT297"/>
      <c r="AU297"/>
      <c r="AV297"/>
      <c r="AW297"/>
      <c r="AX297"/>
      <c r="AY297"/>
      <c r="AZ297"/>
      <c r="BA297"/>
      <c r="BB297"/>
      <c r="BC297"/>
      <c r="BD297"/>
      <c r="BE297"/>
      <c r="BF297"/>
      <c r="BG297"/>
      <c r="BH297"/>
      <c r="BI297"/>
      <c r="BJ297"/>
      <c r="BK297"/>
      <c r="BL297"/>
      <c r="BM297"/>
      <c r="BN297"/>
      <c r="BO297"/>
      <c r="BP297"/>
      <c r="BQ297"/>
      <c r="BR297"/>
      <c r="EM297"/>
    </row>
    <row r="298" spans="16:143" x14ac:dyDescent="0.2">
      <c r="P298"/>
      <c r="Q298"/>
      <c r="S298"/>
      <c r="T298"/>
      <c r="U298"/>
      <c r="V298"/>
      <c r="W298"/>
      <c r="X298"/>
      <c r="Y298"/>
      <c r="Z298"/>
      <c r="AA298"/>
      <c r="AB298"/>
      <c r="AC298"/>
      <c r="AD298"/>
      <c r="AE298"/>
      <c r="AF298"/>
      <c r="AG298"/>
      <c r="AH298"/>
      <c r="AI298"/>
      <c r="AJ298"/>
      <c r="AK298"/>
      <c r="AL298"/>
      <c r="AM298"/>
      <c r="AN298"/>
      <c r="AO298"/>
      <c r="AP298"/>
      <c r="AQ298"/>
      <c r="AR298"/>
      <c r="AS298"/>
      <c r="AT298"/>
      <c r="AU298"/>
      <c r="AV298"/>
      <c r="AW298"/>
      <c r="AX298"/>
      <c r="AY298"/>
      <c r="AZ298"/>
      <c r="BA298"/>
      <c r="BB298"/>
      <c r="BC298"/>
      <c r="BD298"/>
      <c r="BE298"/>
      <c r="BF298"/>
      <c r="BG298"/>
      <c r="BH298"/>
      <c r="BI298"/>
      <c r="BJ298"/>
      <c r="BK298"/>
      <c r="BL298"/>
      <c r="BM298"/>
      <c r="BN298"/>
      <c r="BO298"/>
      <c r="BP298"/>
      <c r="BQ298"/>
      <c r="BR298"/>
      <c r="EM298"/>
    </row>
    <row r="299" spans="16:143" x14ac:dyDescent="0.2">
      <c r="P299"/>
      <c r="Q299"/>
      <c r="S299"/>
      <c r="T299"/>
      <c r="U299"/>
      <c r="V299"/>
      <c r="W299"/>
      <c r="X299"/>
      <c r="Y299"/>
      <c r="Z299"/>
      <c r="AA299"/>
      <c r="AB299"/>
      <c r="AC299"/>
      <c r="AD299"/>
      <c r="AE299"/>
      <c r="AF299"/>
      <c r="AG299"/>
      <c r="AH299"/>
      <c r="AI299"/>
      <c r="AJ299"/>
      <c r="AK299"/>
      <c r="AL299"/>
      <c r="AM299"/>
      <c r="AN299"/>
      <c r="AO299"/>
      <c r="AP299"/>
      <c r="AQ299"/>
      <c r="AR299"/>
      <c r="AS299"/>
      <c r="AT299"/>
      <c r="AU299"/>
      <c r="AV299"/>
      <c r="AW299"/>
      <c r="AX299"/>
      <c r="AY299"/>
      <c r="AZ299"/>
      <c r="BA299"/>
      <c r="BB299"/>
      <c r="BC299"/>
      <c r="BD299"/>
      <c r="BE299"/>
      <c r="BF299"/>
      <c r="BG299"/>
      <c r="BH299"/>
      <c r="BI299"/>
      <c r="BJ299"/>
      <c r="BK299"/>
      <c r="BL299"/>
      <c r="BM299"/>
      <c r="BN299"/>
      <c r="BO299"/>
      <c r="BP299"/>
      <c r="BQ299"/>
      <c r="BR299"/>
      <c r="EM299"/>
    </row>
    <row r="300" spans="16:143" x14ac:dyDescent="0.2">
      <c r="P300"/>
      <c r="Q300"/>
      <c r="S300"/>
      <c r="T300"/>
      <c r="U300"/>
      <c r="V300"/>
      <c r="W300"/>
      <c r="X300"/>
      <c r="Y300"/>
      <c r="Z300"/>
      <c r="AA300"/>
      <c r="AB300"/>
      <c r="AC300"/>
      <c r="AD300"/>
      <c r="AE300"/>
      <c r="AF300"/>
      <c r="AG300"/>
      <c r="AH300"/>
      <c r="AI300"/>
      <c r="AJ300"/>
      <c r="AK300"/>
      <c r="AL300"/>
      <c r="AM300"/>
      <c r="AN300"/>
      <c r="AO300"/>
      <c r="AP300"/>
      <c r="AQ300"/>
      <c r="AR300"/>
      <c r="AS300"/>
      <c r="AT300"/>
      <c r="AU300"/>
      <c r="AV300"/>
      <c r="AW300"/>
      <c r="AX300"/>
      <c r="AY300"/>
      <c r="AZ300"/>
      <c r="BA300"/>
      <c r="BB300"/>
      <c r="BC300"/>
      <c r="BD300"/>
      <c r="BE300"/>
      <c r="BF300"/>
      <c r="BG300"/>
      <c r="BH300"/>
      <c r="BI300"/>
      <c r="BJ300"/>
      <c r="BK300"/>
      <c r="BL300"/>
      <c r="BM300"/>
      <c r="BN300"/>
      <c r="BO300"/>
      <c r="BP300"/>
      <c r="BQ300"/>
      <c r="BR300"/>
      <c r="EM300"/>
    </row>
    <row r="301" spans="16:143" x14ac:dyDescent="0.2">
      <c r="P301"/>
      <c r="Q301"/>
      <c r="S301"/>
      <c r="T301"/>
      <c r="U301"/>
      <c r="V301"/>
      <c r="W301"/>
      <c r="X301"/>
      <c r="Y301"/>
      <c r="Z301"/>
      <c r="AA301"/>
      <c r="AB301"/>
      <c r="AC301"/>
      <c r="AD301"/>
      <c r="AE301"/>
      <c r="AF301"/>
      <c r="AG301"/>
      <c r="AH301"/>
      <c r="AI301"/>
      <c r="AJ301"/>
      <c r="AK301"/>
      <c r="AL301"/>
      <c r="AM301"/>
      <c r="AN301"/>
      <c r="AO301"/>
      <c r="AP301"/>
      <c r="AQ301"/>
      <c r="AR301"/>
      <c r="AS301"/>
      <c r="AT301"/>
      <c r="AU301"/>
      <c r="AV301"/>
      <c r="AW301"/>
      <c r="AX301"/>
      <c r="AY301"/>
      <c r="AZ301"/>
      <c r="BA301"/>
      <c r="BB301"/>
      <c r="BC301"/>
      <c r="BD301"/>
      <c r="BE301"/>
      <c r="BF301"/>
      <c r="BG301"/>
      <c r="BH301"/>
      <c r="BI301"/>
      <c r="BJ301"/>
      <c r="BK301"/>
      <c r="BL301"/>
      <c r="BM301"/>
      <c r="BN301"/>
      <c r="BO301"/>
      <c r="BP301"/>
      <c r="BQ301"/>
      <c r="BR301"/>
      <c r="EM301"/>
    </row>
    <row r="302" spans="16:143" x14ac:dyDescent="0.2">
      <c r="P302"/>
      <c r="Q302"/>
      <c r="S302"/>
      <c r="T302"/>
      <c r="U302"/>
      <c r="V302"/>
      <c r="W302"/>
      <c r="X302"/>
      <c r="Y302"/>
      <c r="Z302"/>
      <c r="AA302"/>
      <c r="AB302"/>
      <c r="AC302"/>
      <c r="AD302"/>
      <c r="AE302"/>
      <c r="AF302"/>
      <c r="AG302"/>
      <c r="AH302"/>
      <c r="AI302"/>
      <c r="AJ302"/>
      <c r="AK302"/>
      <c r="AL302"/>
      <c r="AM302"/>
      <c r="AN302"/>
      <c r="AO302"/>
      <c r="AP302"/>
      <c r="AQ302"/>
      <c r="AR302"/>
      <c r="AS302"/>
      <c r="AT302"/>
      <c r="AU302"/>
      <c r="AV302"/>
      <c r="AW302"/>
      <c r="AX302"/>
      <c r="AY302"/>
      <c r="AZ302"/>
      <c r="BA302"/>
      <c r="BB302"/>
      <c r="BC302"/>
      <c r="BD302"/>
      <c r="BE302"/>
      <c r="BF302"/>
      <c r="BG302"/>
      <c r="BH302"/>
      <c r="BI302"/>
      <c r="BJ302"/>
      <c r="BK302"/>
      <c r="BL302"/>
      <c r="BM302"/>
      <c r="BN302"/>
      <c r="BO302"/>
      <c r="BP302"/>
      <c r="BQ302"/>
      <c r="BR302"/>
      <c r="EM302"/>
    </row>
    <row r="303" spans="16:143" x14ac:dyDescent="0.2">
      <c r="P303"/>
      <c r="Q303"/>
      <c r="S303"/>
      <c r="T303"/>
      <c r="U303"/>
      <c r="V303"/>
      <c r="W303"/>
      <c r="X303"/>
      <c r="Y303"/>
      <c r="Z303"/>
      <c r="AA303"/>
      <c r="AB303"/>
      <c r="AC303"/>
      <c r="AD303"/>
      <c r="AE303"/>
      <c r="AF303"/>
      <c r="AG303"/>
      <c r="AH303"/>
      <c r="AI303"/>
      <c r="AJ303"/>
      <c r="AK303"/>
      <c r="AL303"/>
      <c r="AM303"/>
      <c r="AN303"/>
      <c r="AO303"/>
      <c r="AP303"/>
      <c r="AQ303"/>
      <c r="AR303"/>
      <c r="AS303"/>
      <c r="AT303"/>
      <c r="AU303"/>
      <c r="AV303"/>
      <c r="AW303"/>
      <c r="AX303"/>
      <c r="AY303"/>
      <c r="AZ303"/>
      <c r="BA303"/>
      <c r="BB303"/>
      <c r="BC303"/>
      <c r="BD303"/>
      <c r="BE303"/>
      <c r="BF303"/>
      <c r="BG303"/>
      <c r="BH303"/>
      <c r="BI303"/>
      <c r="BJ303"/>
      <c r="BK303"/>
      <c r="BL303"/>
      <c r="BM303"/>
      <c r="BN303"/>
      <c r="BO303"/>
      <c r="BP303"/>
      <c r="BQ303"/>
      <c r="BR303"/>
      <c r="EM303"/>
    </row>
    <row r="304" spans="16:143" x14ac:dyDescent="0.2">
      <c r="P304"/>
      <c r="Q304"/>
      <c r="S304"/>
      <c r="T304"/>
      <c r="U304"/>
      <c r="V304"/>
      <c r="W304"/>
      <c r="X304"/>
      <c r="Y304"/>
      <c r="Z304"/>
      <c r="AA304"/>
      <c r="AB304"/>
      <c r="AC304"/>
      <c r="AD304"/>
      <c r="AE304"/>
      <c r="AF304"/>
      <c r="AG304"/>
      <c r="AH304"/>
      <c r="AI304"/>
      <c r="AJ304"/>
      <c r="AK304"/>
      <c r="AL304"/>
      <c r="AM304"/>
      <c r="AN304"/>
      <c r="AO304"/>
      <c r="AP304"/>
      <c r="AQ304"/>
      <c r="AR304"/>
      <c r="AS304"/>
      <c r="AT304"/>
      <c r="AU304"/>
      <c r="AV304"/>
      <c r="AW304"/>
      <c r="AX304"/>
      <c r="AY304"/>
      <c r="AZ304"/>
      <c r="BA304"/>
      <c r="BB304"/>
      <c r="BC304"/>
      <c r="BD304"/>
      <c r="BE304"/>
      <c r="BF304"/>
      <c r="BG304"/>
      <c r="BH304"/>
      <c r="BI304"/>
      <c r="BJ304"/>
      <c r="BK304"/>
      <c r="BL304"/>
      <c r="BM304"/>
      <c r="BN304"/>
      <c r="BO304"/>
      <c r="BP304"/>
      <c r="BQ304"/>
      <c r="BR304"/>
      <c r="EM304"/>
    </row>
    <row r="305" spans="16:143" x14ac:dyDescent="0.2">
      <c r="P305"/>
      <c r="Q305"/>
      <c r="S305"/>
      <c r="T305"/>
      <c r="U305"/>
      <c r="V305"/>
      <c r="W305"/>
      <c r="X305"/>
      <c r="Y305"/>
      <c r="Z305"/>
      <c r="AA305"/>
      <c r="AB305"/>
      <c r="AC305"/>
      <c r="AD305"/>
      <c r="AE305"/>
      <c r="AF305"/>
      <c r="AG305"/>
      <c r="AH305"/>
      <c r="AI305"/>
      <c r="AJ305"/>
      <c r="AK305"/>
      <c r="AL305"/>
      <c r="AM305"/>
      <c r="AN305"/>
      <c r="AO305"/>
      <c r="AP305"/>
      <c r="AQ305"/>
      <c r="AR305"/>
      <c r="AS305"/>
      <c r="AT305"/>
      <c r="AU305"/>
      <c r="AV305"/>
      <c r="AW305"/>
      <c r="AX305"/>
      <c r="AY305"/>
      <c r="AZ305"/>
      <c r="BA305"/>
      <c r="BB305"/>
      <c r="BC305"/>
      <c r="BD305"/>
      <c r="BE305"/>
      <c r="BF305"/>
      <c r="BG305"/>
      <c r="BH305"/>
      <c r="BI305"/>
      <c r="BJ305"/>
      <c r="BK305"/>
      <c r="BL305"/>
      <c r="BM305"/>
      <c r="BN305"/>
      <c r="BO305"/>
      <c r="BP305"/>
      <c r="BQ305"/>
      <c r="BR305"/>
      <c r="EM305"/>
    </row>
    <row r="306" spans="16:143" x14ac:dyDescent="0.2">
      <c r="P306"/>
      <c r="Q306"/>
      <c r="S306"/>
      <c r="T306"/>
      <c r="U306"/>
      <c r="V306"/>
      <c r="W306"/>
      <c r="X306"/>
      <c r="Y306"/>
      <c r="Z306"/>
      <c r="AA306"/>
      <c r="AB306"/>
      <c r="AC306"/>
      <c r="AD306"/>
      <c r="AE306"/>
      <c r="AF306"/>
      <c r="AG306"/>
      <c r="AH306"/>
      <c r="AI306"/>
      <c r="AJ306"/>
      <c r="AK306"/>
      <c r="AL306"/>
      <c r="AM306"/>
      <c r="AN306"/>
      <c r="AO306"/>
      <c r="AP306"/>
      <c r="AQ306"/>
      <c r="AR306"/>
      <c r="AS306"/>
      <c r="AT306"/>
      <c r="AU306"/>
      <c r="AV306"/>
      <c r="AW306"/>
      <c r="AX306"/>
      <c r="AY306"/>
      <c r="AZ306"/>
      <c r="BA306"/>
      <c r="BB306"/>
      <c r="BC306"/>
      <c r="BD306"/>
      <c r="BE306"/>
      <c r="BF306"/>
      <c r="BG306"/>
      <c r="BH306"/>
      <c r="BI306"/>
      <c r="BJ306"/>
      <c r="BK306"/>
      <c r="BL306"/>
      <c r="BM306"/>
      <c r="BN306"/>
      <c r="BO306"/>
      <c r="BP306"/>
      <c r="BQ306"/>
      <c r="BR306"/>
      <c r="EM306"/>
    </row>
    <row r="307" spans="16:143" x14ac:dyDescent="0.2">
      <c r="P307"/>
      <c r="Q307"/>
      <c r="S307"/>
      <c r="T307"/>
      <c r="U307"/>
      <c r="V307"/>
      <c r="W307"/>
      <c r="X307"/>
      <c r="Y307"/>
      <c r="Z307"/>
      <c r="AA307"/>
      <c r="AB307"/>
      <c r="AC307"/>
      <c r="AD307"/>
      <c r="AE307"/>
      <c r="AF307"/>
      <c r="AG307"/>
      <c r="AH307"/>
      <c r="AI307"/>
      <c r="AJ307"/>
      <c r="AK307"/>
      <c r="AL307"/>
      <c r="AM307"/>
      <c r="AN307"/>
      <c r="AO307"/>
      <c r="AP307"/>
      <c r="AQ307"/>
      <c r="AR307"/>
      <c r="AS307"/>
      <c r="AT307"/>
      <c r="AU307"/>
      <c r="AV307"/>
      <c r="AW307"/>
      <c r="AX307"/>
      <c r="AY307"/>
      <c r="AZ307"/>
      <c r="BA307"/>
      <c r="BB307"/>
      <c r="BC307"/>
      <c r="BD307"/>
      <c r="BE307"/>
      <c r="BF307"/>
      <c r="BG307"/>
      <c r="BH307"/>
      <c r="BI307"/>
      <c r="BJ307"/>
      <c r="BK307"/>
      <c r="BL307"/>
      <c r="BM307"/>
      <c r="BN307"/>
      <c r="BO307"/>
      <c r="BP307"/>
      <c r="BQ307"/>
      <c r="BR307"/>
      <c r="EM307"/>
    </row>
    <row r="308" spans="16:143" x14ac:dyDescent="0.2">
      <c r="P308"/>
      <c r="Q308"/>
      <c r="S308"/>
      <c r="T308"/>
      <c r="U308"/>
      <c r="V308"/>
      <c r="W308"/>
      <c r="X308"/>
      <c r="Y308"/>
      <c r="Z308"/>
      <c r="AA308"/>
      <c r="AB308"/>
      <c r="AC308"/>
      <c r="AD308"/>
      <c r="AE308"/>
      <c r="AF308"/>
      <c r="AG308"/>
      <c r="AH308"/>
      <c r="AI308"/>
      <c r="AJ308"/>
      <c r="AK308"/>
      <c r="AL308"/>
      <c r="AM308"/>
      <c r="AN308"/>
      <c r="AO308"/>
      <c r="AP308"/>
      <c r="AQ308"/>
      <c r="AR308"/>
      <c r="AS308"/>
      <c r="AT308"/>
      <c r="AU308"/>
      <c r="AV308"/>
      <c r="AW308"/>
      <c r="AX308"/>
      <c r="AY308"/>
      <c r="AZ308"/>
      <c r="BA308"/>
      <c r="BB308"/>
      <c r="BC308"/>
      <c r="BD308"/>
      <c r="BE308"/>
      <c r="BF308"/>
      <c r="BG308"/>
      <c r="BH308"/>
      <c r="BI308"/>
      <c r="BJ308"/>
      <c r="BK308"/>
      <c r="BL308"/>
      <c r="BM308"/>
      <c r="BN308"/>
      <c r="BO308"/>
      <c r="BP308"/>
      <c r="BQ308"/>
      <c r="BR308"/>
      <c r="EM308"/>
    </row>
    <row r="309" spans="16:143" x14ac:dyDescent="0.2">
      <c r="P309"/>
      <c r="Q309"/>
      <c r="S309"/>
      <c r="T309"/>
      <c r="U309"/>
      <c r="V309"/>
      <c r="W309"/>
      <c r="X309"/>
      <c r="Y309"/>
      <c r="Z309"/>
      <c r="AA309"/>
      <c r="AB309"/>
      <c r="AC309"/>
      <c r="AD309"/>
      <c r="AE309"/>
      <c r="AF309"/>
      <c r="AG309"/>
      <c r="AH309"/>
      <c r="AI309"/>
      <c r="AJ309"/>
      <c r="AK309"/>
      <c r="AL309"/>
      <c r="AM309"/>
      <c r="AN309"/>
      <c r="AO309"/>
      <c r="AP309"/>
      <c r="AQ309"/>
      <c r="AR309"/>
      <c r="AS309"/>
      <c r="AT309"/>
      <c r="AU309"/>
      <c r="AV309"/>
      <c r="AW309"/>
      <c r="AX309"/>
      <c r="AY309"/>
      <c r="AZ309"/>
      <c r="BA309"/>
      <c r="BB309"/>
      <c r="BC309"/>
      <c r="BD309"/>
      <c r="BE309"/>
      <c r="BF309"/>
      <c r="BG309"/>
      <c r="BH309"/>
      <c r="BI309"/>
      <c r="BJ309"/>
      <c r="BK309"/>
      <c r="BL309"/>
      <c r="BM309"/>
      <c r="BN309"/>
      <c r="BO309"/>
      <c r="BP309"/>
      <c r="BQ309"/>
      <c r="BR309"/>
      <c r="EM309"/>
    </row>
    <row r="310" spans="16:143" x14ac:dyDescent="0.2">
      <c r="P310"/>
      <c r="Q310"/>
      <c r="S310"/>
      <c r="T310"/>
      <c r="U310"/>
      <c r="V310"/>
      <c r="W310"/>
      <c r="X310"/>
      <c r="Y310"/>
      <c r="Z310"/>
      <c r="AA310"/>
      <c r="AB310"/>
      <c r="AC310"/>
      <c r="AD310"/>
      <c r="AE310"/>
      <c r="AF310"/>
      <c r="AG310"/>
      <c r="AH310"/>
      <c r="AI310"/>
      <c r="AJ310"/>
      <c r="AK310"/>
      <c r="AL310"/>
      <c r="AM310"/>
      <c r="AN310"/>
      <c r="AO310"/>
      <c r="AP310"/>
      <c r="AQ310"/>
      <c r="AR310"/>
      <c r="AS310"/>
      <c r="AT310"/>
      <c r="AU310"/>
      <c r="AV310"/>
      <c r="AW310"/>
      <c r="AX310"/>
      <c r="AY310"/>
      <c r="AZ310"/>
      <c r="BA310"/>
      <c r="BB310"/>
      <c r="BC310"/>
      <c r="BD310"/>
      <c r="BE310"/>
      <c r="BF310"/>
      <c r="BG310"/>
      <c r="BH310"/>
      <c r="BI310"/>
      <c r="BJ310"/>
      <c r="BK310"/>
      <c r="BL310"/>
      <c r="BM310"/>
      <c r="BN310"/>
      <c r="BO310"/>
      <c r="BP310"/>
      <c r="BQ310"/>
      <c r="BR310"/>
      <c r="EM310"/>
    </row>
    <row r="311" spans="16:143" x14ac:dyDescent="0.2">
      <c r="P311"/>
      <c r="Q311"/>
      <c r="S311"/>
      <c r="T311"/>
      <c r="U311"/>
      <c r="V311"/>
      <c r="W311"/>
      <c r="X311"/>
      <c r="Y311"/>
      <c r="Z311"/>
      <c r="AA311"/>
      <c r="AB311"/>
      <c r="AC311"/>
      <c r="AD311"/>
      <c r="AE311"/>
      <c r="AF311"/>
      <c r="AG311"/>
      <c r="AH311"/>
      <c r="AI311"/>
      <c r="AJ311"/>
      <c r="AK311"/>
      <c r="AL311"/>
      <c r="AM311"/>
      <c r="AN311"/>
      <c r="AO311"/>
      <c r="AP311"/>
      <c r="AQ311"/>
      <c r="AR311"/>
      <c r="AS311"/>
      <c r="AT311"/>
      <c r="AU311"/>
      <c r="AV311"/>
      <c r="AW311"/>
      <c r="AX311"/>
      <c r="AY311"/>
      <c r="AZ311"/>
      <c r="BA311"/>
      <c r="BB311"/>
      <c r="BC311"/>
      <c r="BD311"/>
      <c r="BE311"/>
      <c r="BF311"/>
      <c r="BG311"/>
      <c r="BH311"/>
      <c r="BI311"/>
      <c r="BJ311"/>
      <c r="BK311"/>
      <c r="BL311"/>
      <c r="BM311"/>
      <c r="BN311"/>
      <c r="BO311"/>
      <c r="BP311"/>
      <c r="BQ311"/>
      <c r="BR311"/>
      <c r="EM311"/>
    </row>
    <row r="312" spans="16:143" x14ac:dyDescent="0.2">
      <c r="P312"/>
      <c r="Q312"/>
      <c r="S312"/>
      <c r="T312"/>
      <c r="U312"/>
      <c r="V312"/>
      <c r="W312"/>
      <c r="X312"/>
      <c r="Y312"/>
      <c r="Z312"/>
      <c r="AA312"/>
      <c r="AB312"/>
      <c r="AC312"/>
      <c r="AD312"/>
      <c r="AE312"/>
      <c r="AF312"/>
      <c r="AG312"/>
      <c r="AH312"/>
      <c r="AI312"/>
      <c r="AJ312"/>
      <c r="AK312"/>
      <c r="AL312"/>
      <c r="AM312"/>
      <c r="AN312"/>
      <c r="AO312"/>
      <c r="AP312"/>
      <c r="AQ312"/>
      <c r="AR312"/>
      <c r="AS312"/>
      <c r="AT312"/>
      <c r="AU312"/>
      <c r="AV312"/>
      <c r="AW312"/>
      <c r="AX312"/>
      <c r="AY312"/>
      <c r="AZ312"/>
      <c r="BA312"/>
      <c r="BB312"/>
      <c r="BC312"/>
      <c r="BD312"/>
      <c r="BE312"/>
      <c r="BF312"/>
      <c r="BG312"/>
      <c r="BH312"/>
      <c r="BI312"/>
      <c r="BJ312"/>
      <c r="BK312"/>
      <c r="BL312"/>
      <c r="BM312"/>
      <c r="BN312"/>
      <c r="BO312"/>
      <c r="BP312"/>
      <c r="BQ312"/>
      <c r="BR312"/>
      <c r="EM312"/>
    </row>
    <row r="313" spans="16:143" x14ac:dyDescent="0.2">
      <c r="P313"/>
      <c r="Q313"/>
      <c r="S313"/>
      <c r="T313"/>
      <c r="U313"/>
      <c r="V313"/>
      <c r="W313"/>
      <c r="X313"/>
      <c r="Y313"/>
      <c r="Z313"/>
      <c r="AA313"/>
      <c r="AB313"/>
      <c r="AC313"/>
      <c r="AD313"/>
      <c r="AE313"/>
      <c r="AF313"/>
      <c r="AG313"/>
      <c r="AH313"/>
      <c r="AI313"/>
      <c r="AJ313"/>
      <c r="AK313"/>
      <c r="AL313"/>
      <c r="AM313"/>
      <c r="AN313"/>
      <c r="AO313"/>
      <c r="AP313"/>
      <c r="AQ313"/>
      <c r="AR313"/>
      <c r="AS313"/>
      <c r="AT313"/>
      <c r="AU313"/>
      <c r="AV313"/>
      <c r="AW313"/>
      <c r="AX313"/>
      <c r="AY313"/>
      <c r="AZ313"/>
      <c r="BA313"/>
      <c r="BB313"/>
      <c r="BC313"/>
      <c r="BD313"/>
      <c r="BE313"/>
      <c r="BF313"/>
      <c r="BG313"/>
      <c r="BH313"/>
      <c r="BI313"/>
      <c r="BJ313"/>
      <c r="BK313"/>
      <c r="BL313"/>
      <c r="BM313"/>
      <c r="BN313"/>
      <c r="BO313"/>
      <c r="BP313"/>
      <c r="BQ313"/>
      <c r="BR313"/>
      <c r="EM313"/>
    </row>
    <row r="314" spans="16:143" x14ac:dyDescent="0.2">
      <c r="P314"/>
      <c r="Q314"/>
      <c r="S314"/>
      <c r="T314"/>
      <c r="U314"/>
      <c r="V314"/>
      <c r="W314"/>
      <c r="X314"/>
      <c r="Y314"/>
      <c r="Z314"/>
      <c r="AA314"/>
      <c r="AB314"/>
      <c r="AC314"/>
      <c r="AD314"/>
      <c r="AE314"/>
      <c r="AF314"/>
      <c r="AG314"/>
      <c r="AH314"/>
      <c r="AI314"/>
      <c r="AJ314"/>
      <c r="AK314"/>
      <c r="AL314"/>
      <c r="AM314"/>
      <c r="AN314"/>
      <c r="AO314"/>
      <c r="AP314"/>
      <c r="AQ314"/>
      <c r="AR314"/>
      <c r="AS314"/>
      <c r="AT314"/>
      <c r="AU314"/>
      <c r="AV314"/>
      <c r="AW314"/>
      <c r="AX314"/>
      <c r="AY314"/>
      <c r="AZ314"/>
      <c r="BA314"/>
      <c r="BB314"/>
      <c r="BC314"/>
      <c r="BD314"/>
      <c r="BE314"/>
      <c r="BF314"/>
      <c r="BG314"/>
      <c r="BH314"/>
      <c r="BI314"/>
      <c r="BJ314"/>
      <c r="BK314"/>
      <c r="BL314"/>
      <c r="BM314"/>
      <c r="BN314"/>
      <c r="BO314"/>
      <c r="BP314"/>
      <c r="BQ314"/>
      <c r="BR314"/>
      <c r="EM314"/>
    </row>
    <row r="315" spans="16:143" x14ac:dyDescent="0.2">
      <c r="P315"/>
      <c r="Q315"/>
      <c r="S315"/>
      <c r="T315"/>
      <c r="U315"/>
      <c r="V315"/>
      <c r="W315"/>
      <c r="X315"/>
      <c r="Y315"/>
      <c r="Z315"/>
      <c r="AA315"/>
      <c r="AB315"/>
      <c r="AC315"/>
      <c r="AD315"/>
      <c r="AE315"/>
      <c r="AF315"/>
      <c r="AG315"/>
      <c r="AH315"/>
      <c r="AI315"/>
      <c r="AJ315"/>
      <c r="AK315"/>
      <c r="AL315"/>
      <c r="AM315"/>
      <c r="AN315"/>
      <c r="AO315"/>
      <c r="AP315"/>
      <c r="AQ315"/>
      <c r="AR315"/>
      <c r="AS315"/>
      <c r="AT315"/>
      <c r="AU315"/>
      <c r="AV315"/>
      <c r="AW315"/>
      <c r="AX315"/>
      <c r="AY315"/>
      <c r="AZ315"/>
      <c r="BA315"/>
      <c r="BB315"/>
      <c r="BC315"/>
      <c r="BD315"/>
      <c r="BE315"/>
      <c r="BF315"/>
      <c r="BG315"/>
      <c r="BH315"/>
      <c r="BI315"/>
      <c r="BJ315"/>
      <c r="BK315"/>
      <c r="BL315"/>
      <c r="BM315"/>
      <c r="BN315"/>
      <c r="BO315"/>
      <c r="BP315"/>
      <c r="BQ315"/>
      <c r="BR315"/>
      <c r="EM315"/>
    </row>
    <row r="316" spans="16:143" x14ac:dyDescent="0.2">
      <c r="P316"/>
      <c r="Q316"/>
      <c r="S316"/>
      <c r="T316"/>
      <c r="U316"/>
      <c r="V316"/>
      <c r="W316"/>
      <c r="X316"/>
      <c r="Y316"/>
      <c r="Z316"/>
      <c r="AA316"/>
      <c r="AB316"/>
      <c r="AC316"/>
      <c r="AD316"/>
      <c r="AE316"/>
      <c r="AF316"/>
      <c r="AG316"/>
      <c r="AH316"/>
      <c r="AI316"/>
      <c r="AJ316"/>
      <c r="AK316"/>
      <c r="AL316"/>
      <c r="AM316"/>
      <c r="AN316"/>
      <c r="AO316"/>
      <c r="AP316"/>
      <c r="AQ316"/>
      <c r="AR316"/>
      <c r="AS316"/>
      <c r="AT316"/>
      <c r="AU316"/>
      <c r="AV316"/>
      <c r="AW316"/>
      <c r="AX316"/>
      <c r="AY316"/>
      <c r="AZ316"/>
      <c r="BA316"/>
      <c r="BB316"/>
      <c r="BC316"/>
      <c r="BD316"/>
      <c r="BE316"/>
      <c r="BF316"/>
      <c r="BG316"/>
      <c r="BH316"/>
      <c r="BI316"/>
      <c r="BJ316"/>
      <c r="BK316"/>
      <c r="BL316"/>
      <c r="BM316"/>
      <c r="BN316"/>
      <c r="BO316"/>
      <c r="BP316"/>
      <c r="BQ316"/>
      <c r="BR316"/>
      <c r="EM316"/>
    </row>
    <row r="317" spans="16:143" x14ac:dyDescent="0.2">
      <c r="P317"/>
      <c r="Q317"/>
      <c r="S317"/>
      <c r="T317"/>
      <c r="U317"/>
      <c r="V317"/>
      <c r="W317"/>
      <c r="X317"/>
      <c r="Y317"/>
      <c r="Z317"/>
      <c r="AA317"/>
      <c r="AB317"/>
      <c r="AC317"/>
      <c r="AD317"/>
      <c r="AE317"/>
      <c r="AF317"/>
      <c r="AG317"/>
      <c r="AH317"/>
      <c r="AI317"/>
      <c r="AJ317"/>
      <c r="AK317"/>
      <c r="AL317"/>
      <c r="AM317"/>
      <c r="AN317"/>
      <c r="AO317"/>
      <c r="AP317"/>
      <c r="AQ317"/>
      <c r="AR317"/>
      <c r="AS317"/>
      <c r="AT317"/>
      <c r="AU317"/>
      <c r="AV317"/>
      <c r="AW317"/>
      <c r="AX317"/>
      <c r="AY317"/>
      <c r="AZ317"/>
      <c r="BA317"/>
      <c r="BB317"/>
      <c r="BC317"/>
      <c r="BD317"/>
      <c r="BE317"/>
      <c r="BF317"/>
      <c r="BG317"/>
      <c r="BH317"/>
      <c r="BI317"/>
      <c r="BJ317"/>
      <c r="BK317"/>
      <c r="BL317"/>
      <c r="BM317"/>
      <c r="BN317"/>
      <c r="BO317"/>
      <c r="BP317"/>
      <c r="BQ317"/>
      <c r="BR317"/>
      <c r="EM317"/>
    </row>
    <row r="318" spans="16:143" x14ac:dyDescent="0.2">
      <c r="P318"/>
      <c r="Q318"/>
      <c r="S318"/>
      <c r="T318"/>
      <c r="U318"/>
      <c r="V318"/>
      <c r="W318"/>
      <c r="X318"/>
      <c r="Y318"/>
      <c r="Z318"/>
      <c r="AA318"/>
      <c r="AB318"/>
      <c r="AC318"/>
      <c r="AD318"/>
      <c r="AE318"/>
      <c r="AF318"/>
      <c r="AG318"/>
      <c r="AH318"/>
      <c r="AI318"/>
      <c r="AJ318"/>
      <c r="AK318"/>
      <c r="AL318"/>
      <c r="AM318"/>
      <c r="AN318"/>
      <c r="AO318"/>
      <c r="AP318"/>
      <c r="AQ318"/>
      <c r="AR318"/>
      <c r="AS318"/>
      <c r="AT318"/>
      <c r="AU318"/>
      <c r="AV318"/>
      <c r="AW318"/>
      <c r="AX318"/>
      <c r="AY318"/>
      <c r="AZ318"/>
      <c r="BA318"/>
      <c r="BB318"/>
      <c r="BC318"/>
      <c r="BD318"/>
      <c r="BE318"/>
      <c r="BF318"/>
      <c r="BG318"/>
      <c r="BH318"/>
      <c r="BI318"/>
      <c r="BJ318"/>
      <c r="BK318"/>
      <c r="BL318"/>
      <c r="BM318"/>
      <c r="BN318"/>
      <c r="BO318"/>
      <c r="BP318"/>
      <c r="BQ318"/>
      <c r="BR318"/>
      <c r="EM318"/>
    </row>
    <row r="319" spans="16:143" x14ac:dyDescent="0.2">
      <c r="P319"/>
      <c r="Q319"/>
      <c r="S319"/>
      <c r="T319"/>
      <c r="U319"/>
      <c r="V319"/>
      <c r="W319"/>
      <c r="X319"/>
      <c r="Y319"/>
      <c r="Z319"/>
      <c r="AA319"/>
      <c r="AB319"/>
      <c r="AC319"/>
      <c r="AD319"/>
      <c r="AE319"/>
      <c r="AF319"/>
      <c r="AG319"/>
      <c r="AH319"/>
      <c r="AI319"/>
      <c r="AJ319"/>
      <c r="AK319"/>
      <c r="AL319"/>
      <c r="AM319"/>
      <c r="AN319"/>
      <c r="AO319"/>
      <c r="AP319"/>
      <c r="AQ319"/>
      <c r="AR319"/>
      <c r="AS319"/>
      <c r="AT319"/>
      <c r="AU319"/>
      <c r="AV319"/>
      <c r="AW319"/>
      <c r="AX319"/>
      <c r="AY319"/>
      <c r="AZ319"/>
      <c r="BA319"/>
      <c r="BB319"/>
      <c r="BC319"/>
      <c r="BD319"/>
      <c r="BE319"/>
      <c r="BF319"/>
      <c r="BG319"/>
      <c r="BH319"/>
      <c r="BI319"/>
      <c r="BJ319"/>
      <c r="BK319"/>
      <c r="BL319"/>
      <c r="BM319"/>
      <c r="BN319"/>
      <c r="BO319"/>
      <c r="BP319"/>
      <c r="BQ319"/>
      <c r="BR319"/>
      <c r="EM319"/>
    </row>
    <row r="320" spans="16:143" x14ac:dyDescent="0.2">
      <c r="P320"/>
      <c r="Q320"/>
      <c r="S320"/>
      <c r="T320"/>
      <c r="U320"/>
      <c r="V320"/>
      <c r="W320"/>
      <c r="X320"/>
      <c r="Y320"/>
      <c r="Z320"/>
      <c r="AA320"/>
      <c r="AB320"/>
      <c r="AC320"/>
      <c r="AD320"/>
      <c r="AE320"/>
      <c r="AF320"/>
      <c r="AG320"/>
      <c r="AH320"/>
      <c r="AI320"/>
      <c r="AJ320"/>
      <c r="AK320"/>
      <c r="AL320"/>
      <c r="AM320"/>
      <c r="AN320"/>
      <c r="AO320"/>
      <c r="AP320"/>
      <c r="AQ320"/>
      <c r="AR320"/>
      <c r="AS320"/>
      <c r="AT320"/>
      <c r="AU320"/>
      <c r="AV320"/>
      <c r="AW320"/>
      <c r="AX320"/>
      <c r="AY320"/>
      <c r="AZ320"/>
      <c r="BA320"/>
      <c r="BB320"/>
      <c r="BC320"/>
      <c r="BD320"/>
      <c r="BE320"/>
      <c r="BF320"/>
      <c r="BG320"/>
      <c r="BH320"/>
      <c r="BI320"/>
      <c r="BJ320"/>
      <c r="BK320"/>
      <c r="BL320"/>
      <c r="BM320"/>
      <c r="BN320"/>
      <c r="BO320"/>
      <c r="BP320"/>
      <c r="BQ320"/>
      <c r="BR320"/>
      <c r="EM320"/>
    </row>
    <row r="321" spans="16:143" x14ac:dyDescent="0.2">
      <c r="P321"/>
      <c r="Q321"/>
      <c r="S321"/>
      <c r="T321"/>
      <c r="U321"/>
      <c r="V321"/>
      <c r="W321"/>
      <c r="X321"/>
      <c r="Y321"/>
      <c r="Z321"/>
      <c r="AA321"/>
      <c r="AB321"/>
      <c r="AC321"/>
      <c r="AD321"/>
      <c r="AE321"/>
      <c r="AF321"/>
      <c r="AG321"/>
      <c r="AH321"/>
      <c r="AI321"/>
      <c r="AJ321"/>
      <c r="AK321"/>
      <c r="AL321"/>
      <c r="AM321"/>
      <c r="AN321"/>
      <c r="AO321"/>
      <c r="AP321"/>
      <c r="AQ321"/>
      <c r="AR321"/>
      <c r="AS321"/>
      <c r="AT321"/>
      <c r="AU321"/>
      <c r="AV321"/>
      <c r="AW321"/>
      <c r="AX321"/>
      <c r="AY321"/>
      <c r="AZ321"/>
      <c r="BA321"/>
      <c r="BB321"/>
      <c r="BC321"/>
      <c r="BD321"/>
      <c r="BE321"/>
      <c r="BF321"/>
      <c r="BG321"/>
      <c r="BH321"/>
      <c r="BI321"/>
      <c r="BJ321"/>
      <c r="BK321"/>
      <c r="BL321"/>
      <c r="BM321"/>
      <c r="BN321"/>
      <c r="BO321"/>
      <c r="BP321"/>
      <c r="BQ321"/>
      <c r="BR321"/>
      <c r="EM321"/>
    </row>
    <row r="322" spans="16:143" x14ac:dyDescent="0.2">
      <c r="P322"/>
      <c r="Q322"/>
      <c r="S322"/>
      <c r="T322"/>
      <c r="U322"/>
      <c r="V322"/>
      <c r="W322"/>
      <c r="X322"/>
      <c r="Y322"/>
      <c r="Z322"/>
      <c r="AA322"/>
      <c r="AB322"/>
      <c r="AC322"/>
      <c r="AD322"/>
      <c r="AE322"/>
      <c r="AF322"/>
      <c r="AG322"/>
      <c r="AH322"/>
      <c r="AI322"/>
      <c r="AJ322"/>
      <c r="AK322"/>
      <c r="AL322"/>
      <c r="AM322"/>
      <c r="AN322"/>
      <c r="AO322"/>
      <c r="AP322"/>
      <c r="AQ322"/>
      <c r="AR322"/>
      <c r="AS322"/>
      <c r="AT322"/>
      <c r="AU322"/>
      <c r="AV322"/>
      <c r="AW322"/>
      <c r="AX322"/>
      <c r="AY322"/>
      <c r="AZ322"/>
      <c r="BA322"/>
      <c r="BB322"/>
      <c r="BC322"/>
      <c r="BD322"/>
      <c r="BE322"/>
      <c r="BF322"/>
      <c r="BG322"/>
      <c r="BH322"/>
      <c r="BI322"/>
      <c r="BJ322"/>
      <c r="BK322"/>
      <c r="BL322"/>
      <c r="BM322"/>
      <c r="BN322"/>
      <c r="BO322"/>
      <c r="BP322"/>
      <c r="BQ322"/>
      <c r="BR322"/>
      <c r="EM322"/>
    </row>
    <row r="323" spans="16:143" x14ac:dyDescent="0.2">
      <c r="P323"/>
      <c r="Q323"/>
      <c r="S323"/>
      <c r="T323"/>
      <c r="U323"/>
      <c r="V323"/>
      <c r="W323"/>
      <c r="X323"/>
      <c r="Y323"/>
      <c r="Z323"/>
      <c r="AA323"/>
      <c r="AB323"/>
      <c r="AC323"/>
      <c r="AD323"/>
      <c r="AE323"/>
      <c r="AF323"/>
      <c r="AG323"/>
      <c r="AH323"/>
      <c r="AI323"/>
      <c r="AJ323"/>
      <c r="AK323"/>
      <c r="AL323"/>
      <c r="AM323"/>
      <c r="AN323"/>
      <c r="AO323"/>
      <c r="AP323"/>
      <c r="AQ323"/>
      <c r="AR323"/>
      <c r="AS323"/>
      <c r="AT323"/>
      <c r="AU323"/>
      <c r="AV323"/>
      <c r="AW323"/>
      <c r="AX323"/>
      <c r="AY323"/>
      <c r="AZ323"/>
      <c r="BA323"/>
      <c r="BB323"/>
      <c r="BC323"/>
      <c r="BD323"/>
      <c r="BE323"/>
      <c r="BF323"/>
      <c r="BG323"/>
      <c r="BH323"/>
      <c r="BI323"/>
      <c r="BJ323"/>
      <c r="BK323"/>
      <c r="BL323"/>
      <c r="BM323"/>
      <c r="BN323"/>
      <c r="BO323"/>
      <c r="BP323"/>
      <c r="BQ323"/>
      <c r="BR323"/>
      <c r="EM323"/>
    </row>
    <row r="324" spans="16:143" x14ac:dyDescent="0.2">
      <c r="P324"/>
      <c r="Q324"/>
      <c r="S324"/>
      <c r="T324"/>
      <c r="U324"/>
      <c r="V324"/>
      <c r="W324"/>
      <c r="X324"/>
      <c r="Y324"/>
      <c r="Z324"/>
      <c r="AA324"/>
      <c r="AB324"/>
      <c r="AC324"/>
      <c r="AD324"/>
      <c r="AE324"/>
      <c r="AF324"/>
      <c r="AG324"/>
      <c r="AH324"/>
      <c r="AI324"/>
      <c r="AJ324"/>
      <c r="AK324"/>
      <c r="AL324"/>
      <c r="AM324"/>
      <c r="AN324"/>
      <c r="AO324"/>
      <c r="AP324"/>
      <c r="AQ324"/>
      <c r="AR324"/>
      <c r="AS324"/>
      <c r="AT324"/>
      <c r="AU324"/>
      <c r="AV324"/>
      <c r="AW324"/>
      <c r="AX324"/>
      <c r="AY324"/>
      <c r="AZ324"/>
      <c r="BA324"/>
      <c r="BB324"/>
      <c r="BC324"/>
      <c r="BD324"/>
      <c r="BE324"/>
      <c r="BF324"/>
      <c r="BG324"/>
      <c r="BH324"/>
      <c r="BI324"/>
      <c r="BJ324"/>
      <c r="BK324"/>
      <c r="BL324"/>
      <c r="BM324"/>
      <c r="BN324"/>
      <c r="BO324"/>
      <c r="BP324"/>
      <c r="BQ324"/>
      <c r="BR324"/>
      <c r="EM324"/>
    </row>
    <row r="325" spans="16:143" x14ac:dyDescent="0.2">
      <c r="P325"/>
      <c r="Q325"/>
      <c r="S325"/>
      <c r="T325"/>
      <c r="U325"/>
      <c r="V325"/>
      <c r="W325"/>
      <c r="X325"/>
      <c r="Y325"/>
      <c r="Z325"/>
      <c r="AA325"/>
      <c r="AB325"/>
      <c r="AC325"/>
      <c r="AD325"/>
      <c r="AE325"/>
      <c r="AF325"/>
      <c r="AG325"/>
      <c r="AH325"/>
      <c r="AI325"/>
      <c r="AJ325"/>
      <c r="AK325"/>
      <c r="AL325"/>
      <c r="AM325"/>
      <c r="AN325"/>
      <c r="AO325"/>
      <c r="AP325"/>
      <c r="AQ325"/>
      <c r="AR325"/>
      <c r="AS325"/>
      <c r="AT325"/>
      <c r="AU325"/>
      <c r="AV325"/>
      <c r="AW325"/>
      <c r="AX325"/>
      <c r="AY325"/>
      <c r="AZ325"/>
      <c r="BA325"/>
      <c r="BB325"/>
      <c r="BC325"/>
      <c r="BD325"/>
      <c r="BE325"/>
      <c r="BF325"/>
      <c r="BG325"/>
      <c r="BH325"/>
      <c r="BI325"/>
      <c r="BJ325"/>
      <c r="BK325"/>
      <c r="BL325"/>
      <c r="BM325"/>
      <c r="BN325"/>
      <c r="BO325"/>
      <c r="BP325"/>
      <c r="BQ325"/>
      <c r="BR325"/>
      <c r="EM325"/>
    </row>
    <row r="326" spans="16:143" x14ac:dyDescent="0.2">
      <c r="P326"/>
      <c r="Q326"/>
      <c r="S326"/>
      <c r="T326"/>
      <c r="U326"/>
      <c r="V326"/>
      <c r="W326"/>
      <c r="X326"/>
      <c r="Y326"/>
      <c r="Z326"/>
      <c r="AA326"/>
      <c r="AB326"/>
      <c r="AC326"/>
      <c r="AD326"/>
      <c r="AE326"/>
      <c r="AF326"/>
      <c r="AG326"/>
      <c r="AH326"/>
      <c r="AI326"/>
      <c r="AJ326"/>
      <c r="AK326"/>
      <c r="AL326"/>
      <c r="AM326"/>
      <c r="AN326"/>
      <c r="AO326"/>
      <c r="AP326"/>
      <c r="AQ326"/>
      <c r="AR326"/>
      <c r="AS326"/>
      <c r="AT326"/>
      <c r="AU326"/>
      <c r="AV326"/>
      <c r="AW326"/>
      <c r="AX326"/>
      <c r="AY326"/>
      <c r="AZ326"/>
      <c r="BA326"/>
      <c r="BB326"/>
      <c r="BC326"/>
      <c r="BD326"/>
      <c r="BE326"/>
      <c r="BF326"/>
      <c r="BG326"/>
      <c r="BH326"/>
      <c r="BI326"/>
      <c r="BJ326"/>
      <c r="BK326"/>
      <c r="BL326"/>
      <c r="BM326"/>
      <c r="BN326"/>
      <c r="BO326"/>
      <c r="BP326"/>
      <c r="BQ326"/>
      <c r="BR326"/>
      <c r="EM326"/>
    </row>
    <row r="327" spans="16:143" x14ac:dyDescent="0.2">
      <c r="P327"/>
      <c r="Q327"/>
      <c r="S327"/>
      <c r="T327"/>
      <c r="U327"/>
      <c r="V327"/>
      <c r="W327"/>
      <c r="X327"/>
      <c r="Y327"/>
      <c r="Z327"/>
      <c r="AA327"/>
      <c r="AB327"/>
      <c r="AC327"/>
      <c r="AD327"/>
      <c r="AE327"/>
      <c r="AF327"/>
      <c r="AG327"/>
      <c r="AH327"/>
      <c r="AI327"/>
      <c r="AJ327"/>
      <c r="AK327"/>
      <c r="AL327"/>
      <c r="AM327"/>
      <c r="AN327"/>
      <c r="AO327"/>
      <c r="AP327"/>
      <c r="AQ327"/>
      <c r="AR327"/>
      <c r="AS327"/>
      <c r="AT327"/>
      <c r="AU327"/>
      <c r="AV327"/>
      <c r="AW327"/>
      <c r="AX327"/>
      <c r="AY327"/>
      <c r="AZ327"/>
      <c r="BA327"/>
      <c r="BB327"/>
      <c r="BC327"/>
      <c r="BD327"/>
      <c r="BE327"/>
      <c r="BF327"/>
      <c r="BG327"/>
      <c r="BH327"/>
      <c r="BI327"/>
      <c r="BJ327"/>
      <c r="BK327"/>
      <c r="BL327"/>
      <c r="BM327"/>
      <c r="BN327"/>
      <c r="BO327"/>
      <c r="BP327"/>
      <c r="BQ327"/>
      <c r="BR327"/>
      <c r="EM327"/>
    </row>
    <row r="328" spans="16:143" x14ac:dyDescent="0.2">
      <c r="P328"/>
      <c r="Q328"/>
      <c r="S328"/>
      <c r="T328"/>
      <c r="U328"/>
      <c r="V328"/>
      <c r="W328"/>
      <c r="X328"/>
      <c r="Y328"/>
      <c r="Z328"/>
      <c r="AA328"/>
      <c r="AB328"/>
      <c r="AC328"/>
      <c r="AD328"/>
      <c r="AE328"/>
      <c r="AF328"/>
      <c r="AG328"/>
      <c r="AH328"/>
      <c r="AI328"/>
      <c r="AJ328"/>
      <c r="AK328"/>
      <c r="AL328"/>
      <c r="AM328"/>
      <c r="AN328"/>
      <c r="AO328"/>
      <c r="AP328"/>
      <c r="AQ328"/>
      <c r="AR328"/>
      <c r="AS328"/>
      <c r="AT328"/>
      <c r="AU328"/>
      <c r="AV328"/>
      <c r="AW328"/>
      <c r="AX328"/>
      <c r="AY328"/>
      <c r="AZ328"/>
      <c r="BA328"/>
      <c r="BB328"/>
      <c r="BC328"/>
      <c r="BD328"/>
      <c r="BE328"/>
      <c r="BF328"/>
      <c r="BG328"/>
      <c r="BH328"/>
      <c r="BI328"/>
      <c r="BJ328"/>
      <c r="BK328"/>
      <c r="BL328"/>
      <c r="BM328"/>
      <c r="BN328"/>
      <c r="BO328"/>
      <c r="BP328"/>
      <c r="BQ328"/>
      <c r="BR328"/>
      <c r="EM328"/>
    </row>
    <row r="329" spans="16:143" x14ac:dyDescent="0.2">
      <c r="P329"/>
      <c r="Q329"/>
      <c r="S329"/>
      <c r="T329"/>
      <c r="U329"/>
      <c r="V329"/>
      <c r="W329"/>
      <c r="X329"/>
      <c r="Y329"/>
      <c r="Z329"/>
      <c r="AA329"/>
      <c r="AB329"/>
      <c r="AC329"/>
      <c r="AD329"/>
      <c r="AE329"/>
      <c r="AF329"/>
      <c r="AG329"/>
      <c r="AH329"/>
      <c r="AI329"/>
      <c r="AJ329"/>
      <c r="AK329"/>
      <c r="AL329"/>
      <c r="AM329"/>
      <c r="AN329"/>
      <c r="AO329"/>
      <c r="AP329"/>
      <c r="AQ329"/>
      <c r="AR329"/>
      <c r="AS329"/>
      <c r="AT329"/>
      <c r="AU329"/>
      <c r="AV329"/>
      <c r="AW329"/>
      <c r="AX329"/>
      <c r="AY329"/>
      <c r="AZ329"/>
      <c r="BA329"/>
      <c r="BB329"/>
      <c r="BC329"/>
      <c r="BD329"/>
      <c r="BE329"/>
      <c r="BF329"/>
      <c r="BG329"/>
      <c r="BH329"/>
      <c r="BI329"/>
      <c r="BJ329"/>
      <c r="BK329"/>
      <c r="BL329"/>
      <c r="BM329"/>
      <c r="BN329"/>
      <c r="BO329"/>
      <c r="BP329"/>
      <c r="BQ329"/>
      <c r="BR329"/>
      <c r="EM329"/>
    </row>
    <row r="330" spans="16:143" x14ac:dyDescent="0.2">
      <c r="P330"/>
      <c r="Q330"/>
      <c r="S330"/>
      <c r="T330"/>
      <c r="U330"/>
      <c r="V330"/>
      <c r="W330"/>
      <c r="X330"/>
      <c r="Y330"/>
      <c r="Z330"/>
      <c r="AA330"/>
      <c r="AB330"/>
      <c r="AC330"/>
      <c r="AD330"/>
      <c r="AE330"/>
      <c r="AF330"/>
      <c r="AG330"/>
      <c r="AH330"/>
      <c r="AI330"/>
      <c r="AJ330"/>
      <c r="AK330"/>
      <c r="AL330"/>
      <c r="AM330"/>
      <c r="AN330"/>
      <c r="AO330"/>
      <c r="AP330"/>
      <c r="AQ330"/>
      <c r="AR330"/>
      <c r="AS330"/>
      <c r="AT330"/>
      <c r="AU330"/>
      <c r="AV330"/>
      <c r="AW330"/>
      <c r="AX330"/>
      <c r="AY330"/>
      <c r="AZ330"/>
      <c r="BA330"/>
      <c r="BB330"/>
      <c r="BC330"/>
      <c r="BD330"/>
      <c r="BE330"/>
      <c r="BF330"/>
      <c r="BG330"/>
      <c r="BH330"/>
      <c r="BI330"/>
      <c r="BJ330"/>
      <c r="BK330"/>
      <c r="BL330"/>
      <c r="BM330"/>
      <c r="BN330"/>
      <c r="BO330"/>
      <c r="BP330"/>
      <c r="BQ330"/>
      <c r="BR330"/>
      <c r="EM330"/>
    </row>
    <row r="331" spans="16:143" x14ac:dyDescent="0.2">
      <c r="P331"/>
      <c r="Q331"/>
      <c r="S331"/>
      <c r="T331"/>
      <c r="U331"/>
      <c r="V331"/>
      <c r="W331"/>
      <c r="X331"/>
      <c r="Y331"/>
      <c r="Z331"/>
      <c r="AA331"/>
      <c r="AB331"/>
      <c r="AC331"/>
      <c r="AD331"/>
      <c r="AE331"/>
      <c r="AF331"/>
      <c r="AG331"/>
      <c r="AH331"/>
      <c r="AI331"/>
      <c r="AJ331"/>
      <c r="AK331"/>
      <c r="AL331"/>
      <c r="AM331"/>
      <c r="AN331"/>
      <c r="AO331"/>
      <c r="AP331"/>
      <c r="AQ331"/>
      <c r="AR331"/>
      <c r="AS331"/>
      <c r="AT331"/>
      <c r="AU331"/>
      <c r="AV331"/>
      <c r="AW331"/>
      <c r="AX331"/>
      <c r="AY331"/>
      <c r="AZ331"/>
      <c r="BA331"/>
      <c r="BB331"/>
      <c r="BC331"/>
      <c r="BD331"/>
      <c r="BE331"/>
      <c r="BF331"/>
      <c r="BG331"/>
      <c r="BH331"/>
      <c r="BI331"/>
      <c r="BJ331"/>
      <c r="BK331"/>
      <c r="BL331"/>
      <c r="BM331"/>
      <c r="BN331"/>
      <c r="BO331"/>
      <c r="BP331"/>
      <c r="BQ331"/>
      <c r="BR331"/>
      <c r="EM331"/>
    </row>
    <row r="332" spans="16:143" x14ac:dyDescent="0.2">
      <c r="P332"/>
      <c r="Q332"/>
      <c r="S332"/>
      <c r="T332"/>
      <c r="U332"/>
      <c r="V332"/>
      <c r="W332"/>
      <c r="X332"/>
      <c r="Y332"/>
      <c r="Z332"/>
      <c r="AA332"/>
      <c r="AB332"/>
      <c r="AC332"/>
      <c r="AD332"/>
      <c r="AE332"/>
      <c r="AF332"/>
      <c r="AG332"/>
      <c r="AH332"/>
      <c r="AI332"/>
      <c r="AJ332"/>
      <c r="AK332"/>
      <c r="AL332"/>
      <c r="AM332"/>
      <c r="AN332"/>
      <c r="AO332"/>
      <c r="AP332"/>
      <c r="AQ332"/>
      <c r="AR332"/>
      <c r="AS332"/>
      <c r="AT332"/>
      <c r="AU332"/>
      <c r="AV332"/>
      <c r="AW332"/>
      <c r="AX332"/>
      <c r="AY332"/>
      <c r="AZ332"/>
      <c r="BA332"/>
      <c r="BB332"/>
      <c r="BC332"/>
      <c r="BD332"/>
      <c r="BE332"/>
      <c r="BF332"/>
      <c r="BG332"/>
      <c r="BH332"/>
      <c r="BI332"/>
      <c r="BJ332"/>
      <c r="BK332"/>
      <c r="BL332"/>
      <c r="BM332"/>
      <c r="BN332"/>
      <c r="BO332"/>
      <c r="BP332"/>
      <c r="BQ332"/>
      <c r="BR332"/>
      <c r="EM332"/>
    </row>
    <row r="333" spans="16:143" x14ac:dyDescent="0.2">
      <c r="P333"/>
      <c r="Q333"/>
      <c r="S333"/>
      <c r="T333"/>
      <c r="U333"/>
      <c r="V333"/>
      <c r="W333"/>
      <c r="X333"/>
      <c r="Y333"/>
      <c r="Z333"/>
      <c r="AA333"/>
      <c r="AB333"/>
      <c r="AC333"/>
      <c r="AD333"/>
      <c r="AE333"/>
      <c r="AF333"/>
      <c r="AG333"/>
      <c r="AH333"/>
      <c r="AI333"/>
      <c r="AJ333"/>
      <c r="AK333"/>
      <c r="AL333"/>
      <c r="AM333"/>
      <c r="AN333"/>
      <c r="AO333"/>
      <c r="AP333"/>
      <c r="AQ333"/>
      <c r="AR333"/>
      <c r="AS333"/>
      <c r="AT333"/>
      <c r="AU333"/>
      <c r="AV333"/>
      <c r="AW333"/>
      <c r="AX333"/>
      <c r="AY333"/>
      <c r="AZ333"/>
      <c r="BA333"/>
      <c r="BB333"/>
      <c r="BC333"/>
      <c r="BD333"/>
      <c r="BE333"/>
      <c r="BF333"/>
      <c r="BG333"/>
      <c r="BH333"/>
      <c r="BI333"/>
      <c r="BJ333"/>
      <c r="BK333"/>
      <c r="BL333"/>
      <c r="BM333"/>
      <c r="BN333"/>
      <c r="BO333"/>
      <c r="BP333"/>
      <c r="BQ333"/>
      <c r="BR333"/>
      <c r="EM333"/>
    </row>
    <row r="334" spans="16:143" x14ac:dyDescent="0.2">
      <c r="P334"/>
      <c r="Q334"/>
      <c r="S334"/>
      <c r="T334"/>
      <c r="U334"/>
      <c r="V334"/>
      <c r="W334"/>
      <c r="X334"/>
      <c r="Y334"/>
      <c r="Z334"/>
      <c r="AA334"/>
      <c r="AB334"/>
      <c r="AC334"/>
      <c r="AD334"/>
      <c r="AE334"/>
      <c r="AF334"/>
      <c r="AG334"/>
      <c r="AH334"/>
      <c r="AI334"/>
      <c r="AJ334"/>
      <c r="AK334"/>
      <c r="AL334"/>
      <c r="AM334"/>
      <c r="AN334"/>
      <c r="AO334"/>
      <c r="AP334"/>
      <c r="AQ334"/>
      <c r="AR334"/>
      <c r="AS334"/>
      <c r="AT334"/>
      <c r="AU334"/>
      <c r="AV334"/>
      <c r="AW334"/>
      <c r="AX334"/>
      <c r="AY334"/>
      <c r="AZ334"/>
      <c r="BA334"/>
      <c r="BB334"/>
      <c r="BC334"/>
      <c r="BD334"/>
      <c r="BE334"/>
      <c r="BF334"/>
      <c r="BG334"/>
      <c r="BH334"/>
      <c r="BI334"/>
      <c r="BJ334"/>
      <c r="BK334"/>
      <c r="BL334"/>
      <c r="BM334"/>
      <c r="BN334"/>
      <c r="BO334"/>
      <c r="BP334"/>
      <c r="BQ334"/>
      <c r="BR334"/>
      <c r="EM334"/>
    </row>
    <row r="335" spans="16:143" x14ac:dyDescent="0.2">
      <c r="P335"/>
      <c r="Q335"/>
      <c r="S335"/>
      <c r="T335"/>
      <c r="U335"/>
      <c r="V335"/>
      <c r="W335"/>
      <c r="X335"/>
      <c r="Y335"/>
      <c r="Z335"/>
      <c r="AA335"/>
      <c r="AB335"/>
      <c r="AC335"/>
      <c r="AD335"/>
      <c r="AE335"/>
      <c r="AF335"/>
      <c r="AG335"/>
      <c r="AH335"/>
      <c r="AI335"/>
      <c r="AJ335"/>
      <c r="AK335"/>
      <c r="AL335"/>
      <c r="AM335"/>
      <c r="AN335"/>
      <c r="AO335"/>
      <c r="AP335"/>
      <c r="AQ335"/>
      <c r="AR335"/>
      <c r="AS335"/>
      <c r="AT335"/>
      <c r="AU335"/>
      <c r="AV335"/>
      <c r="AW335"/>
      <c r="AX335"/>
      <c r="AY335"/>
      <c r="AZ335"/>
      <c r="BA335"/>
      <c r="BB335"/>
      <c r="BC335"/>
      <c r="BD335"/>
      <c r="BE335"/>
      <c r="BF335"/>
      <c r="BG335"/>
      <c r="BH335"/>
      <c r="BI335"/>
      <c r="BJ335"/>
      <c r="BK335"/>
      <c r="BL335"/>
      <c r="BM335"/>
      <c r="BN335"/>
      <c r="BO335"/>
      <c r="BP335"/>
      <c r="BQ335"/>
      <c r="BR335"/>
      <c r="EM335"/>
    </row>
    <row r="336" spans="16:143" x14ac:dyDescent="0.2">
      <c r="P336"/>
      <c r="Q336"/>
      <c r="S336"/>
      <c r="T336"/>
      <c r="U336"/>
      <c r="V336"/>
      <c r="W336"/>
      <c r="X336"/>
      <c r="Y336"/>
      <c r="Z336"/>
      <c r="AA336"/>
      <c r="AB336"/>
      <c r="AC336"/>
      <c r="AD336"/>
      <c r="AE336"/>
      <c r="AF336"/>
      <c r="AG336"/>
      <c r="AH336"/>
      <c r="AI336"/>
      <c r="AJ336"/>
      <c r="AK336"/>
      <c r="AL336"/>
      <c r="AM336"/>
      <c r="AN336"/>
      <c r="AO336"/>
      <c r="AP336"/>
      <c r="AQ336"/>
      <c r="AR336"/>
      <c r="AS336"/>
      <c r="AT336"/>
      <c r="AU336"/>
      <c r="AV336"/>
      <c r="AW336"/>
      <c r="AX336"/>
      <c r="AY336"/>
      <c r="AZ336"/>
      <c r="BA336"/>
      <c r="BB336"/>
      <c r="BC336"/>
      <c r="BD336"/>
      <c r="BE336"/>
      <c r="BF336"/>
      <c r="BG336"/>
      <c r="BH336"/>
      <c r="BI336"/>
      <c r="BJ336"/>
      <c r="BK336"/>
      <c r="BL336"/>
      <c r="BM336"/>
      <c r="BN336"/>
      <c r="BO336"/>
      <c r="BP336"/>
      <c r="BQ336"/>
      <c r="BR336"/>
      <c r="EM336"/>
    </row>
    <row r="337" spans="16:143" x14ac:dyDescent="0.2">
      <c r="P337"/>
      <c r="Q337"/>
      <c r="S337"/>
      <c r="T337"/>
      <c r="U337"/>
      <c r="V337"/>
      <c r="W337"/>
      <c r="X337"/>
      <c r="Y337"/>
      <c r="Z337"/>
      <c r="AA337"/>
      <c r="AB337"/>
      <c r="AC337"/>
      <c r="AD337"/>
      <c r="AE337"/>
      <c r="AF337"/>
      <c r="AG337"/>
      <c r="AH337"/>
      <c r="AI337"/>
      <c r="AJ337"/>
      <c r="AK337"/>
      <c r="AL337"/>
      <c r="AM337"/>
      <c r="AN337"/>
      <c r="AO337"/>
      <c r="AP337"/>
      <c r="AQ337"/>
      <c r="AR337"/>
      <c r="AS337"/>
      <c r="AT337"/>
      <c r="AU337"/>
      <c r="AV337"/>
      <c r="AW337"/>
      <c r="AX337"/>
      <c r="AY337"/>
      <c r="AZ337"/>
      <c r="BA337"/>
      <c r="BB337"/>
      <c r="BC337"/>
      <c r="BD337"/>
      <c r="BE337"/>
      <c r="BF337"/>
      <c r="BG337"/>
      <c r="BH337"/>
      <c r="BI337"/>
      <c r="BJ337"/>
      <c r="BK337"/>
      <c r="BL337"/>
      <c r="BM337"/>
      <c r="BN337"/>
      <c r="BO337"/>
      <c r="BP337"/>
      <c r="BQ337"/>
      <c r="BR337"/>
      <c r="EM337"/>
    </row>
    <row r="338" spans="16:143" x14ac:dyDescent="0.2">
      <c r="P338"/>
      <c r="Q338"/>
      <c r="S338"/>
      <c r="T338"/>
      <c r="U338"/>
      <c r="V338"/>
      <c r="W338"/>
      <c r="X338"/>
      <c r="Y338"/>
      <c r="Z338"/>
      <c r="AA338"/>
      <c r="AB338"/>
      <c r="AC338"/>
      <c r="AD338"/>
      <c r="AE338"/>
      <c r="AF338"/>
      <c r="AG338"/>
      <c r="AH338"/>
      <c r="AI338"/>
      <c r="AJ338"/>
      <c r="AK338"/>
      <c r="AL338"/>
      <c r="AM338"/>
      <c r="AN338"/>
      <c r="AO338"/>
      <c r="AP338"/>
      <c r="AQ338"/>
      <c r="AR338"/>
      <c r="AS338"/>
      <c r="AT338"/>
      <c r="AU338"/>
      <c r="AV338"/>
      <c r="AW338"/>
      <c r="AX338"/>
      <c r="AY338"/>
      <c r="AZ338"/>
      <c r="BA338"/>
      <c r="BB338"/>
      <c r="BC338"/>
      <c r="BD338"/>
      <c r="BE338"/>
      <c r="BF338"/>
      <c r="BG338"/>
      <c r="BH338"/>
      <c r="BI338"/>
      <c r="BJ338"/>
      <c r="BK338"/>
      <c r="BL338"/>
      <c r="BM338"/>
      <c r="BN338"/>
      <c r="BO338"/>
      <c r="BP338"/>
      <c r="BQ338"/>
      <c r="BR338"/>
      <c r="EM338"/>
    </row>
    <row r="339" spans="16:143" x14ac:dyDescent="0.2">
      <c r="P339"/>
      <c r="Q339"/>
      <c r="S339"/>
      <c r="T339"/>
      <c r="U339"/>
      <c r="V339"/>
      <c r="W339"/>
      <c r="X339"/>
      <c r="Y339"/>
      <c r="Z339"/>
      <c r="AA339"/>
      <c r="AB339"/>
      <c r="AC339"/>
      <c r="AD339"/>
      <c r="AE339"/>
      <c r="AF339"/>
      <c r="AG339"/>
      <c r="AH339"/>
      <c r="AI339"/>
      <c r="AJ339"/>
      <c r="AK339"/>
      <c r="AL339"/>
      <c r="AM339"/>
      <c r="AN339"/>
      <c r="AO339"/>
      <c r="AP339"/>
      <c r="AQ339"/>
      <c r="AR339"/>
      <c r="AS339"/>
      <c r="AT339"/>
      <c r="AU339"/>
      <c r="AV339"/>
      <c r="AW339"/>
      <c r="AX339"/>
      <c r="AY339"/>
      <c r="AZ339"/>
      <c r="BA339"/>
      <c r="BB339"/>
      <c r="BC339"/>
      <c r="BD339"/>
      <c r="BE339"/>
      <c r="BF339"/>
      <c r="BG339"/>
      <c r="BH339"/>
      <c r="BI339"/>
      <c r="BJ339"/>
      <c r="BK339"/>
      <c r="BL339"/>
      <c r="BM339"/>
      <c r="BN339"/>
      <c r="BO339"/>
      <c r="BP339"/>
      <c r="BQ339"/>
      <c r="BR339"/>
      <c r="EM339"/>
    </row>
    <row r="340" spans="16:143" x14ac:dyDescent="0.2">
      <c r="P340"/>
      <c r="Q340"/>
      <c r="S340"/>
      <c r="T340"/>
      <c r="U340"/>
      <c r="V340"/>
      <c r="W340"/>
      <c r="X340"/>
      <c r="Y340"/>
      <c r="Z340"/>
      <c r="AA340"/>
      <c r="AB340"/>
      <c r="AC340"/>
      <c r="AD340"/>
      <c r="AE340"/>
      <c r="AF340"/>
      <c r="AG340"/>
      <c r="AH340"/>
      <c r="AI340"/>
      <c r="AJ340"/>
      <c r="AK340"/>
      <c r="AL340"/>
      <c r="AM340"/>
      <c r="AN340"/>
      <c r="AO340"/>
      <c r="AP340"/>
      <c r="AQ340"/>
      <c r="AR340"/>
      <c r="AS340"/>
      <c r="AT340"/>
      <c r="AU340"/>
      <c r="AV340"/>
      <c r="AW340"/>
      <c r="AX340"/>
      <c r="AY340"/>
      <c r="AZ340"/>
      <c r="BA340"/>
      <c r="BB340"/>
      <c r="BC340"/>
      <c r="BD340"/>
      <c r="BE340"/>
      <c r="BF340"/>
      <c r="BG340"/>
      <c r="BH340"/>
      <c r="BI340"/>
      <c r="BJ340"/>
      <c r="BK340"/>
      <c r="BL340"/>
      <c r="BM340"/>
      <c r="BN340"/>
      <c r="BO340"/>
      <c r="BP340"/>
      <c r="BQ340"/>
      <c r="BR340"/>
      <c r="EM340"/>
    </row>
    <row r="341" spans="16:143" x14ac:dyDescent="0.2">
      <c r="P341"/>
      <c r="Q341"/>
      <c r="S341"/>
      <c r="T341"/>
      <c r="U341"/>
      <c r="V341"/>
      <c r="W341"/>
      <c r="X341"/>
      <c r="Y341"/>
      <c r="Z341"/>
      <c r="AA341"/>
      <c r="AB341"/>
      <c r="AC341"/>
      <c r="AD341"/>
      <c r="AE341"/>
      <c r="AF341"/>
      <c r="AG341"/>
      <c r="AH341"/>
      <c r="AI341"/>
      <c r="AJ341"/>
      <c r="AK341"/>
      <c r="AL341"/>
      <c r="AM341"/>
      <c r="AN341"/>
      <c r="AO341"/>
      <c r="AP341"/>
      <c r="AQ341"/>
      <c r="AR341"/>
      <c r="AS341"/>
      <c r="AT341"/>
      <c r="AU341"/>
      <c r="AV341"/>
      <c r="AW341"/>
      <c r="AX341"/>
      <c r="AY341"/>
      <c r="AZ341"/>
      <c r="BA341"/>
      <c r="BB341"/>
      <c r="BC341"/>
      <c r="BD341"/>
      <c r="BE341"/>
      <c r="BF341"/>
      <c r="BG341"/>
      <c r="BH341"/>
      <c r="BI341"/>
      <c r="BJ341"/>
      <c r="BK341"/>
      <c r="BL341"/>
      <c r="BM341"/>
      <c r="BN341"/>
      <c r="BO341"/>
      <c r="BP341"/>
      <c r="BQ341"/>
      <c r="BR341"/>
      <c r="EM341"/>
    </row>
    <row r="342" spans="16:143" x14ac:dyDescent="0.2">
      <c r="P342"/>
      <c r="Q342"/>
      <c r="S342"/>
      <c r="T342"/>
      <c r="U342"/>
      <c r="V342"/>
      <c r="W342"/>
      <c r="X342"/>
      <c r="Y342"/>
      <c r="Z342"/>
      <c r="AA342"/>
      <c r="AB342"/>
      <c r="AC342"/>
      <c r="AD342"/>
      <c r="AE342"/>
      <c r="AF342"/>
      <c r="AG342"/>
      <c r="AH342"/>
      <c r="AI342"/>
      <c r="AJ342"/>
      <c r="AK342"/>
      <c r="AL342"/>
      <c r="AM342"/>
      <c r="AN342"/>
      <c r="AO342"/>
      <c r="AP342"/>
      <c r="AQ342"/>
      <c r="AR342"/>
      <c r="AS342"/>
      <c r="AT342"/>
      <c r="AU342"/>
      <c r="AV342"/>
      <c r="AW342"/>
      <c r="AX342"/>
      <c r="AY342"/>
      <c r="AZ342"/>
      <c r="BA342"/>
      <c r="BB342"/>
      <c r="BC342"/>
      <c r="BD342"/>
      <c r="BE342"/>
      <c r="BF342"/>
      <c r="BG342"/>
      <c r="BH342"/>
      <c r="BI342"/>
      <c r="BJ342"/>
      <c r="BK342"/>
      <c r="BL342"/>
      <c r="BM342"/>
      <c r="BN342"/>
      <c r="BO342"/>
      <c r="BP342"/>
      <c r="BQ342"/>
      <c r="BR342"/>
      <c r="EM342"/>
    </row>
    <row r="343" spans="16:143" x14ac:dyDescent="0.2">
      <c r="P343"/>
      <c r="Q343"/>
      <c r="S343"/>
      <c r="T343"/>
      <c r="U343"/>
      <c r="V343"/>
      <c r="W343"/>
      <c r="X343"/>
      <c r="Y343"/>
      <c r="Z343"/>
      <c r="AA343"/>
      <c r="AB343"/>
      <c r="AC343"/>
      <c r="AD343"/>
      <c r="AE343"/>
      <c r="AF343"/>
      <c r="AG343"/>
      <c r="AH343"/>
      <c r="AI343"/>
      <c r="AJ343"/>
      <c r="AK343"/>
      <c r="AL343"/>
      <c r="AM343"/>
      <c r="AN343"/>
      <c r="AO343"/>
      <c r="AP343"/>
      <c r="AQ343"/>
      <c r="AR343"/>
      <c r="AS343"/>
      <c r="AT343"/>
      <c r="AU343"/>
      <c r="AV343"/>
      <c r="AW343"/>
      <c r="AX343"/>
      <c r="AY343"/>
      <c r="AZ343"/>
      <c r="BA343"/>
      <c r="BB343"/>
      <c r="BC343"/>
      <c r="BD343"/>
      <c r="BE343"/>
      <c r="BF343"/>
      <c r="BG343"/>
      <c r="BH343"/>
      <c r="BI343"/>
      <c r="BJ343"/>
      <c r="BK343"/>
      <c r="BL343"/>
      <c r="BM343"/>
      <c r="BN343"/>
      <c r="BO343"/>
      <c r="BP343"/>
      <c r="BQ343"/>
      <c r="BR343"/>
      <c r="EM343"/>
    </row>
    <row r="344" spans="16:143" x14ac:dyDescent="0.2">
      <c r="P344"/>
      <c r="Q344"/>
      <c r="S344"/>
      <c r="T344"/>
      <c r="U344"/>
      <c r="V344"/>
      <c r="W344"/>
      <c r="X344"/>
      <c r="Y344"/>
      <c r="Z344"/>
      <c r="AA344"/>
      <c r="AB344"/>
      <c r="AC344"/>
      <c r="AD344"/>
      <c r="AE344"/>
      <c r="AF344"/>
      <c r="AG344"/>
      <c r="AH344"/>
      <c r="AI344"/>
      <c r="AJ344"/>
      <c r="AK344"/>
      <c r="AL344"/>
      <c r="AM344"/>
      <c r="AN344"/>
      <c r="AO344"/>
      <c r="AP344"/>
      <c r="AQ344"/>
      <c r="AR344"/>
      <c r="AS344"/>
      <c r="AT344"/>
      <c r="AU344"/>
      <c r="AV344"/>
      <c r="AW344"/>
      <c r="AX344"/>
      <c r="AY344"/>
      <c r="AZ344"/>
      <c r="BA344"/>
      <c r="BB344"/>
      <c r="BC344"/>
      <c r="BD344"/>
      <c r="BE344"/>
      <c r="BF344"/>
      <c r="BG344"/>
      <c r="BH344"/>
      <c r="BI344"/>
      <c r="BJ344"/>
      <c r="BK344"/>
      <c r="BL344"/>
      <c r="BM344"/>
      <c r="BN344"/>
      <c r="BO344"/>
      <c r="BP344"/>
      <c r="BQ344"/>
      <c r="BR344"/>
      <c r="EM344"/>
    </row>
    <row r="345" spans="16:143" x14ac:dyDescent="0.2">
      <c r="P345"/>
      <c r="Q345"/>
      <c r="S345"/>
      <c r="T345"/>
      <c r="U345"/>
      <c r="V345"/>
      <c r="W345"/>
      <c r="X345"/>
      <c r="Y345"/>
      <c r="Z345"/>
      <c r="AA345"/>
      <c r="AB345"/>
      <c r="AC345"/>
      <c r="AD345"/>
      <c r="AE345"/>
      <c r="AF345"/>
      <c r="AG345"/>
      <c r="AH345"/>
      <c r="AI345"/>
      <c r="AJ345"/>
      <c r="AK345"/>
      <c r="AL345"/>
      <c r="AM345"/>
      <c r="AN345"/>
      <c r="AO345"/>
      <c r="AP345"/>
      <c r="AQ345"/>
      <c r="AR345"/>
      <c r="AS345"/>
      <c r="AT345"/>
      <c r="AU345"/>
      <c r="AV345"/>
      <c r="AW345"/>
      <c r="AX345"/>
      <c r="AY345"/>
      <c r="AZ345"/>
      <c r="BA345"/>
      <c r="BB345"/>
      <c r="BC345"/>
      <c r="BD345"/>
      <c r="BE345"/>
      <c r="BF345"/>
      <c r="BG345"/>
      <c r="BH345"/>
      <c r="BI345"/>
      <c r="BJ345"/>
      <c r="BK345"/>
      <c r="BL345"/>
      <c r="BM345"/>
      <c r="BN345"/>
      <c r="BO345"/>
      <c r="BP345"/>
      <c r="BQ345"/>
      <c r="BR345"/>
      <c r="EM345"/>
    </row>
    <row r="346" spans="16:143" x14ac:dyDescent="0.2">
      <c r="P346"/>
      <c r="Q346"/>
      <c r="S346"/>
      <c r="T346"/>
      <c r="U346"/>
      <c r="V346"/>
      <c r="W346"/>
      <c r="X346"/>
      <c r="Y346"/>
      <c r="Z346"/>
      <c r="AA346"/>
      <c r="AB346"/>
      <c r="AC346"/>
      <c r="AD346"/>
      <c r="AE346"/>
      <c r="AF346"/>
      <c r="AG346"/>
      <c r="AH346"/>
      <c r="AI346"/>
      <c r="AJ346"/>
      <c r="AK346"/>
      <c r="AL346"/>
      <c r="AM346"/>
      <c r="AN346"/>
      <c r="AO346"/>
      <c r="AP346"/>
      <c r="AQ346"/>
      <c r="AR346"/>
      <c r="AS346"/>
      <c r="AT346"/>
      <c r="AU346"/>
      <c r="AV346"/>
      <c r="AW346"/>
      <c r="AX346"/>
      <c r="AY346"/>
      <c r="AZ346"/>
      <c r="BA346"/>
      <c r="BB346"/>
      <c r="BC346"/>
      <c r="BD346"/>
      <c r="BE346"/>
      <c r="BF346"/>
      <c r="BG346"/>
      <c r="BH346"/>
      <c r="BI346"/>
      <c r="BJ346"/>
      <c r="BK346"/>
      <c r="BL346"/>
      <c r="BM346"/>
      <c r="BN346"/>
      <c r="BO346"/>
      <c r="BP346"/>
      <c r="BQ346"/>
      <c r="BR346"/>
      <c r="EM346"/>
    </row>
    <row r="347" spans="16:143" x14ac:dyDescent="0.2">
      <c r="P347"/>
      <c r="Q347"/>
      <c r="S347"/>
      <c r="T347"/>
      <c r="U347"/>
      <c r="V347"/>
      <c r="W347"/>
      <c r="X347"/>
      <c r="Y347"/>
      <c r="Z347"/>
      <c r="AA347"/>
      <c r="AB347"/>
      <c r="AC347"/>
      <c r="AD347"/>
      <c r="AE347"/>
      <c r="AF347"/>
      <c r="AG347"/>
      <c r="AH347"/>
      <c r="AI347"/>
      <c r="AJ347"/>
      <c r="AK347"/>
      <c r="AL347"/>
      <c r="AM347"/>
      <c r="AN347"/>
      <c r="AO347"/>
      <c r="AP347"/>
      <c r="AQ347"/>
      <c r="AR347"/>
      <c r="AS347"/>
      <c r="AT347"/>
      <c r="AU347"/>
      <c r="AV347"/>
      <c r="AW347"/>
      <c r="AX347"/>
      <c r="AY347"/>
      <c r="AZ347"/>
      <c r="BA347"/>
      <c r="BB347"/>
      <c r="BC347"/>
      <c r="BD347"/>
      <c r="BE347"/>
      <c r="BF347"/>
      <c r="BG347"/>
      <c r="BH347"/>
      <c r="BI347"/>
      <c r="BJ347"/>
      <c r="BK347"/>
      <c r="BL347"/>
      <c r="BM347"/>
      <c r="BN347"/>
      <c r="BO347"/>
      <c r="BP347"/>
      <c r="BQ347"/>
      <c r="BR347"/>
      <c r="EM347"/>
    </row>
    <row r="348" spans="16:143" x14ac:dyDescent="0.2">
      <c r="P348"/>
      <c r="Q348"/>
      <c r="S348"/>
      <c r="T348"/>
      <c r="U348"/>
      <c r="V348"/>
      <c r="W348"/>
      <c r="X348"/>
      <c r="Y348"/>
      <c r="Z348"/>
      <c r="AA348"/>
      <c r="AB348"/>
      <c r="AC348"/>
      <c r="AD348"/>
      <c r="AE348"/>
      <c r="AF348"/>
      <c r="AG348"/>
      <c r="AH348"/>
      <c r="AI348"/>
      <c r="AJ348"/>
      <c r="AK348"/>
      <c r="AL348"/>
      <c r="AM348"/>
      <c r="AN348"/>
      <c r="AO348"/>
      <c r="AP348"/>
      <c r="AQ348"/>
      <c r="AR348"/>
      <c r="AS348"/>
      <c r="AT348"/>
      <c r="AU348"/>
      <c r="AV348"/>
      <c r="AW348"/>
      <c r="AX348"/>
      <c r="AY348"/>
      <c r="AZ348"/>
      <c r="BA348"/>
      <c r="BB348"/>
      <c r="BC348"/>
      <c r="BD348"/>
      <c r="BE348"/>
      <c r="BF348"/>
      <c r="BG348"/>
      <c r="BH348"/>
      <c r="BI348"/>
      <c r="BJ348"/>
      <c r="BK348"/>
      <c r="BL348"/>
      <c r="BM348"/>
      <c r="BN348"/>
      <c r="BO348"/>
      <c r="BP348"/>
      <c r="BQ348"/>
      <c r="BR348"/>
      <c r="EM348"/>
    </row>
    <row r="349" spans="16:143" x14ac:dyDescent="0.2">
      <c r="P349"/>
      <c r="Q349"/>
      <c r="S349"/>
      <c r="T349"/>
      <c r="U349"/>
      <c r="V349"/>
      <c r="W349"/>
      <c r="X349"/>
      <c r="Y349"/>
      <c r="Z349"/>
      <c r="AA349"/>
      <c r="AB349"/>
      <c r="AC349"/>
      <c r="AD349"/>
      <c r="AE349"/>
      <c r="AF349"/>
      <c r="AG349"/>
      <c r="AH349"/>
      <c r="AI349"/>
      <c r="AJ349"/>
      <c r="AK349"/>
      <c r="AL349"/>
      <c r="AM349"/>
      <c r="AN349"/>
      <c r="AO349"/>
      <c r="AP349"/>
      <c r="AQ349"/>
      <c r="AR349"/>
      <c r="AS349"/>
      <c r="AT349"/>
      <c r="AU349"/>
      <c r="AV349"/>
      <c r="AW349"/>
      <c r="AX349"/>
      <c r="AY349"/>
      <c r="AZ349"/>
      <c r="BA349"/>
      <c r="BB349"/>
      <c r="BC349"/>
      <c r="BD349"/>
      <c r="BE349"/>
      <c r="BF349"/>
      <c r="BG349"/>
      <c r="BH349"/>
      <c r="BI349"/>
      <c r="BJ349"/>
      <c r="BK349"/>
      <c r="BL349"/>
      <c r="BM349"/>
      <c r="BN349"/>
      <c r="BO349"/>
      <c r="BP349"/>
      <c r="BQ349"/>
      <c r="BR349"/>
      <c r="EM349"/>
    </row>
    <row r="350" spans="16:143" x14ac:dyDescent="0.2">
      <c r="P350"/>
      <c r="Q350"/>
      <c r="S350"/>
      <c r="T350"/>
      <c r="U350"/>
      <c r="V350"/>
      <c r="W350"/>
      <c r="X350"/>
      <c r="Y350"/>
      <c r="Z350"/>
      <c r="AA350"/>
      <c r="AB350"/>
      <c r="AC350"/>
      <c r="AD350"/>
      <c r="AE350"/>
      <c r="AF350"/>
      <c r="AG350"/>
      <c r="AH350"/>
      <c r="AI350"/>
      <c r="AJ350"/>
      <c r="AK350"/>
      <c r="AL350"/>
      <c r="AM350"/>
      <c r="AN350"/>
      <c r="AO350"/>
      <c r="AP350"/>
      <c r="AQ350"/>
      <c r="AR350"/>
      <c r="AS350"/>
      <c r="AT350"/>
      <c r="AU350"/>
      <c r="AV350"/>
      <c r="AW350"/>
      <c r="AX350"/>
      <c r="AY350"/>
      <c r="AZ350"/>
      <c r="BA350"/>
      <c r="BB350"/>
      <c r="BC350"/>
      <c r="BD350"/>
      <c r="BE350"/>
      <c r="BF350"/>
      <c r="BG350"/>
      <c r="BH350"/>
      <c r="BI350"/>
      <c r="BJ350"/>
      <c r="BK350"/>
      <c r="BL350"/>
      <c r="BM350"/>
      <c r="BN350"/>
      <c r="BO350"/>
      <c r="BP350"/>
      <c r="BQ350"/>
      <c r="BR350"/>
      <c r="EM350"/>
    </row>
    <row r="351" spans="16:143" x14ac:dyDescent="0.2">
      <c r="P351"/>
      <c r="Q351"/>
      <c r="S351"/>
      <c r="T351"/>
      <c r="U351"/>
      <c r="V351"/>
      <c r="W351"/>
      <c r="X351"/>
      <c r="Y351"/>
      <c r="Z351"/>
      <c r="AA351"/>
      <c r="AB351"/>
      <c r="AC351"/>
      <c r="AD351"/>
      <c r="AE351"/>
      <c r="AF351"/>
      <c r="AG351"/>
      <c r="AH351"/>
      <c r="AI351"/>
      <c r="AJ351"/>
      <c r="AK351"/>
      <c r="AL351"/>
      <c r="AM351"/>
      <c r="AN351"/>
      <c r="AO351"/>
      <c r="AP351"/>
      <c r="AQ351"/>
      <c r="AR351"/>
      <c r="AS351"/>
      <c r="AT351"/>
      <c r="AU351"/>
      <c r="AV351"/>
      <c r="AW351"/>
      <c r="AX351"/>
      <c r="AY351"/>
      <c r="AZ351"/>
      <c r="BA351"/>
      <c r="BB351"/>
      <c r="BC351"/>
      <c r="BD351"/>
      <c r="BE351"/>
      <c r="BF351"/>
      <c r="BG351"/>
      <c r="BH351"/>
      <c r="BI351"/>
      <c r="BJ351"/>
      <c r="BK351"/>
      <c r="BL351"/>
      <c r="BM351"/>
      <c r="BN351"/>
      <c r="BO351"/>
      <c r="BP351"/>
      <c r="BQ351"/>
      <c r="BR351"/>
      <c r="EM351"/>
    </row>
    <row r="352" spans="16:143" x14ac:dyDescent="0.2">
      <c r="P352"/>
      <c r="Q352"/>
      <c r="S352"/>
      <c r="T352"/>
      <c r="U352"/>
      <c r="V352"/>
      <c r="W352"/>
      <c r="X352"/>
      <c r="Y352"/>
      <c r="Z352"/>
      <c r="AA352"/>
      <c r="AB352"/>
      <c r="AC352"/>
      <c r="AD352"/>
      <c r="AE352"/>
      <c r="AF352"/>
      <c r="AG352"/>
      <c r="AH352"/>
      <c r="AI352"/>
      <c r="AJ352"/>
      <c r="AK352"/>
      <c r="AL352"/>
      <c r="AM352"/>
      <c r="AN352"/>
      <c r="AO352"/>
      <c r="AP352"/>
      <c r="AQ352"/>
      <c r="AR352"/>
      <c r="AS352"/>
      <c r="AT352"/>
      <c r="AU352"/>
      <c r="AV352"/>
      <c r="AW352"/>
      <c r="AX352"/>
      <c r="AY352"/>
      <c r="AZ352"/>
      <c r="BA352"/>
      <c r="BB352"/>
      <c r="BC352"/>
      <c r="BD352"/>
      <c r="BE352"/>
      <c r="BF352"/>
      <c r="BG352"/>
      <c r="BH352"/>
      <c r="BI352"/>
      <c r="BJ352"/>
      <c r="BK352"/>
      <c r="BL352"/>
      <c r="BM352"/>
      <c r="BN352"/>
      <c r="BO352"/>
      <c r="BP352"/>
      <c r="BQ352"/>
      <c r="BR352"/>
      <c r="EM352"/>
    </row>
    <row r="353" spans="16:143" x14ac:dyDescent="0.2">
      <c r="P353"/>
      <c r="Q353"/>
      <c r="S353"/>
      <c r="T353"/>
      <c r="U353"/>
      <c r="V353"/>
      <c r="W353"/>
      <c r="X353"/>
      <c r="Y353"/>
      <c r="Z353"/>
      <c r="AA353"/>
      <c r="AB353"/>
      <c r="AC353"/>
      <c r="AD353"/>
      <c r="AE353"/>
      <c r="AF353"/>
      <c r="AG353"/>
      <c r="AH353"/>
      <c r="AI353"/>
      <c r="AJ353"/>
      <c r="AK353"/>
      <c r="AL353"/>
      <c r="AM353"/>
      <c r="AN353"/>
      <c r="AO353"/>
      <c r="AP353"/>
      <c r="AQ353"/>
      <c r="AR353"/>
      <c r="AS353"/>
      <c r="AT353"/>
      <c r="AU353"/>
      <c r="AV353"/>
      <c r="AW353"/>
      <c r="AX353"/>
      <c r="AY353"/>
      <c r="AZ353"/>
      <c r="BA353"/>
      <c r="BB353"/>
      <c r="BC353"/>
      <c r="BD353"/>
      <c r="BE353"/>
      <c r="BF353"/>
      <c r="BG353"/>
      <c r="BH353"/>
      <c r="BI353"/>
      <c r="BJ353"/>
      <c r="BK353"/>
      <c r="BL353"/>
      <c r="BM353"/>
      <c r="BN353"/>
      <c r="BO353"/>
      <c r="BP353"/>
      <c r="BQ353"/>
      <c r="BR353"/>
      <c r="EM353"/>
    </row>
    <row r="354" spans="16:143" x14ac:dyDescent="0.2">
      <c r="P354"/>
      <c r="Q354"/>
      <c r="S354"/>
      <c r="T354"/>
      <c r="U354"/>
      <c r="V354"/>
      <c r="W354"/>
      <c r="X354"/>
      <c r="Y354"/>
      <c r="Z354"/>
      <c r="AA354"/>
      <c r="AB354"/>
      <c r="AC354"/>
      <c r="AD354"/>
      <c r="AE354"/>
      <c r="AF354"/>
      <c r="AG354"/>
      <c r="AH354"/>
      <c r="AI354"/>
      <c r="AJ354"/>
      <c r="AK354"/>
      <c r="AL354"/>
      <c r="AM354"/>
      <c r="AN354"/>
      <c r="AO354"/>
      <c r="AP354"/>
      <c r="AQ354"/>
      <c r="AR354"/>
      <c r="AS354"/>
      <c r="AT354"/>
      <c r="AU354"/>
      <c r="AV354"/>
      <c r="AW354"/>
      <c r="AX354"/>
      <c r="AY354"/>
      <c r="AZ354"/>
      <c r="BA354"/>
      <c r="BB354"/>
      <c r="BC354"/>
      <c r="BD354"/>
      <c r="BE354"/>
      <c r="BF354"/>
      <c r="BG354"/>
      <c r="BH354"/>
      <c r="BI354"/>
      <c r="BJ354"/>
      <c r="BK354"/>
      <c r="BL354"/>
      <c r="BM354"/>
      <c r="BN354"/>
      <c r="BO354"/>
      <c r="BP354"/>
      <c r="BQ354"/>
      <c r="BR354"/>
      <c r="EM354"/>
    </row>
    <row r="355" spans="16:143" x14ac:dyDescent="0.2">
      <c r="P355"/>
      <c r="Q355"/>
      <c r="S355"/>
      <c r="T355"/>
      <c r="U355"/>
      <c r="V355"/>
      <c r="W355"/>
      <c r="X355"/>
      <c r="Y355"/>
      <c r="Z355"/>
      <c r="AA355"/>
      <c r="AB355"/>
      <c r="AC355"/>
      <c r="AD355"/>
      <c r="AE355"/>
      <c r="AF355"/>
      <c r="AG355"/>
      <c r="AH355"/>
      <c r="AI355"/>
      <c r="AJ355"/>
      <c r="AK355"/>
      <c r="AL355"/>
      <c r="AM355"/>
      <c r="AN355"/>
      <c r="AO355"/>
      <c r="AP355"/>
      <c r="AQ355"/>
      <c r="AR355"/>
      <c r="AS355"/>
      <c r="AT355"/>
      <c r="AU355"/>
      <c r="AV355"/>
      <c r="AW355"/>
      <c r="AX355"/>
      <c r="AY355"/>
      <c r="AZ355"/>
      <c r="BA355"/>
      <c r="BB355"/>
      <c r="BC355"/>
      <c r="BD355"/>
      <c r="BE355"/>
      <c r="BF355"/>
      <c r="BG355"/>
      <c r="BH355"/>
      <c r="BI355"/>
      <c r="BJ355"/>
      <c r="BK355"/>
      <c r="BL355"/>
      <c r="BM355"/>
      <c r="BN355"/>
      <c r="BO355"/>
      <c r="BP355"/>
      <c r="BQ355"/>
      <c r="BR355"/>
      <c r="EM355"/>
    </row>
    <row r="356" spans="16:143" x14ac:dyDescent="0.2">
      <c r="P356"/>
      <c r="Q356"/>
      <c r="S356"/>
      <c r="T356"/>
      <c r="U356"/>
      <c r="V356"/>
      <c r="W356"/>
      <c r="X356"/>
      <c r="Y356"/>
      <c r="Z356"/>
      <c r="AA356"/>
      <c r="AB356"/>
      <c r="AC356"/>
      <c r="AD356"/>
      <c r="AE356"/>
      <c r="AF356"/>
      <c r="AG356"/>
      <c r="AH356"/>
      <c r="AI356"/>
      <c r="AJ356"/>
      <c r="AK356"/>
      <c r="AL356"/>
      <c r="AM356"/>
      <c r="AN356"/>
      <c r="AO356"/>
      <c r="AP356"/>
      <c r="AQ356"/>
      <c r="AR356"/>
      <c r="AS356"/>
      <c r="AT356"/>
      <c r="AU356"/>
      <c r="AV356"/>
      <c r="AW356"/>
      <c r="AX356"/>
      <c r="AY356"/>
      <c r="AZ356"/>
      <c r="BA356"/>
      <c r="BB356"/>
      <c r="BC356"/>
      <c r="BD356"/>
      <c r="BE356"/>
      <c r="BF356"/>
      <c r="BG356"/>
      <c r="BH356"/>
      <c r="BI356"/>
      <c r="BJ356"/>
      <c r="BK356"/>
      <c r="BL356"/>
      <c r="BM356"/>
      <c r="BN356"/>
      <c r="BO356"/>
      <c r="BP356"/>
      <c r="BQ356"/>
      <c r="BR356"/>
      <c r="EM356"/>
    </row>
    <row r="357" spans="16:143" x14ac:dyDescent="0.2">
      <c r="P357"/>
      <c r="Q357"/>
      <c r="S357"/>
      <c r="T357"/>
      <c r="U357"/>
      <c r="V357"/>
      <c r="W357"/>
      <c r="X357"/>
      <c r="Y357"/>
      <c r="Z357"/>
      <c r="AA357"/>
      <c r="AB357"/>
      <c r="AC357"/>
      <c r="AD357"/>
      <c r="AE357"/>
      <c r="AF357"/>
      <c r="AG357"/>
      <c r="AH357"/>
      <c r="AI357"/>
      <c r="AJ357"/>
      <c r="AK357"/>
      <c r="AL357"/>
      <c r="AM357"/>
      <c r="AN357"/>
      <c r="AO357"/>
      <c r="AP357"/>
      <c r="AQ357"/>
      <c r="AR357"/>
      <c r="AS357"/>
      <c r="AT357"/>
      <c r="AU357"/>
      <c r="AV357"/>
      <c r="AW357"/>
      <c r="AX357"/>
      <c r="AY357"/>
      <c r="AZ357"/>
      <c r="BA357"/>
      <c r="BB357"/>
      <c r="BC357"/>
      <c r="BD357"/>
      <c r="BE357"/>
      <c r="BF357"/>
      <c r="BG357"/>
      <c r="BH357"/>
      <c r="BI357"/>
      <c r="BJ357"/>
      <c r="BK357"/>
      <c r="BL357"/>
      <c r="BM357"/>
      <c r="BN357"/>
      <c r="BO357"/>
      <c r="BP357"/>
      <c r="BQ357"/>
      <c r="BR357"/>
      <c r="EM357"/>
    </row>
    <row r="358" spans="16:143" x14ac:dyDescent="0.2">
      <c r="P358"/>
      <c r="Q358"/>
      <c r="S358"/>
      <c r="T358"/>
      <c r="U358"/>
      <c r="V358"/>
      <c r="W358"/>
      <c r="X358"/>
      <c r="Y358"/>
      <c r="Z358"/>
      <c r="AA358"/>
      <c r="AB358"/>
      <c r="AC358"/>
      <c r="AD358"/>
      <c r="AE358"/>
      <c r="AF358"/>
      <c r="AG358"/>
      <c r="AH358"/>
      <c r="AI358"/>
      <c r="AJ358"/>
      <c r="AK358"/>
      <c r="AL358"/>
      <c r="AM358"/>
      <c r="AN358"/>
      <c r="AO358"/>
      <c r="AP358"/>
      <c r="AQ358"/>
      <c r="AR358"/>
      <c r="AS358"/>
      <c r="AT358"/>
      <c r="AU358"/>
      <c r="AV358"/>
      <c r="AW358"/>
      <c r="AX358"/>
      <c r="AY358"/>
      <c r="AZ358"/>
      <c r="BA358"/>
      <c r="BB358"/>
      <c r="BC358"/>
      <c r="BD358"/>
      <c r="BE358"/>
      <c r="BF358"/>
      <c r="BG358"/>
      <c r="BH358"/>
      <c r="BI358"/>
      <c r="BJ358"/>
      <c r="BK358"/>
      <c r="BL358"/>
      <c r="BM358"/>
      <c r="BN358"/>
      <c r="BO358"/>
      <c r="BP358"/>
      <c r="BQ358"/>
      <c r="BR358"/>
      <c r="EM358"/>
    </row>
    <row r="359" spans="16:143" x14ac:dyDescent="0.2">
      <c r="P359"/>
      <c r="Q359"/>
      <c r="S359"/>
      <c r="T359"/>
      <c r="U359"/>
      <c r="V359"/>
      <c r="W359"/>
      <c r="X359"/>
      <c r="Y359"/>
      <c r="Z359"/>
      <c r="AA359"/>
      <c r="AB359"/>
      <c r="AC359"/>
      <c r="AD359"/>
      <c r="AE359"/>
      <c r="AF359"/>
      <c r="AG359"/>
      <c r="AH359"/>
      <c r="AI359"/>
      <c r="AJ359"/>
      <c r="AK359"/>
      <c r="AL359"/>
      <c r="AM359"/>
      <c r="AN359"/>
      <c r="AO359"/>
      <c r="AP359"/>
      <c r="AQ359"/>
      <c r="AR359"/>
      <c r="AS359"/>
      <c r="AT359"/>
      <c r="AU359"/>
      <c r="AV359"/>
      <c r="AW359"/>
      <c r="AX359"/>
      <c r="AY359"/>
      <c r="AZ359"/>
      <c r="BA359"/>
      <c r="BB359"/>
      <c r="BC359"/>
      <c r="BD359"/>
      <c r="BE359"/>
      <c r="BF359"/>
      <c r="BG359"/>
      <c r="BH359"/>
      <c r="BI359"/>
      <c r="BJ359"/>
      <c r="BK359"/>
      <c r="BL359"/>
      <c r="BM359"/>
      <c r="BN359"/>
      <c r="BO359"/>
      <c r="BP359"/>
      <c r="BQ359"/>
      <c r="BR359"/>
      <c r="EM359"/>
    </row>
    <row r="360" spans="16:143" x14ac:dyDescent="0.2">
      <c r="P360"/>
      <c r="Q360"/>
      <c r="S360"/>
      <c r="T360"/>
      <c r="U360"/>
      <c r="V360"/>
      <c r="W360"/>
      <c r="X360"/>
      <c r="Y360"/>
      <c r="Z360"/>
      <c r="AA360"/>
      <c r="AB360"/>
      <c r="AC360"/>
      <c r="AD360"/>
      <c r="AE360"/>
      <c r="AF360"/>
      <c r="AG360"/>
      <c r="AH360"/>
      <c r="AI360"/>
      <c r="AJ360"/>
      <c r="AK360"/>
      <c r="AL360"/>
      <c r="AM360"/>
      <c r="AN360"/>
      <c r="AO360"/>
      <c r="AP360"/>
      <c r="AQ360"/>
      <c r="AR360"/>
      <c r="AS360"/>
      <c r="AT360"/>
      <c r="AU360"/>
      <c r="AV360"/>
      <c r="AW360"/>
      <c r="AX360"/>
      <c r="AY360"/>
      <c r="AZ360"/>
      <c r="BA360"/>
      <c r="BB360"/>
      <c r="BC360"/>
      <c r="BD360"/>
      <c r="BE360"/>
      <c r="BF360"/>
      <c r="BG360"/>
      <c r="BH360"/>
      <c r="BI360"/>
      <c r="BJ360"/>
      <c r="BK360"/>
      <c r="BL360"/>
      <c r="BM360"/>
      <c r="BN360"/>
      <c r="BO360"/>
      <c r="BP360"/>
      <c r="BQ360"/>
      <c r="BR360"/>
      <c r="EM360"/>
    </row>
    <row r="361" spans="16:143" x14ac:dyDescent="0.2">
      <c r="P361"/>
      <c r="Q361"/>
      <c r="S361"/>
      <c r="T361"/>
      <c r="U361"/>
      <c r="V361"/>
      <c r="W361"/>
      <c r="X361"/>
      <c r="Y361"/>
      <c r="Z361"/>
      <c r="AA361"/>
      <c r="AB361"/>
      <c r="AC361"/>
      <c r="AD361"/>
      <c r="AE361"/>
      <c r="AF361"/>
      <c r="AG361"/>
      <c r="AH361"/>
      <c r="AI361"/>
      <c r="AJ361"/>
      <c r="AK361"/>
      <c r="AL361"/>
      <c r="AM361"/>
      <c r="AN361"/>
      <c r="AO361"/>
      <c r="AP361"/>
      <c r="AQ361"/>
      <c r="AR361"/>
      <c r="AS361"/>
      <c r="AT361"/>
      <c r="AU361"/>
      <c r="AV361"/>
      <c r="AW361"/>
      <c r="AX361"/>
      <c r="AY361"/>
      <c r="AZ361"/>
      <c r="BA361"/>
      <c r="BB361"/>
      <c r="BC361"/>
      <c r="BD361"/>
      <c r="BE361"/>
      <c r="BF361"/>
      <c r="BG361"/>
      <c r="BH361"/>
      <c r="BI361"/>
      <c r="BJ361"/>
      <c r="BK361"/>
      <c r="BL361"/>
      <c r="BM361"/>
      <c r="BN361"/>
      <c r="BO361"/>
      <c r="BP361"/>
      <c r="BQ361"/>
      <c r="BR361"/>
      <c r="EM361"/>
    </row>
    <row r="362" spans="16:143" x14ac:dyDescent="0.2">
      <c r="P362"/>
      <c r="Q362"/>
      <c r="S362"/>
      <c r="T362"/>
      <c r="U362"/>
      <c r="V362"/>
      <c r="W362"/>
      <c r="X362"/>
      <c r="Y362"/>
      <c r="Z362"/>
      <c r="AA362"/>
      <c r="AB362"/>
      <c r="AC362"/>
      <c r="AD362"/>
      <c r="AE362"/>
      <c r="AF362"/>
      <c r="AG362"/>
      <c r="AH362"/>
      <c r="AI362"/>
      <c r="AJ362"/>
      <c r="AK362"/>
      <c r="AL362"/>
      <c r="AM362"/>
      <c r="AN362"/>
      <c r="AO362"/>
      <c r="AP362"/>
      <c r="AQ362"/>
      <c r="AR362"/>
      <c r="AS362"/>
      <c r="AT362"/>
      <c r="AU362"/>
      <c r="AV362"/>
      <c r="AW362"/>
      <c r="AX362"/>
      <c r="AY362"/>
      <c r="AZ362"/>
      <c r="BA362"/>
      <c r="BB362"/>
      <c r="BC362"/>
      <c r="BD362"/>
      <c r="BE362"/>
      <c r="BF362"/>
      <c r="BG362"/>
      <c r="BH362"/>
      <c r="BI362"/>
      <c r="BJ362"/>
      <c r="BK362"/>
      <c r="BL362"/>
      <c r="BM362"/>
      <c r="BN362"/>
      <c r="BO362"/>
      <c r="BP362"/>
      <c r="BQ362"/>
      <c r="BR362"/>
      <c r="EM362"/>
    </row>
    <row r="363" spans="16:143" x14ac:dyDescent="0.2">
      <c r="P363"/>
      <c r="Q363"/>
      <c r="S363"/>
      <c r="T363"/>
      <c r="U363"/>
      <c r="V363"/>
      <c r="W363"/>
      <c r="X363"/>
      <c r="Y363"/>
      <c r="Z363"/>
      <c r="AA363"/>
      <c r="AB363"/>
      <c r="AC363"/>
      <c r="AD363"/>
      <c r="AE363"/>
      <c r="AF363"/>
      <c r="AG363"/>
      <c r="AH363"/>
      <c r="AI363"/>
      <c r="AJ363"/>
      <c r="AK363"/>
      <c r="AL363"/>
      <c r="AM363"/>
      <c r="AN363"/>
      <c r="AO363"/>
      <c r="AP363"/>
      <c r="AQ363"/>
      <c r="AR363"/>
      <c r="AS363"/>
      <c r="AT363"/>
      <c r="AU363"/>
      <c r="AV363"/>
      <c r="AW363"/>
      <c r="AX363"/>
      <c r="AY363"/>
      <c r="AZ363"/>
      <c r="BA363"/>
      <c r="BB363"/>
      <c r="BC363"/>
      <c r="BD363"/>
      <c r="BE363"/>
      <c r="BF363"/>
      <c r="BG363"/>
      <c r="BH363"/>
      <c r="BI363"/>
      <c r="BJ363"/>
      <c r="BK363"/>
      <c r="BL363"/>
      <c r="BM363"/>
      <c r="BN363"/>
      <c r="BO363"/>
      <c r="BP363"/>
      <c r="BQ363"/>
      <c r="BR363"/>
      <c r="EM363"/>
    </row>
    <row r="364" spans="16:143" x14ac:dyDescent="0.2">
      <c r="P364"/>
      <c r="Q364"/>
      <c r="S364"/>
      <c r="T364"/>
      <c r="U364"/>
      <c r="V364"/>
      <c r="W364"/>
      <c r="X364"/>
      <c r="Y364"/>
      <c r="Z364"/>
      <c r="AA364"/>
      <c r="AB364"/>
      <c r="AC364"/>
      <c r="AD364"/>
      <c r="AE364"/>
      <c r="AF364"/>
      <c r="AG364"/>
      <c r="AH364"/>
      <c r="AI364"/>
      <c r="AJ364"/>
      <c r="AK364"/>
      <c r="AL364"/>
      <c r="AM364"/>
      <c r="AN364"/>
      <c r="AO364"/>
      <c r="AP364"/>
      <c r="AQ364"/>
      <c r="AR364"/>
      <c r="AS364"/>
      <c r="AT364"/>
      <c r="AU364"/>
      <c r="AV364"/>
      <c r="AW364"/>
      <c r="AX364"/>
      <c r="AY364"/>
      <c r="AZ364"/>
      <c r="BA364"/>
      <c r="BB364"/>
      <c r="BC364"/>
      <c r="BD364"/>
      <c r="BE364"/>
      <c r="BF364"/>
      <c r="BG364"/>
      <c r="BH364"/>
      <c r="BI364"/>
      <c r="BJ364"/>
      <c r="BK364"/>
      <c r="BL364"/>
      <c r="BM364"/>
      <c r="BN364"/>
      <c r="BO364"/>
      <c r="BP364"/>
      <c r="BQ364"/>
      <c r="BR364"/>
      <c r="EM364"/>
    </row>
    <row r="365" spans="16:143" x14ac:dyDescent="0.2">
      <c r="P365"/>
      <c r="Q365"/>
      <c r="S365"/>
      <c r="T365"/>
      <c r="U365"/>
      <c r="V365"/>
      <c r="W365"/>
      <c r="X365"/>
      <c r="Y365"/>
      <c r="Z365"/>
      <c r="AA365"/>
      <c r="AB365"/>
      <c r="AC365"/>
      <c r="AD365"/>
      <c r="AE365"/>
      <c r="AF365"/>
      <c r="AG365"/>
      <c r="AH365"/>
      <c r="AI365"/>
      <c r="AJ365"/>
      <c r="AK365"/>
      <c r="AL365"/>
      <c r="AM365"/>
      <c r="AN365"/>
      <c r="AO365"/>
      <c r="AP365"/>
      <c r="AQ365"/>
      <c r="AR365"/>
      <c r="AS365"/>
      <c r="AT365"/>
      <c r="AU365"/>
      <c r="AV365"/>
      <c r="AW365"/>
      <c r="AX365"/>
      <c r="AY365"/>
      <c r="AZ365"/>
      <c r="BA365"/>
      <c r="BB365"/>
      <c r="BC365"/>
      <c r="BD365"/>
      <c r="BE365"/>
      <c r="BF365"/>
      <c r="BG365"/>
      <c r="BH365"/>
      <c r="BI365"/>
      <c r="BJ365"/>
      <c r="BK365"/>
      <c r="BL365"/>
      <c r="BM365"/>
      <c r="BN365"/>
      <c r="BO365"/>
      <c r="BP365"/>
      <c r="BQ365"/>
      <c r="BR365"/>
      <c r="EM365"/>
    </row>
    <row r="366" spans="16:143" x14ac:dyDescent="0.2">
      <c r="P366"/>
      <c r="Q366"/>
      <c r="S366"/>
      <c r="T366"/>
      <c r="U366"/>
      <c r="V366"/>
      <c r="W366"/>
      <c r="X366"/>
      <c r="Y366"/>
      <c r="Z366"/>
      <c r="AA366"/>
      <c r="AB366"/>
      <c r="AC366"/>
      <c r="AD366"/>
      <c r="AE366"/>
      <c r="AF366"/>
      <c r="AG366"/>
      <c r="AH366"/>
      <c r="AI366"/>
      <c r="AJ366"/>
      <c r="AK366"/>
      <c r="AL366"/>
      <c r="AM366"/>
      <c r="AN366"/>
      <c r="AO366"/>
      <c r="AP366"/>
      <c r="AQ366"/>
      <c r="AR366"/>
      <c r="AS366"/>
      <c r="AT366"/>
      <c r="AU366"/>
      <c r="AV366"/>
      <c r="AW366"/>
      <c r="AX366"/>
      <c r="AY366"/>
      <c r="AZ366"/>
      <c r="BA366"/>
      <c r="BB366"/>
      <c r="BC366"/>
      <c r="BD366"/>
      <c r="BE366"/>
      <c r="BF366"/>
      <c r="BG366"/>
      <c r="BH366"/>
      <c r="BI366"/>
      <c r="BJ366"/>
      <c r="BK366"/>
      <c r="BL366"/>
      <c r="BM366"/>
      <c r="BN366"/>
      <c r="BO366"/>
      <c r="BP366"/>
      <c r="BQ366"/>
      <c r="BR366"/>
      <c r="EM366"/>
    </row>
    <row r="367" spans="16:143" x14ac:dyDescent="0.2">
      <c r="P367"/>
      <c r="Q367"/>
      <c r="S367"/>
      <c r="T367"/>
      <c r="U367"/>
      <c r="V367"/>
      <c r="W367"/>
      <c r="X367"/>
      <c r="Y367"/>
      <c r="Z367"/>
      <c r="AA367"/>
      <c r="AB367"/>
      <c r="AC367"/>
      <c r="AD367"/>
      <c r="AE367"/>
      <c r="AF367"/>
      <c r="AG367"/>
      <c r="AH367"/>
      <c r="AI367"/>
      <c r="AJ367"/>
      <c r="AK367"/>
      <c r="AL367"/>
      <c r="AM367"/>
      <c r="AN367"/>
      <c r="AO367"/>
      <c r="AP367"/>
      <c r="AQ367"/>
      <c r="AR367"/>
      <c r="AS367"/>
      <c r="AT367"/>
      <c r="AU367"/>
      <c r="AV367"/>
      <c r="AW367"/>
      <c r="AX367"/>
      <c r="AY367"/>
      <c r="AZ367"/>
      <c r="BA367"/>
      <c r="BB367"/>
      <c r="BC367"/>
      <c r="BD367"/>
      <c r="BE367"/>
      <c r="BF367"/>
      <c r="BG367"/>
      <c r="BH367"/>
      <c r="BI367"/>
      <c r="BJ367"/>
      <c r="BK367"/>
      <c r="BL367"/>
      <c r="BM367"/>
      <c r="BN367"/>
      <c r="BO367"/>
      <c r="BP367"/>
      <c r="BQ367"/>
      <c r="BR367"/>
      <c r="EM367"/>
    </row>
    <row r="368" spans="16:143" x14ac:dyDescent="0.2">
      <c r="P368"/>
      <c r="Q368"/>
      <c r="S368"/>
      <c r="T368"/>
      <c r="U368"/>
      <c r="V368"/>
      <c r="W368"/>
      <c r="X368"/>
      <c r="Y368"/>
      <c r="Z368"/>
      <c r="AA368"/>
      <c r="AB368"/>
      <c r="AC368"/>
      <c r="AD368"/>
      <c r="AE368"/>
      <c r="AF368"/>
      <c r="AG368"/>
      <c r="AH368"/>
      <c r="AI368"/>
      <c r="AJ368"/>
      <c r="AK368"/>
      <c r="AL368"/>
      <c r="AM368"/>
      <c r="AN368"/>
      <c r="AO368"/>
      <c r="AP368"/>
      <c r="AQ368"/>
      <c r="AR368"/>
      <c r="AS368"/>
      <c r="AT368"/>
      <c r="AU368"/>
      <c r="AV368"/>
      <c r="AW368"/>
      <c r="AX368"/>
      <c r="AY368"/>
      <c r="AZ368"/>
      <c r="BA368"/>
      <c r="BB368"/>
      <c r="BC368"/>
      <c r="BD368"/>
      <c r="BE368"/>
      <c r="BF368"/>
      <c r="BG368"/>
      <c r="BH368"/>
      <c r="BI368"/>
      <c r="BJ368"/>
      <c r="BK368"/>
      <c r="BL368"/>
      <c r="BM368"/>
      <c r="BN368"/>
      <c r="BO368"/>
      <c r="BP368"/>
      <c r="BQ368"/>
      <c r="BR368"/>
      <c r="EM368"/>
    </row>
    <row r="369" spans="16:143" x14ac:dyDescent="0.2">
      <c r="P369"/>
      <c r="Q369"/>
      <c r="S369"/>
      <c r="T369"/>
      <c r="U369"/>
      <c r="V369"/>
      <c r="W369"/>
      <c r="X369"/>
      <c r="Y369"/>
      <c r="Z369"/>
      <c r="AA369"/>
      <c r="AB369"/>
      <c r="AC369"/>
      <c r="AD369"/>
      <c r="AE369"/>
      <c r="AF369"/>
      <c r="AG369"/>
      <c r="AH369"/>
      <c r="AI369"/>
      <c r="AJ369"/>
      <c r="AK369"/>
      <c r="AL369"/>
      <c r="AM369"/>
      <c r="AN369"/>
      <c r="AO369"/>
      <c r="AP369"/>
      <c r="AQ369"/>
      <c r="AR369"/>
      <c r="AS369"/>
      <c r="AT369"/>
      <c r="AU369"/>
      <c r="AV369"/>
      <c r="AW369"/>
      <c r="AX369"/>
      <c r="AY369"/>
      <c r="AZ369"/>
      <c r="BA369"/>
      <c r="BB369"/>
      <c r="BC369"/>
      <c r="BD369"/>
      <c r="BE369"/>
      <c r="BF369"/>
      <c r="BG369"/>
      <c r="BH369"/>
      <c r="BI369"/>
      <c r="BJ369"/>
      <c r="BK369"/>
      <c r="BL369"/>
      <c r="BM369"/>
      <c r="BN369"/>
      <c r="BO369"/>
      <c r="BP369"/>
      <c r="BQ369"/>
      <c r="BR369"/>
      <c r="EM369"/>
    </row>
    <row r="370" spans="16:143" x14ac:dyDescent="0.2">
      <c r="P370"/>
      <c r="Q370"/>
      <c r="S370"/>
      <c r="T370"/>
      <c r="U370"/>
      <c r="V370"/>
      <c r="W370"/>
      <c r="X370"/>
      <c r="Y370"/>
      <c r="Z370"/>
      <c r="AA370"/>
      <c r="AB370"/>
      <c r="AC370"/>
      <c r="AD370"/>
      <c r="AE370"/>
      <c r="AF370"/>
      <c r="AG370"/>
      <c r="AH370"/>
      <c r="AI370"/>
      <c r="AJ370"/>
      <c r="AK370"/>
      <c r="AL370"/>
      <c r="AM370"/>
      <c r="AN370"/>
      <c r="AO370"/>
      <c r="AP370"/>
      <c r="AQ370"/>
      <c r="AR370"/>
      <c r="AS370"/>
      <c r="AT370"/>
      <c r="AU370"/>
      <c r="AV370"/>
      <c r="AW370"/>
      <c r="AX370"/>
      <c r="AY370"/>
      <c r="AZ370"/>
      <c r="BA370"/>
      <c r="BB370"/>
      <c r="BC370"/>
      <c r="BD370"/>
      <c r="BE370"/>
      <c r="BF370"/>
      <c r="BG370"/>
      <c r="BH370"/>
      <c r="BI370"/>
      <c r="BJ370"/>
      <c r="BK370"/>
      <c r="BL370"/>
      <c r="BM370"/>
      <c r="BN370"/>
      <c r="BO370"/>
      <c r="BP370"/>
      <c r="BQ370"/>
      <c r="BR370"/>
      <c r="EM370"/>
    </row>
    <row r="371" spans="16:143" x14ac:dyDescent="0.2">
      <c r="P371"/>
      <c r="Q371"/>
      <c r="S371"/>
      <c r="T371"/>
      <c r="U371"/>
      <c r="V371"/>
      <c r="W371"/>
      <c r="X371"/>
      <c r="Y371"/>
      <c r="Z371"/>
      <c r="AA371"/>
      <c r="AB371"/>
      <c r="AC371"/>
      <c r="AD371"/>
      <c r="AE371"/>
      <c r="AF371"/>
      <c r="AG371"/>
      <c r="AH371"/>
      <c r="AI371"/>
      <c r="AJ371"/>
      <c r="AK371"/>
      <c r="AL371"/>
      <c r="AM371"/>
      <c r="AN371"/>
      <c r="AO371"/>
      <c r="AP371"/>
      <c r="AQ371"/>
      <c r="AR371"/>
      <c r="AS371"/>
      <c r="AT371"/>
      <c r="AU371"/>
      <c r="AV371"/>
      <c r="AW371"/>
      <c r="AX371"/>
      <c r="AY371"/>
      <c r="AZ371"/>
      <c r="BA371"/>
      <c r="BB371"/>
      <c r="BC371"/>
      <c r="BD371"/>
      <c r="BE371"/>
      <c r="BF371"/>
      <c r="BG371"/>
      <c r="BH371"/>
      <c r="BI371"/>
      <c r="BJ371"/>
      <c r="BK371"/>
      <c r="BL371"/>
      <c r="BM371"/>
      <c r="BN371"/>
      <c r="BO371"/>
      <c r="BP371"/>
      <c r="BQ371"/>
      <c r="BR371"/>
      <c r="EM371"/>
    </row>
    <row r="372" spans="16:143" x14ac:dyDescent="0.2">
      <c r="P372"/>
      <c r="Q372"/>
      <c r="S372"/>
      <c r="T372"/>
      <c r="U372"/>
      <c r="V372"/>
      <c r="W372"/>
      <c r="X372"/>
      <c r="Y372"/>
      <c r="Z372"/>
      <c r="AA372"/>
      <c r="AB372"/>
      <c r="AC372"/>
      <c r="AD372"/>
      <c r="AE372"/>
      <c r="AF372"/>
      <c r="AG372"/>
      <c r="AH372"/>
      <c r="AI372"/>
      <c r="AJ372"/>
      <c r="AK372"/>
      <c r="AL372"/>
      <c r="AM372"/>
      <c r="AN372"/>
      <c r="AO372"/>
      <c r="AP372"/>
      <c r="AQ372"/>
      <c r="AR372"/>
      <c r="AS372"/>
      <c r="AT372"/>
      <c r="AU372"/>
      <c r="AV372"/>
      <c r="AW372"/>
      <c r="AX372"/>
      <c r="AY372"/>
      <c r="AZ372"/>
      <c r="BA372"/>
      <c r="BB372"/>
      <c r="BC372"/>
      <c r="BD372"/>
      <c r="BE372"/>
      <c r="BF372"/>
      <c r="BG372"/>
      <c r="BH372"/>
      <c r="BI372"/>
      <c r="BJ372"/>
      <c r="BK372"/>
      <c r="BL372"/>
      <c r="BM372"/>
      <c r="BN372"/>
      <c r="BO372"/>
      <c r="BP372"/>
      <c r="BQ372"/>
      <c r="BR372"/>
      <c r="EM372"/>
    </row>
    <row r="373" spans="16:143" x14ac:dyDescent="0.2">
      <c r="P373"/>
      <c r="Q373"/>
      <c r="S373"/>
      <c r="T373"/>
      <c r="U373"/>
      <c r="V373"/>
      <c r="W373"/>
      <c r="X373"/>
      <c r="Y373"/>
      <c r="Z373"/>
      <c r="AA373"/>
      <c r="AB373"/>
      <c r="AC373"/>
      <c r="AD373"/>
      <c r="AE373"/>
      <c r="AF373"/>
      <c r="AG373"/>
      <c r="AH373"/>
      <c r="AI373"/>
      <c r="AJ373"/>
      <c r="AK373"/>
      <c r="AL373"/>
      <c r="AM373"/>
      <c r="AN373"/>
      <c r="AO373"/>
      <c r="AP373"/>
      <c r="AQ373"/>
      <c r="AR373"/>
      <c r="AS373"/>
      <c r="AT373"/>
      <c r="AU373"/>
      <c r="AV373"/>
      <c r="AW373"/>
      <c r="AX373"/>
      <c r="AY373"/>
      <c r="AZ373"/>
      <c r="BA373"/>
      <c r="BB373"/>
      <c r="BC373"/>
      <c r="BD373"/>
      <c r="BE373"/>
      <c r="BF373"/>
      <c r="BG373"/>
      <c r="BH373"/>
      <c r="BI373"/>
      <c r="BJ373"/>
      <c r="BK373"/>
      <c r="BL373"/>
      <c r="BM373"/>
      <c r="BN373"/>
      <c r="BO373"/>
      <c r="BP373"/>
      <c r="BQ373"/>
      <c r="BR373"/>
      <c r="EM373"/>
    </row>
    <row r="374" spans="16:143" x14ac:dyDescent="0.2">
      <c r="P374"/>
      <c r="Q374"/>
      <c r="S374"/>
      <c r="T374"/>
      <c r="U374"/>
      <c r="V374"/>
      <c r="W374"/>
      <c r="X374"/>
      <c r="Y374"/>
      <c r="Z374"/>
      <c r="AA374"/>
      <c r="AB374"/>
      <c r="AC374"/>
      <c r="AD374"/>
      <c r="AE374"/>
      <c r="AF374"/>
      <c r="AG374"/>
      <c r="AH374"/>
      <c r="AI374"/>
      <c r="AJ374"/>
      <c r="AK374"/>
      <c r="AL374"/>
      <c r="AM374"/>
      <c r="AN374"/>
      <c r="AO374"/>
      <c r="AP374"/>
      <c r="AQ374"/>
      <c r="AR374"/>
      <c r="AS374"/>
      <c r="AT374"/>
      <c r="AU374"/>
      <c r="AV374"/>
      <c r="AW374"/>
      <c r="AX374"/>
      <c r="AY374"/>
      <c r="AZ374"/>
      <c r="BA374"/>
      <c r="BB374"/>
      <c r="BC374"/>
      <c r="BD374"/>
      <c r="BE374"/>
      <c r="BF374"/>
      <c r="BG374"/>
      <c r="BH374"/>
      <c r="BI374"/>
      <c r="BJ374"/>
      <c r="BK374"/>
      <c r="BL374"/>
      <c r="BM374"/>
      <c r="BN374"/>
      <c r="BO374"/>
      <c r="BP374"/>
      <c r="BQ374"/>
      <c r="BR374"/>
      <c r="EM374"/>
    </row>
    <row r="375" spans="16:143" x14ac:dyDescent="0.2">
      <c r="P375"/>
      <c r="Q375"/>
      <c r="S375"/>
      <c r="T375"/>
      <c r="U375"/>
      <c r="V375"/>
      <c r="W375"/>
      <c r="X375"/>
      <c r="Y375"/>
      <c r="Z375"/>
      <c r="AA375"/>
      <c r="AB375"/>
      <c r="AC375"/>
      <c r="AD375"/>
      <c r="AE375"/>
      <c r="AF375"/>
      <c r="AG375"/>
      <c r="AH375"/>
      <c r="AI375"/>
      <c r="AJ375"/>
      <c r="AK375"/>
      <c r="AL375"/>
      <c r="AM375"/>
      <c r="AN375"/>
      <c r="AO375"/>
      <c r="AP375"/>
      <c r="AQ375"/>
      <c r="AR375"/>
      <c r="AS375"/>
      <c r="AT375"/>
      <c r="AU375"/>
      <c r="AV375"/>
      <c r="AW375"/>
      <c r="AX375"/>
      <c r="AY375"/>
      <c r="AZ375"/>
      <c r="BA375"/>
      <c r="BB375"/>
      <c r="BC375"/>
      <c r="BD375"/>
      <c r="BE375"/>
      <c r="BF375"/>
      <c r="BG375"/>
      <c r="BH375"/>
      <c r="BI375"/>
      <c r="BJ375"/>
      <c r="BK375"/>
      <c r="BL375"/>
      <c r="BM375"/>
      <c r="BN375"/>
      <c r="BO375"/>
      <c r="BP375"/>
      <c r="BQ375"/>
      <c r="BR375"/>
      <c r="EM375"/>
    </row>
    <row r="376" spans="16:143" x14ac:dyDescent="0.2">
      <c r="P376"/>
      <c r="Q376"/>
      <c r="S376"/>
      <c r="T376"/>
      <c r="U376"/>
      <c r="V376"/>
      <c r="W376"/>
      <c r="X376"/>
      <c r="Y376"/>
      <c r="Z376"/>
      <c r="AA376"/>
      <c r="AB376"/>
      <c r="AC376"/>
      <c r="AD376"/>
      <c r="AE376"/>
      <c r="AF376"/>
      <c r="AG376"/>
      <c r="AH376"/>
      <c r="AI376"/>
      <c r="AJ376"/>
      <c r="AK376"/>
      <c r="AL376"/>
      <c r="AM376"/>
      <c r="AN376"/>
      <c r="AO376"/>
      <c r="AP376"/>
      <c r="AQ376"/>
      <c r="AR376"/>
      <c r="AS376"/>
      <c r="AT376"/>
      <c r="AU376"/>
      <c r="AV376"/>
      <c r="AW376"/>
      <c r="AX376"/>
      <c r="AY376"/>
      <c r="AZ376"/>
      <c r="BA376"/>
      <c r="BB376"/>
      <c r="BC376"/>
      <c r="BD376"/>
      <c r="BE376"/>
      <c r="BF376"/>
      <c r="BG376"/>
      <c r="BH376"/>
      <c r="BI376"/>
      <c r="BJ376"/>
      <c r="BK376"/>
      <c r="BL376"/>
      <c r="BM376"/>
      <c r="BN376"/>
      <c r="BO376"/>
      <c r="BP376"/>
      <c r="BQ376"/>
      <c r="BR376"/>
      <c r="EM376"/>
    </row>
    <row r="377" spans="16:143" x14ac:dyDescent="0.2">
      <c r="P377"/>
      <c r="Q377"/>
      <c r="S377"/>
      <c r="T377"/>
      <c r="U377"/>
      <c r="V377"/>
      <c r="W377"/>
      <c r="X377"/>
      <c r="Y377"/>
      <c r="Z377"/>
      <c r="AA377"/>
      <c r="AB377"/>
      <c r="AC377"/>
      <c r="AD377"/>
      <c r="AE377"/>
      <c r="AF377"/>
      <c r="AG377"/>
      <c r="AH377"/>
      <c r="AI377"/>
      <c r="AJ377"/>
      <c r="AK377"/>
      <c r="AL377"/>
      <c r="AM377"/>
      <c r="AN377"/>
      <c r="AO377"/>
      <c r="AP377"/>
      <c r="AQ377"/>
      <c r="AR377"/>
      <c r="AS377"/>
      <c r="AT377"/>
      <c r="AU377"/>
      <c r="AV377"/>
      <c r="AW377"/>
      <c r="AX377"/>
      <c r="AY377"/>
      <c r="AZ377"/>
      <c r="BA377"/>
      <c r="BB377"/>
      <c r="BC377"/>
      <c r="BD377"/>
      <c r="BE377"/>
      <c r="BF377"/>
      <c r="BG377"/>
      <c r="BH377"/>
      <c r="BI377"/>
      <c r="BJ377"/>
      <c r="BK377"/>
      <c r="BL377"/>
      <c r="BM377"/>
      <c r="BN377"/>
      <c r="BO377"/>
      <c r="BP377"/>
      <c r="BQ377"/>
      <c r="BR377"/>
      <c r="EM377"/>
    </row>
    <row r="378" spans="16:143" x14ac:dyDescent="0.2">
      <c r="P378"/>
      <c r="Q378"/>
      <c r="S378"/>
      <c r="T378"/>
      <c r="U378"/>
      <c r="V378"/>
      <c r="W378"/>
      <c r="X378"/>
      <c r="Y378"/>
      <c r="Z378"/>
      <c r="AA378"/>
      <c r="AB378"/>
      <c r="AC378"/>
      <c r="AD378"/>
      <c r="AE378"/>
      <c r="AF378"/>
      <c r="AG378"/>
      <c r="AH378"/>
      <c r="AI378"/>
      <c r="AJ378"/>
      <c r="AK378"/>
      <c r="AL378"/>
      <c r="AM378"/>
      <c r="AN378"/>
      <c r="AO378"/>
      <c r="AP378"/>
      <c r="AQ378"/>
      <c r="AR378"/>
      <c r="AS378"/>
      <c r="AT378"/>
      <c r="AU378"/>
      <c r="AV378"/>
      <c r="AW378"/>
      <c r="AX378"/>
      <c r="AY378"/>
      <c r="AZ378"/>
      <c r="BA378"/>
      <c r="BB378"/>
      <c r="BC378"/>
      <c r="BD378"/>
      <c r="BE378"/>
      <c r="BF378"/>
      <c r="BG378"/>
      <c r="BH378"/>
      <c r="BI378"/>
      <c r="BJ378"/>
      <c r="BK378"/>
      <c r="BL378"/>
      <c r="BM378"/>
      <c r="BN378"/>
      <c r="BO378"/>
      <c r="BP378"/>
      <c r="BQ378"/>
      <c r="BR378"/>
      <c r="EM378"/>
    </row>
    <row r="379" spans="16:143" x14ac:dyDescent="0.2">
      <c r="P379"/>
      <c r="Q379"/>
      <c r="S379"/>
      <c r="T379"/>
      <c r="U379"/>
      <c r="V379"/>
      <c r="W379"/>
      <c r="X379"/>
      <c r="Y379"/>
      <c r="Z379"/>
      <c r="AA379"/>
      <c r="AB379"/>
      <c r="AC379"/>
      <c r="AD379"/>
      <c r="AE379"/>
      <c r="AF379"/>
      <c r="AG379"/>
      <c r="AH379"/>
      <c r="AI379"/>
      <c r="AJ379"/>
      <c r="AK379"/>
      <c r="AL379"/>
      <c r="AM379"/>
      <c r="AN379"/>
      <c r="AO379"/>
      <c r="AP379"/>
      <c r="AQ379"/>
      <c r="AR379"/>
      <c r="AS379"/>
      <c r="AT379"/>
      <c r="AU379"/>
      <c r="AV379"/>
      <c r="AW379"/>
      <c r="AX379"/>
      <c r="AY379"/>
      <c r="AZ379"/>
      <c r="BA379"/>
      <c r="BB379"/>
      <c r="BC379"/>
      <c r="BD379"/>
      <c r="BE379"/>
      <c r="BF379"/>
      <c r="BG379"/>
      <c r="BH379"/>
      <c r="BI379"/>
      <c r="BJ379"/>
      <c r="BK379"/>
      <c r="BL379"/>
      <c r="BM379"/>
      <c r="BN379"/>
      <c r="BO379"/>
      <c r="BP379"/>
      <c r="BQ379"/>
      <c r="BR379"/>
      <c r="EM379"/>
    </row>
    <row r="380" spans="16:143" x14ac:dyDescent="0.2">
      <c r="P380"/>
      <c r="Q380"/>
      <c r="S380"/>
      <c r="T380"/>
      <c r="U380"/>
      <c r="V380"/>
      <c r="W380"/>
      <c r="X380"/>
      <c r="Y380"/>
      <c r="Z380"/>
      <c r="AA380"/>
      <c r="AB380"/>
      <c r="AC380"/>
      <c r="AD380"/>
      <c r="AE380"/>
      <c r="AF380"/>
      <c r="AG380"/>
      <c r="AH380"/>
      <c r="AI380"/>
      <c r="AJ380"/>
      <c r="AK380"/>
      <c r="AL380"/>
      <c r="AM380"/>
      <c r="AN380"/>
      <c r="AO380"/>
      <c r="AP380"/>
      <c r="AQ380"/>
      <c r="AR380"/>
      <c r="AS380"/>
      <c r="AT380"/>
      <c r="AU380"/>
      <c r="AV380"/>
      <c r="AW380"/>
      <c r="AX380"/>
      <c r="AY380"/>
      <c r="AZ380"/>
      <c r="BA380"/>
      <c r="BB380"/>
      <c r="BC380"/>
      <c r="BD380"/>
      <c r="BE380"/>
      <c r="BF380"/>
      <c r="BG380"/>
      <c r="BH380"/>
      <c r="BI380"/>
      <c r="BJ380"/>
      <c r="BK380"/>
      <c r="BL380"/>
      <c r="BM380"/>
      <c r="BN380"/>
      <c r="BO380"/>
      <c r="BP380"/>
      <c r="BQ380"/>
      <c r="BR380"/>
      <c r="EM380"/>
    </row>
    <row r="381" spans="16:143" x14ac:dyDescent="0.2">
      <c r="P381"/>
      <c r="Q381"/>
      <c r="S381"/>
      <c r="T381"/>
      <c r="U381"/>
      <c r="V381"/>
      <c r="W381"/>
      <c r="X381"/>
      <c r="Y381"/>
      <c r="Z381"/>
      <c r="AA381"/>
      <c r="AB381"/>
      <c r="AC381"/>
      <c r="AD381"/>
      <c r="AE381"/>
      <c r="AF381"/>
      <c r="AG381"/>
      <c r="AH381"/>
      <c r="AI381"/>
      <c r="AJ381"/>
      <c r="AK381"/>
      <c r="AL381"/>
      <c r="AM381"/>
      <c r="AN381"/>
      <c r="AO381"/>
      <c r="AP381"/>
      <c r="AQ381"/>
      <c r="AR381"/>
      <c r="AS381"/>
      <c r="AT381"/>
      <c r="AU381"/>
      <c r="AV381"/>
      <c r="AW381"/>
      <c r="AX381"/>
      <c r="AY381"/>
      <c r="AZ381"/>
      <c r="BA381"/>
      <c r="BB381"/>
      <c r="BC381"/>
      <c r="BD381"/>
      <c r="BE381"/>
      <c r="BF381"/>
      <c r="BG381"/>
      <c r="BH381"/>
      <c r="BI381"/>
      <c r="BJ381"/>
      <c r="BK381"/>
      <c r="BL381"/>
      <c r="BM381"/>
      <c r="BN381"/>
      <c r="BO381"/>
      <c r="BP381"/>
      <c r="BQ381"/>
      <c r="BR381"/>
      <c r="EM381"/>
    </row>
    <row r="382" spans="16:143" x14ac:dyDescent="0.2">
      <c r="P382"/>
      <c r="Q382"/>
      <c r="S382"/>
      <c r="T382"/>
      <c r="U382"/>
      <c r="V382"/>
      <c r="W382"/>
      <c r="X382"/>
      <c r="Y382"/>
      <c r="Z382"/>
      <c r="AA382"/>
      <c r="AB382"/>
      <c r="AC382"/>
      <c r="AD382"/>
      <c r="AE382"/>
      <c r="AF382"/>
      <c r="AG382"/>
      <c r="AH382"/>
      <c r="AI382"/>
      <c r="AJ382"/>
      <c r="AK382"/>
      <c r="AL382"/>
      <c r="AM382"/>
      <c r="AN382"/>
      <c r="AO382"/>
      <c r="AP382"/>
      <c r="AQ382"/>
      <c r="AR382"/>
      <c r="AS382"/>
      <c r="AT382"/>
      <c r="AU382"/>
      <c r="AV382"/>
      <c r="AW382"/>
      <c r="AX382"/>
      <c r="AY382"/>
      <c r="AZ382"/>
      <c r="BA382"/>
      <c r="BB382"/>
      <c r="BC382"/>
      <c r="BD382"/>
      <c r="BE382"/>
      <c r="BF382"/>
      <c r="BG382"/>
      <c r="BH382"/>
      <c r="BI382"/>
      <c r="BJ382"/>
      <c r="BK382"/>
      <c r="BL382"/>
      <c r="BM382"/>
      <c r="BN382"/>
      <c r="BO382"/>
      <c r="BP382"/>
      <c r="BQ382"/>
      <c r="BR382"/>
      <c r="EM382"/>
    </row>
    <row r="383" spans="16:143" x14ac:dyDescent="0.2">
      <c r="P383"/>
      <c r="Q383"/>
      <c r="S383"/>
      <c r="T383"/>
      <c r="U383"/>
      <c r="V383"/>
      <c r="W383"/>
      <c r="X383"/>
      <c r="Y383"/>
      <c r="Z383"/>
      <c r="AA383"/>
      <c r="AB383"/>
      <c r="AC383"/>
      <c r="AD383"/>
      <c r="AE383"/>
      <c r="AF383"/>
      <c r="AG383"/>
      <c r="AH383"/>
      <c r="AI383"/>
      <c r="AJ383"/>
      <c r="AK383"/>
      <c r="AL383"/>
      <c r="AM383"/>
      <c r="AN383"/>
      <c r="AO383"/>
      <c r="AP383"/>
      <c r="AQ383"/>
      <c r="AR383"/>
      <c r="AS383"/>
      <c r="AT383"/>
      <c r="AU383"/>
      <c r="AV383"/>
      <c r="AW383"/>
      <c r="AX383"/>
      <c r="AY383"/>
      <c r="AZ383"/>
      <c r="BA383"/>
      <c r="BB383"/>
      <c r="BC383"/>
      <c r="BD383"/>
      <c r="BE383"/>
      <c r="BF383"/>
      <c r="BG383"/>
      <c r="BH383"/>
      <c r="BI383"/>
      <c r="BJ383"/>
      <c r="BK383"/>
      <c r="BL383"/>
      <c r="BM383"/>
      <c r="BN383"/>
      <c r="BO383"/>
      <c r="BP383"/>
      <c r="BQ383"/>
      <c r="BR383"/>
      <c r="EM383"/>
    </row>
    <row r="384" spans="16:143" x14ac:dyDescent="0.2">
      <c r="P384"/>
      <c r="Q384"/>
      <c r="S384"/>
      <c r="T384"/>
      <c r="U384"/>
      <c r="V384"/>
      <c r="W384"/>
      <c r="X384"/>
      <c r="Y384"/>
      <c r="Z384"/>
      <c r="AA384"/>
      <c r="AB384"/>
      <c r="AC384"/>
      <c r="AD384"/>
      <c r="AE384"/>
      <c r="AF384"/>
      <c r="AG384"/>
      <c r="AH384"/>
      <c r="AI384"/>
      <c r="AJ384"/>
      <c r="AK384"/>
      <c r="AL384"/>
      <c r="AM384"/>
      <c r="AN384"/>
      <c r="AO384"/>
      <c r="AP384"/>
      <c r="AQ384"/>
      <c r="AR384"/>
      <c r="AS384"/>
      <c r="AT384"/>
      <c r="AU384"/>
      <c r="AV384"/>
      <c r="AW384"/>
      <c r="AX384"/>
      <c r="AY384"/>
      <c r="AZ384"/>
      <c r="BA384"/>
      <c r="BB384"/>
      <c r="BC384"/>
      <c r="BD384"/>
      <c r="BE384"/>
      <c r="BF384"/>
      <c r="BG384"/>
      <c r="BH384"/>
      <c r="BI384"/>
      <c r="BJ384"/>
      <c r="BK384"/>
      <c r="BL384"/>
      <c r="BM384"/>
      <c r="BN384"/>
      <c r="BO384"/>
      <c r="BP384"/>
      <c r="BQ384"/>
      <c r="BR384"/>
      <c r="EM384"/>
    </row>
    <row r="385" spans="16:143" x14ac:dyDescent="0.2">
      <c r="P385"/>
      <c r="Q385"/>
      <c r="S385"/>
      <c r="T385"/>
      <c r="U385"/>
      <c r="V385"/>
      <c r="W385"/>
      <c r="X385"/>
      <c r="Y385"/>
      <c r="Z385"/>
      <c r="AA385"/>
      <c r="AB385"/>
      <c r="AC385"/>
      <c r="AD385"/>
      <c r="AE385"/>
      <c r="AF385"/>
      <c r="AG385"/>
      <c r="AH385"/>
      <c r="AI385"/>
      <c r="AJ385"/>
      <c r="AK385"/>
      <c r="AL385"/>
      <c r="AM385"/>
      <c r="AN385"/>
      <c r="AO385"/>
      <c r="AP385"/>
      <c r="AQ385"/>
      <c r="AR385"/>
      <c r="AS385"/>
      <c r="AT385"/>
      <c r="AU385"/>
      <c r="AV385"/>
      <c r="AW385"/>
      <c r="AX385"/>
      <c r="AY385"/>
      <c r="AZ385"/>
      <c r="BA385"/>
      <c r="BB385"/>
      <c r="BC385"/>
      <c r="BD385"/>
      <c r="BE385"/>
      <c r="BF385"/>
      <c r="BG385"/>
      <c r="BH385"/>
      <c r="BI385"/>
      <c r="BJ385"/>
      <c r="BK385"/>
      <c r="BL385"/>
      <c r="BM385"/>
      <c r="BN385"/>
      <c r="BO385"/>
      <c r="BP385"/>
      <c r="BQ385"/>
      <c r="BR385"/>
      <c r="EM385"/>
    </row>
    <row r="386" spans="16:143" x14ac:dyDescent="0.2">
      <c r="P386"/>
      <c r="Q386"/>
      <c r="S386"/>
      <c r="T386"/>
      <c r="U386"/>
      <c r="V386"/>
      <c r="W386"/>
      <c r="X386"/>
      <c r="Y386"/>
      <c r="Z386"/>
      <c r="AA386"/>
      <c r="AB386"/>
      <c r="AC386"/>
      <c r="AD386"/>
      <c r="AE386"/>
      <c r="AF386"/>
      <c r="AG386"/>
      <c r="AH386"/>
      <c r="AI386"/>
      <c r="AJ386"/>
      <c r="AK386"/>
      <c r="AL386"/>
      <c r="AM386"/>
      <c r="AN386"/>
      <c r="AO386"/>
      <c r="AP386"/>
      <c r="AQ386"/>
      <c r="AR386"/>
      <c r="AS386"/>
      <c r="AT386"/>
      <c r="AU386"/>
      <c r="AV386"/>
      <c r="AW386"/>
      <c r="AX386"/>
      <c r="AY386"/>
      <c r="AZ386"/>
      <c r="BA386"/>
      <c r="BB386"/>
      <c r="BC386"/>
      <c r="BD386"/>
      <c r="BE386"/>
      <c r="BF386"/>
      <c r="BG386"/>
      <c r="BH386"/>
      <c r="BI386"/>
      <c r="BJ386"/>
      <c r="BK386"/>
      <c r="BL386"/>
      <c r="BM386"/>
      <c r="BN386"/>
      <c r="BO386"/>
      <c r="BP386"/>
      <c r="BQ386"/>
      <c r="BR386"/>
      <c r="EM386"/>
    </row>
    <row r="387" spans="16:143" x14ac:dyDescent="0.2">
      <c r="P387"/>
      <c r="Q387"/>
      <c r="S387"/>
      <c r="T387"/>
      <c r="U387"/>
      <c r="V387"/>
      <c r="W387"/>
      <c r="X387"/>
      <c r="Y387"/>
      <c r="Z387"/>
      <c r="AA387"/>
      <c r="AB387"/>
      <c r="AC387"/>
      <c r="AD387"/>
      <c r="AE387"/>
      <c r="AF387"/>
      <c r="AG387"/>
      <c r="AH387"/>
      <c r="AI387"/>
      <c r="AJ387"/>
      <c r="AK387"/>
      <c r="AL387"/>
      <c r="AM387"/>
      <c r="AN387"/>
      <c r="AO387"/>
      <c r="AP387"/>
      <c r="AQ387"/>
      <c r="AR387"/>
      <c r="AS387"/>
      <c r="AT387"/>
      <c r="AU387"/>
      <c r="AV387"/>
      <c r="AW387"/>
      <c r="AX387"/>
      <c r="AY387"/>
      <c r="AZ387"/>
      <c r="BA387"/>
      <c r="BB387"/>
      <c r="BC387"/>
      <c r="BD387"/>
      <c r="BE387"/>
      <c r="BF387"/>
      <c r="BG387"/>
      <c r="BH387"/>
      <c r="BI387"/>
      <c r="BJ387"/>
      <c r="BK387"/>
      <c r="BL387"/>
      <c r="BM387"/>
      <c r="BN387"/>
      <c r="BO387"/>
      <c r="BP387"/>
      <c r="BQ387"/>
      <c r="BR387"/>
      <c r="EM387"/>
    </row>
    <row r="388" spans="16:143" x14ac:dyDescent="0.2">
      <c r="P388"/>
      <c r="Q388"/>
      <c r="S388"/>
      <c r="T388"/>
      <c r="U388"/>
      <c r="V388"/>
      <c r="W388"/>
      <c r="X388"/>
      <c r="Y388"/>
      <c r="Z388"/>
      <c r="AA388"/>
      <c r="AB388"/>
      <c r="AC388"/>
      <c r="AD388"/>
      <c r="AE388"/>
      <c r="AF388"/>
      <c r="AG388"/>
      <c r="AH388"/>
      <c r="AI388"/>
      <c r="AJ388"/>
      <c r="AK388"/>
      <c r="AL388"/>
      <c r="AM388"/>
      <c r="AN388"/>
      <c r="AO388"/>
      <c r="AP388"/>
      <c r="AQ388"/>
      <c r="AR388"/>
      <c r="AS388"/>
      <c r="AT388"/>
      <c r="AU388"/>
      <c r="AV388"/>
      <c r="AW388"/>
      <c r="AX388"/>
      <c r="AY388"/>
      <c r="AZ388"/>
      <c r="BA388"/>
      <c r="BB388"/>
      <c r="BC388"/>
      <c r="BD388"/>
      <c r="BE388"/>
      <c r="BF388"/>
      <c r="BG388"/>
      <c r="BH388"/>
      <c r="BI388"/>
      <c r="BJ388"/>
      <c r="BK388"/>
      <c r="BL388"/>
      <c r="BM388"/>
      <c r="BN388"/>
      <c r="BO388"/>
      <c r="BP388"/>
      <c r="BQ388"/>
      <c r="BR388"/>
      <c r="EM388"/>
    </row>
    <row r="389" spans="16:143" x14ac:dyDescent="0.2">
      <c r="P389"/>
      <c r="Q389"/>
      <c r="S389"/>
      <c r="T389"/>
      <c r="U389"/>
      <c r="V389"/>
      <c r="W389"/>
      <c r="X389"/>
      <c r="Y389"/>
      <c r="Z389"/>
      <c r="AA389"/>
      <c r="AB389"/>
      <c r="AC389"/>
      <c r="AD389"/>
      <c r="AE389"/>
      <c r="AF389"/>
      <c r="AG389"/>
      <c r="AH389"/>
      <c r="AI389"/>
      <c r="AJ389"/>
      <c r="AK389"/>
      <c r="AL389"/>
      <c r="AM389"/>
      <c r="AN389"/>
      <c r="AO389"/>
      <c r="AP389"/>
      <c r="AQ389"/>
      <c r="AR389"/>
      <c r="AS389"/>
      <c r="AT389"/>
      <c r="AU389"/>
      <c r="AV389"/>
      <c r="AW389"/>
      <c r="AX389"/>
      <c r="AY389"/>
      <c r="AZ389"/>
      <c r="BA389"/>
      <c r="BB389"/>
      <c r="BC389"/>
      <c r="BD389"/>
      <c r="BE389"/>
      <c r="BF389"/>
      <c r="BG389"/>
      <c r="BH389"/>
      <c r="BI389"/>
      <c r="BJ389"/>
      <c r="BK389"/>
      <c r="BL389"/>
      <c r="BM389"/>
      <c r="BN389"/>
      <c r="BO389"/>
      <c r="BP389"/>
      <c r="BQ389"/>
      <c r="BR389"/>
      <c r="EM389"/>
    </row>
    <row r="390" spans="16:143" x14ac:dyDescent="0.2">
      <c r="P390"/>
      <c r="Q390"/>
      <c r="S390"/>
      <c r="T390"/>
      <c r="U390"/>
      <c r="V390"/>
      <c r="W390"/>
      <c r="X390"/>
      <c r="Y390"/>
      <c r="Z390"/>
      <c r="AA390"/>
      <c r="AB390"/>
      <c r="AC390"/>
      <c r="AD390"/>
      <c r="AE390"/>
      <c r="AF390"/>
      <c r="AG390"/>
      <c r="AH390"/>
      <c r="AI390"/>
      <c r="AJ390"/>
      <c r="AK390"/>
      <c r="AL390"/>
      <c r="AM390"/>
      <c r="AN390"/>
      <c r="AO390"/>
      <c r="AP390"/>
      <c r="AQ390"/>
      <c r="AR390"/>
      <c r="AS390"/>
      <c r="AT390"/>
      <c r="AU390"/>
      <c r="AV390"/>
      <c r="AW390"/>
      <c r="AX390"/>
      <c r="AY390"/>
      <c r="AZ390"/>
      <c r="BA390"/>
      <c r="BB390"/>
      <c r="BC390"/>
      <c r="BD390"/>
      <c r="BE390"/>
      <c r="BF390"/>
      <c r="BG390"/>
      <c r="BH390"/>
      <c r="BI390"/>
      <c r="BJ390"/>
      <c r="BK390"/>
      <c r="BL390"/>
      <c r="BM390"/>
      <c r="BN390"/>
      <c r="BO390"/>
      <c r="BP390"/>
      <c r="BQ390"/>
      <c r="BR390"/>
      <c r="EM390"/>
    </row>
    <row r="391" spans="16:143" x14ac:dyDescent="0.2">
      <c r="P391"/>
      <c r="Q391"/>
      <c r="S391"/>
      <c r="T391"/>
      <c r="U391"/>
      <c r="V391"/>
      <c r="W391"/>
      <c r="X391"/>
      <c r="Y391"/>
      <c r="Z391"/>
      <c r="AA391"/>
      <c r="AB391"/>
      <c r="AC391"/>
      <c r="AD391"/>
      <c r="AE391"/>
      <c r="AF391"/>
      <c r="AG391"/>
      <c r="AH391"/>
      <c r="AI391"/>
      <c r="AJ391"/>
      <c r="AK391"/>
      <c r="AL391"/>
      <c r="AM391"/>
      <c r="AN391"/>
      <c r="AO391"/>
      <c r="AP391"/>
      <c r="AQ391"/>
      <c r="AR391"/>
      <c r="AS391"/>
      <c r="AT391"/>
      <c r="AU391"/>
      <c r="AV391"/>
      <c r="AW391"/>
      <c r="AX391"/>
      <c r="AY391"/>
      <c r="AZ391"/>
      <c r="BA391"/>
      <c r="BB391"/>
      <c r="BC391"/>
      <c r="BD391"/>
      <c r="BE391"/>
      <c r="BF391"/>
      <c r="BG391"/>
      <c r="BH391"/>
      <c r="BI391"/>
      <c r="BJ391"/>
      <c r="BK391"/>
      <c r="BL391"/>
      <c r="BM391"/>
      <c r="BN391"/>
      <c r="BO391"/>
      <c r="BP391"/>
      <c r="BQ391"/>
      <c r="BR391"/>
      <c r="EM391"/>
    </row>
    <row r="392" spans="16:143" x14ac:dyDescent="0.2">
      <c r="P392"/>
      <c r="Q392"/>
      <c r="S392"/>
      <c r="T392"/>
      <c r="U392"/>
      <c r="V392"/>
      <c r="W392"/>
      <c r="X392"/>
      <c r="Y392"/>
      <c r="Z392"/>
      <c r="AA392"/>
      <c r="AB392"/>
      <c r="AC392"/>
      <c r="AD392"/>
      <c r="AE392"/>
      <c r="AF392"/>
      <c r="AG392"/>
      <c r="AH392"/>
      <c r="AI392"/>
      <c r="AJ392"/>
      <c r="AK392"/>
      <c r="AL392"/>
      <c r="AM392"/>
      <c r="AN392"/>
      <c r="AO392"/>
      <c r="AP392"/>
      <c r="AQ392"/>
      <c r="AR392"/>
      <c r="AS392"/>
      <c r="AT392"/>
      <c r="AU392"/>
      <c r="AV392"/>
      <c r="AW392"/>
      <c r="AX392"/>
      <c r="AY392"/>
      <c r="AZ392"/>
      <c r="BA392"/>
      <c r="BB392"/>
      <c r="BC392"/>
      <c r="BD392"/>
      <c r="BE392"/>
      <c r="BF392"/>
      <c r="BG392"/>
      <c r="BH392"/>
      <c r="BI392"/>
      <c r="BJ392"/>
      <c r="BK392"/>
      <c r="BL392"/>
      <c r="BM392"/>
      <c r="BN392"/>
      <c r="BO392"/>
      <c r="BP392"/>
      <c r="BQ392"/>
      <c r="BR392"/>
      <c r="EM392"/>
    </row>
    <row r="393" spans="16:143" x14ac:dyDescent="0.2">
      <c r="P393"/>
      <c r="Q393"/>
      <c r="S393"/>
      <c r="T393"/>
      <c r="U393"/>
      <c r="V393"/>
      <c r="W393"/>
      <c r="X393"/>
      <c r="Y393"/>
      <c r="Z393"/>
      <c r="AA393"/>
      <c r="AB393"/>
      <c r="AC393"/>
      <c r="AD393"/>
      <c r="AE393"/>
      <c r="AF393"/>
      <c r="AG393"/>
      <c r="AH393"/>
      <c r="AI393"/>
      <c r="AJ393"/>
      <c r="AK393"/>
      <c r="AL393"/>
      <c r="AM393"/>
      <c r="AN393"/>
      <c r="AO393"/>
      <c r="AP393"/>
      <c r="AQ393"/>
      <c r="AR393"/>
      <c r="AS393"/>
      <c r="AT393"/>
      <c r="AU393"/>
      <c r="AV393"/>
      <c r="AW393"/>
      <c r="AX393"/>
      <c r="AY393"/>
      <c r="AZ393"/>
      <c r="BA393"/>
      <c r="BB393"/>
      <c r="BC393"/>
      <c r="BD393"/>
      <c r="BE393"/>
      <c r="BF393"/>
      <c r="BG393"/>
      <c r="BH393"/>
      <c r="BI393"/>
      <c r="BJ393"/>
      <c r="BK393"/>
      <c r="BL393"/>
      <c r="BM393"/>
      <c r="BN393"/>
      <c r="BO393"/>
      <c r="BP393"/>
      <c r="BQ393"/>
      <c r="BR393"/>
      <c r="EM393"/>
    </row>
    <row r="394" spans="16:143" x14ac:dyDescent="0.2">
      <c r="P394"/>
      <c r="Q394"/>
      <c r="S394"/>
      <c r="T394"/>
      <c r="U394"/>
      <c r="V394"/>
      <c r="W394"/>
      <c r="X394"/>
      <c r="Y394"/>
      <c r="Z394"/>
      <c r="AA394"/>
      <c r="AB394"/>
      <c r="AC394"/>
      <c r="AD394"/>
      <c r="AE394"/>
      <c r="AF394"/>
      <c r="AG394"/>
      <c r="AH394"/>
      <c r="AI394"/>
      <c r="AJ394"/>
      <c r="AK394"/>
      <c r="AL394"/>
      <c r="AM394"/>
      <c r="AN394"/>
      <c r="AO394"/>
      <c r="AP394"/>
      <c r="AQ394"/>
      <c r="AR394"/>
      <c r="AS394"/>
      <c r="AT394"/>
      <c r="AU394"/>
      <c r="AV394"/>
      <c r="AW394"/>
      <c r="AX394"/>
      <c r="AY394"/>
      <c r="AZ394"/>
      <c r="BA394"/>
      <c r="BB394"/>
      <c r="BC394"/>
      <c r="BD394"/>
      <c r="BE394"/>
      <c r="BF394"/>
      <c r="BG394"/>
      <c r="BH394"/>
      <c r="BI394"/>
      <c r="BJ394"/>
      <c r="BK394"/>
      <c r="BL394"/>
      <c r="BM394"/>
      <c r="BN394"/>
      <c r="BO394"/>
      <c r="BP394"/>
      <c r="BQ394"/>
      <c r="BR394"/>
      <c r="EM394"/>
    </row>
    <row r="395" spans="16:143" x14ac:dyDescent="0.2">
      <c r="P395"/>
      <c r="Q395"/>
      <c r="S395"/>
      <c r="T395"/>
      <c r="U395"/>
      <c r="V395"/>
      <c r="W395"/>
      <c r="X395"/>
      <c r="Y395"/>
      <c r="Z395"/>
      <c r="AA395"/>
      <c r="AB395"/>
      <c r="AC395"/>
      <c r="AD395"/>
      <c r="AE395"/>
      <c r="AF395"/>
      <c r="AG395"/>
      <c r="AH395"/>
      <c r="AI395"/>
      <c r="AJ395"/>
      <c r="AK395"/>
      <c r="AL395"/>
      <c r="AM395"/>
      <c r="AN395"/>
      <c r="AO395"/>
      <c r="AP395"/>
      <c r="AQ395"/>
      <c r="AR395"/>
      <c r="AS395"/>
      <c r="AT395"/>
      <c r="AU395"/>
      <c r="AV395"/>
      <c r="AW395"/>
      <c r="AX395"/>
      <c r="AY395"/>
      <c r="AZ395"/>
      <c r="BA395"/>
      <c r="BB395"/>
      <c r="BC395"/>
      <c r="BD395"/>
      <c r="BE395"/>
      <c r="BF395"/>
      <c r="BG395"/>
      <c r="BH395"/>
      <c r="BI395"/>
      <c r="BJ395"/>
      <c r="BK395"/>
      <c r="BL395"/>
      <c r="BM395"/>
      <c r="BN395"/>
      <c r="BO395"/>
      <c r="BP395"/>
      <c r="BQ395"/>
      <c r="BR395"/>
      <c r="EM395"/>
    </row>
    <row r="396" spans="16:143" x14ac:dyDescent="0.2">
      <c r="P396"/>
      <c r="Q396"/>
      <c r="S396"/>
      <c r="T396"/>
      <c r="U396"/>
      <c r="V396"/>
      <c r="W396"/>
      <c r="X396"/>
      <c r="Y396"/>
      <c r="Z396"/>
      <c r="AA396"/>
      <c r="AB396"/>
      <c r="AC396"/>
      <c r="AD396"/>
      <c r="AE396"/>
      <c r="AF396"/>
      <c r="AG396"/>
      <c r="AH396"/>
      <c r="AI396"/>
      <c r="AJ396"/>
      <c r="AK396"/>
      <c r="AL396"/>
      <c r="AM396"/>
      <c r="AN396"/>
      <c r="AO396"/>
      <c r="AP396"/>
      <c r="AQ396"/>
      <c r="AR396"/>
      <c r="AS396"/>
      <c r="AT396"/>
      <c r="AU396"/>
      <c r="AV396"/>
      <c r="AW396"/>
      <c r="AX396"/>
      <c r="AY396"/>
      <c r="AZ396"/>
      <c r="BA396"/>
      <c r="BB396"/>
      <c r="BC396"/>
      <c r="BD396"/>
      <c r="BE396"/>
      <c r="BF396"/>
      <c r="BG396"/>
      <c r="BH396"/>
      <c r="BI396"/>
      <c r="BJ396"/>
      <c r="BK396"/>
      <c r="BL396"/>
      <c r="BM396"/>
      <c r="BN396"/>
      <c r="BO396"/>
      <c r="BP396"/>
      <c r="BQ396"/>
      <c r="BR396"/>
      <c r="EM396"/>
    </row>
    <row r="397" spans="16:143" x14ac:dyDescent="0.2">
      <c r="P397"/>
      <c r="Q397"/>
      <c r="S397"/>
      <c r="T397"/>
      <c r="U397"/>
      <c r="V397"/>
      <c r="W397"/>
      <c r="X397"/>
      <c r="Y397"/>
      <c r="Z397"/>
      <c r="AA397"/>
      <c r="AB397"/>
      <c r="AC397"/>
      <c r="AD397"/>
      <c r="AE397"/>
      <c r="AF397"/>
      <c r="AG397"/>
      <c r="AH397"/>
      <c r="AI397"/>
      <c r="AJ397"/>
      <c r="AK397"/>
      <c r="AL397"/>
      <c r="AM397"/>
      <c r="AN397"/>
      <c r="AO397"/>
      <c r="AP397"/>
      <c r="AQ397"/>
      <c r="AR397"/>
      <c r="AS397"/>
      <c r="AT397"/>
      <c r="AU397"/>
      <c r="AV397"/>
      <c r="AW397"/>
      <c r="AX397"/>
      <c r="AY397"/>
      <c r="AZ397"/>
      <c r="BA397"/>
      <c r="BB397"/>
      <c r="BC397"/>
      <c r="BD397"/>
      <c r="BE397"/>
      <c r="BF397"/>
      <c r="BG397"/>
      <c r="BH397"/>
      <c r="BI397"/>
      <c r="BJ397"/>
      <c r="BK397"/>
      <c r="BL397"/>
      <c r="BM397"/>
      <c r="BN397"/>
      <c r="BO397"/>
      <c r="BP397"/>
      <c r="BQ397"/>
      <c r="BR397"/>
      <c r="EM397"/>
    </row>
    <row r="398" spans="16:143" x14ac:dyDescent="0.2">
      <c r="P398"/>
      <c r="Q398"/>
      <c r="S398"/>
      <c r="T398"/>
      <c r="U398"/>
      <c r="V398"/>
      <c r="W398"/>
      <c r="X398"/>
      <c r="Y398"/>
      <c r="Z398"/>
      <c r="AA398"/>
      <c r="AB398"/>
      <c r="AC398"/>
      <c r="AD398"/>
      <c r="AE398"/>
      <c r="AF398"/>
      <c r="AG398"/>
      <c r="AH398"/>
      <c r="AI398"/>
      <c r="AJ398"/>
      <c r="AK398"/>
      <c r="AL398"/>
      <c r="AM398"/>
      <c r="AN398"/>
      <c r="AO398"/>
      <c r="AP398"/>
      <c r="AQ398"/>
      <c r="AR398"/>
      <c r="AS398"/>
      <c r="AT398"/>
      <c r="AU398"/>
      <c r="AV398"/>
      <c r="AW398"/>
      <c r="AX398"/>
      <c r="AY398"/>
      <c r="AZ398"/>
      <c r="BA398"/>
      <c r="BB398"/>
      <c r="BC398"/>
      <c r="BD398"/>
      <c r="BE398"/>
      <c r="BF398"/>
      <c r="BG398"/>
      <c r="BH398"/>
      <c r="BI398"/>
      <c r="BJ398"/>
      <c r="BK398"/>
      <c r="BL398"/>
      <c r="BM398"/>
      <c r="BN398"/>
      <c r="BO398"/>
      <c r="BP398"/>
      <c r="BQ398"/>
      <c r="BR398"/>
      <c r="EM398"/>
    </row>
    <row r="399" spans="16:143" x14ac:dyDescent="0.2">
      <c r="P399"/>
      <c r="Q399"/>
      <c r="S399"/>
      <c r="T399"/>
      <c r="U399"/>
      <c r="V399"/>
      <c r="W399"/>
      <c r="X399"/>
      <c r="Y399"/>
      <c r="Z399"/>
      <c r="AA399"/>
      <c r="AB399"/>
      <c r="AC399"/>
      <c r="AD399"/>
      <c r="AE399"/>
      <c r="AF399"/>
      <c r="AG399"/>
      <c r="AH399"/>
      <c r="AI399"/>
      <c r="AJ399"/>
      <c r="AK399"/>
      <c r="AL399"/>
      <c r="AM399"/>
      <c r="AN399"/>
      <c r="AO399"/>
      <c r="AP399"/>
      <c r="AQ399"/>
      <c r="AR399"/>
      <c r="AS399"/>
      <c r="AT399"/>
      <c r="AU399"/>
      <c r="AV399"/>
      <c r="AW399"/>
      <c r="AX399"/>
      <c r="AY399"/>
      <c r="AZ399"/>
      <c r="BA399"/>
      <c r="BB399"/>
      <c r="BC399"/>
      <c r="BD399"/>
      <c r="BE399"/>
      <c r="BF399"/>
      <c r="BG399"/>
      <c r="BH399"/>
      <c r="BI399"/>
      <c r="BJ399"/>
      <c r="BK399"/>
      <c r="BL399"/>
      <c r="BM399"/>
      <c r="BN399"/>
      <c r="BO399"/>
      <c r="BP399"/>
      <c r="BQ399"/>
      <c r="BR399"/>
      <c r="EM399"/>
    </row>
    <row r="400" spans="16:143" x14ac:dyDescent="0.2">
      <c r="P400"/>
      <c r="Q400"/>
      <c r="S400"/>
      <c r="T400"/>
      <c r="U400"/>
      <c r="V400"/>
      <c r="W400"/>
      <c r="X400"/>
      <c r="Y400"/>
      <c r="Z400"/>
      <c r="AA400"/>
      <c r="AB400"/>
      <c r="AC400"/>
      <c r="AD400"/>
      <c r="AE400"/>
      <c r="AF400"/>
      <c r="AG400"/>
      <c r="AH400"/>
      <c r="AI400"/>
      <c r="AJ400"/>
      <c r="AK400"/>
      <c r="AL400"/>
      <c r="AM400"/>
      <c r="AN400"/>
      <c r="AO400"/>
      <c r="AP400"/>
      <c r="AQ400"/>
      <c r="AR400"/>
      <c r="AS400"/>
      <c r="AT400"/>
      <c r="AU400"/>
      <c r="AV400"/>
      <c r="AW400"/>
      <c r="AX400"/>
      <c r="AY400"/>
      <c r="AZ400"/>
      <c r="BA400"/>
      <c r="BB400"/>
      <c r="BC400"/>
      <c r="BD400"/>
      <c r="BE400"/>
      <c r="BF400"/>
      <c r="BG400"/>
      <c r="BH400"/>
      <c r="BI400"/>
      <c r="BJ400"/>
      <c r="BK400"/>
      <c r="BL400"/>
      <c r="BM400"/>
      <c r="BN400"/>
      <c r="BO400"/>
      <c r="BP400"/>
      <c r="BQ400"/>
      <c r="BR400"/>
      <c r="EM400"/>
    </row>
    <row r="401" spans="16:143" x14ac:dyDescent="0.2">
      <c r="P401"/>
      <c r="Q401"/>
      <c r="S401"/>
      <c r="T401"/>
      <c r="U401"/>
      <c r="V401"/>
      <c r="W401"/>
      <c r="X401"/>
      <c r="Y401"/>
      <c r="Z401"/>
      <c r="AA401"/>
      <c r="AB401"/>
      <c r="AC401"/>
      <c r="AD401"/>
      <c r="AE401"/>
      <c r="AF401"/>
      <c r="AG401"/>
      <c r="AH401"/>
      <c r="AI401"/>
      <c r="AJ401"/>
      <c r="AK401"/>
      <c r="AL401"/>
      <c r="AM401"/>
      <c r="AN401"/>
      <c r="AO401"/>
      <c r="AP401"/>
      <c r="AQ401"/>
      <c r="AR401"/>
      <c r="AS401"/>
      <c r="AT401"/>
      <c r="AU401"/>
      <c r="AV401"/>
      <c r="AW401"/>
      <c r="AX401"/>
      <c r="AY401"/>
      <c r="AZ401"/>
      <c r="BA401"/>
      <c r="BB401"/>
      <c r="BC401"/>
      <c r="BD401"/>
      <c r="BE401"/>
      <c r="BF401"/>
      <c r="BG401"/>
      <c r="BH401"/>
      <c r="BI401"/>
      <c r="BJ401"/>
      <c r="BK401"/>
      <c r="BL401"/>
      <c r="BM401"/>
      <c r="BN401"/>
      <c r="BO401"/>
      <c r="BP401"/>
      <c r="BQ401"/>
      <c r="BR401"/>
      <c r="EM401"/>
    </row>
    <row r="402" spans="16:143" x14ac:dyDescent="0.2">
      <c r="P402"/>
      <c r="Q402"/>
      <c r="S402"/>
      <c r="T402"/>
      <c r="U402"/>
      <c r="V402"/>
      <c r="W402"/>
      <c r="X402"/>
      <c r="Y402"/>
      <c r="Z402"/>
      <c r="AA402"/>
      <c r="AB402"/>
      <c r="AC402"/>
      <c r="AD402"/>
      <c r="AE402"/>
      <c r="AF402"/>
      <c r="AG402"/>
      <c r="AH402"/>
      <c r="AI402"/>
      <c r="AJ402"/>
      <c r="AK402"/>
      <c r="AL402"/>
      <c r="AM402"/>
      <c r="AN402"/>
      <c r="AO402"/>
      <c r="AP402"/>
      <c r="AQ402"/>
      <c r="AR402"/>
      <c r="AS402"/>
      <c r="AT402"/>
      <c r="AU402"/>
      <c r="AV402"/>
      <c r="AW402"/>
      <c r="AX402"/>
      <c r="AY402"/>
      <c r="AZ402"/>
      <c r="BA402"/>
      <c r="BB402"/>
      <c r="BC402"/>
      <c r="BD402"/>
      <c r="BE402"/>
      <c r="BF402"/>
      <c r="BG402"/>
      <c r="BH402"/>
      <c r="BI402"/>
      <c r="BJ402"/>
      <c r="BK402"/>
      <c r="BL402"/>
      <c r="BM402"/>
      <c r="BN402"/>
      <c r="BO402"/>
      <c r="BP402"/>
      <c r="BQ402"/>
      <c r="BR402"/>
      <c r="EM402"/>
    </row>
    <row r="403" spans="16:143" x14ac:dyDescent="0.2">
      <c r="P403"/>
      <c r="Q403"/>
      <c r="S403"/>
      <c r="T403"/>
      <c r="U403"/>
      <c r="V403"/>
      <c r="W403"/>
      <c r="X403"/>
      <c r="Y403"/>
      <c r="Z403"/>
      <c r="AA403"/>
      <c r="AB403"/>
      <c r="AC403"/>
      <c r="AD403"/>
      <c r="AE403"/>
      <c r="AF403"/>
      <c r="AG403"/>
      <c r="AH403"/>
      <c r="AI403"/>
      <c r="AJ403"/>
      <c r="AK403"/>
      <c r="AL403"/>
      <c r="AM403"/>
      <c r="AN403"/>
      <c r="AO403"/>
      <c r="AP403"/>
      <c r="AQ403"/>
      <c r="AR403"/>
      <c r="AS403"/>
      <c r="AT403"/>
      <c r="AU403"/>
      <c r="AV403"/>
      <c r="AW403"/>
      <c r="AX403"/>
      <c r="AY403"/>
      <c r="AZ403"/>
      <c r="BA403"/>
      <c r="BB403"/>
      <c r="BC403"/>
      <c r="BD403"/>
      <c r="BE403"/>
      <c r="BF403"/>
      <c r="BG403"/>
      <c r="BH403"/>
      <c r="BI403"/>
      <c r="BJ403"/>
      <c r="BK403"/>
      <c r="BL403"/>
      <c r="BM403"/>
      <c r="BN403"/>
      <c r="BO403"/>
      <c r="BP403"/>
      <c r="BQ403"/>
      <c r="BR403"/>
      <c r="EM403"/>
    </row>
    <row r="404" spans="16:143" x14ac:dyDescent="0.2">
      <c r="P404"/>
      <c r="Q404"/>
      <c r="S404"/>
      <c r="T404"/>
      <c r="U404"/>
      <c r="V404"/>
      <c r="W404"/>
      <c r="X404"/>
      <c r="Y404"/>
      <c r="Z404"/>
      <c r="AA404"/>
      <c r="AB404"/>
      <c r="AC404"/>
      <c r="AD404"/>
      <c r="AE404"/>
      <c r="AF404"/>
      <c r="AG404"/>
      <c r="AH404"/>
      <c r="AI404"/>
      <c r="AJ404"/>
      <c r="AK404"/>
      <c r="AL404"/>
      <c r="AM404"/>
      <c r="AN404"/>
      <c r="AO404"/>
      <c r="AP404"/>
      <c r="AQ404"/>
      <c r="AR404"/>
      <c r="AS404"/>
      <c r="AT404"/>
      <c r="AU404"/>
      <c r="AV404"/>
      <c r="AW404"/>
      <c r="AX404"/>
      <c r="AY404"/>
      <c r="AZ404"/>
      <c r="BA404"/>
      <c r="BB404"/>
      <c r="BC404"/>
      <c r="BD404"/>
      <c r="BE404"/>
      <c r="BF404"/>
      <c r="BG404"/>
      <c r="BH404"/>
      <c r="BI404"/>
      <c r="BJ404"/>
      <c r="BK404"/>
      <c r="BL404"/>
      <c r="BM404"/>
      <c r="BN404"/>
      <c r="BO404"/>
      <c r="BP404"/>
      <c r="BQ404"/>
      <c r="BR404"/>
      <c r="EM404"/>
    </row>
    <row r="405" spans="16:143" x14ac:dyDescent="0.2">
      <c r="P405"/>
      <c r="Q405"/>
      <c r="S405"/>
      <c r="T405"/>
      <c r="U405"/>
      <c r="V405"/>
      <c r="W405"/>
      <c r="X405"/>
      <c r="Y405"/>
      <c r="Z405"/>
      <c r="AA405"/>
      <c r="AB405"/>
      <c r="AC405"/>
      <c r="AD405"/>
      <c r="AE405"/>
      <c r="AF405"/>
      <c r="AG405"/>
      <c r="AH405"/>
      <c r="AI405"/>
      <c r="AJ405"/>
      <c r="AK405"/>
      <c r="AL405"/>
      <c r="AM405"/>
      <c r="AN405"/>
      <c r="AO405"/>
      <c r="AP405"/>
      <c r="AQ405"/>
      <c r="AR405"/>
      <c r="AS405"/>
      <c r="AT405"/>
      <c r="AU405"/>
      <c r="AV405"/>
      <c r="AW405"/>
      <c r="AX405"/>
      <c r="AY405"/>
      <c r="AZ405"/>
      <c r="BA405"/>
      <c r="BB405"/>
      <c r="BC405"/>
      <c r="BD405"/>
      <c r="BE405"/>
      <c r="BF405"/>
      <c r="BG405"/>
      <c r="BH405"/>
      <c r="BI405"/>
      <c r="BJ405"/>
      <c r="BK405"/>
      <c r="BL405"/>
      <c r="BM405"/>
      <c r="BN405"/>
      <c r="BO405"/>
      <c r="BP405"/>
      <c r="BQ405"/>
      <c r="BR405"/>
      <c r="EM405"/>
    </row>
    <row r="406" spans="16:143" x14ac:dyDescent="0.2">
      <c r="P406"/>
      <c r="Q406"/>
      <c r="S406"/>
      <c r="T406"/>
      <c r="U406"/>
      <c r="V406"/>
      <c r="W406"/>
      <c r="X406"/>
      <c r="Y406"/>
      <c r="Z406"/>
      <c r="AA406"/>
      <c r="AB406"/>
      <c r="AC406"/>
      <c r="AD406"/>
      <c r="AE406"/>
      <c r="AF406"/>
      <c r="AG406"/>
      <c r="AH406"/>
      <c r="AI406"/>
      <c r="AJ406"/>
      <c r="AK406"/>
      <c r="AL406"/>
      <c r="AM406"/>
      <c r="AN406"/>
      <c r="AO406"/>
      <c r="AP406"/>
      <c r="AQ406"/>
      <c r="AR406"/>
      <c r="AS406"/>
      <c r="AT406"/>
      <c r="AU406"/>
      <c r="AV406"/>
      <c r="AW406"/>
      <c r="AX406"/>
      <c r="AY406"/>
      <c r="AZ406"/>
      <c r="BA406"/>
      <c r="BB406"/>
      <c r="BC406"/>
      <c r="BD406"/>
      <c r="BE406"/>
      <c r="BF406"/>
      <c r="BG406"/>
      <c r="BH406"/>
      <c r="BI406"/>
      <c r="BJ406"/>
      <c r="BK406"/>
      <c r="BL406"/>
      <c r="BM406"/>
      <c r="BN406"/>
      <c r="BO406"/>
      <c r="BP406"/>
      <c r="BQ406"/>
      <c r="BR406"/>
      <c r="EM406"/>
    </row>
    <row r="407" spans="16:143" x14ac:dyDescent="0.2">
      <c r="P407"/>
      <c r="Q407"/>
      <c r="S407"/>
      <c r="T407"/>
      <c r="U407"/>
      <c r="V407"/>
      <c r="W407"/>
      <c r="X407"/>
      <c r="Y407"/>
      <c r="Z407"/>
      <c r="AA407"/>
      <c r="AB407"/>
      <c r="AC407"/>
      <c r="AD407"/>
      <c r="AE407"/>
      <c r="AF407"/>
      <c r="AG407"/>
      <c r="AH407"/>
      <c r="AI407"/>
      <c r="AJ407"/>
      <c r="AK407"/>
      <c r="AL407"/>
      <c r="AM407"/>
      <c r="AN407"/>
      <c r="AO407"/>
      <c r="AP407"/>
      <c r="AQ407"/>
      <c r="AR407"/>
      <c r="AS407"/>
      <c r="AT407"/>
      <c r="AU407"/>
      <c r="AV407"/>
      <c r="AW407"/>
      <c r="AX407"/>
      <c r="AY407"/>
      <c r="AZ407"/>
      <c r="BA407"/>
      <c r="BB407"/>
      <c r="BC407"/>
      <c r="BD407"/>
      <c r="BE407"/>
      <c r="BF407"/>
      <c r="BG407"/>
      <c r="BH407"/>
      <c r="BI407"/>
      <c r="BJ407"/>
      <c r="BK407"/>
      <c r="BL407"/>
      <c r="BM407"/>
      <c r="BN407"/>
      <c r="BO407"/>
      <c r="BP407"/>
      <c r="BQ407"/>
      <c r="BR407"/>
      <c r="EM407"/>
    </row>
    <row r="408" spans="16:143" x14ac:dyDescent="0.2">
      <c r="P408"/>
      <c r="Q408"/>
      <c r="S408"/>
      <c r="T408"/>
      <c r="U408"/>
      <c r="V408"/>
      <c r="W408"/>
      <c r="X408"/>
      <c r="Y408"/>
      <c r="Z408"/>
      <c r="AA408"/>
      <c r="AB408"/>
      <c r="AC408"/>
      <c r="AD408"/>
      <c r="AE408"/>
      <c r="AF408"/>
      <c r="AG408"/>
      <c r="AH408"/>
      <c r="AI408"/>
      <c r="AJ408"/>
      <c r="AK408"/>
      <c r="AL408"/>
      <c r="AM408"/>
      <c r="AN408"/>
      <c r="AO408"/>
      <c r="AP408"/>
      <c r="AQ408"/>
      <c r="AR408"/>
      <c r="AS408"/>
      <c r="AT408"/>
      <c r="AU408"/>
      <c r="AV408"/>
      <c r="AW408"/>
      <c r="AX408"/>
      <c r="AY408"/>
      <c r="AZ408"/>
      <c r="BA408"/>
      <c r="BB408"/>
      <c r="BC408"/>
      <c r="BD408"/>
      <c r="BE408"/>
      <c r="BF408"/>
      <c r="BG408"/>
      <c r="BH408"/>
      <c r="BI408"/>
      <c r="BJ408"/>
      <c r="BK408"/>
      <c r="BL408"/>
      <c r="BM408"/>
      <c r="BN408"/>
      <c r="BO408"/>
      <c r="BP408"/>
      <c r="BQ408"/>
      <c r="BR408"/>
      <c r="EM408"/>
    </row>
    <row r="409" spans="16:143" x14ac:dyDescent="0.2">
      <c r="P409"/>
      <c r="Q409"/>
      <c r="S409"/>
      <c r="T409"/>
      <c r="U409"/>
      <c r="V409"/>
      <c r="W409"/>
      <c r="X409"/>
      <c r="Y409"/>
      <c r="Z409"/>
      <c r="AA409"/>
      <c r="AB409"/>
      <c r="AC409"/>
      <c r="AD409"/>
      <c r="AE409"/>
      <c r="AF409"/>
      <c r="AG409"/>
      <c r="AH409"/>
      <c r="AI409"/>
      <c r="AJ409"/>
      <c r="AK409"/>
      <c r="AL409"/>
      <c r="AM409"/>
      <c r="AN409"/>
      <c r="AO409"/>
      <c r="AP409"/>
      <c r="AQ409"/>
      <c r="AR409"/>
      <c r="AS409"/>
      <c r="AT409"/>
      <c r="AU409"/>
      <c r="AV409"/>
      <c r="AW409"/>
      <c r="AX409"/>
      <c r="AY409"/>
      <c r="AZ409"/>
      <c r="BA409"/>
      <c r="BB409"/>
      <c r="BC409"/>
      <c r="BD409"/>
      <c r="BE409"/>
      <c r="BF409"/>
      <c r="BG409"/>
      <c r="BH409"/>
      <c r="BI409"/>
      <c r="BJ409"/>
      <c r="BK409"/>
      <c r="BL409"/>
      <c r="BM409"/>
      <c r="BN409"/>
      <c r="BO409"/>
      <c r="BP409"/>
      <c r="BQ409"/>
      <c r="BR409"/>
      <c r="EM409"/>
    </row>
    <row r="410" spans="16:143" x14ac:dyDescent="0.2">
      <c r="P410"/>
      <c r="Q410"/>
      <c r="S410"/>
      <c r="T410"/>
      <c r="U410"/>
      <c r="V410"/>
      <c r="W410"/>
      <c r="X410"/>
      <c r="Y410"/>
      <c r="Z410"/>
      <c r="AA410"/>
      <c r="AB410"/>
      <c r="AC410"/>
      <c r="AD410"/>
      <c r="AE410"/>
      <c r="AF410"/>
      <c r="AG410"/>
      <c r="AH410"/>
      <c r="AI410"/>
      <c r="AJ410"/>
      <c r="AK410"/>
      <c r="AL410"/>
      <c r="AM410"/>
      <c r="AN410"/>
      <c r="AO410"/>
      <c r="AP410"/>
      <c r="AQ410"/>
      <c r="AR410"/>
      <c r="AS410"/>
      <c r="AT410"/>
      <c r="AU410"/>
      <c r="AV410"/>
      <c r="AW410"/>
      <c r="AX410"/>
      <c r="AY410"/>
      <c r="AZ410"/>
      <c r="BA410"/>
      <c r="BB410"/>
      <c r="BC410"/>
      <c r="BD410"/>
      <c r="BE410"/>
      <c r="BF410"/>
      <c r="BG410"/>
      <c r="BH410"/>
      <c r="BI410"/>
      <c r="BJ410"/>
      <c r="BK410"/>
      <c r="BL410"/>
      <c r="BM410"/>
      <c r="BN410"/>
      <c r="BO410"/>
      <c r="BP410"/>
      <c r="BQ410"/>
      <c r="BR410"/>
      <c r="EM410"/>
    </row>
    <row r="411" spans="16:143" x14ac:dyDescent="0.2">
      <c r="P411"/>
      <c r="Q411"/>
      <c r="S411"/>
      <c r="T411"/>
      <c r="U411"/>
      <c r="V411"/>
      <c r="W411"/>
      <c r="X411"/>
      <c r="Y411"/>
      <c r="Z411"/>
      <c r="AA411"/>
      <c r="AB411"/>
      <c r="AC411"/>
      <c r="AD411"/>
      <c r="AE411"/>
      <c r="AF411"/>
      <c r="AG411"/>
      <c r="AH411"/>
      <c r="AI411"/>
      <c r="AJ411"/>
      <c r="AK411"/>
      <c r="AL411"/>
      <c r="AM411"/>
      <c r="AN411"/>
      <c r="AO411"/>
      <c r="AP411"/>
      <c r="AQ411"/>
      <c r="AR411"/>
      <c r="AS411"/>
      <c r="AT411"/>
      <c r="AU411"/>
      <c r="AV411"/>
      <c r="AW411"/>
      <c r="AX411"/>
      <c r="AY411"/>
      <c r="AZ411"/>
      <c r="BA411"/>
      <c r="BB411"/>
      <c r="BC411"/>
      <c r="BD411"/>
      <c r="BE411"/>
      <c r="BF411"/>
      <c r="BG411"/>
      <c r="BH411"/>
      <c r="BI411"/>
      <c r="BJ411"/>
      <c r="BK411"/>
      <c r="BL411"/>
      <c r="BM411"/>
      <c r="BN411"/>
      <c r="BO411"/>
      <c r="BP411"/>
      <c r="BQ411"/>
      <c r="BR411"/>
      <c r="EM411"/>
    </row>
    <row r="412" spans="16:143" x14ac:dyDescent="0.2">
      <c r="P412"/>
      <c r="Q412"/>
      <c r="S412"/>
      <c r="T412"/>
      <c r="U412"/>
      <c r="V412"/>
      <c r="W412"/>
      <c r="X412"/>
      <c r="Y412"/>
      <c r="Z412"/>
      <c r="AA412"/>
      <c r="AB412"/>
      <c r="AC412"/>
      <c r="AD412"/>
      <c r="AE412"/>
      <c r="AF412"/>
      <c r="AG412"/>
      <c r="AH412"/>
      <c r="AI412"/>
      <c r="AJ412"/>
      <c r="AK412"/>
      <c r="AL412"/>
      <c r="AM412"/>
      <c r="AN412"/>
      <c r="AO412"/>
      <c r="AP412"/>
      <c r="AQ412"/>
      <c r="AR412"/>
      <c r="AS412"/>
      <c r="AT412"/>
      <c r="AU412"/>
      <c r="AV412"/>
      <c r="AW412"/>
      <c r="AX412"/>
      <c r="AY412"/>
      <c r="AZ412"/>
      <c r="BA412"/>
      <c r="BB412"/>
      <c r="BC412"/>
      <c r="BD412"/>
      <c r="BE412"/>
      <c r="BF412"/>
      <c r="BG412"/>
      <c r="BH412"/>
      <c r="BI412"/>
      <c r="BJ412"/>
      <c r="BK412"/>
      <c r="BL412"/>
      <c r="BM412"/>
      <c r="BN412"/>
      <c r="BO412"/>
      <c r="BP412"/>
      <c r="BQ412"/>
      <c r="BR412"/>
      <c r="EM412"/>
    </row>
    <row r="413" spans="16:143" x14ac:dyDescent="0.2">
      <c r="P413"/>
      <c r="Q413"/>
      <c r="S413"/>
      <c r="T413"/>
      <c r="U413"/>
      <c r="V413"/>
      <c r="W413"/>
      <c r="X413"/>
      <c r="Y413"/>
      <c r="Z413"/>
      <c r="AA413"/>
      <c r="AB413"/>
      <c r="AC413"/>
      <c r="AD413"/>
      <c r="AE413"/>
      <c r="AF413"/>
      <c r="AG413"/>
      <c r="AH413"/>
      <c r="AI413"/>
      <c r="AJ413"/>
      <c r="AK413"/>
      <c r="AL413"/>
      <c r="AM413"/>
      <c r="AN413"/>
      <c r="AO413"/>
      <c r="AP413"/>
      <c r="AQ413"/>
      <c r="AR413"/>
      <c r="AS413"/>
      <c r="AT413"/>
      <c r="AU413"/>
      <c r="AV413"/>
      <c r="AW413"/>
      <c r="AX413"/>
      <c r="AY413"/>
      <c r="AZ413"/>
      <c r="BA413"/>
      <c r="BB413"/>
      <c r="BC413"/>
      <c r="BD413"/>
      <c r="BE413"/>
      <c r="BF413"/>
      <c r="BG413"/>
      <c r="BH413"/>
      <c r="BI413"/>
      <c r="BJ413"/>
      <c r="BK413"/>
      <c r="BL413"/>
      <c r="BM413"/>
      <c r="BN413"/>
      <c r="BO413"/>
      <c r="BP413"/>
      <c r="BQ413"/>
      <c r="BR413"/>
      <c r="EM413"/>
    </row>
    <row r="414" spans="16:143" x14ac:dyDescent="0.2">
      <c r="P414"/>
      <c r="Q414"/>
      <c r="S414"/>
      <c r="T414"/>
      <c r="U414"/>
      <c r="V414"/>
      <c r="W414"/>
      <c r="X414"/>
      <c r="Y414"/>
      <c r="Z414"/>
      <c r="AA414"/>
      <c r="AB414"/>
      <c r="AC414"/>
      <c r="AD414"/>
      <c r="AE414"/>
      <c r="AF414"/>
      <c r="AG414"/>
      <c r="AH414"/>
      <c r="AI414"/>
      <c r="AJ414"/>
      <c r="AK414"/>
      <c r="AL414"/>
      <c r="AM414"/>
      <c r="AN414"/>
      <c r="AO414"/>
      <c r="AP414"/>
      <c r="AQ414"/>
      <c r="AR414"/>
      <c r="AS414"/>
      <c r="AT414"/>
      <c r="AU414"/>
      <c r="AV414"/>
      <c r="AW414"/>
      <c r="AX414"/>
      <c r="AY414"/>
      <c r="AZ414"/>
      <c r="BA414"/>
      <c r="BB414"/>
      <c r="BC414"/>
      <c r="BD414"/>
      <c r="BE414"/>
      <c r="BF414"/>
      <c r="BG414"/>
      <c r="BH414"/>
      <c r="BI414"/>
      <c r="BJ414"/>
      <c r="BK414"/>
      <c r="BL414"/>
      <c r="BM414"/>
      <c r="BN414"/>
      <c r="BO414"/>
      <c r="BP414"/>
      <c r="BQ414"/>
      <c r="BR414"/>
      <c r="EM414"/>
    </row>
    <row r="415" spans="16:143" x14ac:dyDescent="0.2">
      <c r="P415"/>
      <c r="Q415"/>
      <c r="S415"/>
      <c r="T415"/>
      <c r="U415"/>
      <c r="V415"/>
      <c r="W415"/>
      <c r="X415"/>
      <c r="Y415"/>
      <c r="Z415"/>
      <c r="AA415"/>
      <c r="AB415"/>
      <c r="AC415"/>
      <c r="AD415"/>
      <c r="AE415"/>
      <c r="AF415"/>
      <c r="AG415"/>
      <c r="AH415"/>
      <c r="AI415"/>
      <c r="AJ415"/>
      <c r="AK415"/>
      <c r="AL415"/>
      <c r="AM415"/>
      <c r="AN415"/>
      <c r="AO415"/>
      <c r="AP415"/>
      <c r="AQ415"/>
      <c r="AR415"/>
      <c r="AS415"/>
      <c r="AT415"/>
      <c r="AU415"/>
      <c r="AV415"/>
      <c r="AW415"/>
      <c r="AX415"/>
      <c r="AY415"/>
      <c r="AZ415"/>
      <c r="BA415"/>
      <c r="BB415"/>
      <c r="BC415"/>
      <c r="BD415"/>
      <c r="BE415"/>
      <c r="BF415"/>
      <c r="BG415"/>
      <c r="BH415"/>
      <c r="BI415"/>
      <c r="BJ415"/>
      <c r="BK415"/>
      <c r="BL415"/>
      <c r="BM415"/>
      <c r="BN415"/>
      <c r="BO415"/>
      <c r="BP415"/>
      <c r="BQ415"/>
      <c r="BR415"/>
      <c r="EM415"/>
    </row>
    <row r="416" spans="16:143" x14ac:dyDescent="0.2">
      <c r="P416"/>
      <c r="Q416"/>
      <c r="S416"/>
      <c r="T416"/>
      <c r="U416"/>
      <c r="V416"/>
      <c r="W416"/>
      <c r="X416"/>
      <c r="Y416"/>
      <c r="Z416"/>
      <c r="AA416"/>
      <c r="AB416"/>
      <c r="AC416"/>
      <c r="AD416"/>
      <c r="AE416"/>
      <c r="AF416"/>
      <c r="AG416"/>
      <c r="AH416"/>
      <c r="AI416"/>
      <c r="AJ416"/>
      <c r="AK416"/>
      <c r="AL416"/>
      <c r="AM416"/>
      <c r="AN416"/>
      <c r="AO416"/>
      <c r="AP416"/>
      <c r="AQ416"/>
      <c r="AR416"/>
      <c r="AS416"/>
      <c r="AT416"/>
      <c r="AU416"/>
      <c r="AV416"/>
      <c r="AW416"/>
      <c r="AX416"/>
      <c r="AY416"/>
      <c r="AZ416"/>
      <c r="BA416"/>
      <c r="BB416"/>
      <c r="BC416"/>
      <c r="BD416"/>
      <c r="BE416"/>
      <c r="BF416"/>
      <c r="BG416"/>
      <c r="BH416"/>
      <c r="BI416"/>
      <c r="BJ416"/>
      <c r="BK416"/>
      <c r="BL416"/>
      <c r="BM416"/>
      <c r="BN416"/>
      <c r="BO416"/>
      <c r="BP416"/>
      <c r="BQ416"/>
      <c r="BR416"/>
      <c r="EM416"/>
    </row>
    <row r="417" spans="16:143" x14ac:dyDescent="0.2">
      <c r="P417"/>
      <c r="Q417"/>
      <c r="S417"/>
      <c r="T417"/>
      <c r="U417"/>
      <c r="V417"/>
      <c r="W417"/>
      <c r="X417"/>
      <c r="Y417"/>
      <c r="Z417"/>
      <c r="AA417"/>
      <c r="AB417"/>
      <c r="AC417"/>
      <c r="AD417"/>
      <c r="AE417"/>
      <c r="AF417"/>
      <c r="AG417"/>
      <c r="AH417"/>
      <c r="AI417"/>
      <c r="AJ417"/>
      <c r="AK417"/>
      <c r="AL417"/>
      <c r="AM417"/>
      <c r="AN417"/>
      <c r="AO417"/>
      <c r="AP417"/>
      <c r="AQ417"/>
      <c r="AR417"/>
      <c r="AS417"/>
      <c r="AT417"/>
      <c r="AU417"/>
      <c r="AV417"/>
      <c r="AW417"/>
      <c r="AX417"/>
      <c r="AY417"/>
      <c r="AZ417"/>
      <c r="BA417"/>
      <c r="BB417"/>
      <c r="BC417"/>
      <c r="BD417"/>
      <c r="BE417"/>
      <c r="BF417"/>
      <c r="BG417"/>
      <c r="BH417"/>
      <c r="BI417"/>
      <c r="BJ417"/>
      <c r="BK417"/>
      <c r="BL417"/>
      <c r="BM417"/>
      <c r="BN417"/>
      <c r="BO417"/>
      <c r="BP417"/>
      <c r="BQ417"/>
      <c r="BR417"/>
      <c r="EM417"/>
    </row>
    <row r="418" spans="16:143" x14ac:dyDescent="0.2">
      <c r="P418"/>
      <c r="Q418"/>
      <c r="S418"/>
      <c r="T418"/>
      <c r="U418"/>
      <c r="V418"/>
      <c r="W418"/>
      <c r="X418"/>
      <c r="Y418"/>
      <c r="Z418"/>
      <c r="AA418"/>
      <c r="AB418"/>
      <c r="AC418"/>
      <c r="AD418"/>
      <c r="AE418"/>
      <c r="AF418"/>
      <c r="AG418"/>
      <c r="AH418"/>
      <c r="AI418"/>
      <c r="AJ418"/>
      <c r="AK418"/>
      <c r="AL418"/>
      <c r="AM418"/>
      <c r="AN418"/>
      <c r="AO418"/>
      <c r="AP418"/>
      <c r="AQ418"/>
      <c r="AR418"/>
      <c r="AS418"/>
      <c r="AT418"/>
      <c r="AU418"/>
      <c r="AV418"/>
      <c r="AW418"/>
      <c r="AX418"/>
      <c r="AY418"/>
      <c r="AZ418"/>
      <c r="BA418"/>
      <c r="BB418"/>
      <c r="BC418"/>
      <c r="BD418"/>
      <c r="BE418"/>
      <c r="BF418"/>
      <c r="BG418"/>
      <c r="BH418"/>
      <c r="BI418"/>
      <c r="BJ418"/>
      <c r="BK418"/>
      <c r="BL418"/>
      <c r="BM418"/>
      <c r="BN418"/>
      <c r="BO418"/>
      <c r="BP418"/>
      <c r="BQ418"/>
      <c r="BR418"/>
      <c r="EM418"/>
    </row>
    <row r="419" spans="16:143" x14ac:dyDescent="0.2">
      <c r="P419"/>
      <c r="Q419"/>
      <c r="S419"/>
      <c r="T419"/>
      <c r="U419"/>
      <c r="V419"/>
      <c r="W419"/>
      <c r="X419"/>
      <c r="Y419"/>
      <c r="Z419"/>
      <c r="AA419"/>
      <c r="AB419"/>
      <c r="AC419"/>
      <c r="AD419"/>
      <c r="AE419"/>
      <c r="AF419"/>
      <c r="AG419"/>
      <c r="AH419"/>
      <c r="AI419"/>
      <c r="AJ419"/>
      <c r="AK419"/>
      <c r="AL419"/>
      <c r="AM419"/>
      <c r="AN419"/>
      <c r="AO419"/>
      <c r="AP419"/>
      <c r="AQ419"/>
      <c r="AR419"/>
      <c r="AS419"/>
      <c r="AT419"/>
      <c r="AU419"/>
      <c r="AV419"/>
      <c r="AW419"/>
      <c r="AX419"/>
      <c r="AY419"/>
      <c r="AZ419"/>
      <c r="BA419"/>
      <c r="BB419"/>
      <c r="BC419"/>
      <c r="BD419"/>
      <c r="BE419"/>
      <c r="BF419"/>
      <c r="BG419"/>
      <c r="BH419"/>
      <c r="BI419"/>
      <c r="BJ419"/>
      <c r="BK419"/>
      <c r="BL419"/>
      <c r="BM419"/>
      <c r="BN419"/>
      <c r="BO419"/>
      <c r="BP419"/>
      <c r="BQ419"/>
      <c r="BR419"/>
      <c r="EM419"/>
    </row>
    <row r="420" spans="16:143" x14ac:dyDescent="0.2">
      <c r="P420"/>
      <c r="Q420"/>
      <c r="S420"/>
      <c r="T420"/>
      <c r="U420"/>
      <c r="V420"/>
      <c r="W420"/>
      <c r="X420"/>
      <c r="Y420"/>
      <c r="Z420"/>
      <c r="AA420"/>
      <c r="AB420"/>
      <c r="AC420"/>
      <c r="AD420"/>
      <c r="AE420"/>
      <c r="AF420"/>
      <c r="AG420"/>
      <c r="AH420"/>
      <c r="AI420"/>
      <c r="AJ420"/>
      <c r="AK420"/>
      <c r="AL420"/>
      <c r="AM420"/>
      <c r="AN420"/>
      <c r="AO420"/>
      <c r="AP420"/>
      <c r="AQ420"/>
      <c r="AR420"/>
      <c r="AS420"/>
      <c r="AT420"/>
      <c r="AU420"/>
      <c r="AV420"/>
      <c r="AW420"/>
      <c r="AX420"/>
      <c r="AY420"/>
      <c r="AZ420"/>
      <c r="BA420"/>
      <c r="BB420"/>
      <c r="BC420"/>
      <c r="BD420"/>
      <c r="BE420"/>
      <c r="BF420"/>
      <c r="BG420"/>
      <c r="BH420"/>
      <c r="BI420"/>
      <c r="BJ420"/>
      <c r="BK420"/>
      <c r="BL420"/>
      <c r="BM420"/>
      <c r="BN420"/>
      <c r="BO420"/>
      <c r="BP420"/>
      <c r="BQ420"/>
      <c r="BR420"/>
      <c r="EM420"/>
    </row>
    <row r="421" spans="16:143" x14ac:dyDescent="0.2">
      <c r="P421"/>
      <c r="Q421"/>
      <c r="S421"/>
      <c r="T421"/>
      <c r="U421"/>
      <c r="V421"/>
      <c r="W421"/>
      <c r="X421"/>
      <c r="Y421"/>
      <c r="Z421"/>
      <c r="AA421"/>
      <c r="AB421"/>
      <c r="AC421"/>
      <c r="AD421"/>
      <c r="AE421"/>
      <c r="AF421"/>
      <c r="AG421"/>
      <c r="AH421"/>
      <c r="AI421"/>
      <c r="AJ421"/>
      <c r="AK421"/>
      <c r="AL421"/>
      <c r="AM421"/>
      <c r="AN421"/>
      <c r="AO421"/>
      <c r="AP421"/>
      <c r="AQ421"/>
      <c r="AR421"/>
      <c r="AS421"/>
      <c r="AT421"/>
      <c r="AU421"/>
      <c r="AV421"/>
      <c r="AW421"/>
      <c r="AX421"/>
      <c r="AY421"/>
      <c r="AZ421"/>
      <c r="BA421"/>
      <c r="BB421"/>
      <c r="BC421"/>
      <c r="BD421"/>
      <c r="BE421"/>
      <c r="BF421"/>
      <c r="BG421"/>
      <c r="BH421"/>
      <c r="BI421"/>
      <c r="BJ421"/>
      <c r="BK421"/>
      <c r="BL421"/>
      <c r="BM421"/>
      <c r="BN421"/>
      <c r="BO421"/>
      <c r="BP421"/>
      <c r="BQ421"/>
      <c r="BR421"/>
      <c r="EM421"/>
    </row>
    <row r="422" spans="16:143" x14ac:dyDescent="0.2">
      <c r="P422"/>
      <c r="Q422"/>
      <c r="S422"/>
      <c r="T422"/>
      <c r="U422"/>
      <c r="V422"/>
      <c r="W422"/>
      <c r="X422"/>
      <c r="Y422"/>
      <c r="Z422"/>
      <c r="AA422"/>
      <c r="AB422"/>
      <c r="AC422"/>
      <c r="AD422"/>
      <c r="AE422"/>
      <c r="AF422"/>
      <c r="AG422"/>
      <c r="AH422"/>
      <c r="AI422"/>
      <c r="AJ422"/>
      <c r="AK422"/>
      <c r="AL422"/>
      <c r="AM422"/>
      <c r="AN422"/>
      <c r="AO422"/>
      <c r="AP422"/>
      <c r="AQ422"/>
      <c r="AR422"/>
      <c r="AS422"/>
      <c r="AT422"/>
      <c r="AU422"/>
      <c r="AV422"/>
      <c r="AW422"/>
      <c r="AX422"/>
      <c r="AY422"/>
      <c r="AZ422"/>
      <c r="BA422"/>
      <c r="BB422"/>
      <c r="BC422"/>
      <c r="BD422"/>
      <c r="BE422"/>
      <c r="BF422"/>
      <c r="BG422"/>
      <c r="BH422"/>
      <c r="BI422"/>
      <c r="BJ422"/>
      <c r="BK422"/>
      <c r="BL422"/>
      <c r="BM422"/>
      <c r="BN422"/>
      <c r="BO422"/>
      <c r="BP422"/>
      <c r="BQ422"/>
      <c r="BR422"/>
      <c r="EM422"/>
    </row>
    <row r="423" spans="16:143" x14ac:dyDescent="0.2">
      <c r="P423"/>
      <c r="Q423"/>
      <c r="S423"/>
      <c r="T423"/>
      <c r="U423"/>
      <c r="V423"/>
      <c r="W423"/>
      <c r="X423"/>
      <c r="Y423"/>
      <c r="Z423"/>
      <c r="AA423"/>
      <c r="AB423"/>
      <c r="AC423"/>
      <c r="AD423"/>
      <c r="AE423"/>
      <c r="AF423"/>
      <c r="AG423"/>
      <c r="AH423"/>
      <c r="AI423"/>
      <c r="AJ423"/>
      <c r="AK423"/>
      <c r="AL423"/>
      <c r="AM423"/>
      <c r="AN423"/>
      <c r="AO423"/>
      <c r="AP423"/>
      <c r="AQ423"/>
      <c r="AR423"/>
      <c r="AS423"/>
      <c r="AT423"/>
      <c r="AU423"/>
      <c r="AV423"/>
      <c r="AW423"/>
      <c r="AX423"/>
      <c r="AY423"/>
      <c r="AZ423"/>
      <c r="BA423"/>
      <c r="BB423"/>
      <c r="BC423"/>
      <c r="BD423"/>
      <c r="BE423"/>
      <c r="BF423"/>
      <c r="BG423"/>
      <c r="BH423"/>
      <c r="BI423"/>
      <c r="BJ423"/>
      <c r="BK423"/>
      <c r="BL423"/>
      <c r="BM423"/>
      <c r="BN423"/>
      <c r="BO423"/>
      <c r="BP423"/>
      <c r="BQ423"/>
      <c r="BR423"/>
      <c r="EM423"/>
    </row>
    <row r="424" spans="16:143" x14ac:dyDescent="0.2">
      <c r="P424"/>
      <c r="Q424"/>
      <c r="S424"/>
      <c r="T424"/>
      <c r="U424"/>
      <c r="V424"/>
      <c r="W424"/>
      <c r="X424"/>
      <c r="Y424"/>
      <c r="Z424"/>
      <c r="AA424"/>
      <c r="AB424"/>
      <c r="AC424"/>
      <c r="AD424"/>
      <c r="AE424"/>
      <c r="AF424"/>
      <c r="AG424"/>
      <c r="AH424"/>
      <c r="AI424"/>
      <c r="AJ424"/>
      <c r="AK424"/>
      <c r="AL424"/>
      <c r="AM424"/>
      <c r="AN424"/>
      <c r="AO424"/>
      <c r="AP424"/>
      <c r="AQ424"/>
      <c r="AR424"/>
      <c r="AS424"/>
      <c r="AT424"/>
      <c r="AU424"/>
      <c r="AV424"/>
      <c r="AW424"/>
      <c r="AX424"/>
      <c r="AY424"/>
      <c r="AZ424"/>
      <c r="BA424"/>
      <c r="BB424"/>
      <c r="BC424"/>
      <c r="BD424"/>
      <c r="BE424"/>
      <c r="BF424"/>
      <c r="BG424"/>
      <c r="BH424"/>
      <c r="BI424"/>
      <c r="BJ424"/>
      <c r="BK424"/>
      <c r="BL424"/>
      <c r="BM424"/>
      <c r="BN424"/>
      <c r="BO424"/>
      <c r="BP424"/>
      <c r="BQ424"/>
      <c r="BR424"/>
      <c r="EM424"/>
    </row>
    <row r="425" spans="16:143" x14ac:dyDescent="0.2">
      <c r="P425"/>
      <c r="Q425"/>
      <c r="S425"/>
      <c r="T425"/>
      <c r="U425"/>
      <c r="V425"/>
      <c r="W425"/>
      <c r="X425"/>
      <c r="Y425"/>
      <c r="Z425"/>
      <c r="AA425"/>
      <c r="AB425"/>
      <c r="AC425"/>
      <c r="AD425"/>
      <c r="AE425"/>
      <c r="AF425"/>
      <c r="AG425"/>
      <c r="AH425"/>
      <c r="AI425"/>
      <c r="AJ425"/>
      <c r="AK425"/>
      <c r="AL425"/>
      <c r="AM425"/>
      <c r="AN425"/>
      <c r="AO425"/>
      <c r="AP425"/>
      <c r="AQ425"/>
      <c r="AR425"/>
      <c r="AS425"/>
      <c r="AT425"/>
      <c r="AU425"/>
      <c r="AV425"/>
      <c r="AW425"/>
      <c r="AX425"/>
      <c r="AY425"/>
      <c r="AZ425"/>
      <c r="BA425"/>
      <c r="BB425"/>
      <c r="BC425"/>
      <c r="BD425"/>
      <c r="BE425"/>
      <c r="BF425"/>
      <c r="BG425"/>
      <c r="BH425"/>
      <c r="BI425"/>
      <c r="BJ425"/>
      <c r="BK425"/>
      <c r="BL425"/>
      <c r="BM425"/>
      <c r="BN425"/>
      <c r="BO425"/>
      <c r="BP425"/>
      <c r="BQ425"/>
      <c r="BR425"/>
      <c r="EM425"/>
    </row>
    <row r="426" spans="16:143" x14ac:dyDescent="0.2">
      <c r="P426"/>
      <c r="Q426"/>
      <c r="S426"/>
      <c r="T426"/>
      <c r="U426"/>
      <c r="V426"/>
      <c r="W426"/>
      <c r="X426"/>
      <c r="Y426"/>
      <c r="Z426"/>
      <c r="AA426"/>
      <c r="AB426"/>
      <c r="AC426"/>
      <c r="AD426"/>
      <c r="AE426"/>
      <c r="AF426"/>
      <c r="AG426"/>
      <c r="AH426"/>
      <c r="AI426"/>
      <c r="AJ426"/>
      <c r="AK426"/>
      <c r="AL426"/>
      <c r="AM426"/>
      <c r="AN426"/>
      <c r="AO426"/>
      <c r="AP426"/>
      <c r="AQ426"/>
      <c r="AR426"/>
      <c r="AS426"/>
      <c r="AT426"/>
      <c r="AU426"/>
      <c r="AV426"/>
      <c r="AW426"/>
      <c r="AX426"/>
      <c r="AY426"/>
      <c r="AZ426"/>
      <c r="BA426"/>
      <c r="BB426"/>
      <c r="BC426"/>
      <c r="BD426"/>
      <c r="BE426"/>
      <c r="BF426"/>
      <c r="BG426"/>
      <c r="BH426"/>
      <c r="BI426"/>
      <c r="BJ426"/>
      <c r="BK426"/>
      <c r="BL426"/>
      <c r="BM426"/>
      <c r="BN426"/>
      <c r="BO426"/>
      <c r="BP426"/>
      <c r="BQ426"/>
      <c r="BR426"/>
      <c r="EM426"/>
    </row>
    <row r="427" spans="16:143" x14ac:dyDescent="0.2">
      <c r="P427"/>
      <c r="Q427"/>
      <c r="S427"/>
      <c r="T427"/>
      <c r="U427"/>
      <c r="V427"/>
      <c r="W427"/>
      <c r="X427"/>
      <c r="Y427"/>
      <c r="Z427"/>
      <c r="AA427"/>
      <c r="AB427"/>
      <c r="AC427"/>
      <c r="AD427"/>
      <c r="AE427"/>
      <c r="AF427"/>
      <c r="AG427"/>
      <c r="AH427"/>
      <c r="AI427"/>
      <c r="AJ427"/>
      <c r="AK427"/>
      <c r="AL427"/>
      <c r="AM427"/>
      <c r="AN427"/>
      <c r="AO427"/>
      <c r="AP427"/>
      <c r="AQ427"/>
      <c r="AR427"/>
      <c r="AS427"/>
      <c r="AT427"/>
      <c r="AU427"/>
      <c r="AV427"/>
      <c r="AW427"/>
      <c r="AX427"/>
      <c r="AY427"/>
      <c r="AZ427"/>
      <c r="BA427"/>
      <c r="BB427"/>
      <c r="BC427"/>
      <c r="BD427"/>
      <c r="BE427"/>
      <c r="BF427"/>
      <c r="BG427"/>
      <c r="BH427"/>
      <c r="BI427"/>
      <c r="BJ427"/>
      <c r="BK427"/>
      <c r="BL427"/>
      <c r="BM427"/>
      <c r="BN427"/>
      <c r="BO427"/>
      <c r="BP427"/>
      <c r="BQ427"/>
      <c r="BR427"/>
      <c r="EM427"/>
    </row>
    <row r="428" spans="16:143" x14ac:dyDescent="0.2">
      <c r="P428"/>
      <c r="Q428"/>
      <c r="S428"/>
      <c r="T428"/>
      <c r="U428"/>
      <c r="V428"/>
      <c r="W428"/>
      <c r="X428"/>
      <c r="Y428"/>
      <c r="Z428"/>
      <c r="AA428"/>
      <c r="AB428"/>
      <c r="AC428"/>
      <c r="AD428"/>
      <c r="AE428"/>
      <c r="AF428"/>
      <c r="AG428"/>
      <c r="AH428"/>
      <c r="AI428"/>
      <c r="AJ428"/>
      <c r="AK428"/>
      <c r="AL428"/>
      <c r="AM428"/>
      <c r="AN428"/>
      <c r="AO428"/>
      <c r="AP428"/>
      <c r="AQ428"/>
      <c r="AR428"/>
      <c r="AS428"/>
      <c r="AT428"/>
      <c r="AU428"/>
      <c r="AV428"/>
      <c r="AW428"/>
      <c r="AX428"/>
      <c r="AY428"/>
      <c r="AZ428"/>
      <c r="BA428"/>
      <c r="BB428"/>
      <c r="BC428"/>
      <c r="BD428"/>
      <c r="BE428"/>
      <c r="BF428"/>
      <c r="BG428"/>
      <c r="BH428"/>
      <c r="BI428"/>
      <c r="BJ428"/>
      <c r="BK428"/>
      <c r="BL428"/>
      <c r="BM428"/>
      <c r="BN428"/>
      <c r="BO428"/>
      <c r="BP428"/>
      <c r="BQ428"/>
      <c r="BR428"/>
      <c r="EM428"/>
    </row>
    <row r="429" spans="16:143" x14ac:dyDescent="0.2">
      <c r="P429"/>
      <c r="Q429"/>
      <c r="S429"/>
      <c r="T429"/>
      <c r="U429"/>
      <c r="V429"/>
      <c r="W429"/>
      <c r="X429"/>
      <c r="Y429"/>
      <c r="Z429"/>
      <c r="AA429"/>
      <c r="AB429"/>
      <c r="AC429"/>
      <c r="AD429"/>
      <c r="AE429"/>
      <c r="AF429"/>
      <c r="AG429"/>
      <c r="AH429"/>
      <c r="AI429"/>
      <c r="AJ429"/>
      <c r="AK429"/>
      <c r="AL429"/>
      <c r="AM429"/>
      <c r="AN429"/>
      <c r="AO429"/>
      <c r="AP429"/>
      <c r="AQ429"/>
      <c r="AR429"/>
      <c r="AS429"/>
      <c r="AT429"/>
      <c r="AU429"/>
      <c r="AV429"/>
      <c r="AW429"/>
      <c r="AX429"/>
      <c r="AY429"/>
      <c r="AZ429"/>
      <c r="BA429"/>
      <c r="BB429"/>
      <c r="BC429"/>
      <c r="BD429"/>
      <c r="BE429"/>
      <c r="BF429"/>
      <c r="BG429"/>
      <c r="BH429"/>
      <c r="BI429"/>
      <c r="BJ429"/>
      <c r="BK429"/>
      <c r="BL429"/>
      <c r="BM429"/>
      <c r="BN429"/>
      <c r="BO429"/>
      <c r="BP429"/>
      <c r="BQ429"/>
      <c r="BR429"/>
      <c r="EM429"/>
    </row>
    <row r="430" spans="16:143" x14ac:dyDescent="0.2">
      <c r="P430"/>
      <c r="Q430"/>
      <c r="S430"/>
      <c r="T430"/>
      <c r="U430"/>
      <c r="V430"/>
      <c r="W430"/>
      <c r="X430"/>
      <c r="Y430"/>
      <c r="Z430"/>
      <c r="AA430"/>
      <c r="AB430"/>
      <c r="AC430"/>
      <c r="AD430"/>
      <c r="AE430"/>
      <c r="AF430"/>
      <c r="AG430"/>
      <c r="AH430"/>
      <c r="AI430"/>
      <c r="AJ430"/>
      <c r="AK430"/>
      <c r="AL430"/>
      <c r="AM430"/>
      <c r="AN430"/>
      <c r="AO430"/>
      <c r="AP430"/>
      <c r="AQ430"/>
      <c r="AR430"/>
      <c r="AS430"/>
      <c r="AT430"/>
      <c r="AU430"/>
      <c r="AV430"/>
      <c r="AW430"/>
      <c r="AX430"/>
      <c r="AY430"/>
      <c r="AZ430"/>
      <c r="BA430"/>
      <c r="BB430"/>
      <c r="BC430"/>
      <c r="BD430"/>
      <c r="BE430"/>
      <c r="BF430"/>
      <c r="BG430"/>
      <c r="BH430"/>
      <c r="BI430"/>
      <c r="BJ430"/>
      <c r="BK430"/>
      <c r="BL430"/>
      <c r="BM430"/>
      <c r="BN430"/>
      <c r="BO430"/>
      <c r="BP430"/>
      <c r="BQ430"/>
      <c r="BR430"/>
      <c r="EM430"/>
    </row>
    <row r="431" spans="16:143" x14ac:dyDescent="0.2">
      <c r="P431"/>
      <c r="Q431"/>
      <c r="S431"/>
      <c r="T431"/>
      <c r="U431"/>
      <c r="V431"/>
      <c r="W431"/>
      <c r="X431"/>
      <c r="Y431"/>
      <c r="Z431"/>
      <c r="AA431"/>
      <c r="AB431"/>
      <c r="AC431"/>
      <c r="AD431"/>
      <c r="AE431"/>
      <c r="AF431"/>
      <c r="AG431"/>
      <c r="AH431"/>
      <c r="AI431"/>
      <c r="AJ431"/>
      <c r="AK431"/>
      <c r="AL431"/>
      <c r="AM431"/>
      <c r="AN431"/>
      <c r="AO431"/>
      <c r="AP431"/>
      <c r="AQ431"/>
      <c r="AR431"/>
      <c r="AS431"/>
      <c r="AT431"/>
      <c r="AU431"/>
      <c r="AV431"/>
      <c r="AW431"/>
      <c r="AX431"/>
      <c r="AY431"/>
      <c r="AZ431"/>
      <c r="BA431"/>
      <c r="BB431"/>
      <c r="BC431"/>
      <c r="BD431"/>
      <c r="BE431"/>
      <c r="BF431"/>
      <c r="BG431"/>
      <c r="BH431"/>
      <c r="BI431"/>
      <c r="BJ431"/>
      <c r="BK431"/>
      <c r="BL431"/>
      <c r="BM431"/>
      <c r="BN431"/>
      <c r="BO431"/>
      <c r="BP431"/>
      <c r="BQ431"/>
      <c r="BR431"/>
      <c r="EM431"/>
    </row>
    <row r="432" spans="16:143" x14ac:dyDescent="0.2">
      <c r="P432"/>
      <c r="Q432"/>
      <c r="S432"/>
      <c r="T432"/>
      <c r="U432"/>
      <c r="V432"/>
      <c r="W432"/>
      <c r="X432"/>
      <c r="Y432"/>
      <c r="Z432"/>
      <c r="AA432"/>
      <c r="AB432"/>
      <c r="AC432"/>
      <c r="AD432"/>
      <c r="AE432"/>
      <c r="AF432"/>
      <c r="AG432"/>
      <c r="AH432"/>
      <c r="AI432"/>
      <c r="AJ432"/>
      <c r="AK432"/>
      <c r="AL432"/>
      <c r="AM432"/>
      <c r="AN432"/>
      <c r="AO432"/>
      <c r="AP432"/>
      <c r="AQ432"/>
      <c r="AR432"/>
      <c r="AS432"/>
      <c r="AT432"/>
      <c r="AU432"/>
      <c r="AV432"/>
      <c r="AW432"/>
      <c r="AX432"/>
      <c r="AY432"/>
      <c r="AZ432"/>
      <c r="BA432"/>
      <c r="BB432"/>
      <c r="BC432"/>
      <c r="BD432"/>
      <c r="BE432"/>
      <c r="BF432"/>
      <c r="BG432"/>
      <c r="BH432"/>
      <c r="BI432"/>
      <c r="BJ432"/>
      <c r="BK432"/>
      <c r="BL432"/>
      <c r="BM432"/>
      <c r="BN432"/>
      <c r="BO432"/>
      <c r="BP432"/>
      <c r="BQ432"/>
      <c r="BR432"/>
      <c r="EM432"/>
    </row>
    <row r="433" spans="16:143" x14ac:dyDescent="0.2">
      <c r="P433"/>
      <c r="Q433"/>
      <c r="S433"/>
      <c r="T433"/>
      <c r="U433"/>
      <c r="V433"/>
      <c r="W433"/>
      <c r="X433"/>
      <c r="Y433"/>
      <c r="Z433"/>
      <c r="AA433"/>
      <c r="AB433"/>
      <c r="AC433"/>
      <c r="AD433"/>
      <c r="AE433"/>
      <c r="AF433"/>
      <c r="AG433"/>
      <c r="AH433"/>
      <c r="AI433"/>
      <c r="AJ433"/>
      <c r="AK433"/>
      <c r="AL433"/>
      <c r="AM433"/>
      <c r="AN433"/>
      <c r="AO433"/>
      <c r="AP433"/>
      <c r="AQ433"/>
      <c r="AR433"/>
      <c r="AS433"/>
      <c r="AT433"/>
      <c r="AU433"/>
      <c r="AV433"/>
      <c r="AW433"/>
      <c r="AX433"/>
      <c r="AY433"/>
      <c r="AZ433"/>
      <c r="BA433"/>
      <c r="BB433"/>
      <c r="BC433"/>
      <c r="BD433"/>
      <c r="BE433"/>
      <c r="BF433"/>
      <c r="BG433"/>
      <c r="BH433"/>
      <c r="BI433"/>
      <c r="BJ433"/>
      <c r="BK433"/>
      <c r="BL433"/>
      <c r="BM433"/>
      <c r="BN433"/>
      <c r="BO433"/>
      <c r="BP433"/>
      <c r="BQ433"/>
      <c r="BR433"/>
      <c r="EM433"/>
    </row>
    <row r="434" spans="16:143" x14ac:dyDescent="0.2">
      <c r="P434"/>
      <c r="Q434"/>
      <c r="S434"/>
      <c r="T434"/>
      <c r="U434"/>
      <c r="V434"/>
      <c r="W434"/>
      <c r="X434"/>
      <c r="Y434"/>
      <c r="Z434"/>
      <c r="AA434"/>
      <c r="AB434"/>
      <c r="AC434"/>
      <c r="AD434"/>
      <c r="AE434"/>
      <c r="AF434"/>
      <c r="AG434"/>
      <c r="AH434"/>
      <c r="AI434"/>
      <c r="AJ434"/>
      <c r="AK434"/>
      <c r="AL434"/>
      <c r="AM434"/>
      <c r="AN434"/>
      <c r="AO434"/>
      <c r="AP434"/>
      <c r="AQ434"/>
      <c r="AR434"/>
      <c r="AS434"/>
      <c r="AT434"/>
      <c r="AU434"/>
      <c r="AV434"/>
      <c r="AW434"/>
      <c r="AX434"/>
      <c r="AY434"/>
      <c r="AZ434"/>
      <c r="BA434"/>
      <c r="BB434"/>
      <c r="BC434"/>
      <c r="BD434"/>
      <c r="BE434"/>
      <c r="BF434"/>
      <c r="BG434"/>
      <c r="BH434"/>
      <c r="BI434"/>
      <c r="BJ434"/>
      <c r="BK434"/>
      <c r="BL434"/>
      <c r="BM434"/>
      <c r="BN434"/>
      <c r="BO434"/>
      <c r="BP434"/>
      <c r="BQ434"/>
      <c r="BR434"/>
      <c r="EM434"/>
    </row>
    <row r="435" spans="16:143" x14ac:dyDescent="0.2">
      <c r="P435"/>
      <c r="Q435"/>
      <c r="S435"/>
      <c r="T435"/>
      <c r="U435"/>
      <c r="V435"/>
      <c r="W435"/>
      <c r="X435"/>
      <c r="Y435"/>
      <c r="Z435"/>
      <c r="AA435"/>
      <c r="AB435"/>
      <c r="AC435"/>
      <c r="AD435"/>
      <c r="AE435"/>
      <c r="AF435"/>
      <c r="AG435"/>
      <c r="AH435"/>
      <c r="AI435"/>
      <c r="AJ435"/>
      <c r="AK435"/>
      <c r="AL435"/>
      <c r="AM435"/>
      <c r="AN435"/>
      <c r="AO435"/>
      <c r="AP435"/>
      <c r="AQ435"/>
      <c r="AR435"/>
      <c r="AS435"/>
      <c r="AT435"/>
      <c r="AU435"/>
      <c r="AV435"/>
      <c r="AW435"/>
      <c r="AX435"/>
      <c r="AY435"/>
      <c r="AZ435"/>
      <c r="BA435"/>
      <c r="BB435"/>
      <c r="BC435"/>
      <c r="BD435"/>
      <c r="BE435"/>
      <c r="BF435"/>
      <c r="BG435"/>
      <c r="BH435"/>
      <c r="BI435"/>
      <c r="BJ435"/>
      <c r="BK435"/>
      <c r="BL435"/>
      <c r="BM435"/>
      <c r="BN435"/>
      <c r="BO435"/>
      <c r="BP435"/>
      <c r="BQ435"/>
      <c r="BR435"/>
      <c r="EM435"/>
    </row>
    <row r="436" spans="16:143" x14ac:dyDescent="0.2">
      <c r="P436"/>
      <c r="Q436"/>
      <c r="S436"/>
      <c r="T436"/>
      <c r="U436"/>
      <c r="V436"/>
      <c r="W436"/>
      <c r="X436"/>
      <c r="Y436"/>
      <c r="Z436"/>
      <c r="AA436"/>
      <c r="AB436"/>
      <c r="AC436"/>
      <c r="AD436"/>
      <c r="AE436"/>
      <c r="AF436"/>
      <c r="AG436"/>
      <c r="AH436"/>
      <c r="AI436"/>
      <c r="AJ436"/>
      <c r="AK436"/>
      <c r="AL436"/>
      <c r="AM436"/>
      <c r="AN436"/>
      <c r="AO436"/>
      <c r="AP436"/>
      <c r="AQ436"/>
      <c r="AR436"/>
      <c r="AS436"/>
      <c r="AT436"/>
      <c r="AU436"/>
      <c r="AV436"/>
      <c r="AW436"/>
      <c r="AX436"/>
      <c r="AY436"/>
      <c r="AZ436"/>
      <c r="BA436"/>
      <c r="BB436"/>
      <c r="BC436"/>
      <c r="BD436"/>
      <c r="BE436"/>
      <c r="BF436"/>
      <c r="BG436"/>
      <c r="BH436"/>
      <c r="BI436"/>
      <c r="BJ436"/>
      <c r="BK436"/>
      <c r="BL436"/>
      <c r="BM436"/>
      <c r="BN436"/>
      <c r="BO436"/>
      <c r="BP436"/>
      <c r="BQ436"/>
      <c r="BR436"/>
      <c r="EM436"/>
    </row>
    <row r="437" spans="16:143" x14ac:dyDescent="0.2">
      <c r="P437"/>
      <c r="Q437"/>
      <c r="S437"/>
      <c r="T437"/>
      <c r="U437"/>
      <c r="V437"/>
      <c r="W437"/>
      <c r="X437"/>
      <c r="Y437"/>
      <c r="Z437"/>
      <c r="AA437"/>
      <c r="AB437"/>
      <c r="AC437"/>
      <c r="AD437"/>
      <c r="AE437"/>
      <c r="AF437"/>
      <c r="AG437"/>
      <c r="AH437"/>
      <c r="AI437"/>
      <c r="AJ437"/>
      <c r="AK437"/>
      <c r="AL437"/>
      <c r="AM437"/>
      <c r="AN437"/>
      <c r="AO437"/>
      <c r="AP437"/>
      <c r="AQ437"/>
      <c r="AR437"/>
      <c r="AS437"/>
      <c r="AT437"/>
      <c r="AU437"/>
      <c r="AV437"/>
      <c r="AW437"/>
      <c r="AX437"/>
      <c r="AY437"/>
      <c r="AZ437"/>
      <c r="BA437"/>
      <c r="BB437"/>
      <c r="BC437"/>
      <c r="BD437"/>
      <c r="BE437"/>
      <c r="BF437"/>
      <c r="BG437"/>
      <c r="BH437"/>
      <c r="BI437"/>
      <c r="BJ437"/>
      <c r="BK437"/>
      <c r="BL437"/>
      <c r="BM437"/>
      <c r="BN437"/>
      <c r="BO437"/>
      <c r="BP437"/>
      <c r="BQ437"/>
      <c r="BR437"/>
      <c r="EM437"/>
    </row>
    <row r="438" spans="16:143" x14ac:dyDescent="0.2">
      <c r="P438"/>
      <c r="Q438"/>
      <c r="S438"/>
      <c r="T438"/>
      <c r="U438"/>
      <c r="V438"/>
      <c r="W438"/>
      <c r="X438"/>
      <c r="Y438"/>
      <c r="Z438"/>
      <c r="AA438"/>
      <c r="AB438"/>
      <c r="AC438"/>
      <c r="AD438"/>
      <c r="AE438"/>
      <c r="AF438"/>
      <c r="AG438"/>
      <c r="AH438"/>
      <c r="AI438"/>
      <c r="AJ438"/>
      <c r="AK438"/>
      <c r="AL438"/>
      <c r="AM438"/>
      <c r="AN438"/>
      <c r="AO438"/>
      <c r="AP438"/>
      <c r="AQ438"/>
      <c r="AR438"/>
      <c r="AS438"/>
      <c r="AT438"/>
      <c r="AU438"/>
      <c r="AV438"/>
      <c r="AW438"/>
      <c r="AX438"/>
      <c r="AY438"/>
      <c r="AZ438"/>
      <c r="BA438"/>
      <c r="BB438"/>
      <c r="BC438"/>
      <c r="BD438"/>
      <c r="BE438"/>
      <c r="BF438"/>
      <c r="BG438"/>
      <c r="BH438"/>
      <c r="BI438"/>
      <c r="BJ438"/>
      <c r="BK438"/>
      <c r="BL438"/>
      <c r="BM438"/>
      <c r="BN438"/>
      <c r="BO438"/>
      <c r="BP438"/>
      <c r="BQ438"/>
      <c r="BR438"/>
      <c r="EM438"/>
    </row>
    <row r="439" spans="16:143" x14ac:dyDescent="0.2">
      <c r="P439"/>
      <c r="Q439"/>
      <c r="S439"/>
      <c r="T439"/>
      <c r="U439"/>
      <c r="V439"/>
      <c r="W439"/>
      <c r="X439"/>
      <c r="Y439"/>
      <c r="Z439"/>
      <c r="AA439"/>
      <c r="AB439"/>
      <c r="AC439"/>
      <c r="AD439"/>
      <c r="AE439"/>
      <c r="AF439"/>
      <c r="AG439"/>
      <c r="AH439"/>
      <c r="AI439"/>
      <c r="AJ439"/>
      <c r="AK439"/>
      <c r="AL439"/>
      <c r="AM439"/>
      <c r="AN439"/>
      <c r="AO439"/>
      <c r="AP439"/>
      <c r="AQ439"/>
      <c r="AR439"/>
      <c r="AS439"/>
      <c r="AT439"/>
      <c r="AU439"/>
      <c r="AV439"/>
      <c r="AW439"/>
      <c r="AX439"/>
      <c r="AY439"/>
      <c r="AZ439"/>
      <c r="BA439"/>
      <c r="BB439"/>
      <c r="BC439"/>
      <c r="BD439"/>
      <c r="BE439"/>
      <c r="BF439"/>
      <c r="BG439"/>
      <c r="BH439"/>
      <c r="BI439"/>
      <c r="BJ439"/>
      <c r="BK439"/>
      <c r="BL439"/>
      <c r="BM439"/>
      <c r="BN439"/>
      <c r="BO439"/>
      <c r="BP439"/>
      <c r="BQ439"/>
      <c r="BR439"/>
      <c r="EM439"/>
    </row>
    <row r="440" spans="16:143" x14ac:dyDescent="0.2">
      <c r="P440"/>
      <c r="Q440"/>
      <c r="S440"/>
      <c r="T440"/>
      <c r="U440"/>
      <c r="V440"/>
      <c r="W440"/>
      <c r="X440"/>
      <c r="Y440"/>
      <c r="Z440"/>
      <c r="AA440"/>
      <c r="AB440"/>
      <c r="AC440"/>
      <c r="AD440"/>
      <c r="AE440"/>
      <c r="AF440"/>
      <c r="AG440"/>
      <c r="AH440"/>
      <c r="AI440"/>
      <c r="AJ440"/>
      <c r="AK440"/>
      <c r="AL440"/>
      <c r="AM440"/>
      <c r="AN440"/>
      <c r="AO440"/>
      <c r="AP440"/>
      <c r="AQ440"/>
      <c r="AR440"/>
      <c r="AS440"/>
      <c r="AT440"/>
      <c r="AU440"/>
      <c r="AV440"/>
      <c r="AW440"/>
      <c r="AX440"/>
      <c r="AY440"/>
      <c r="AZ440"/>
      <c r="BA440"/>
      <c r="BB440"/>
      <c r="BC440"/>
      <c r="BD440"/>
      <c r="BE440"/>
      <c r="BF440"/>
      <c r="BG440"/>
      <c r="BH440"/>
      <c r="BI440"/>
      <c r="BJ440"/>
      <c r="BK440"/>
      <c r="BL440"/>
      <c r="BM440"/>
      <c r="BN440"/>
      <c r="BO440"/>
      <c r="BP440"/>
      <c r="BQ440"/>
      <c r="BR440"/>
      <c r="EM440"/>
    </row>
    <row r="441" spans="16:143" x14ac:dyDescent="0.2">
      <c r="P441"/>
      <c r="Q441"/>
      <c r="S441"/>
      <c r="T441"/>
      <c r="U441"/>
      <c r="V441"/>
      <c r="W441"/>
      <c r="X441"/>
      <c r="Y441"/>
      <c r="Z441"/>
      <c r="AA441"/>
      <c r="AB441"/>
      <c r="AC441"/>
      <c r="AD441"/>
      <c r="AE441"/>
      <c r="AF441"/>
      <c r="AG441"/>
      <c r="AH441"/>
      <c r="AI441"/>
      <c r="AJ441"/>
      <c r="AK441"/>
      <c r="AL441"/>
      <c r="AM441"/>
      <c r="AN441"/>
      <c r="AO441"/>
      <c r="AP441"/>
      <c r="AQ441"/>
      <c r="AR441"/>
      <c r="AS441"/>
      <c r="AT441"/>
      <c r="AU441"/>
      <c r="AV441"/>
      <c r="AW441"/>
      <c r="AX441"/>
      <c r="AY441"/>
      <c r="AZ441"/>
      <c r="BA441"/>
      <c r="BB441"/>
      <c r="BC441"/>
      <c r="BD441"/>
      <c r="BE441"/>
      <c r="BF441"/>
      <c r="BG441"/>
      <c r="BH441"/>
      <c r="BI441"/>
      <c r="BJ441"/>
      <c r="BK441"/>
      <c r="BL441"/>
      <c r="BM441"/>
      <c r="BN441"/>
      <c r="BO441"/>
      <c r="BP441"/>
      <c r="BQ441"/>
      <c r="BR441"/>
      <c r="EM441"/>
    </row>
    <row r="442" spans="16:143" x14ac:dyDescent="0.2">
      <c r="P442"/>
      <c r="Q442"/>
      <c r="S442"/>
      <c r="T442"/>
      <c r="U442"/>
      <c r="V442"/>
      <c r="W442"/>
      <c r="X442"/>
      <c r="Y442"/>
      <c r="Z442"/>
      <c r="AA442"/>
      <c r="AB442"/>
      <c r="AC442"/>
      <c r="AD442"/>
      <c r="AE442"/>
      <c r="AF442"/>
      <c r="AG442"/>
      <c r="AH442"/>
      <c r="AI442"/>
      <c r="AJ442"/>
      <c r="AK442"/>
      <c r="AL442"/>
      <c r="AM442"/>
      <c r="AN442"/>
      <c r="AO442"/>
      <c r="AP442"/>
      <c r="AQ442"/>
      <c r="AR442"/>
      <c r="AS442"/>
      <c r="AT442"/>
      <c r="AU442"/>
      <c r="AV442"/>
      <c r="AW442"/>
      <c r="AX442"/>
      <c r="AY442"/>
      <c r="AZ442"/>
      <c r="BA442"/>
      <c r="BB442"/>
      <c r="BC442"/>
      <c r="BD442"/>
      <c r="BE442"/>
      <c r="BF442"/>
      <c r="BG442"/>
      <c r="BH442"/>
      <c r="BI442"/>
      <c r="BJ442"/>
      <c r="BK442"/>
      <c r="BL442"/>
      <c r="BM442"/>
      <c r="BN442"/>
      <c r="BO442"/>
      <c r="BP442"/>
      <c r="BQ442"/>
      <c r="BR442"/>
      <c r="EM442"/>
    </row>
    <row r="443" spans="16:143" x14ac:dyDescent="0.2">
      <c r="P443"/>
      <c r="Q443"/>
      <c r="S443"/>
      <c r="T443"/>
      <c r="U443"/>
      <c r="V443"/>
      <c r="W443"/>
      <c r="X443"/>
      <c r="Y443"/>
      <c r="Z443"/>
      <c r="AA443"/>
      <c r="AB443"/>
      <c r="AC443"/>
      <c r="AD443"/>
      <c r="AE443"/>
      <c r="AF443"/>
      <c r="AG443"/>
      <c r="AH443"/>
      <c r="AI443"/>
      <c r="AJ443"/>
      <c r="AK443"/>
      <c r="AL443"/>
      <c r="AM443"/>
      <c r="AN443"/>
      <c r="AO443"/>
      <c r="AP443"/>
      <c r="AQ443"/>
      <c r="AR443"/>
      <c r="AS443"/>
      <c r="AT443"/>
      <c r="AU443"/>
      <c r="AV443"/>
      <c r="AW443"/>
      <c r="AX443"/>
      <c r="AY443"/>
      <c r="AZ443"/>
      <c r="BA443"/>
      <c r="BB443"/>
      <c r="BC443"/>
      <c r="BD443"/>
      <c r="BE443"/>
      <c r="BF443"/>
      <c r="BG443"/>
      <c r="BH443"/>
      <c r="BI443"/>
      <c r="BJ443"/>
      <c r="BK443"/>
      <c r="BL443"/>
      <c r="BM443"/>
      <c r="BN443"/>
      <c r="BO443"/>
      <c r="BP443"/>
      <c r="BQ443"/>
      <c r="BR443"/>
      <c r="EM443"/>
    </row>
    <row r="444" spans="16:143" x14ac:dyDescent="0.2">
      <c r="P444"/>
      <c r="Q444"/>
      <c r="S444"/>
      <c r="T444"/>
      <c r="U444"/>
      <c r="V444"/>
      <c r="W444"/>
      <c r="X444"/>
      <c r="Y444"/>
      <c r="Z444"/>
      <c r="AA444"/>
      <c r="AB444"/>
      <c r="AC444"/>
      <c r="AD444"/>
      <c r="AE444"/>
      <c r="AF444"/>
      <c r="AG444"/>
      <c r="AH444"/>
      <c r="AI444"/>
      <c r="AJ444"/>
      <c r="AK444"/>
      <c r="AL444"/>
      <c r="AM444"/>
      <c r="AN444"/>
      <c r="AO444"/>
      <c r="AP444"/>
      <c r="AQ444"/>
      <c r="AR444"/>
      <c r="AS444"/>
      <c r="AT444"/>
      <c r="AU444"/>
      <c r="AV444"/>
      <c r="AW444"/>
      <c r="AX444"/>
      <c r="AY444"/>
      <c r="AZ444"/>
      <c r="BA444"/>
      <c r="BB444"/>
      <c r="BC444"/>
      <c r="BD444"/>
      <c r="BE444"/>
      <c r="BF444"/>
      <c r="BG444"/>
      <c r="BH444"/>
      <c r="BI444"/>
      <c r="BJ444"/>
      <c r="BK444"/>
      <c r="BL444"/>
      <c r="BM444"/>
      <c r="BN444"/>
      <c r="BO444"/>
      <c r="BP444"/>
      <c r="BQ444"/>
      <c r="BR444"/>
      <c r="EM444"/>
    </row>
    <row r="445" spans="16:143" x14ac:dyDescent="0.2">
      <c r="P445"/>
      <c r="Q445"/>
      <c r="S445"/>
      <c r="T445"/>
      <c r="U445"/>
      <c r="V445"/>
      <c r="W445"/>
      <c r="X445"/>
      <c r="Y445"/>
      <c r="Z445"/>
      <c r="AA445"/>
      <c r="AB445"/>
      <c r="AC445"/>
      <c r="AD445"/>
      <c r="AE445"/>
      <c r="AF445"/>
      <c r="AG445"/>
      <c r="AH445"/>
      <c r="AI445"/>
      <c r="AJ445"/>
      <c r="AK445"/>
      <c r="AL445"/>
      <c r="AM445"/>
      <c r="AN445"/>
      <c r="AO445"/>
      <c r="AP445"/>
      <c r="AQ445"/>
      <c r="AR445"/>
      <c r="AS445"/>
      <c r="AT445"/>
      <c r="AU445"/>
      <c r="AV445"/>
      <c r="AW445"/>
      <c r="AX445"/>
      <c r="AY445"/>
      <c r="AZ445"/>
      <c r="BA445"/>
      <c r="BB445"/>
      <c r="BC445"/>
      <c r="BD445"/>
      <c r="BE445"/>
      <c r="BF445"/>
      <c r="BG445"/>
      <c r="BH445"/>
      <c r="BI445"/>
      <c r="BJ445"/>
      <c r="BK445"/>
      <c r="BL445"/>
      <c r="BM445"/>
      <c r="BN445"/>
      <c r="BO445"/>
      <c r="BP445"/>
      <c r="BQ445"/>
      <c r="BR445"/>
      <c r="EM445"/>
    </row>
    <row r="446" spans="16:143" x14ac:dyDescent="0.2">
      <c r="P446"/>
      <c r="Q446"/>
      <c r="S446"/>
      <c r="T446"/>
      <c r="U446"/>
      <c r="V446"/>
      <c r="W446"/>
      <c r="X446"/>
      <c r="Y446"/>
      <c r="Z446"/>
      <c r="AA446"/>
      <c r="AB446"/>
      <c r="AC446"/>
      <c r="AD446"/>
      <c r="AE446"/>
      <c r="AF446"/>
      <c r="AG446"/>
      <c r="AH446"/>
      <c r="AI446"/>
      <c r="AJ446"/>
      <c r="AK446"/>
      <c r="AL446"/>
      <c r="AM446"/>
      <c r="AN446"/>
      <c r="AO446"/>
      <c r="AP446"/>
      <c r="AQ446"/>
      <c r="AR446"/>
      <c r="AS446"/>
      <c r="AT446"/>
      <c r="AU446"/>
      <c r="AV446"/>
      <c r="AW446"/>
      <c r="AX446"/>
      <c r="AY446"/>
      <c r="AZ446"/>
      <c r="BA446"/>
      <c r="BB446"/>
      <c r="BC446"/>
      <c r="BD446"/>
      <c r="BE446"/>
      <c r="BF446"/>
      <c r="BG446"/>
      <c r="BH446"/>
      <c r="BI446"/>
      <c r="BJ446"/>
      <c r="BK446"/>
      <c r="BL446"/>
      <c r="BM446"/>
      <c r="BN446"/>
      <c r="BO446"/>
      <c r="BP446"/>
      <c r="BQ446"/>
      <c r="BR446"/>
      <c r="EM446"/>
    </row>
    <row r="447" spans="16:143" x14ac:dyDescent="0.2">
      <c r="P447"/>
      <c r="Q447"/>
      <c r="S447"/>
      <c r="T447"/>
      <c r="U447"/>
      <c r="V447"/>
      <c r="W447"/>
      <c r="X447"/>
      <c r="Y447"/>
      <c r="Z447"/>
      <c r="AA447"/>
      <c r="AB447"/>
      <c r="AC447"/>
      <c r="AD447"/>
      <c r="AE447"/>
      <c r="AF447"/>
      <c r="AG447"/>
      <c r="AH447"/>
      <c r="AI447"/>
      <c r="AJ447"/>
      <c r="AK447"/>
      <c r="AL447"/>
      <c r="AM447"/>
      <c r="AN447"/>
      <c r="AO447"/>
      <c r="AP447"/>
      <c r="AQ447"/>
      <c r="AR447"/>
      <c r="AS447"/>
      <c r="AT447"/>
      <c r="AU447"/>
      <c r="AV447"/>
      <c r="AW447"/>
      <c r="AX447"/>
      <c r="AY447"/>
      <c r="AZ447"/>
      <c r="BA447"/>
      <c r="BB447"/>
      <c r="BC447"/>
      <c r="BD447"/>
      <c r="BE447"/>
      <c r="BF447"/>
      <c r="BG447"/>
      <c r="BH447"/>
      <c r="BI447"/>
      <c r="BJ447"/>
      <c r="BK447"/>
      <c r="BL447"/>
      <c r="BM447"/>
      <c r="BN447"/>
      <c r="BO447"/>
      <c r="BP447"/>
      <c r="BQ447"/>
      <c r="BR447"/>
      <c r="EM447"/>
    </row>
    <row r="448" spans="16:143" x14ac:dyDescent="0.2">
      <c r="P448"/>
      <c r="Q448"/>
      <c r="S448"/>
      <c r="T448"/>
      <c r="U448"/>
      <c r="V448"/>
      <c r="W448"/>
      <c r="X448"/>
      <c r="Y448"/>
      <c r="Z448"/>
      <c r="AA448"/>
      <c r="AB448"/>
      <c r="AC448"/>
      <c r="AD448"/>
      <c r="AE448"/>
      <c r="AF448"/>
      <c r="AG448"/>
      <c r="AH448"/>
      <c r="AI448"/>
      <c r="AJ448"/>
      <c r="AK448"/>
      <c r="AL448"/>
      <c r="AM448"/>
      <c r="AN448"/>
      <c r="AO448"/>
      <c r="AP448"/>
      <c r="AQ448"/>
      <c r="AR448"/>
      <c r="AS448"/>
      <c r="AT448"/>
      <c r="AU448"/>
      <c r="AV448"/>
      <c r="AW448"/>
      <c r="AX448"/>
      <c r="AY448"/>
      <c r="AZ448"/>
      <c r="BA448"/>
      <c r="BB448"/>
      <c r="BC448"/>
      <c r="BD448"/>
      <c r="BE448"/>
      <c r="BF448"/>
      <c r="BG448"/>
      <c r="BH448"/>
      <c r="BI448"/>
      <c r="BJ448"/>
      <c r="BK448"/>
      <c r="BL448"/>
      <c r="BM448"/>
      <c r="BN448"/>
      <c r="BO448"/>
      <c r="BP448"/>
      <c r="BQ448"/>
      <c r="BR448"/>
      <c r="EM448"/>
    </row>
    <row r="449" spans="16:143" x14ac:dyDescent="0.2">
      <c r="P449"/>
      <c r="Q449"/>
      <c r="S449"/>
      <c r="T449"/>
      <c r="U449"/>
      <c r="V449"/>
      <c r="W449"/>
      <c r="X449"/>
      <c r="Y449"/>
      <c r="Z449"/>
      <c r="AA449"/>
      <c r="AB449"/>
      <c r="AC449"/>
      <c r="AD449"/>
      <c r="AE449"/>
      <c r="AF449"/>
      <c r="AG449"/>
      <c r="AH449"/>
      <c r="AI449"/>
      <c r="AJ449"/>
      <c r="AK449"/>
      <c r="AL449"/>
      <c r="AM449"/>
      <c r="AN449"/>
      <c r="AO449"/>
      <c r="AP449"/>
      <c r="AQ449"/>
      <c r="AR449"/>
      <c r="AS449"/>
      <c r="AT449"/>
      <c r="AU449"/>
      <c r="AV449"/>
      <c r="AW449"/>
      <c r="AX449"/>
      <c r="AY449"/>
      <c r="AZ449"/>
      <c r="BA449"/>
      <c r="BB449"/>
      <c r="BC449"/>
      <c r="BD449"/>
      <c r="BE449"/>
      <c r="BF449"/>
      <c r="BG449"/>
      <c r="BH449"/>
      <c r="BI449"/>
      <c r="BJ449"/>
      <c r="BK449"/>
      <c r="BL449"/>
      <c r="BM449"/>
      <c r="BN449"/>
      <c r="BO449"/>
      <c r="BP449"/>
      <c r="BQ449"/>
      <c r="BR449"/>
      <c r="EM449"/>
    </row>
    <row r="450" spans="16:143" x14ac:dyDescent="0.2">
      <c r="P450"/>
      <c r="Q450"/>
      <c r="S450"/>
      <c r="T450"/>
      <c r="U450"/>
      <c r="V450"/>
      <c r="W450"/>
      <c r="X450"/>
      <c r="Y450"/>
      <c r="Z450"/>
      <c r="AA450"/>
      <c r="AB450"/>
      <c r="AC450"/>
      <c r="AD450"/>
      <c r="AE450"/>
      <c r="AF450"/>
      <c r="AG450"/>
      <c r="AH450"/>
      <c r="AI450"/>
      <c r="AJ450"/>
      <c r="AK450"/>
      <c r="AL450"/>
      <c r="AM450"/>
      <c r="AN450"/>
      <c r="AO450"/>
      <c r="AP450"/>
      <c r="AQ450"/>
      <c r="AR450"/>
      <c r="AS450"/>
      <c r="AT450"/>
      <c r="AU450"/>
      <c r="AV450"/>
      <c r="AW450"/>
      <c r="AX450"/>
      <c r="AY450"/>
      <c r="AZ450"/>
      <c r="BA450"/>
      <c r="BB450"/>
      <c r="BC450"/>
      <c r="BD450"/>
      <c r="BE450"/>
      <c r="BF450"/>
      <c r="BG450"/>
      <c r="BH450"/>
      <c r="BI450"/>
      <c r="BJ450"/>
      <c r="BK450"/>
      <c r="BL450"/>
      <c r="BM450"/>
      <c r="BN450"/>
      <c r="BO450"/>
      <c r="BP450"/>
      <c r="BQ450"/>
      <c r="BR450"/>
      <c r="EM450"/>
    </row>
    <row r="451" spans="16:143" x14ac:dyDescent="0.2">
      <c r="P451"/>
      <c r="Q451"/>
      <c r="S451"/>
      <c r="T451"/>
      <c r="U451"/>
      <c r="V451"/>
      <c r="W451"/>
      <c r="X451"/>
      <c r="Y451"/>
      <c r="Z451"/>
      <c r="AA451"/>
      <c r="AB451"/>
      <c r="AC451"/>
      <c r="AD451"/>
      <c r="AE451"/>
      <c r="AF451"/>
      <c r="AG451"/>
      <c r="AH451"/>
      <c r="AI451"/>
      <c r="AJ451"/>
      <c r="AK451"/>
      <c r="AL451"/>
      <c r="AM451"/>
      <c r="AN451"/>
      <c r="AO451"/>
      <c r="AP451"/>
      <c r="AQ451"/>
      <c r="AR451"/>
      <c r="AS451"/>
      <c r="AT451"/>
      <c r="AU451"/>
      <c r="AV451"/>
      <c r="AW451"/>
      <c r="AX451"/>
      <c r="AY451"/>
      <c r="AZ451"/>
      <c r="BA451"/>
      <c r="BB451"/>
      <c r="BC451"/>
      <c r="BD451"/>
      <c r="BE451"/>
      <c r="BF451"/>
      <c r="BG451"/>
      <c r="BH451"/>
      <c r="BI451"/>
      <c r="BJ451"/>
      <c r="BK451"/>
      <c r="BL451"/>
      <c r="BM451"/>
      <c r="BN451"/>
      <c r="BO451"/>
      <c r="BP451"/>
      <c r="BQ451"/>
      <c r="BR451"/>
      <c r="EM451"/>
    </row>
    <row r="452" spans="16:143" x14ac:dyDescent="0.2">
      <c r="P452"/>
      <c r="Q452"/>
      <c r="S452"/>
      <c r="T452"/>
      <c r="U452"/>
      <c r="V452"/>
      <c r="W452"/>
      <c r="X452"/>
      <c r="Y452"/>
      <c r="Z452"/>
      <c r="AA452"/>
      <c r="AB452"/>
      <c r="AC452"/>
      <c r="AD452"/>
      <c r="AE452"/>
      <c r="AF452"/>
      <c r="AG452"/>
      <c r="AH452"/>
      <c r="AI452"/>
      <c r="AJ452"/>
      <c r="AK452"/>
      <c r="AL452"/>
      <c r="AM452"/>
      <c r="AN452"/>
      <c r="AO452"/>
      <c r="AP452"/>
      <c r="AQ452"/>
      <c r="AR452"/>
      <c r="AS452"/>
      <c r="AT452"/>
      <c r="AU452"/>
      <c r="AV452"/>
      <c r="AW452"/>
      <c r="AX452"/>
      <c r="AY452"/>
      <c r="AZ452"/>
      <c r="BA452"/>
      <c r="BB452"/>
      <c r="BC452"/>
      <c r="BD452"/>
      <c r="BE452"/>
      <c r="BF452"/>
      <c r="BG452"/>
      <c r="BH452"/>
      <c r="BI452"/>
      <c r="BJ452"/>
      <c r="BK452"/>
      <c r="BL452"/>
      <c r="BM452"/>
      <c r="BN452"/>
      <c r="BO452"/>
      <c r="BP452"/>
      <c r="BQ452"/>
      <c r="BR452"/>
      <c r="EM452"/>
    </row>
    <row r="453" spans="16:143" x14ac:dyDescent="0.2">
      <c r="P453"/>
      <c r="Q453"/>
      <c r="S453"/>
      <c r="T453"/>
      <c r="U453"/>
      <c r="V453"/>
      <c r="W453"/>
      <c r="X453"/>
      <c r="Y453"/>
      <c r="Z453"/>
      <c r="AA453"/>
      <c r="AB453"/>
      <c r="AC453"/>
      <c r="AD453"/>
      <c r="AE453"/>
      <c r="AF453"/>
      <c r="AG453"/>
      <c r="AH453"/>
      <c r="AI453"/>
      <c r="AJ453"/>
      <c r="AK453"/>
      <c r="AL453"/>
      <c r="AM453"/>
      <c r="AN453"/>
      <c r="AO453"/>
      <c r="AP453"/>
      <c r="AQ453"/>
      <c r="AR453"/>
      <c r="AS453"/>
      <c r="AT453"/>
      <c r="AU453"/>
      <c r="AV453"/>
      <c r="AW453"/>
      <c r="AX453"/>
      <c r="AY453"/>
      <c r="AZ453"/>
      <c r="BA453"/>
      <c r="BB453"/>
      <c r="BC453"/>
      <c r="BD453"/>
      <c r="BE453"/>
      <c r="BF453"/>
      <c r="BG453"/>
      <c r="BH453"/>
      <c r="BI453"/>
      <c r="BJ453"/>
      <c r="BK453"/>
      <c r="BL453"/>
      <c r="BM453"/>
      <c r="BN453"/>
      <c r="BO453"/>
      <c r="BP453"/>
      <c r="BQ453"/>
      <c r="BR453"/>
      <c r="EM453"/>
    </row>
    <row r="454" spans="16:143" x14ac:dyDescent="0.2">
      <c r="P454"/>
      <c r="Q454"/>
      <c r="S454"/>
      <c r="T454"/>
      <c r="U454"/>
      <c r="V454"/>
      <c r="W454"/>
      <c r="X454"/>
      <c r="Y454"/>
      <c r="Z454"/>
      <c r="AA454"/>
      <c r="AB454"/>
      <c r="AC454"/>
      <c r="AD454"/>
      <c r="AE454"/>
      <c r="AF454"/>
      <c r="AG454"/>
      <c r="AH454"/>
      <c r="AI454"/>
      <c r="AJ454"/>
      <c r="AK454"/>
      <c r="AL454"/>
      <c r="AM454"/>
      <c r="AN454"/>
      <c r="AO454"/>
      <c r="AP454"/>
      <c r="AQ454"/>
      <c r="AR454"/>
      <c r="AS454"/>
      <c r="AT454"/>
      <c r="AU454"/>
      <c r="AV454"/>
      <c r="AW454"/>
      <c r="AX454"/>
      <c r="AY454"/>
      <c r="AZ454"/>
      <c r="BA454"/>
      <c r="BB454"/>
      <c r="BC454"/>
      <c r="BD454"/>
      <c r="BE454"/>
      <c r="BF454"/>
      <c r="BG454"/>
      <c r="BH454"/>
      <c r="BI454"/>
      <c r="BJ454"/>
      <c r="BK454"/>
      <c r="BL454"/>
      <c r="BM454"/>
      <c r="BN454"/>
      <c r="BO454"/>
      <c r="BP454"/>
      <c r="BQ454"/>
      <c r="BR454"/>
      <c r="EM454"/>
    </row>
    <row r="455" spans="16:143" x14ac:dyDescent="0.2">
      <c r="P455"/>
      <c r="Q455"/>
      <c r="S455"/>
      <c r="T455"/>
      <c r="U455"/>
      <c r="V455"/>
      <c r="W455"/>
      <c r="X455"/>
      <c r="Y455"/>
      <c r="Z455"/>
      <c r="AA455"/>
      <c r="AB455"/>
      <c r="AC455"/>
      <c r="AD455"/>
      <c r="AE455"/>
      <c r="AF455"/>
      <c r="AG455"/>
      <c r="AH455"/>
      <c r="AI455"/>
      <c r="AJ455"/>
      <c r="AK455"/>
      <c r="AL455"/>
      <c r="AM455"/>
      <c r="AN455"/>
      <c r="AO455"/>
      <c r="AP455"/>
      <c r="AQ455"/>
      <c r="AR455"/>
      <c r="AS455"/>
      <c r="AT455"/>
      <c r="AU455"/>
      <c r="AV455"/>
      <c r="AW455"/>
      <c r="AX455"/>
      <c r="AY455"/>
      <c r="AZ455"/>
      <c r="BA455"/>
      <c r="BB455"/>
      <c r="BC455"/>
      <c r="BD455"/>
      <c r="BE455"/>
      <c r="BF455"/>
      <c r="BG455"/>
      <c r="BH455"/>
      <c r="BI455"/>
      <c r="BJ455"/>
      <c r="BK455"/>
      <c r="BL455"/>
      <c r="BM455"/>
      <c r="BN455"/>
      <c r="BO455"/>
      <c r="BP455"/>
      <c r="BQ455"/>
      <c r="BR455"/>
      <c r="EM455"/>
    </row>
    <row r="456" spans="16:143" x14ac:dyDescent="0.2">
      <c r="P456"/>
      <c r="Q456"/>
      <c r="S456"/>
      <c r="T456"/>
      <c r="U456"/>
      <c r="V456"/>
      <c r="W456"/>
      <c r="X456"/>
      <c r="Y456"/>
      <c r="Z456"/>
      <c r="AA456"/>
      <c r="AB456"/>
      <c r="AC456"/>
      <c r="AD456"/>
      <c r="AE456"/>
      <c r="AF456"/>
      <c r="AG456"/>
      <c r="AH456"/>
      <c r="AI456"/>
      <c r="AJ456"/>
      <c r="AK456"/>
      <c r="AL456"/>
      <c r="AM456"/>
      <c r="AN456"/>
      <c r="AO456"/>
      <c r="AP456"/>
      <c r="AQ456"/>
      <c r="AR456"/>
      <c r="AS456"/>
      <c r="AT456"/>
      <c r="AU456"/>
      <c r="AV456"/>
      <c r="AW456"/>
      <c r="AX456"/>
      <c r="AY456"/>
      <c r="AZ456"/>
      <c r="BA456"/>
      <c r="BB456"/>
      <c r="BC456"/>
      <c r="BD456"/>
      <c r="BE456"/>
      <c r="BF456"/>
      <c r="BG456"/>
      <c r="BH456"/>
      <c r="BI456"/>
      <c r="BJ456"/>
      <c r="BK456"/>
      <c r="BL456"/>
      <c r="BM456"/>
      <c r="BN456"/>
      <c r="BO456"/>
      <c r="BP456"/>
      <c r="BQ456"/>
      <c r="BR456"/>
      <c r="EM456"/>
    </row>
    <row r="457" spans="16:143" x14ac:dyDescent="0.2">
      <c r="P457"/>
      <c r="Q457"/>
      <c r="S457"/>
      <c r="T457"/>
      <c r="U457"/>
      <c r="V457"/>
      <c r="W457"/>
      <c r="X457"/>
      <c r="Y457"/>
      <c r="Z457"/>
      <c r="AA457"/>
      <c r="AB457"/>
      <c r="AC457"/>
      <c r="AD457"/>
      <c r="AE457"/>
      <c r="AF457"/>
      <c r="AG457"/>
      <c r="AH457"/>
      <c r="AI457"/>
      <c r="AJ457"/>
      <c r="AK457"/>
      <c r="AL457"/>
      <c r="AM457"/>
      <c r="AN457"/>
      <c r="AO457"/>
      <c r="AP457"/>
      <c r="AQ457"/>
      <c r="AR457"/>
      <c r="AS457"/>
      <c r="AT457"/>
      <c r="AU457"/>
      <c r="AV457"/>
      <c r="AW457"/>
      <c r="AX457"/>
      <c r="AY457"/>
      <c r="AZ457"/>
      <c r="BA457"/>
      <c r="BB457"/>
      <c r="BC457"/>
      <c r="BD457"/>
      <c r="BE457"/>
      <c r="BF457"/>
      <c r="BG457"/>
      <c r="BH457"/>
      <c r="BI457"/>
      <c r="BJ457"/>
      <c r="BK457"/>
      <c r="BL457"/>
      <c r="BM457"/>
      <c r="BN457"/>
      <c r="BO457"/>
      <c r="BP457"/>
      <c r="BQ457"/>
      <c r="BR457"/>
      <c r="EM457"/>
    </row>
    <row r="458" spans="16:143" x14ac:dyDescent="0.2">
      <c r="P458"/>
      <c r="Q458"/>
      <c r="S458"/>
      <c r="T458"/>
      <c r="U458"/>
      <c r="V458"/>
      <c r="W458"/>
      <c r="X458"/>
      <c r="Y458"/>
      <c r="Z458"/>
      <c r="AA458"/>
      <c r="AB458"/>
      <c r="AC458"/>
      <c r="AD458"/>
      <c r="AE458"/>
      <c r="AF458"/>
      <c r="AG458"/>
      <c r="AH458"/>
      <c r="AI458"/>
      <c r="AJ458"/>
      <c r="AK458"/>
      <c r="AL458"/>
      <c r="AM458"/>
      <c r="AN458"/>
      <c r="AO458"/>
      <c r="AP458"/>
      <c r="AQ458"/>
      <c r="AR458"/>
      <c r="AS458"/>
      <c r="AT458"/>
      <c r="AU458"/>
      <c r="AV458"/>
      <c r="AW458"/>
      <c r="AX458"/>
      <c r="AY458"/>
      <c r="AZ458"/>
      <c r="BA458"/>
      <c r="BB458"/>
      <c r="BC458"/>
      <c r="BD458"/>
      <c r="BE458"/>
      <c r="BF458"/>
      <c r="BG458"/>
      <c r="BH458"/>
      <c r="BI458"/>
      <c r="BJ458"/>
      <c r="BK458"/>
      <c r="BL458"/>
      <c r="BM458"/>
      <c r="BN458"/>
      <c r="BO458"/>
      <c r="BP458"/>
      <c r="BQ458"/>
      <c r="BR458"/>
      <c r="EM458"/>
    </row>
    <row r="459" spans="16:143" x14ac:dyDescent="0.2">
      <c r="P459"/>
      <c r="Q459"/>
      <c r="S459"/>
      <c r="T459"/>
      <c r="U459"/>
      <c r="V459"/>
      <c r="W459"/>
      <c r="X459"/>
      <c r="Y459"/>
      <c r="Z459"/>
      <c r="AA459"/>
      <c r="AB459"/>
      <c r="AC459"/>
      <c r="AD459"/>
      <c r="AE459"/>
      <c r="AF459"/>
      <c r="AG459"/>
      <c r="AH459"/>
      <c r="AI459"/>
      <c r="AJ459"/>
      <c r="AK459"/>
      <c r="AL459"/>
      <c r="AM459"/>
      <c r="AN459"/>
      <c r="AO459"/>
      <c r="AP459"/>
      <c r="AQ459"/>
      <c r="AR459"/>
      <c r="AS459"/>
      <c r="AT459"/>
      <c r="AU459"/>
      <c r="AV459"/>
      <c r="AW459"/>
      <c r="AX459"/>
      <c r="AY459"/>
      <c r="AZ459"/>
      <c r="BA459"/>
      <c r="BB459"/>
      <c r="BC459"/>
      <c r="BD459"/>
      <c r="BE459"/>
      <c r="BF459"/>
      <c r="BG459"/>
      <c r="BH459"/>
      <c r="BI459"/>
      <c r="BJ459"/>
      <c r="BK459"/>
      <c r="BL459"/>
      <c r="BM459"/>
      <c r="BN459"/>
      <c r="BO459"/>
      <c r="BP459"/>
      <c r="BQ459"/>
      <c r="BR459"/>
      <c r="EM459"/>
    </row>
    <row r="460" spans="16:143" x14ac:dyDescent="0.2">
      <c r="P460"/>
      <c r="Q460"/>
      <c r="S460"/>
      <c r="T460"/>
      <c r="U460"/>
      <c r="V460"/>
      <c r="W460"/>
      <c r="X460"/>
      <c r="Y460"/>
      <c r="Z460"/>
      <c r="AA460"/>
      <c r="AB460"/>
      <c r="AC460"/>
      <c r="AD460"/>
      <c r="AE460"/>
      <c r="AF460"/>
      <c r="AG460"/>
      <c r="AH460"/>
      <c r="AI460"/>
      <c r="AJ460"/>
      <c r="AK460"/>
      <c r="AL460"/>
      <c r="AM460"/>
      <c r="AN460"/>
      <c r="AO460"/>
      <c r="AP460"/>
      <c r="AQ460"/>
      <c r="AR460"/>
      <c r="AS460"/>
      <c r="AT460"/>
      <c r="AU460"/>
      <c r="AV460"/>
      <c r="AW460"/>
      <c r="AX460"/>
      <c r="AY460"/>
      <c r="AZ460"/>
      <c r="BA460"/>
      <c r="BB460"/>
      <c r="BC460"/>
      <c r="BD460"/>
      <c r="BE460"/>
      <c r="BF460"/>
      <c r="BG460"/>
      <c r="BH460"/>
      <c r="BI460"/>
      <c r="BJ460"/>
      <c r="BK460"/>
      <c r="BL460"/>
      <c r="BM460"/>
      <c r="BN460"/>
      <c r="BO460"/>
      <c r="BP460"/>
      <c r="BQ460"/>
      <c r="BR460"/>
      <c r="EM460"/>
    </row>
    <row r="461" spans="16:143" x14ac:dyDescent="0.2">
      <c r="P461"/>
      <c r="Q461"/>
      <c r="S461"/>
      <c r="T461"/>
      <c r="U461"/>
      <c r="V461"/>
      <c r="W461"/>
      <c r="X461"/>
      <c r="Y461"/>
      <c r="Z461"/>
      <c r="AA461"/>
      <c r="AB461"/>
      <c r="AC461"/>
      <c r="AD461"/>
      <c r="AE461"/>
      <c r="AF461"/>
      <c r="AG461"/>
      <c r="AH461"/>
      <c r="AI461"/>
      <c r="AJ461"/>
      <c r="AK461"/>
      <c r="AL461"/>
      <c r="AM461"/>
      <c r="AN461"/>
      <c r="AO461"/>
      <c r="AP461"/>
      <c r="AQ461"/>
      <c r="AR461"/>
      <c r="AS461"/>
      <c r="AT461"/>
      <c r="AU461"/>
      <c r="AV461"/>
      <c r="AW461"/>
      <c r="AX461"/>
      <c r="AY461"/>
      <c r="AZ461"/>
      <c r="BA461"/>
      <c r="BB461"/>
      <c r="BC461"/>
      <c r="BD461"/>
      <c r="BE461"/>
      <c r="BF461"/>
      <c r="BG461"/>
      <c r="BH461"/>
      <c r="BI461"/>
      <c r="BJ461"/>
      <c r="BK461"/>
      <c r="BL461"/>
      <c r="BM461"/>
      <c r="BN461"/>
      <c r="BO461"/>
      <c r="BP461"/>
      <c r="BQ461"/>
      <c r="BR461"/>
      <c r="EM461"/>
    </row>
    <row r="462" spans="16:143" x14ac:dyDescent="0.2">
      <c r="P462"/>
      <c r="Q462"/>
      <c r="S462"/>
      <c r="T462"/>
      <c r="U462"/>
      <c r="V462"/>
      <c r="W462"/>
      <c r="X462"/>
      <c r="Y462"/>
      <c r="Z462"/>
      <c r="AA462"/>
      <c r="AB462"/>
      <c r="AC462"/>
      <c r="AD462"/>
      <c r="AE462"/>
      <c r="AF462"/>
      <c r="AG462"/>
      <c r="AH462"/>
      <c r="AI462"/>
      <c r="AJ462"/>
      <c r="AK462"/>
      <c r="AL462"/>
      <c r="AM462"/>
      <c r="AN462"/>
      <c r="AO462"/>
      <c r="AP462"/>
      <c r="AQ462"/>
      <c r="AR462"/>
      <c r="AS462"/>
      <c r="AT462"/>
      <c r="AU462"/>
      <c r="AV462"/>
      <c r="AW462"/>
      <c r="AX462"/>
      <c r="AY462"/>
      <c r="AZ462"/>
      <c r="BA462"/>
      <c r="BB462"/>
      <c r="BC462"/>
      <c r="BD462"/>
      <c r="BE462"/>
      <c r="BF462"/>
      <c r="BG462"/>
      <c r="BH462"/>
      <c r="BI462"/>
      <c r="BJ462"/>
      <c r="BK462"/>
      <c r="BL462"/>
      <c r="BM462"/>
      <c r="BN462"/>
      <c r="BO462"/>
      <c r="BP462"/>
      <c r="BQ462"/>
      <c r="BR462"/>
      <c r="EM462"/>
    </row>
    <row r="463" spans="16:143" x14ac:dyDescent="0.2">
      <c r="P463"/>
      <c r="Q463"/>
      <c r="S463"/>
      <c r="T463"/>
      <c r="U463"/>
      <c r="V463"/>
      <c r="W463"/>
      <c r="X463"/>
      <c r="Y463"/>
      <c r="Z463"/>
      <c r="AA463"/>
      <c r="AB463"/>
      <c r="AC463"/>
      <c r="AD463"/>
      <c r="AE463"/>
      <c r="AF463"/>
      <c r="AG463"/>
      <c r="AH463"/>
      <c r="AI463"/>
      <c r="AJ463"/>
      <c r="AK463"/>
      <c r="AL463"/>
      <c r="AM463"/>
      <c r="AN463"/>
      <c r="AO463"/>
      <c r="AP463"/>
      <c r="AQ463"/>
      <c r="AR463"/>
      <c r="AS463"/>
      <c r="AT463"/>
      <c r="AU463"/>
      <c r="AV463"/>
      <c r="AW463"/>
      <c r="AX463"/>
      <c r="AY463"/>
      <c r="AZ463"/>
      <c r="BA463"/>
      <c r="BB463"/>
      <c r="BC463"/>
      <c r="BD463"/>
      <c r="BE463"/>
      <c r="BF463"/>
      <c r="BG463"/>
      <c r="BH463"/>
      <c r="BI463"/>
      <c r="BJ463"/>
      <c r="BK463"/>
      <c r="BL463"/>
      <c r="BM463"/>
      <c r="BN463"/>
      <c r="BO463"/>
      <c r="BP463"/>
      <c r="BQ463"/>
      <c r="BR463"/>
      <c r="EM463"/>
    </row>
    <row r="464" spans="16:143" x14ac:dyDescent="0.2">
      <c r="P464"/>
      <c r="Q464"/>
      <c r="S464"/>
      <c r="T464"/>
      <c r="U464"/>
      <c r="V464"/>
      <c r="W464"/>
      <c r="X464"/>
      <c r="Y464"/>
      <c r="Z464"/>
      <c r="AA464"/>
      <c r="AB464"/>
      <c r="AC464"/>
      <c r="AD464"/>
      <c r="AE464"/>
      <c r="AF464"/>
      <c r="AG464"/>
      <c r="AH464"/>
      <c r="AI464"/>
      <c r="AJ464"/>
      <c r="AK464"/>
      <c r="AL464"/>
      <c r="AM464"/>
      <c r="AN464"/>
      <c r="AO464"/>
      <c r="AP464"/>
      <c r="AQ464"/>
      <c r="AR464"/>
      <c r="AS464"/>
      <c r="AT464"/>
      <c r="AU464"/>
      <c r="AV464"/>
      <c r="AW464"/>
      <c r="AX464"/>
      <c r="AY464"/>
      <c r="AZ464"/>
      <c r="BA464"/>
      <c r="BB464"/>
      <c r="BC464"/>
      <c r="BD464"/>
      <c r="BE464"/>
      <c r="BF464"/>
      <c r="BG464"/>
      <c r="BH464"/>
      <c r="BI464"/>
      <c r="BJ464"/>
      <c r="BK464"/>
      <c r="BL464"/>
      <c r="BM464"/>
      <c r="BN464"/>
      <c r="BO464"/>
      <c r="BP464"/>
      <c r="BQ464"/>
      <c r="BR464"/>
      <c r="EM464"/>
    </row>
    <row r="465" spans="16:143" x14ac:dyDescent="0.2">
      <c r="P465"/>
      <c r="Q465"/>
      <c r="S465"/>
      <c r="T465"/>
      <c r="U465"/>
      <c r="V465"/>
      <c r="W465"/>
      <c r="X465"/>
      <c r="Y465"/>
      <c r="Z465"/>
      <c r="AA465"/>
      <c r="AB465"/>
      <c r="AC465"/>
      <c r="AD465"/>
      <c r="AE465"/>
      <c r="AF465"/>
      <c r="AG465"/>
      <c r="AH465"/>
      <c r="AI465"/>
      <c r="AJ465"/>
      <c r="AK465"/>
      <c r="AL465"/>
      <c r="AM465"/>
      <c r="AN465"/>
      <c r="AO465"/>
      <c r="AP465"/>
      <c r="AQ465"/>
      <c r="AR465"/>
      <c r="AS465"/>
      <c r="AT465"/>
      <c r="AU465"/>
      <c r="AV465"/>
      <c r="AW465"/>
      <c r="AX465"/>
      <c r="AY465"/>
      <c r="AZ465"/>
      <c r="BA465"/>
      <c r="BB465"/>
      <c r="BC465"/>
      <c r="BD465"/>
      <c r="BE465"/>
      <c r="BF465"/>
      <c r="BG465"/>
      <c r="BH465"/>
      <c r="BI465"/>
      <c r="BJ465"/>
      <c r="BK465"/>
      <c r="BL465"/>
      <c r="BM465"/>
      <c r="BN465"/>
      <c r="BO465"/>
      <c r="BP465"/>
      <c r="BQ465"/>
      <c r="BR465"/>
      <c r="EM465"/>
    </row>
    <row r="466" spans="16:143" x14ac:dyDescent="0.2">
      <c r="P466"/>
      <c r="Q466"/>
      <c r="S466"/>
      <c r="T466"/>
      <c r="U466"/>
      <c r="V466"/>
      <c r="W466"/>
      <c r="X466"/>
      <c r="Y466"/>
      <c r="Z466"/>
      <c r="AA466"/>
      <c r="AB466"/>
      <c r="AC466"/>
      <c r="AD466"/>
      <c r="AE466"/>
      <c r="AF466"/>
      <c r="AG466"/>
      <c r="AH466"/>
      <c r="AI466"/>
      <c r="AJ466"/>
      <c r="AK466"/>
      <c r="AL466"/>
      <c r="AM466"/>
      <c r="AN466"/>
      <c r="AO466"/>
      <c r="AP466"/>
      <c r="AQ466"/>
      <c r="AR466"/>
      <c r="AS466"/>
      <c r="AT466"/>
      <c r="AU466"/>
      <c r="AV466"/>
      <c r="AW466"/>
      <c r="AX466"/>
      <c r="AY466"/>
      <c r="AZ466"/>
      <c r="BA466"/>
      <c r="BB466"/>
      <c r="BC466"/>
      <c r="BD466"/>
      <c r="BE466"/>
      <c r="BF466"/>
      <c r="BG466"/>
      <c r="BH466"/>
      <c r="BI466"/>
      <c r="BJ466"/>
      <c r="BK466"/>
      <c r="BL466"/>
      <c r="BM466"/>
      <c r="BN466"/>
      <c r="BO466"/>
      <c r="BP466"/>
      <c r="BQ466"/>
      <c r="BR466"/>
      <c r="EM466"/>
    </row>
    <row r="467" spans="16:143" x14ac:dyDescent="0.2">
      <c r="P467"/>
      <c r="Q467"/>
      <c r="S467"/>
      <c r="T467"/>
      <c r="U467"/>
      <c r="V467"/>
      <c r="W467"/>
      <c r="X467"/>
      <c r="Y467"/>
      <c r="Z467"/>
      <c r="AA467"/>
      <c r="AB467"/>
      <c r="AC467"/>
      <c r="AD467"/>
      <c r="AE467"/>
      <c r="AF467"/>
      <c r="AG467"/>
      <c r="AH467"/>
      <c r="AI467"/>
      <c r="AJ467"/>
      <c r="AK467"/>
      <c r="AL467"/>
      <c r="AM467"/>
      <c r="AN467"/>
      <c r="AO467"/>
      <c r="AP467"/>
      <c r="AQ467"/>
      <c r="AR467"/>
      <c r="AS467"/>
      <c r="AT467"/>
      <c r="AU467"/>
      <c r="AV467"/>
      <c r="AW467"/>
      <c r="AX467"/>
      <c r="AY467"/>
      <c r="AZ467"/>
      <c r="BA467"/>
      <c r="BB467"/>
      <c r="BC467"/>
      <c r="BD467"/>
      <c r="BE467"/>
      <c r="BF467"/>
      <c r="BG467"/>
      <c r="BH467"/>
      <c r="BI467"/>
      <c r="BJ467"/>
      <c r="BK467"/>
      <c r="BL467"/>
      <c r="BM467"/>
      <c r="BN467"/>
      <c r="BO467"/>
      <c r="BP467"/>
      <c r="BQ467"/>
      <c r="BR467"/>
      <c r="EM467"/>
    </row>
    <row r="468" spans="16:143" x14ac:dyDescent="0.2">
      <c r="P468"/>
      <c r="Q468"/>
      <c r="S468"/>
      <c r="T468"/>
      <c r="U468"/>
      <c r="V468"/>
      <c r="W468"/>
      <c r="X468"/>
      <c r="Y468"/>
      <c r="Z468"/>
      <c r="AA468"/>
      <c r="AB468"/>
      <c r="AC468"/>
      <c r="AD468"/>
      <c r="AE468"/>
      <c r="AF468"/>
      <c r="AG468"/>
      <c r="AH468"/>
      <c r="AI468"/>
      <c r="AJ468"/>
      <c r="AK468"/>
      <c r="AL468"/>
      <c r="AM468"/>
      <c r="AN468"/>
      <c r="AO468"/>
      <c r="AP468"/>
      <c r="AQ468"/>
      <c r="AR468"/>
      <c r="AS468"/>
      <c r="AT468"/>
      <c r="AU468"/>
      <c r="AV468"/>
      <c r="AW468"/>
      <c r="AX468"/>
      <c r="AY468"/>
      <c r="AZ468"/>
      <c r="BA468"/>
      <c r="BB468"/>
      <c r="BC468"/>
      <c r="BD468"/>
      <c r="BE468"/>
      <c r="BF468"/>
      <c r="BG468"/>
      <c r="BH468"/>
      <c r="BI468"/>
      <c r="BJ468"/>
      <c r="BK468"/>
      <c r="BL468"/>
      <c r="BM468"/>
      <c r="BN468"/>
      <c r="BO468"/>
      <c r="BP468"/>
      <c r="BQ468"/>
      <c r="BR468"/>
      <c r="EM468"/>
    </row>
    <row r="469" spans="16:143" x14ac:dyDescent="0.2">
      <c r="P469"/>
      <c r="Q469"/>
      <c r="S469"/>
      <c r="T469"/>
      <c r="U469"/>
      <c r="V469"/>
      <c r="W469"/>
      <c r="X469"/>
      <c r="Y469"/>
      <c r="Z469"/>
      <c r="AA469"/>
      <c r="AB469"/>
      <c r="AC469"/>
      <c r="AD469"/>
      <c r="AE469"/>
      <c r="AF469"/>
      <c r="AG469"/>
      <c r="AH469"/>
      <c r="AI469"/>
      <c r="AJ469"/>
      <c r="AK469"/>
      <c r="AL469"/>
      <c r="AM469"/>
      <c r="AN469"/>
      <c r="AO469"/>
      <c r="AP469"/>
      <c r="AQ469"/>
      <c r="AR469"/>
      <c r="AS469"/>
      <c r="AT469"/>
      <c r="AU469"/>
      <c r="AV469"/>
      <c r="AW469"/>
      <c r="AX469"/>
      <c r="AY469"/>
      <c r="AZ469"/>
      <c r="BA469"/>
      <c r="BB469"/>
      <c r="BC469"/>
      <c r="BD469"/>
      <c r="BE469"/>
      <c r="BF469"/>
      <c r="BG469"/>
      <c r="BH469"/>
      <c r="BI469"/>
      <c r="BJ469"/>
      <c r="BK469"/>
      <c r="BL469"/>
      <c r="BM469"/>
      <c r="BN469"/>
      <c r="BO469"/>
      <c r="BP469"/>
      <c r="BQ469"/>
      <c r="BR469"/>
      <c r="EM469"/>
    </row>
    <row r="470" spans="16:143" x14ac:dyDescent="0.2">
      <c r="P470"/>
      <c r="Q470"/>
      <c r="S470"/>
      <c r="T470"/>
      <c r="U470"/>
      <c r="V470"/>
      <c r="W470"/>
      <c r="X470"/>
      <c r="Y470"/>
      <c r="Z470"/>
      <c r="AA470"/>
      <c r="AB470"/>
      <c r="AC470"/>
      <c r="AD470"/>
      <c r="AE470"/>
      <c r="AF470"/>
      <c r="AG470"/>
      <c r="AH470"/>
      <c r="AI470"/>
      <c r="AJ470"/>
      <c r="AK470"/>
      <c r="AL470"/>
      <c r="AM470"/>
      <c r="AN470"/>
      <c r="AO470"/>
      <c r="AP470"/>
      <c r="AQ470"/>
      <c r="AR470"/>
      <c r="AS470"/>
      <c r="AT470"/>
      <c r="AU470"/>
      <c r="AV470"/>
      <c r="AW470"/>
      <c r="AX470"/>
      <c r="AY470"/>
      <c r="AZ470"/>
      <c r="BA470"/>
      <c r="BB470"/>
      <c r="BC470"/>
      <c r="BD470"/>
      <c r="BE470"/>
      <c r="BF470"/>
      <c r="BG470"/>
      <c r="BH470"/>
      <c r="BI470"/>
      <c r="BJ470"/>
      <c r="BK470"/>
      <c r="BL470"/>
      <c r="BM470"/>
      <c r="BN470"/>
      <c r="BO470"/>
      <c r="BP470"/>
      <c r="BQ470"/>
      <c r="BR470"/>
      <c r="EM470"/>
    </row>
    <row r="471" spans="16:143" x14ac:dyDescent="0.2">
      <c r="P471"/>
      <c r="Q471"/>
      <c r="S471"/>
      <c r="T471"/>
      <c r="U471"/>
      <c r="V471"/>
      <c r="W471"/>
      <c r="X471"/>
      <c r="Y471"/>
      <c r="Z471"/>
      <c r="AA471"/>
      <c r="AB471"/>
      <c r="AC471"/>
      <c r="AD471"/>
      <c r="AE471"/>
      <c r="AF471"/>
      <c r="AG471"/>
      <c r="AH471"/>
      <c r="AI471"/>
      <c r="AJ471"/>
      <c r="AK471"/>
      <c r="AL471"/>
      <c r="AM471"/>
      <c r="AN471"/>
      <c r="AO471"/>
      <c r="AP471"/>
      <c r="AQ471"/>
      <c r="AR471"/>
      <c r="AS471"/>
      <c r="AT471"/>
      <c r="AU471"/>
      <c r="AV471"/>
      <c r="AW471"/>
      <c r="AX471"/>
      <c r="AY471"/>
      <c r="AZ471"/>
      <c r="BA471"/>
      <c r="BB471"/>
      <c r="BC471"/>
      <c r="BD471"/>
      <c r="BE471"/>
      <c r="BF471"/>
      <c r="BG471"/>
      <c r="BH471"/>
      <c r="BI471"/>
      <c r="BJ471"/>
      <c r="BK471"/>
      <c r="BL471"/>
      <c r="BM471"/>
      <c r="BN471"/>
      <c r="BO471"/>
      <c r="BP471"/>
      <c r="BQ471"/>
      <c r="BR471"/>
      <c r="EM471"/>
    </row>
    <row r="472" spans="16:143" x14ac:dyDescent="0.2">
      <c r="P472"/>
      <c r="Q472"/>
      <c r="S472"/>
      <c r="T472"/>
      <c r="U472"/>
      <c r="V472"/>
      <c r="W472"/>
      <c r="X472"/>
      <c r="Y472"/>
      <c r="Z472"/>
      <c r="AA472"/>
      <c r="AB472"/>
      <c r="AC472"/>
      <c r="AD472"/>
      <c r="AE472"/>
      <c r="AF472"/>
      <c r="AG472"/>
      <c r="AH472"/>
      <c r="AI472"/>
      <c r="AJ472"/>
      <c r="AK472"/>
      <c r="AL472"/>
      <c r="AM472"/>
      <c r="AN472"/>
      <c r="AO472"/>
      <c r="AP472"/>
      <c r="AQ472"/>
      <c r="AR472"/>
      <c r="AS472"/>
      <c r="AT472"/>
      <c r="AU472"/>
      <c r="AV472"/>
      <c r="AW472"/>
      <c r="AX472"/>
      <c r="AY472"/>
      <c r="AZ472"/>
      <c r="BA472"/>
      <c r="BB472"/>
      <c r="BC472"/>
      <c r="BD472"/>
      <c r="BE472"/>
      <c r="BF472"/>
      <c r="BG472"/>
      <c r="BH472"/>
      <c r="BI472"/>
      <c r="BJ472"/>
      <c r="BK472"/>
      <c r="BL472"/>
      <c r="BM472"/>
      <c r="BN472"/>
      <c r="BO472"/>
      <c r="BP472"/>
      <c r="BQ472"/>
      <c r="BR472"/>
      <c r="EM472"/>
    </row>
    <row r="473" spans="16:143" x14ac:dyDescent="0.2">
      <c r="P473"/>
      <c r="Q473"/>
      <c r="S473"/>
      <c r="T473"/>
      <c r="U473"/>
      <c r="V473"/>
      <c r="W473"/>
      <c r="X473"/>
      <c r="Y473"/>
      <c r="Z473"/>
      <c r="AA473"/>
      <c r="AB473"/>
      <c r="AC473"/>
      <c r="AD473"/>
      <c r="AE473"/>
      <c r="AF473"/>
      <c r="AG473"/>
      <c r="AH473"/>
      <c r="AI473"/>
      <c r="AJ473"/>
      <c r="AK473"/>
      <c r="AL473"/>
      <c r="AM473"/>
      <c r="AN473"/>
      <c r="AO473"/>
      <c r="AP473"/>
      <c r="AQ473"/>
      <c r="AR473"/>
      <c r="AS473"/>
      <c r="AT473"/>
      <c r="AU473"/>
      <c r="AV473"/>
      <c r="AW473"/>
      <c r="AX473"/>
      <c r="AY473"/>
      <c r="AZ473"/>
      <c r="BA473"/>
      <c r="BB473"/>
      <c r="BC473"/>
      <c r="BD473"/>
      <c r="BE473"/>
      <c r="BF473"/>
      <c r="BG473"/>
      <c r="BH473"/>
      <c r="BI473"/>
      <c r="BJ473"/>
      <c r="BK473"/>
      <c r="BL473"/>
      <c r="BM473"/>
      <c r="BN473"/>
      <c r="BO473"/>
      <c r="BP473"/>
      <c r="BQ473"/>
      <c r="BR473"/>
      <c r="EM473"/>
    </row>
    <row r="474" spans="16:143" x14ac:dyDescent="0.2">
      <c r="P474"/>
      <c r="Q474"/>
      <c r="S474"/>
      <c r="T474"/>
      <c r="U474"/>
      <c r="V474"/>
      <c r="W474"/>
      <c r="X474"/>
      <c r="Y474"/>
      <c r="Z474"/>
      <c r="AA474"/>
      <c r="AB474"/>
      <c r="AC474"/>
      <c r="AD474"/>
      <c r="AE474"/>
      <c r="AF474"/>
      <c r="AG474"/>
      <c r="AH474"/>
      <c r="AI474"/>
      <c r="AJ474"/>
      <c r="AK474"/>
      <c r="AL474"/>
      <c r="AM474"/>
      <c r="AN474"/>
      <c r="AO474"/>
      <c r="AP474"/>
      <c r="AQ474"/>
      <c r="AR474"/>
      <c r="AS474"/>
      <c r="AT474"/>
      <c r="AU474"/>
      <c r="AV474"/>
      <c r="AW474"/>
      <c r="AX474"/>
      <c r="AY474"/>
      <c r="AZ474"/>
      <c r="BA474"/>
      <c r="BB474"/>
      <c r="BC474"/>
      <c r="BD474"/>
      <c r="BE474"/>
      <c r="BF474"/>
      <c r="BG474"/>
      <c r="BH474"/>
      <c r="BI474"/>
      <c r="BJ474"/>
      <c r="BK474"/>
      <c r="BL474"/>
      <c r="BM474"/>
      <c r="BN474"/>
      <c r="BO474"/>
      <c r="BP474"/>
      <c r="BQ474"/>
      <c r="BR474"/>
      <c r="EM474"/>
    </row>
    <row r="475" spans="16:143" x14ac:dyDescent="0.2">
      <c r="P475"/>
      <c r="Q475"/>
      <c r="S475"/>
      <c r="T475"/>
      <c r="U475"/>
      <c r="V475"/>
      <c r="W475"/>
      <c r="X475"/>
      <c r="Y475"/>
      <c r="Z475"/>
      <c r="AA475"/>
      <c r="AB475"/>
      <c r="AC475"/>
      <c r="AD475"/>
      <c r="AE475"/>
      <c r="AF475"/>
      <c r="AG475"/>
      <c r="AH475"/>
      <c r="AI475"/>
      <c r="AJ475"/>
      <c r="AK475"/>
      <c r="AL475"/>
      <c r="AM475"/>
      <c r="AN475"/>
      <c r="AO475"/>
      <c r="AP475"/>
      <c r="AQ475"/>
      <c r="AR475"/>
      <c r="AS475"/>
      <c r="AT475"/>
      <c r="AU475"/>
      <c r="AV475"/>
      <c r="AW475"/>
      <c r="AX475"/>
      <c r="AY475"/>
      <c r="AZ475"/>
      <c r="BA475"/>
      <c r="BB475"/>
      <c r="BC475"/>
      <c r="BD475"/>
      <c r="BE475"/>
      <c r="BF475"/>
      <c r="BG475"/>
      <c r="BH475"/>
      <c r="BI475"/>
      <c r="BJ475"/>
      <c r="BK475"/>
      <c r="BL475"/>
      <c r="BM475"/>
      <c r="BN475"/>
      <c r="BO475"/>
      <c r="BP475"/>
      <c r="BQ475"/>
      <c r="BR475"/>
      <c r="EM475"/>
    </row>
    <row r="476" spans="16:143" x14ac:dyDescent="0.2">
      <c r="P476"/>
      <c r="Q476"/>
      <c r="S476"/>
      <c r="T476"/>
      <c r="U476"/>
      <c r="V476"/>
      <c r="W476"/>
      <c r="X476"/>
      <c r="Y476"/>
      <c r="Z476"/>
      <c r="AA476"/>
      <c r="AB476"/>
      <c r="AC476"/>
      <c r="AD476"/>
      <c r="AE476"/>
      <c r="AF476"/>
      <c r="AG476"/>
      <c r="AH476"/>
      <c r="AI476"/>
      <c r="AJ476"/>
      <c r="AK476"/>
      <c r="AL476"/>
      <c r="AM476"/>
      <c r="AN476"/>
      <c r="AO476"/>
      <c r="AP476"/>
      <c r="AQ476"/>
      <c r="AR476"/>
      <c r="AS476"/>
      <c r="AT476"/>
      <c r="AU476"/>
      <c r="AV476"/>
      <c r="AW476"/>
      <c r="AX476"/>
      <c r="AY476"/>
      <c r="AZ476"/>
      <c r="BA476"/>
      <c r="BB476"/>
      <c r="BC476"/>
      <c r="BD476"/>
      <c r="BE476"/>
      <c r="BF476"/>
      <c r="BG476"/>
      <c r="BH476"/>
      <c r="BI476"/>
      <c r="BJ476"/>
      <c r="BK476"/>
      <c r="BL476"/>
      <c r="BM476"/>
      <c r="BN476"/>
      <c r="BO476"/>
      <c r="BP476"/>
      <c r="BQ476"/>
      <c r="BR476"/>
      <c r="EM476"/>
    </row>
    <row r="477" spans="16:143" x14ac:dyDescent="0.2">
      <c r="P477"/>
      <c r="Q477"/>
      <c r="S477"/>
      <c r="T477"/>
      <c r="U477"/>
      <c r="V477"/>
      <c r="W477"/>
      <c r="X477"/>
      <c r="Y477"/>
      <c r="Z477"/>
      <c r="AA477"/>
      <c r="AB477"/>
      <c r="AC477"/>
      <c r="AD477"/>
      <c r="AE477"/>
      <c r="AF477"/>
      <c r="AG477"/>
      <c r="AH477"/>
      <c r="AI477"/>
      <c r="AJ477"/>
      <c r="AK477"/>
      <c r="AL477"/>
      <c r="AM477"/>
      <c r="AN477"/>
      <c r="AO477"/>
      <c r="AP477"/>
      <c r="AQ477"/>
      <c r="AR477"/>
      <c r="AS477"/>
      <c r="AT477"/>
      <c r="AU477"/>
      <c r="AV477"/>
      <c r="AW477"/>
      <c r="AX477"/>
      <c r="AY477"/>
      <c r="AZ477"/>
      <c r="BA477"/>
      <c r="BB477"/>
      <c r="BC477"/>
      <c r="BD477"/>
      <c r="BE477"/>
      <c r="BF477"/>
      <c r="BG477"/>
      <c r="BH477"/>
      <c r="BI477"/>
      <c r="BJ477"/>
      <c r="BK477"/>
      <c r="BL477"/>
      <c r="BM477"/>
      <c r="BN477"/>
      <c r="BO477"/>
      <c r="BP477"/>
      <c r="BQ477"/>
      <c r="BR477"/>
      <c r="EM477"/>
    </row>
    <row r="478" spans="16:143" x14ac:dyDescent="0.2">
      <c r="P478"/>
      <c r="Q478"/>
      <c r="S478"/>
      <c r="T478"/>
      <c r="U478"/>
      <c r="V478"/>
      <c r="W478"/>
      <c r="X478"/>
      <c r="Y478"/>
      <c r="Z478"/>
      <c r="AA478"/>
      <c r="AB478"/>
      <c r="AC478"/>
      <c r="AD478"/>
      <c r="AE478"/>
      <c r="AF478"/>
      <c r="AG478"/>
      <c r="AH478"/>
      <c r="AI478"/>
      <c r="AJ478"/>
      <c r="AK478"/>
      <c r="AL478"/>
      <c r="AM478"/>
      <c r="AN478"/>
      <c r="AO478"/>
      <c r="AP478"/>
      <c r="AQ478"/>
      <c r="AR478"/>
      <c r="AS478"/>
      <c r="AT478"/>
      <c r="AU478"/>
      <c r="AV478"/>
      <c r="AW478"/>
      <c r="AX478"/>
      <c r="AY478"/>
      <c r="AZ478"/>
      <c r="BA478"/>
      <c r="BB478"/>
      <c r="BC478"/>
      <c r="BD478"/>
      <c r="BE478"/>
      <c r="BF478"/>
      <c r="BG478"/>
      <c r="BH478"/>
      <c r="BI478"/>
      <c r="BJ478"/>
      <c r="BK478"/>
      <c r="BL478"/>
      <c r="BM478"/>
      <c r="BN478"/>
      <c r="BO478"/>
      <c r="BP478"/>
      <c r="BQ478"/>
      <c r="BR478"/>
      <c r="EM478"/>
    </row>
    <row r="479" spans="16:143" x14ac:dyDescent="0.2">
      <c r="P479"/>
      <c r="Q479"/>
      <c r="S479"/>
      <c r="T479"/>
      <c r="U479"/>
      <c r="V479"/>
      <c r="W479"/>
      <c r="X479"/>
      <c r="Y479"/>
      <c r="Z479"/>
      <c r="AA479"/>
      <c r="AB479"/>
      <c r="AC479"/>
      <c r="AD479"/>
      <c r="AE479"/>
      <c r="AF479"/>
      <c r="AG479"/>
      <c r="AH479"/>
      <c r="AI479"/>
      <c r="AJ479"/>
      <c r="AK479"/>
      <c r="AL479"/>
      <c r="AM479"/>
      <c r="AN479"/>
      <c r="AO479"/>
      <c r="AP479"/>
      <c r="AQ479"/>
      <c r="AR479"/>
      <c r="AS479"/>
      <c r="AT479"/>
      <c r="AU479"/>
      <c r="AV479"/>
      <c r="AW479"/>
      <c r="AX479"/>
      <c r="AY479"/>
      <c r="AZ479"/>
      <c r="BA479"/>
      <c r="BB479"/>
      <c r="BC479"/>
      <c r="BD479"/>
      <c r="BE479"/>
      <c r="BF479"/>
      <c r="BG479"/>
      <c r="BH479"/>
      <c r="BI479"/>
      <c r="BJ479"/>
      <c r="BK479"/>
      <c r="BL479"/>
      <c r="BM479"/>
      <c r="BN479"/>
      <c r="BO479"/>
      <c r="BP479"/>
      <c r="BQ479"/>
      <c r="BR479"/>
      <c r="EM479"/>
    </row>
    <row r="480" spans="16:143" x14ac:dyDescent="0.2">
      <c r="P480"/>
      <c r="Q480"/>
      <c r="S480"/>
      <c r="T480"/>
      <c r="U480"/>
      <c r="V480"/>
      <c r="W480"/>
      <c r="X480"/>
      <c r="Y480"/>
      <c r="Z480"/>
      <c r="AA480"/>
      <c r="AB480"/>
      <c r="AC480"/>
      <c r="AD480"/>
      <c r="AE480"/>
      <c r="AF480"/>
      <c r="AG480"/>
      <c r="AH480"/>
      <c r="AI480"/>
      <c r="AJ480"/>
      <c r="AK480"/>
      <c r="AL480"/>
      <c r="AM480"/>
      <c r="AN480"/>
      <c r="AO480"/>
      <c r="AP480"/>
      <c r="AQ480"/>
      <c r="AR480"/>
      <c r="AS480"/>
      <c r="AT480"/>
      <c r="AU480"/>
      <c r="AV480"/>
      <c r="AW480"/>
      <c r="AX480"/>
      <c r="AY480"/>
      <c r="AZ480"/>
      <c r="BA480"/>
      <c r="BB480"/>
      <c r="BC480"/>
      <c r="BD480"/>
      <c r="BE480"/>
      <c r="BF480"/>
      <c r="BG480"/>
      <c r="BH480"/>
      <c r="BI480"/>
      <c r="BJ480"/>
      <c r="BK480"/>
      <c r="BL480"/>
      <c r="BM480"/>
      <c r="BN480"/>
      <c r="BO480"/>
      <c r="BP480"/>
      <c r="BQ480"/>
      <c r="BR480"/>
      <c r="EM480"/>
    </row>
    <row r="481" spans="16:143" x14ac:dyDescent="0.2">
      <c r="P481"/>
      <c r="Q481"/>
      <c r="S481"/>
      <c r="T481"/>
      <c r="U481"/>
      <c r="V481"/>
      <c r="W481"/>
      <c r="X481"/>
      <c r="Y481"/>
      <c r="Z481"/>
      <c r="AA481"/>
      <c r="AB481"/>
      <c r="AC481"/>
      <c r="AD481"/>
      <c r="AE481"/>
      <c r="AF481"/>
      <c r="AG481"/>
      <c r="AH481"/>
      <c r="AI481"/>
      <c r="AJ481"/>
      <c r="AK481"/>
      <c r="AL481"/>
      <c r="AM481"/>
      <c r="AN481"/>
      <c r="AO481"/>
      <c r="AP481"/>
      <c r="AQ481"/>
      <c r="AR481"/>
      <c r="AS481"/>
      <c r="AT481"/>
      <c r="AU481"/>
      <c r="AV481"/>
      <c r="AW481"/>
      <c r="AX481"/>
      <c r="AY481"/>
      <c r="AZ481"/>
      <c r="BA481"/>
      <c r="BB481"/>
      <c r="BC481"/>
      <c r="BD481"/>
      <c r="BE481"/>
      <c r="BF481"/>
      <c r="BG481"/>
      <c r="BH481"/>
      <c r="BI481"/>
      <c r="BJ481"/>
      <c r="BK481"/>
      <c r="BL481"/>
      <c r="BM481"/>
      <c r="BN481"/>
      <c r="BO481"/>
      <c r="BP481"/>
      <c r="BQ481"/>
      <c r="BR481"/>
      <c r="EM481"/>
    </row>
    <row r="482" spans="16:143" x14ac:dyDescent="0.2">
      <c r="P482"/>
      <c r="Q482"/>
      <c r="S482"/>
      <c r="T482"/>
      <c r="U482"/>
      <c r="V482"/>
      <c r="W482"/>
      <c r="X482"/>
      <c r="Y482"/>
      <c r="Z482"/>
      <c r="AA482"/>
      <c r="AB482"/>
      <c r="AC482"/>
      <c r="AD482"/>
      <c r="AE482"/>
      <c r="AF482"/>
      <c r="AG482"/>
      <c r="AH482"/>
      <c r="AI482"/>
      <c r="AJ482"/>
      <c r="AK482"/>
      <c r="AL482"/>
      <c r="AM482"/>
      <c r="AN482"/>
      <c r="AO482"/>
      <c r="AP482"/>
      <c r="AQ482"/>
      <c r="AR482"/>
      <c r="AS482"/>
      <c r="AT482"/>
      <c r="AU482"/>
      <c r="AV482"/>
      <c r="AW482"/>
      <c r="AX482"/>
      <c r="AY482"/>
      <c r="AZ482"/>
      <c r="BA482"/>
      <c r="BB482"/>
      <c r="BC482"/>
      <c r="BD482"/>
      <c r="BE482"/>
      <c r="BF482"/>
      <c r="BG482"/>
      <c r="BH482"/>
      <c r="BI482"/>
      <c r="BJ482"/>
      <c r="BK482"/>
      <c r="BL482"/>
      <c r="BM482"/>
      <c r="BN482"/>
      <c r="BO482"/>
      <c r="BP482"/>
      <c r="BQ482"/>
      <c r="BR482"/>
      <c r="EM482"/>
    </row>
    <row r="483" spans="16:143" x14ac:dyDescent="0.2">
      <c r="P483"/>
      <c r="Q483"/>
      <c r="S483"/>
      <c r="T483"/>
      <c r="U483"/>
      <c r="V483"/>
      <c r="W483"/>
      <c r="X483"/>
      <c r="Y483"/>
      <c r="Z483"/>
      <c r="AA483"/>
      <c r="AB483"/>
      <c r="AC483"/>
      <c r="AD483"/>
      <c r="AE483"/>
      <c r="AF483"/>
      <c r="AG483"/>
      <c r="AH483"/>
      <c r="AI483"/>
      <c r="AJ483"/>
      <c r="AK483"/>
      <c r="AL483"/>
      <c r="AM483"/>
      <c r="AN483"/>
      <c r="AO483"/>
      <c r="AP483"/>
      <c r="AQ483"/>
      <c r="AR483"/>
      <c r="AS483"/>
      <c r="AT483"/>
      <c r="AU483"/>
      <c r="AV483"/>
      <c r="AW483"/>
      <c r="AX483"/>
      <c r="AY483"/>
      <c r="AZ483"/>
      <c r="BA483"/>
      <c r="BB483"/>
      <c r="BC483"/>
      <c r="BD483"/>
      <c r="BE483"/>
      <c r="BF483"/>
      <c r="BG483"/>
      <c r="BH483"/>
      <c r="BI483"/>
      <c r="BJ483"/>
      <c r="BK483"/>
      <c r="BL483"/>
      <c r="BM483"/>
      <c r="BN483"/>
      <c r="BO483"/>
      <c r="BP483"/>
      <c r="BQ483"/>
      <c r="BR483"/>
      <c r="EM483"/>
    </row>
    <row r="484" spans="16:143" x14ac:dyDescent="0.2">
      <c r="P484"/>
      <c r="Q484"/>
      <c r="S484"/>
      <c r="T484"/>
      <c r="U484"/>
      <c r="V484"/>
      <c r="W484"/>
      <c r="X484"/>
      <c r="Y484"/>
      <c r="Z484"/>
      <c r="AA484"/>
      <c r="AB484"/>
      <c r="AC484"/>
      <c r="AD484"/>
      <c r="AE484"/>
      <c r="AF484"/>
      <c r="AG484"/>
      <c r="AH484"/>
      <c r="AI484"/>
      <c r="AJ484"/>
      <c r="AK484"/>
      <c r="AL484"/>
      <c r="AM484"/>
      <c r="AN484"/>
      <c r="AO484"/>
      <c r="AP484"/>
      <c r="AQ484"/>
      <c r="AR484"/>
      <c r="AS484"/>
      <c r="AT484"/>
      <c r="AU484"/>
      <c r="AV484"/>
      <c r="AW484"/>
      <c r="AX484"/>
      <c r="AY484"/>
      <c r="AZ484"/>
      <c r="BA484"/>
      <c r="BB484"/>
      <c r="BC484"/>
      <c r="BD484"/>
      <c r="BE484"/>
      <c r="BF484"/>
      <c r="BG484"/>
      <c r="BH484"/>
      <c r="BI484"/>
      <c r="BJ484"/>
      <c r="BK484"/>
      <c r="BL484"/>
      <c r="BM484"/>
      <c r="BN484"/>
      <c r="BO484"/>
      <c r="BP484"/>
      <c r="BQ484"/>
      <c r="BR484"/>
      <c r="EM484"/>
    </row>
    <row r="485" spans="16:143" x14ac:dyDescent="0.2">
      <c r="P485"/>
      <c r="Q485"/>
      <c r="S485"/>
      <c r="T485"/>
      <c r="U485"/>
      <c r="V485"/>
      <c r="W485"/>
      <c r="X485"/>
      <c r="Y485"/>
      <c r="Z485"/>
      <c r="AA485"/>
      <c r="AB485"/>
      <c r="AC485"/>
      <c r="AD485"/>
      <c r="AE485"/>
      <c r="AF485"/>
      <c r="AG485"/>
      <c r="AH485"/>
      <c r="AI485"/>
      <c r="AJ485"/>
      <c r="AK485"/>
      <c r="AL485"/>
      <c r="AM485"/>
      <c r="AN485"/>
      <c r="AO485"/>
      <c r="AP485"/>
      <c r="AQ485"/>
      <c r="AR485"/>
      <c r="AS485"/>
      <c r="AT485"/>
      <c r="AU485"/>
      <c r="AV485"/>
      <c r="AW485"/>
      <c r="AX485"/>
      <c r="AY485"/>
      <c r="AZ485"/>
      <c r="BA485"/>
      <c r="BB485"/>
      <c r="BC485"/>
      <c r="BD485"/>
      <c r="BE485"/>
      <c r="BF485"/>
      <c r="BG485"/>
      <c r="BH485"/>
      <c r="BI485"/>
      <c r="BJ485"/>
      <c r="BK485"/>
      <c r="BL485"/>
      <c r="BM485"/>
      <c r="BN485"/>
      <c r="BO485"/>
      <c r="BP485"/>
      <c r="BQ485"/>
      <c r="BR485"/>
      <c r="EM485"/>
    </row>
    <row r="486" spans="16:143" x14ac:dyDescent="0.2">
      <c r="P486"/>
      <c r="Q486"/>
      <c r="S486"/>
      <c r="T486"/>
      <c r="U486"/>
      <c r="V486"/>
      <c r="W486"/>
      <c r="X486"/>
      <c r="Y486"/>
      <c r="Z486"/>
      <c r="AA486"/>
      <c r="AB486"/>
      <c r="AC486"/>
      <c r="AD486"/>
      <c r="AE486"/>
      <c r="AF486"/>
      <c r="AG486"/>
      <c r="AH486"/>
      <c r="AI486"/>
      <c r="AJ486"/>
      <c r="AK486"/>
      <c r="AL486"/>
      <c r="AM486"/>
      <c r="AN486"/>
      <c r="AO486"/>
      <c r="AP486"/>
      <c r="AQ486"/>
      <c r="AR486"/>
      <c r="AS486"/>
      <c r="AT486"/>
      <c r="AU486"/>
      <c r="AV486"/>
      <c r="AW486"/>
      <c r="AX486"/>
      <c r="AY486"/>
      <c r="AZ486"/>
      <c r="BA486"/>
      <c r="BB486"/>
      <c r="BC486"/>
      <c r="BD486"/>
      <c r="BE486"/>
      <c r="BF486"/>
      <c r="BG486"/>
      <c r="BH486"/>
      <c r="BI486"/>
      <c r="BJ486"/>
      <c r="BK486"/>
      <c r="BL486"/>
      <c r="BM486"/>
      <c r="BN486"/>
      <c r="BO486"/>
      <c r="BP486"/>
      <c r="BQ486"/>
      <c r="BR486"/>
      <c r="EM486"/>
    </row>
    <row r="487" spans="16:143" x14ac:dyDescent="0.2">
      <c r="P487"/>
      <c r="Q487"/>
      <c r="S487"/>
      <c r="T487"/>
      <c r="U487"/>
      <c r="V487"/>
      <c r="W487"/>
      <c r="X487"/>
      <c r="Y487"/>
      <c r="Z487"/>
      <c r="AA487"/>
      <c r="AB487"/>
      <c r="AC487"/>
      <c r="AD487"/>
      <c r="AE487"/>
      <c r="AF487"/>
      <c r="AG487"/>
      <c r="AH487"/>
      <c r="AI487"/>
      <c r="AJ487"/>
      <c r="AK487"/>
      <c r="AL487"/>
      <c r="AM487"/>
      <c r="AN487"/>
      <c r="AO487"/>
      <c r="AP487"/>
      <c r="AQ487"/>
      <c r="AR487"/>
      <c r="AS487"/>
      <c r="AT487"/>
      <c r="AU487"/>
      <c r="AV487"/>
      <c r="AW487"/>
      <c r="AX487"/>
      <c r="AY487"/>
      <c r="AZ487"/>
      <c r="BA487"/>
      <c r="BB487"/>
      <c r="BC487"/>
      <c r="BD487"/>
      <c r="BE487"/>
      <c r="BF487"/>
      <c r="BG487"/>
      <c r="BH487"/>
      <c r="BI487"/>
      <c r="BJ487"/>
      <c r="BK487"/>
      <c r="BL487"/>
      <c r="BM487"/>
      <c r="BN487"/>
      <c r="BO487"/>
      <c r="BP487"/>
      <c r="BQ487"/>
      <c r="BR487"/>
      <c r="EM487"/>
    </row>
    <row r="488" spans="16:143" x14ac:dyDescent="0.2">
      <c r="P488"/>
      <c r="Q488"/>
      <c r="S488"/>
      <c r="T488"/>
      <c r="U488"/>
      <c r="V488"/>
      <c r="W488"/>
      <c r="X488"/>
      <c r="Y488"/>
      <c r="Z488"/>
      <c r="AA488"/>
      <c r="AB488"/>
      <c r="AC488"/>
      <c r="AD488"/>
      <c r="AE488"/>
      <c r="AF488"/>
      <c r="AG488"/>
      <c r="AH488"/>
      <c r="AI488"/>
      <c r="AJ488"/>
      <c r="AK488"/>
      <c r="AL488"/>
      <c r="AM488"/>
      <c r="AN488"/>
      <c r="AO488"/>
      <c r="AP488"/>
      <c r="AQ488"/>
      <c r="AR488"/>
      <c r="AS488"/>
      <c r="AT488"/>
      <c r="AU488"/>
      <c r="AV488"/>
      <c r="AW488"/>
      <c r="AX488"/>
      <c r="AY488"/>
      <c r="AZ488"/>
      <c r="BA488"/>
      <c r="BB488"/>
      <c r="BC488"/>
      <c r="BD488"/>
      <c r="BE488"/>
      <c r="BF488"/>
      <c r="BG488"/>
      <c r="BH488"/>
      <c r="BI488"/>
      <c r="BJ488"/>
      <c r="BK488"/>
      <c r="BL488"/>
      <c r="BM488"/>
      <c r="BN488"/>
      <c r="BO488"/>
      <c r="BP488"/>
      <c r="BQ488"/>
      <c r="BR488"/>
      <c r="EM488"/>
    </row>
    <row r="489" spans="16:143" x14ac:dyDescent="0.2">
      <c r="P489"/>
      <c r="Q489"/>
      <c r="S489"/>
      <c r="T489"/>
      <c r="U489"/>
      <c r="V489"/>
      <c r="W489"/>
      <c r="X489"/>
      <c r="Y489"/>
      <c r="Z489"/>
      <c r="AA489"/>
      <c r="AB489"/>
      <c r="AC489"/>
      <c r="AD489"/>
      <c r="AE489"/>
      <c r="AF489"/>
      <c r="AG489"/>
      <c r="AH489"/>
      <c r="AI489"/>
      <c r="AJ489"/>
      <c r="AK489"/>
      <c r="AL489"/>
      <c r="AM489"/>
      <c r="AN489"/>
      <c r="AO489"/>
      <c r="AP489"/>
      <c r="AQ489"/>
      <c r="AR489"/>
      <c r="AS489"/>
      <c r="AT489"/>
      <c r="AU489"/>
      <c r="AV489"/>
      <c r="AW489"/>
      <c r="AX489"/>
      <c r="AY489"/>
      <c r="AZ489"/>
      <c r="BA489"/>
      <c r="BB489"/>
      <c r="BC489"/>
      <c r="BD489"/>
      <c r="BE489"/>
      <c r="BF489"/>
      <c r="BG489"/>
      <c r="BH489"/>
      <c r="BI489"/>
      <c r="BJ489"/>
      <c r="BK489"/>
      <c r="BL489"/>
      <c r="BM489"/>
      <c r="BN489"/>
      <c r="BO489"/>
      <c r="BP489"/>
      <c r="BQ489"/>
      <c r="BR489"/>
      <c r="EM489"/>
    </row>
    <row r="490" spans="16:143" x14ac:dyDescent="0.2">
      <c r="P490"/>
      <c r="Q490"/>
      <c r="S490"/>
      <c r="T490"/>
      <c r="U490"/>
      <c r="V490"/>
      <c r="W490"/>
      <c r="X490"/>
      <c r="Y490"/>
      <c r="Z490"/>
      <c r="AA490"/>
      <c r="AB490"/>
      <c r="AC490"/>
      <c r="AD490"/>
      <c r="AE490"/>
      <c r="AF490"/>
      <c r="AG490"/>
      <c r="AH490"/>
      <c r="AI490"/>
      <c r="AJ490"/>
      <c r="AK490"/>
      <c r="AL490"/>
      <c r="AM490"/>
      <c r="AN490"/>
      <c r="AO490"/>
      <c r="AP490"/>
      <c r="AQ490"/>
      <c r="AR490"/>
      <c r="AS490"/>
      <c r="AT490"/>
      <c r="AU490"/>
      <c r="AV490"/>
      <c r="AW490"/>
      <c r="AX490"/>
      <c r="AY490"/>
      <c r="AZ490"/>
      <c r="BA490"/>
      <c r="BB490"/>
      <c r="BC490"/>
      <c r="BD490"/>
      <c r="BE490"/>
      <c r="BF490"/>
      <c r="BG490"/>
      <c r="BH490"/>
      <c r="BI490"/>
      <c r="BJ490"/>
      <c r="BK490"/>
      <c r="BL490"/>
      <c r="BM490"/>
      <c r="BN490"/>
      <c r="BO490"/>
      <c r="BP490"/>
      <c r="BQ490"/>
      <c r="BR490"/>
      <c r="EM490"/>
    </row>
    <row r="491" spans="16:143" x14ac:dyDescent="0.2">
      <c r="P491"/>
      <c r="Q491"/>
      <c r="S491"/>
      <c r="T491"/>
      <c r="U491"/>
      <c r="V491"/>
      <c r="W491"/>
      <c r="X491"/>
      <c r="Y491"/>
      <c r="Z491"/>
      <c r="AA491"/>
      <c r="AB491"/>
      <c r="AC491"/>
      <c r="AD491"/>
      <c r="AE491"/>
      <c r="AF491"/>
      <c r="AG491"/>
      <c r="AH491"/>
      <c r="AI491"/>
      <c r="AJ491"/>
      <c r="AK491"/>
      <c r="AL491"/>
      <c r="AM491"/>
      <c r="AN491"/>
      <c r="AO491"/>
      <c r="AP491"/>
      <c r="AQ491"/>
      <c r="AR491"/>
      <c r="AS491"/>
      <c r="AT491"/>
      <c r="AU491"/>
      <c r="AV491"/>
      <c r="AW491"/>
      <c r="AX491"/>
      <c r="AY491"/>
      <c r="AZ491"/>
      <c r="BA491"/>
      <c r="BB491"/>
      <c r="BC491"/>
      <c r="BD491"/>
      <c r="BE491"/>
      <c r="BF491"/>
      <c r="BG491"/>
      <c r="BH491"/>
      <c r="BI491"/>
      <c r="BJ491"/>
      <c r="BK491"/>
      <c r="BL491"/>
      <c r="BM491"/>
      <c r="BN491"/>
      <c r="BO491"/>
      <c r="BP491"/>
      <c r="BQ491"/>
      <c r="BR491"/>
      <c r="EM491"/>
    </row>
    <row r="492" spans="16:143" x14ac:dyDescent="0.2">
      <c r="P492"/>
      <c r="Q492"/>
      <c r="S492"/>
      <c r="T492"/>
      <c r="U492"/>
      <c r="V492"/>
      <c r="W492"/>
      <c r="X492"/>
      <c r="Y492"/>
      <c r="Z492"/>
      <c r="AA492"/>
      <c r="AB492"/>
      <c r="AC492"/>
      <c r="AD492"/>
      <c r="AE492"/>
      <c r="AF492"/>
      <c r="AG492"/>
      <c r="AH492"/>
      <c r="AI492"/>
      <c r="AJ492"/>
      <c r="AK492"/>
      <c r="AL492"/>
      <c r="AM492"/>
      <c r="AN492"/>
      <c r="AO492"/>
      <c r="AP492"/>
      <c r="AQ492"/>
      <c r="AR492"/>
      <c r="AS492"/>
      <c r="AT492"/>
      <c r="AU492"/>
      <c r="AV492"/>
      <c r="AW492"/>
      <c r="AX492"/>
      <c r="AY492"/>
      <c r="AZ492"/>
      <c r="BA492"/>
      <c r="BB492"/>
      <c r="BC492"/>
      <c r="BD492"/>
      <c r="BE492"/>
      <c r="BF492"/>
      <c r="BG492"/>
      <c r="BH492"/>
      <c r="BI492"/>
      <c r="BJ492"/>
      <c r="BK492"/>
      <c r="BL492"/>
      <c r="BM492"/>
      <c r="BN492"/>
      <c r="BO492"/>
      <c r="BP492"/>
      <c r="BQ492"/>
      <c r="BR492"/>
      <c r="EM492"/>
    </row>
    <row r="493" spans="16:143" x14ac:dyDescent="0.2">
      <c r="P493"/>
      <c r="Q493"/>
      <c r="S493"/>
      <c r="T493"/>
      <c r="U493"/>
      <c r="V493"/>
      <c r="W493"/>
      <c r="X493"/>
      <c r="Y493"/>
      <c r="Z493"/>
      <c r="AA493"/>
      <c r="AB493"/>
      <c r="AC493"/>
      <c r="AD493"/>
      <c r="AE493"/>
      <c r="AF493"/>
      <c r="AG493"/>
      <c r="AH493"/>
      <c r="AI493"/>
      <c r="AJ493"/>
      <c r="AK493"/>
      <c r="AL493"/>
      <c r="AM493"/>
      <c r="AN493"/>
      <c r="AO493"/>
      <c r="AP493"/>
      <c r="AQ493"/>
      <c r="AR493"/>
      <c r="AS493"/>
      <c r="AT493"/>
      <c r="AU493"/>
      <c r="AV493"/>
      <c r="AW493"/>
      <c r="AX493"/>
      <c r="AY493"/>
      <c r="AZ493"/>
      <c r="BA493"/>
      <c r="BB493"/>
      <c r="BC493"/>
      <c r="BD493"/>
      <c r="BE493"/>
      <c r="BF493"/>
      <c r="BG493"/>
      <c r="BH493"/>
      <c r="BI493"/>
      <c r="BJ493"/>
      <c r="BK493"/>
      <c r="BL493"/>
      <c r="BM493"/>
      <c r="BN493"/>
      <c r="BO493"/>
      <c r="BP493"/>
      <c r="BQ493"/>
      <c r="BR493"/>
      <c r="EM493"/>
    </row>
    <row r="494" spans="16:143" x14ac:dyDescent="0.2">
      <c r="P494"/>
      <c r="Q494"/>
      <c r="S494"/>
      <c r="T494"/>
      <c r="U494"/>
      <c r="V494"/>
      <c r="W494"/>
      <c r="X494"/>
      <c r="Y494"/>
      <c r="Z494"/>
      <c r="AA494"/>
      <c r="AB494"/>
      <c r="AC494"/>
      <c r="AD494"/>
      <c r="AE494"/>
      <c r="AF494"/>
      <c r="AG494"/>
      <c r="AH494"/>
      <c r="AI494"/>
      <c r="AJ494"/>
      <c r="AK494"/>
      <c r="AL494"/>
      <c r="AM494"/>
      <c r="AN494"/>
      <c r="AO494"/>
      <c r="AP494"/>
      <c r="AQ494"/>
      <c r="AR494"/>
      <c r="AS494"/>
      <c r="AT494"/>
      <c r="AU494"/>
      <c r="AV494"/>
      <c r="AW494"/>
      <c r="AX494"/>
      <c r="AY494"/>
      <c r="AZ494"/>
      <c r="BA494"/>
      <c r="BB494"/>
      <c r="BC494"/>
      <c r="BD494"/>
      <c r="BE494"/>
      <c r="BF494"/>
      <c r="BG494"/>
      <c r="BH494"/>
      <c r="BI494"/>
      <c r="BJ494"/>
      <c r="BK494"/>
      <c r="BL494"/>
      <c r="BM494"/>
      <c r="BN494"/>
      <c r="BO494"/>
      <c r="BP494"/>
      <c r="BQ494"/>
      <c r="BR494"/>
      <c r="EM494"/>
    </row>
    <row r="495" spans="16:143" x14ac:dyDescent="0.2">
      <c r="P495"/>
      <c r="Q495"/>
      <c r="S495"/>
      <c r="T495"/>
      <c r="U495"/>
      <c r="V495"/>
      <c r="W495"/>
      <c r="X495"/>
      <c r="Y495"/>
      <c r="Z495"/>
      <c r="AA495"/>
      <c r="AB495"/>
      <c r="AC495"/>
      <c r="AD495"/>
      <c r="AE495"/>
      <c r="AF495"/>
      <c r="AG495"/>
      <c r="AH495"/>
      <c r="AI495"/>
      <c r="AJ495"/>
      <c r="AK495"/>
      <c r="AL495"/>
      <c r="AM495"/>
      <c r="AN495"/>
      <c r="AO495"/>
      <c r="AP495"/>
      <c r="AQ495"/>
      <c r="AR495"/>
      <c r="AS495"/>
      <c r="AT495"/>
      <c r="AU495"/>
      <c r="AV495"/>
      <c r="AW495"/>
      <c r="AX495"/>
      <c r="AY495"/>
      <c r="AZ495"/>
      <c r="BA495"/>
      <c r="BB495"/>
      <c r="BC495"/>
      <c r="BD495"/>
      <c r="BE495"/>
      <c r="BF495"/>
      <c r="BG495"/>
      <c r="BH495"/>
      <c r="BI495"/>
      <c r="BJ495"/>
      <c r="BK495"/>
      <c r="BL495"/>
      <c r="BM495"/>
      <c r="BN495"/>
      <c r="BO495"/>
      <c r="BP495"/>
      <c r="BQ495"/>
      <c r="BR495"/>
      <c r="EM495"/>
    </row>
    <row r="496" spans="16:143" x14ac:dyDescent="0.2">
      <c r="P496"/>
      <c r="Q496"/>
      <c r="S496"/>
      <c r="T496"/>
      <c r="U496"/>
      <c r="V496"/>
      <c r="W496"/>
      <c r="X496"/>
      <c r="Y496"/>
      <c r="Z496"/>
      <c r="AA496"/>
      <c r="AB496"/>
      <c r="AC496"/>
      <c r="AD496"/>
      <c r="AE496"/>
      <c r="AF496"/>
      <c r="AG496"/>
      <c r="AH496"/>
      <c r="AI496"/>
      <c r="AJ496"/>
      <c r="AK496"/>
      <c r="AL496"/>
      <c r="AM496"/>
      <c r="AN496"/>
      <c r="AO496"/>
      <c r="AP496"/>
      <c r="AQ496"/>
      <c r="AR496"/>
      <c r="AS496"/>
      <c r="AT496"/>
      <c r="AU496"/>
      <c r="AV496"/>
      <c r="AW496"/>
      <c r="AX496"/>
      <c r="AY496"/>
      <c r="AZ496"/>
      <c r="BA496"/>
      <c r="BB496"/>
      <c r="BC496"/>
      <c r="BD496"/>
      <c r="BE496"/>
      <c r="BF496"/>
      <c r="BG496"/>
      <c r="BH496"/>
      <c r="BI496"/>
      <c r="BJ496"/>
      <c r="BK496"/>
      <c r="BL496"/>
      <c r="BM496"/>
      <c r="BN496"/>
      <c r="BO496"/>
      <c r="BP496"/>
      <c r="BQ496"/>
      <c r="BR496"/>
      <c r="EM496"/>
    </row>
    <row r="497" spans="16:143" x14ac:dyDescent="0.2">
      <c r="P497"/>
      <c r="Q497"/>
      <c r="S497"/>
      <c r="T497"/>
      <c r="U497"/>
      <c r="V497"/>
      <c r="W497"/>
      <c r="X497"/>
      <c r="Y497"/>
      <c r="Z497"/>
      <c r="AA497"/>
      <c r="AB497"/>
      <c r="AC497"/>
      <c r="AD497"/>
      <c r="AE497"/>
      <c r="AF497"/>
      <c r="AG497"/>
      <c r="AH497"/>
      <c r="AI497"/>
      <c r="AJ497"/>
      <c r="AK497"/>
      <c r="AL497"/>
      <c r="AM497"/>
      <c r="AN497"/>
      <c r="AO497"/>
      <c r="AP497"/>
      <c r="AQ497"/>
      <c r="AR497"/>
      <c r="AS497"/>
      <c r="AT497"/>
      <c r="AU497"/>
      <c r="AV497"/>
      <c r="AW497"/>
      <c r="AX497"/>
      <c r="AY497"/>
      <c r="AZ497"/>
      <c r="BA497"/>
      <c r="BB497"/>
      <c r="BC497"/>
      <c r="BD497"/>
      <c r="BE497"/>
      <c r="BF497"/>
      <c r="BG497"/>
      <c r="BH497"/>
      <c r="BI497"/>
      <c r="BJ497"/>
      <c r="BK497"/>
      <c r="BL497"/>
      <c r="BM497"/>
      <c r="BN497"/>
      <c r="BO497"/>
      <c r="BP497"/>
      <c r="BQ497"/>
      <c r="BR497"/>
      <c r="EM497"/>
    </row>
    <row r="498" spans="16:143" x14ac:dyDescent="0.2">
      <c r="P498"/>
      <c r="Q498"/>
      <c r="S498"/>
      <c r="T498"/>
      <c r="U498"/>
      <c r="V498"/>
      <c r="W498"/>
      <c r="X498"/>
      <c r="Y498"/>
      <c r="Z498"/>
      <c r="AA498"/>
      <c r="AB498"/>
      <c r="AC498"/>
      <c r="AD498"/>
      <c r="AE498"/>
      <c r="AF498"/>
      <c r="AG498"/>
      <c r="AH498"/>
      <c r="AI498"/>
      <c r="AJ498"/>
      <c r="AK498"/>
      <c r="AL498"/>
      <c r="AM498"/>
      <c r="AN498"/>
      <c r="AO498"/>
      <c r="AP498"/>
      <c r="AQ498"/>
      <c r="AR498"/>
      <c r="AS498"/>
      <c r="AT498"/>
      <c r="AU498"/>
      <c r="AV498"/>
      <c r="AW498"/>
      <c r="AX498"/>
      <c r="AY498"/>
      <c r="AZ498"/>
      <c r="BA498"/>
      <c r="BB498"/>
      <c r="BC498"/>
      <c r="BD498"/>
      <c r="BE498"/>
      <c r="BF498"/>
      <c r="BG498"/>
      <c r="BH498"/>
      <c r="BI498"/>
      <c r="BJ498"/>
      <c r="BK498"/>
      <c r="BL498"/>
      <c r="BM498"/>
      <c r="BN498"/>
      <c r="BO498"/>
      <c r="BP498"/>
      <c r="BQ498"/>
      <c r="BR498"/>
      <c r="EM498"/>
    </row>
    <row r="499" spans="16:143" x14ac:dyDescent="0.2">
      <c r="P499"/>
      <c r="Q499"/>
      <c r="S499"/>
      <c r="T499"/>
      <c r="U499"/>
      <c r="V499"/>
      <c r="W499"/>
      <c r="X499"/>
      <c r="Y499"/>
      <c r="Z499"/>
      <c r="AA499"/>
      <c r="AB499"/>
      <c r="AC499"/>
      <c r="AD499"/>
      <c r="AE499"/>
      <c r="AF499"/>
      <c r="AG499"/>
      <c r="AH499"/>
      <c r="AI499"/>
      <c r="AJ499"/>
      <c r="AK499"/>
      <c r="AL499"/>
      <c r="AM499"/>
      <c r="AN499"/>
      <c r="AO499"/>
      <c r="AP499"/>
      <c r="AQ499"/>
      <c r="AR499"/>
      <c r="AS499"/>
      <c r="AT499"/>
      <c r="AU499"/>
      <c r="AV499"/>
      <c r="AW499"/>
      <c r="AX499"/>
      <c r="AY499"/>
      <c r="AZ499"/>
      <c r="BA499"/>
      <c r="BB499"/>
      <c r="BC499"/>
      <c r="BD499"/>
      <c r="BE499"/>
      <c r="BF499"/>
      <c r="BG499"/>
      <c r="BH499"/>
      <c r="BI499"/>
      <c r="BJ499"/>
      <c r="BK499"/>
      <c r="BL499"/>
      <c r="BM499"/>
      <c r="BN499"/>
      <c r="BO499"/>
      <c r="BP499"/>
      <c r="BQ499"/>
      <c r="BR499"/>
      <c r="EM499"/>
    </row>
    <row r="500" spans="16:143" x14ac:dyDescent="0.2">
      <c r="P500"/>
      <c r="Q500"/>
      <c r="S500"/>
      <c r="T500"/>
      <c r="U500"/>
      <c r="V500"/>
      <c r="W500"/>
      <c r="X500"/>
      <c r="Y500"/>
      <c r="Z500"/>
      <c r="AA500"/>
      <c r="AB500"/>
      <c r="AC500"/>
      <c r="AD500"/>
      <c r="AE500"/>
      <c r="AF500"/>
      <c r="AG500"/>
      <c r="AH500"/>
      <c r="AI500"/>
      <c r="AJ500"/>
      <c r="AK500"/>
      <c r="AL500"/>
      <c r="AM500"/>
      <c r="AN500"/>
      <c r="AO500"/>
      <c r="AP500"/>
      <c r="AQ500"/>
      <c r="AR500"/>
      <c r="AS500"/>
      <c r="AT500"/>
      <c r="AU500"/>
      <c r="AV500"/>
      <c r="AW500"/>
      <c r="AX500"/>
      <c r="AY500"/>
      <c r="AZ500"/>
      <c r="BA500"/>
      <c r="BB500"/>
      <c r="BC500"/>
      <c r="BD500"/>
      <c r="BE500"/>
      <c r="BF500"/>
      <c r="BG500"/>
      <c r="BH500"/>
      <c r="BI500"/>
      <c r="BJ500"/>
      <c r="BK500"/>
      <c r="BL500"/>
      <c r="BM500"/>
      <c r="BN500"/>
      <c r="BO500"/>
      <c r="BP500"/>
      <c r="BQ500"/>
      <c r="BR500"/>
      <c r="EM500"/>
    </row>
    <row r="501" spans="16:143" x14ac:dyDescent="0.2">
      <c r="P501"/>
      <c r="Q501"/>
      <c r="S501"/>
      <c r="T501"/>
      <c r="U501"/>
      <c r="V501"/>
      <c r="W501"/>
      <c r="X501"/>
      <c r="Y501"/>
      <c r="Z501"/>
      <c r="AA501"/>
      <c r="AB501"/>
      <c r="AC501"/>
      <c r="AD501"/>
      <c r="AE501"/>
      <c r="AF501"/>
      <c r="AG501"/>
      <c r="AH501"/>
      <c r="AI501"/>
      <c r="AJ501"/>
      <c r="AK501"/>
      <c r="AL501"/>
      <c r="AM501"/>
      <c r="AN501"/>
      <c r="AO501"/>
      <c r="AP501"/>
      <c r="AQ501"/>
      <c r="AR501"/>
      <c r="AS501"/>
      <c r="AT501"/>
      <c r="AU501"/>
      <c r="AV501"/>
      <c r="AW501"/>
      <c r="AX501"/>
      <c r="AY501"/>
      <c r="AZ501"/>
      <c r="BA501"/>
      <c r="BB501"/>
      <c r="BC501"/>
      <c r="BD501"/>
      <c r="BE501"/>
      <c r="BF501"/>
      <c r="BG501"/>
      <c r="BH501"/>
      <c r="BI501"/>
      <c r="BJ501"/>
      <c r="BK501"/>
      <c r="BL501"/>
      <c r="BM501"/>
      <c r="BN501"/>
      <c r="BO501"/>
      <c r="BP501"/>
      <c r="BQ501"/>
      <c r="BR501"/>
      <c r="EM501"/>
    </row>
    <row r="502" spans="16:143" x14ac:dyDescent="0.2">
      <c r="P502"/>
      <c r="Q502"/>
      <c r="S502"/>
      <c r="T502"/>
      <c r="U502"/>
      <c r="V502"/>
      <c r="W502"/>
      <c r="X502"/>
      <c r="Y502"/>
      <c r="Z502"/>
      <c r="AA502"/>
      <c r="AB502"/>
      <c r="AC502"/>
      <c r="AD502"/>
      <c r="AE502"/>
      <c r="AF502"/>
      <c r="AG502"/>
      <c r="AH502"/>
      <c r="AI502"/>
      <c r="AJ502"/>
      <c r="AK502"/>
      <c r="AL502"/>
      <c r="AM502"/>
      <c r="AN502"/>
      <c r="AO502"/>
      <c r="AP502"/>
      <c r="AQ502"/>
      <c r="AR502"/>
      <c r="AS502"/>
      <c r="AT502"/>
      <c r="AU502"/>
      <c r="AV502"/>
      <c r="AW502"/>
      <c r="AX502"/>
      <c r="AY502"/>
      <c r="AZ502"/>
      <c r="BA502"/>
      <c r="BB502"/>
      <c r="BC502"/>
      <c r="BD502"/>
      <c r="BE502"/>
      <c r="BF502"/>
      <c r="BG502"/>
      <c r="BH502"/>
      <c r="BI502"/>
      <c r="BJ502"/>
      <c r="BK502"/>
      <c r="BL502"/>
      <c r="BM502"/>
      <c r="BN502"/>
      <c r="BO502"/>
      <c r="BP502"/>
      <c r="BQ502"/>
      <c r="BR502"/>
      <c r="EM502"/>
    </row>
    <row r="503" spans="16:143" x14ac:dyDescent="0.2">
      <c r="P503"/>
      <c r="Q503"/>
      <c r="S503"/>
      <c r="T503"/>
      <c r="U503"/>
      <c r="V503"/>
      <c r="W503"/>
      <c r="X503"/>
      <c r="Y503"/>
      <c r="Z503"/>
      <c r="AA503"/>
      <c r="AB503"/>
      <c r="AC503"/>
      <c r="AD503"/>
      <c r="AE503"/>
      <c r="AF503"/>
      <c r="AG503"/>
      <c r="AH503"/>
      <c r="AI503"/>
      <c r="AJ503"/>
      <c r="AK503"/>
      <c r="AL503"/>
      <c r="AM503"/>
      <c r="AN503"/>
      <c r="AO503"/>
      <c r="AP503"/>
      <c r="AQ503"/>
      <c r="AR503"/>
      <c r="AS503"/>
      <c r="AT503"/>
      <c r="AU503"/>
      <c r="AV503"/>
      <c r="AW503"/>
      <c r="AX503"/>
      <c r="AY503"/>
      <c r="AZ503"/>
      <c r="BA503"/>
      <c r="BB503"/>
      <c r="BC503"/>
      <c r="BD503"/>
      <c r="BE503"/>
      <c r="BF503"/>
      <c r="BG503"/>
      <c r="BH503"/>
      <c r="BI503"/>
      <c r="BJ503"/>
      <c r="BK503"/>
      <c r="BL503"/>
      <c r="BM503"/>
      <c r="BN503"/>
      <c r="BO503"/>
      <c r="BP503"/>
      <c r="BQ503"/>
      <c r="BR503"/>
      <c r="EM503"/>
    </row>
    <row r="504" spans="16:143" x14ac:dyDescent="0.2">
      <c r="P504"/>
      <c r="Q504"/>
      <c r="S504"/>
      <c r="T504"/>
      <c r="U504"/>
      <c r="V504"/>
      <c r="W504"/>
      <c r="X504"/>
      <c r="Y504"/>
      <c r="Z504"/>
      <c r="AA504"/>
      <c r="AB504"/>
      <c r="AC504"/>
      <c r="AD504"/>
      <c r="AE504"/>
      <c r="AF504"/>
      <c r="AG504"/>
      <c r="AH504"/>
      <c r="AI504"/>
      <c r="AJ504"/>
      <c r="AK504"/>
      <c r="AL504"/>
      <c r="AM504"/>
      <c r="AN504"/>
      <c r="AO504"/>
      <c r="AP504"/>
      <c r="AQ504"/>
      <c r="AR504"/>
      <c r="AS504"/>
      <c r="AT504"/>
      <c r="AU504"/>
      <c r="AV504"/>
      <c r="AW504"/>
      <c r="AX504"/>
      <c r="AY504"/>
      <c r="AZ504"/>
      <c r="BA504"/>
      <c r="BB504"/>
      <c r="BC504"/>
      <c r="BD504"/>
      <c r="BE504"/>
      <c r="BF504"/>
      <c r="BG504"/>
      <c r="BH504"/>
      <c r="BI504"/>
      <c r="BJ504"/>
      <c r="BK504"/>
      <c r="BL504"/>
      <c r="BM504"/>
      <c r="BN504"/>
      <c r="BO504"/>
      <c r="BP504"/>
      <c r="BQ504"/>
      <c r="BR504"/>
      <c r="EM504"/>
    </row>
    <row r="505" spans="16:143" x14ac:dyDescent="0.2">
      <c r="P505"/>
      <c r="Q505"/>
      <c r="S505"/>
      <c r="T505"/>
      <c r="U505"/>
      <c r="V505"/>
      <c r="W505"/>
      <c r="X505"/>
      <c r="Y505"/>
      <c r="Z505"/>
      <c r="AA505"/>
      <c r="AB505"/>
      <c r="AC505"/>
      <c r="AD505"/>
      <c r="AE505"/>
      <c r="AF505"/>
      <c r="AG505"/>
      <c r="AH505"/>
      <c r="AI505"/>
      <c r="AJ505"/>
      <c r="AK505"/>
      <c r="AL505"/>
      <c r="AM505"/>
      <c r="AN505"/>
      <c r="AO505"/>
      <c r="AP505"/>
      <c r="AQ505"/>
      <c r="AR505"/>
      <c r="AS505"/>
      <c r="AT505"/>
      <c r="AU505"/>
      <c r="AV505"/>
      <c r="AW505"/>
      <c r="AX505"/>
      <c r="AY505"/>
      <c r="AZ505"/>
      <c r="BA505"/>
      <c r="BB505"/>
      <c r="BC505"/>
      <c r="BD505"/>
      <c r="BE505"/>
      <c r="BF505"/>
      <c r="BG505"/>
      <c r="BH505"/>
      <c r="BI505"/>
      <c r="BJ505"/>
      <c r="BK505"/>
      <c r="BL505"/>
      <c r="BM505"/>
      <c r="BN505"/>
      <c r="BO505"/>
      <c r="BP505"/>
      <c r="BQ505"/>
      <c r="BR505"/>
      <c r="EM505"/>
    </row>
    <row r="506" spans="16:143" x14ac:dyDescent="0.2">
      <c r="P506"/>
      <c r="Q506"/>
      <c r="S506"/>
      <c r="T506"/>
      <c r="U506"/>
      <c r="V506"/>
      <c r="W506"/>
      <c r="X506"/>
      <c r="Y506"/>
      <c r="Z506"/>
      <c r="AA506"/>
      <c r="AB506"/>
      <c r="AC506"/>
      <c r="AD506"/>
      <c r="AE506"/>
      <c r="AF506"/>
      <c r="AG506"/>
      <c r="AH506"/>
      <c r="AI506"/>
      <c r="AJ506"/>
      <c r="AK506"/>
      <c r="AL506"/>
      <c r="AM506"/>
      <c r="AN506"/>
      <c r="AO506"/>
      <c r="AP506"/>
      <c r="AQ506"/>
      <c r="AR506"/>
      <c r="AS506"/>
      <c r="AT506"/>
      <c r="AU506"/>
      <c r="AV506"/>
      <c r="AW506"/>
      <c r="AX506"/>
      <c r="AY506"/>
      <c r="AZ506"/>
      <c r="BA506"/>
      <c r="BB506"/>
      <c r="BC506"/>
      <c r="BD506"/>
      <c r="BE506"/>
      <c r="BF506"/>
      <c r="BG506"/>
      <c r="BH506"/>
      <c r="BI506"/>
      <c r="BJ506"/>
      <c r="BK506"/>
      <c r="BL506"/>
      <c r="BM506"/>
      <c r="BN506"/>
      <c r="BO506"/>
      <c r="BP506"/>
      <c r="BQ506"/>
      <c r="BR506"/>
      <c r="EM506"/>
    </row>
    <row r="507" spans="16:143" x14ac:dyDescent="0.2">
      <c r="P507"/>
      <c r="Q507"/>
      <c r="S507"/>
      <c r="T507"/>
      <c r="U507"/>
      <c r="V507"/>
      <c r="W507"/>
      <c r="X507"/>
      <c r="Y507"/>
      <c r="Z507"/>
      <c r="AA507"/>
      <c r="AB507"/>
      <c r="AC507"/>
      <c r="AD507"/>
      <c r="AE507"/>
      <c r="AF507"/>
      <c r="AG507"/>
      <c r="AH507"/>
      <c r="AI507"/>
      <c r="AJ507"/>
      <c r="AK507"/>
      <c r="AL507"/>
      <c r="AM507"/>
      <c r="AN507"/>
      <c r="AO507"/>
      <c r="AP507"/>
      <c r="AQ507"/>
      <c r="AR507"/>
      <c r="AS507"/>
      <c r="AT507"/>
      <c r="AU507"/>
      <c r="AV507"/>
      <c r="AW507"/>
      <c r="AX507"/>
      <c r="AY507"/>
      <c r="AZ507"/>
      <c r="BA507"/>
      <c r="BB507"/>
      <c r="BC507"/>
      <c r="BD507"/>
      <c r="BE507"/>
      <c r="BF507"/>
      <c r="BG507"/>
      <c r="BH507"/>
      <c r="BI507"/>
      <c r="BJ507"/>
      <c r="BK507"/>
      <c r="BL507"/>
      <c r="BM507"/>
      <c r="BN507"/>
      <c r="BO507"/>
      <c r="BP507"/>
      <c r="BQ507"/>
      <c r="BR507"/>
      <c r="EM507"/>
    </row>
    <row r="508" spans="16:143" x14ac:dyDescent="0.2">
      <c r="P508"/>
      <c r="Q508"/>
      <c r="S508"/>
      <c r="T508"/>
      <c r="U508"/>
      <c r="V508"/>
      <c r="W508"/>
      <c r="X508"/>
      <c r="Y508"/>
      <c r="Z508"/>
      <c r="AA508"/>
      <c r="AB508"/>
      <c r="AC508"/>
      <c r="AD508"/>
      <c r="AE508"/>
      <c r="AF508"/>
      <c r="AG508"/>
      <c r="AH508"/>
      <c r="AI508"/>
      <c r="AJ508"/>
      <c r="AK508"/>
      <c r="AL508"/>
      <c r="AM508"/>
      <c r="AN508"/>
      <c r="AO508"/>
      <c r="AP508"/>
      <c r="AQ508"/>
      <c r="AR508"/>
      <c r="AS508"/>
      <c r="AT508"/>
      <c r="AU508"/>
      <c r="AV508"/>
      <c r="AW508"/>
      <c r="AX508"/>
      <c r="AY508"/>
      <c r="AZ508"/>
      <c r="BA508"/>
      <c r="BB508"/>
      <c r="BC508"/>
      <c r="BD508"/>
      <c r="BE508"/>
      <c r="BF508"/>
      <c r="BG508"/>
      <c r="BH508"/>
      <c r="BI508"/>
      <c r="BJ508"/>
      <c r="BK508"/>
      <c r="BL508"/>
      <c r="BM508"/>
      <c r="BN508"/>
      <c r="BO508"/>
      <c r="BP508"/>
      <c r="BQ508"/>
      <c r="BR508"/>
      <c r="EM508"/>
    </row>
    <row r="509" spans="16:143" x14ac:dyDescent="0.2">
      <c r="P509"/>
      <c r="Q509"/>
      <c r="S509"/>
      <c r="T509"/>
      <c r="U509"/>
      <c r="V509"/>
      <c r="W509"/>
      <c r="X509"/>
      <c r="Y509"/>
      <c r="Z509"/>
      <c r="AA509"/>
      <c r="AB509"/>
      <c r="AC509"/>
      <c r="AD509"/>
      <c r="AE509"/>
      <c r="AF509"/>
      <c r="AG509"/>
      <c r="AH509"/>
      <c r="AI509"/>
      <c r="AJ509"/>
      <c r="AK509"/>
      <c r="AL509"/>
      <c r="AM509"/>
      <c r="AN509"/>
      <c r="AO509"/>
      <c r="AP509"/>
      <c r="AQ509"/>
      <c r="AR509"/>
      <c r="AS509"/>
      <c r="AT509"/>
      <c r="AU509"/>
      <c r="AV509"/>
      <c r="AW509"/>
      <c r="AX509"/>
      <c r="AY509"/>
      <c r="AZ509"/>
      <c r="BA509"/>
      <c r="BB509"/>
      <c r="BC509"/>
      <c r="BD509"/>
      <c r="BE509"/>
      <c r="BF509"/>
      <c r="BG509"/>
      <c r="BH509"/>
      <c r="BI509"/>
      <c r="BJ509"/>
      <c r="BK509"/>
      <c r="BL509"/>
      <c r="BM509"/>
      <c r="BN509"/>
      <c r="BO509"/>
      <c r="BP509"/>
      <c r="BQ509"/>
      <c r="BR509"/>
      <c r="EM509"/>
    </row>
    <row r="510" spans="16:143" x14ac:dyDescent="0.2">
      <c r="P510"/>
      <c r="Q510"/>
      <c r="S510"/>
      <c r="T510"/>
      <c r="U510"/>
      <c r="V510"/>
      <c r="W510"/>
      <c r="X510"/>
      <c r="Y510"/>
      <c r="Z510"/>
      <c r="AA510"/>
      <c r="AB510"/>
      <c r="AC510"/>
      <c r="AD510"/>
      <c r="AE510"/>
      <c r="AF510"/>
      <c r="AG510"/>
      <c r="AH510"/>
      <c r="AI510"/>
      <c r="AJ510"/>
      <c r="AK510"/>
      <c r="AL510"/>
      <c r="AM510"/>
      <c r="AN510"/>
      <c r="AO510"/>
      <c r="AP510"/>
      <c r="AQ510"/>
      <c r="AR510"/>
      <c r="AS510"/>
      <c r="AT510"/>
      <c r="AU510"/>
      <c r="AV510"/>
      <c r="AW510"/>
      <c r="AX510"/>
      <c r="AY510"/>
      <c r="AZ510"/>
      <c r="BA510"/>
      <c r="BB510"/>
      <c r="BC510"/>
      <c r="BD510"/>
      <c r="BE510"/>
      <c r="BF510"/>
      <c r="BG510"/>
      <c r="BH510"/>
      <c r="BI510"/>
      <c r="BJ510"/>
      <c r="BK510"/>
      <c r="BL510"/>
      <c r="BM510"/>
      <c r="BN510"/>
      <c r="BO510"/>
      <c r="BP510"/>
      <c r="BQ510"/>
      <c r="BR510"/>
      <c r="EM510"/>
    </row>
    <row r="511" spans="16:143" x14ac:dyDescent="0.2">
      <c r="P511"/>
      <c r="Q511"/>
      <c r="S511"/>
      <c r="T511"/>
      <c r="U511"/>
      <c r="V511"/>
      <c r="W511"/>
      <c r="X511"/>
      <c r="Y511"/>
      <c r="Z511"/>
      <c r="AA511"/>
      <c r="AB511"/>
      <c r="AC511"/>
      <c r="AD511"/>
      <c r="AE511"/>
      <c r="AF511"/>
      <c r="AG511"/>
      <c r="AH511"/>
      <c r="AI511"/>
      <c r="AJ511"/>
      <c r="AK511"/>
      <c r="AL511"/>
      <c r="AM511"/>
      <c r="AN511"/>
      <c r="AO511"/>
      <c r="AP511"/>
      <c r="AQ511"/>
      <c r="AR511"/>
      <c r="AS511"/>
      <c r="AT511"/>
      <c r="AU511"/>
      <c r="AV511"/>
      <c r="AW511"/>
      <c r="AX511"/>
      <c r="AY511"/>
      <c r="AZ511"/>
      <c r="BA511"/>
      <c r="BB511"/>
      <c r="BC511"/>
      <c r="BD511"/>
      <c r="BE511"/>
      <c r="BF511"/>
      <c r="BG511"/>
      <c r="BH511"/>
      <c r="BI511"/>
      <c r="BJ511"/>
      <c r="BK511"/>
      <c r="BL511"/>
      <c r="BM511"/>
      <c r="BN511"/>
      <c r="BO511"/>
      <c r="BP511"/>
      <c r="BQ511"/>
      <c r="BR511"/>
      <c r="EM511"/>
    </row>
    <row r="512" spans="16:143" x14ac:dyDescent="0.2">
      <c r="P512"/>
      <c r="Q512"/>
      <c r="S512"/>
      <c r="T512"/>
      <c r="U512"/>
      <c r="V512"/>
      <c r="W512"/>
      <c r="X512"/>
      <c r="Y512"/>
      <c r="Z512"/>
      <c r="AA512"/>
      <c r="AB512"/>
      <c r="AC512"/>
      <c r="AD512"/>
      <c r="AE512"/>
      <c r="AF512"/>
      <c r="AG512"/>
      <c r="AH512"/>
      <c r="AI512"/>
      <c r="AJ512"/>
      <c r="AK512"/>
      <c r="AL512"/>
      <c r="AM512"/>
      <c r="AN512"/>
      <c r="AO512"/>
      <c r="AP512"/>
      <c r="AQ512"/>
      <c r="AR512"/>
      <c r="AS512"/>
      <c r="AT512"/>
      <c r="AU512"/>
      <c r="AV512"/>
      <c r="AW512"/>
      <c r="AX512"/>
      <c r="AY512"/>
      <c r="AZ512"/>
      <c r="BA512"/>
      <c r="BB512"/>
      <c r="BC512"/>
      <c r="BD512"/>
      <c r="BE512"/>
      <c r="BF512"/>
      <c r="BG512"/>
      <c r="BH512"/>
      <c r="BI512"/>
      <c r="BJ512"/>
      <c r="BK512"/>
      <c r="BL512"/>
      <c r="BM512"/>
      <c r="BN512"/>
      <c r="BO512"/>
      <c r="BP512"/>
      <c r="BQ512"/>
      <c r="BR512"/>
      <c r="EM512"/>
    </row>
    <row r="513" spans="16:143" x14ac:dyDescent="0.2">
      <c r="P513"/>
      <c r="Q513"/>
      <c r="S513"/>
      <c r="T513"/>
      <c r="U513"/>
      <c r="V513"/>
      <c r="W513"/>
      <c r="X513"/>
      <c r="Y513"/>
      <c r="Z513"/>
      <c r="AA513"/>
      <c r="AB513"/>
      <c r="AC513"/>
      <c r="AD513"/>
      <c r="AE513"/>
      <c r="AF513"/>
      <c r="AG513"/>
      <c r="AH513"/>
      <c r="AI513"/>
      <c r="AJ513"/>
      <c r="AK513"/>
      <c r="AL513"/>
      <c r="AM513"/>
      <c r="AN513"/>
      <c r="AO513"/>
      <c r="AP513"/>
      <c r="AQ513"/>
      <c r="AR513"/>
      <c r="AS513"/>
      <c r="AT513"/>
      <c r="AU513"/>
      <c r="AV513"/>
      <c r="AW513"/>
      <c r="AX513"/>
      <c r="AY513"/>
      <c r="AZ513"/>
      <c r="BA513"/>
      <c r="BB513"/>
      <c r="BC513"/>
      <c r="BD513"/>
      <c r="BE513"/>
      <c r="BF513"/>
      <c r="BG513"/>
      <c r="BH513"/>
      <c r="BI513"/>
      <c r="BJ513"/>
      <c r="BK513"/>
      <c r="BL513"/>
      <c r="BM513"/>
      <c r="BN513"/>
      <c r="BO513"/>
      <c r="BP513"/>
      <c r="BQ513"/>
      <c r="BR513"/>
      <c r="EM513"/>
    </row>
    <row r="514" spans="16:143" x14ac:dyDescent="0.2">
      <c r="P514"/>
      <c r="Q514"/>
      <c r="S514"/>
      <c r="T514"/>
      <c r="U514"/>
      <c r="V514"/>
      <c r="W514"/>
      <c r="X514"/>
      <c r="Y514"/>
      <c r="Z514"/>
      <c r="AA514"/>
      <c r="AB514"/>
      <c r="AC514"/>
      <c r="AD514"/>
      <c r="AE514"/>
      <c r="AF514"/>
      <c r="AG514"/>
      <c r="AH514"/>
      <c r="AI514"/>
      <c r="AJ514"/>
      <c r="AK514"/>
      <c r="AL514"/>
      <c r="AM514"/>
      <c r="AN514"/>
      <c r="AO514"/>
      <c r="AP514"/>
      <c r="AQ514"/>
      <c r="AR514"/>
      <c r="AS514"/>
      <c r="AT514"/>
      <c r="AU514"/>
      <c r="AV514"/>
      <c r="AW514"/>
      <c r="AX514"/>
      <c r="AY514"/>
      <c r="AZ514"/>
      <c r="BA514"/>
      <c r="BB514"/>
      <c r="BC514"/>
      <c r="BD514"/>
      <c r="BE514"/>
      <c r="BF514"/>
      <c r="BG514"/>
      <c r="BH514"/>
      <c r="BI514"/>
      <c r="BJ514"/>
      <c r="BK514"/>
      <c r="BL514"/>
      <c r="BM514"/>
      <c r="BN514"/>
      <c r="BO514"/>
      <c r="BP514"/>
      <c r="BQ514"/>
      <c r="BR514"/>
      <c r="EM514"/>
    </row>
    <row r="515" spans="16:143" x14ac:dyDescent="0.2">
      <c r="P515"/>
      <c r="Q515"/>
      <c r="S515"/>
      <c r="T515"/>
      <c r="U515"/>
      <c r="V515"/>
      <c r="W515"/>
      <c r="X515"/>
      <c r="Y515"/>
      <c r="Z515"/>
      <c r="AA515"/>
      <c r="AB515"/>
      <c r="AC515"/>
      <c r="AD515"/>
      <c r="AE515"/>
      <c r="AF515"/>
      <c r="AG515"/>
      <c r="AH515"/>
      <c r="AI515"/>
      <c r="AJ515"/>
      <c r="AK515"/>
      <c r="AL515"/>
      <c r="AM515"/>
      <c r="AN515"/>
      <c r="AO515"/>
      <c r="AP515"/>
      <c r="AQ515"/>
      <c r="AR515"/>
      <c r="AS515"/>
      <c r="AT515"/>
      <c r="AU515"/>
      <c r="AV515"/>
      <c r="AW515"/>
      <c r="AX515"/>
      <c r="AY515"/>
      <c r="AZ515"/>
      <c r="BA515"/>
      <c r="BB515"/>
      <c r="BC515"/>
      <c r="BD515"/>
      <c r="BE515"/>
      <c r="BF515"/>
      <c r="BG515"/>
      <c r="BH515"/>
      <c r="BI515"/>
      <c r="BJ515"/>
      <c r="BK515"/>
      <c r="BL515"/>
      <c r="BM515"/>
      <c r="BN515"/>
      <c r="BO515"/>
      <c r="BP515"/>
      <c r="BQ515"/>
      <c r="BR515"/>
      <c r="EM515"/>
    </row>
    <row r="516" spans="16:143" x14ac:dyDescent="0.2">
      <c r="P516"/>
      <c r="Q516"/>
      <c r="S516"/>
      <c r="T516"/>
      <c r="U516"/>
      <c r="V516"/>
      <c r="W516"/>
      <c r="X516"/>
      <c r="Y516"/>
      <c r="Z516"/>
      <c r="AA516"/>
      <c r="AB516"/>
      <c r="AC516"/>
      <c r="AD516"/>
      <c r="AE516"/>
      <c r="AF516"/>
      <c r="AG516"/>
      <c r="AH516"/>
      <c r="AI516"/>
      <c r="AJ516"/>
      <c r="AK516"/>
      <c r="AL516"/>
      <c r="AM516"/>
      <c r="AN516"/>
      <c r="AO516"/>
      <c r="AP516"/>
      <c r="AQ516"/>
      <c r="AR516"/>
      <c r="AS516"/>
      <c r="AT516"/>
      <c r="AU516"/>
      <c r="AV516"/>
      <c r="AW516"/>
      <c r="AX516"/>
      <c r="AY516"/>
      <c r="AZ516"/>
      <c r="BA516"/>
      <c r="BB516"/>
      <c r="BC516"/>
      <c r="BD516"/>
      <c r="BE516"/>
      <c r="BF516"/>
      <c r="BG516"/>
      <c r="BH516"/>
      <c r="BI516"/>
      <c r="BJ516"/>
      <c r="BK516"/>
      <c r="BL516"/>
      <c r="BM516"/>
      <c r="BN516"/>
      <c r="BO516"/>
      <c r="BP516"/>
      <c r="BQ516"/>
      <c r="BR516"/>
      <c r="EM516"/>
    </row>
    <row r="517" spans="16:143" x14ac:dyDescent="0.2">
      <c r="P517"/>
      <c r="Q517"/>
      <c r="S517"/>
      <c r="T517"/>
      <c r="U517"/>
      <c r="V517"/>
      <c r="W517"/>
      <c r="X517"/>
      <c r="Y517"/>
      <c r="Z517"/>
      <c r="AA517"/>
      <c r="AB517"/>
      <c r="AC517"/>
      <c r="AD517"/>
      <c r="AE517"/>
      <c r="AF517"/>
      <c r="AG517"/>
      <c r="AH517"/>
      <c r="AI517"/>
      <c r="AJ517"/>
      <c r="AK517"/>
      <c r="AL517"/>
      <c r="AM517"/>
      <c r="AN517"/>
      <c r="AO517"/>
      <c r="AP517"/>
      <c r="AQ517"/>
      <c r="AR517"/>
      <c r="AS517"/>
      <c r="AT517"/>
      <c r="AU517"/>
      <c r="AV517"/>
      <c r="AW517"/>
      <c r="AX517"/>
      <c r="AY517"/>
      <c r="AZ517"/>
      <c r="BA517"/>
      <c r="BB517"/>
      <c r="BC517"/>
      <c r="BD517"/>
      <c r="BE517"/>
      <c r="BF517"/>
      <c r="BG517"/>
      <c r="BH517"/>
      <c r="BI517"/>
      <c r="BJ517"/>
      <c r="BK517"/>
      <c r="BL517"/>
      <c r="BM517"/>
      <c r="BN517"/>
      <c r="BO517"/>
      <c r="BP517"/>
      <c r="BQ517"/>
      <c r="BR517"/>
      <c r="EM517"/>
    </row>
    <row r="518" spans="16:143" x14ac:dyDescent="0.2">
      <c r="P518"/>
      <c r="Q518"/>
      <c r="S518"/>
      <c r="T518"/>
      <c r="U518"/>
      <c r="V518"/>
      <c r="W518"/>
      <c r="X518"/>
      <c r="Y518"/>
      <c r="Z518"/>
      <c r="AA518"/>
      <c r="AB518"/>
      <c r="AC518"/>
      <c r="AD518"/>
      <c r="AE518"/>
      <c r="AF518"/>
      <c r="AG518"/>
      <c r="AH518"/>
      <c r="AI518"/>
      <c r="AJ518"/>
      <c r="AK518"/>
      <c r="AL518"/>
      <c r="AM518"/>
      <c r="AN518"/>
      <c r="AO518"/>
      <c r="AP518"/>
      <c r="AQ518"/>
      <c r="AR518"/>
      <c r="AS518"/>
      <c r="AT518"/>
      <c r="AU518"/>
      <c r="AV518"/>
      <c r="AW518"/>
      <c r="AX518"/>
      <c r="AY518"/>
      <c r="AZ518"/>
      <c r="BA518"/>
      <c r="BB518"/>
      <c r="BC518"/>
      <c r="BD518"/>
      <c r="BE518"/>
      <c r="BF518"/>
      <c r="BG518"/>
      <c r="BH518"/>
      <c r="BI518"/>
      <c r="BJ518"/>
      <c r="BK518"/>
      <c r="BL518"/>
      <c r="BM518"/>
      <c r="BN518"/>
      <c r="BO518"/>
      <c r="BP518"/>
      <c r="BQ518"/>
      <c r="BR518"/>
      <c r="EM518"/>
    </row>
    <row r="519" spans="16:143" x14ac:dyDescent="0.2">
      <c r="P519"/>
      <c r="Q519"/>
      <c r="S519"/>
      <c r="T519"/>
      <c r="U519"/>
      <c r="V519"/>
      <c r="W519"/>
      <c r="X519"/>
      <c r="Y519"/>
      <c r="Z519"/>
      <c r="AA519"/>
      <c r="AB519"/>
      <c r="AC519"/>
      <c r="AD519"/>
      <c r="AE519"/>
      <c r="AF519"/>
      <c r="AG519"/>
      <c r="AH519"/>
      <c r="AI519"/>
      <c r="AJ519"/>
      <c r="AK519"/>
      <c r="AL519"/>
      <c r="AM519"/>
      <c r="AN519"/>
      <c r="AO519"/>
      <c r="AP519"/>
      <c r="AQ519"/>
      <c r="AR519"/>
      <c r="AS519"/>
      <c r="AT519"/>
      <c r="AU519"/>
      <c r="AV519"/>
      <c r="AW519"/>
      <c r="AX519"/>
      <c r="AY519"/>
      <c r="AZ519"/>
      <c r="BA519"/>
      <c r="BB519"/>
      <c r="BC519"/>
      <c r="BD519"/>
      <c r="BE519"/>
      <c r="BF519"/>
      <c r="BG519"/>
      <c r="BH519"/>
      <c r="BI519"/>
      <c r="BJ519"/>
      <c r="BK519"/>
      <c r="BL519"/>
      <c r="BM519"/>
      <c r="BN519"/>
      <c r="BO519"/>
      <c r="BP519"/>
      <c r="BQ519"/>
      <c r="BR519"/>
      <c r="EM519"/>
    </row>
    <row r="520" spans="16:143" x14ac:dyDescent="0.2">
      <c r="P520"/>
      <c r="Q520"/>
      <c r="S520"/>
      <c r="T520"/>
      <c r="U520"/>
      <c r="V520"/>
      <c r="W520"/>
      <c r="X520"/>
      <c r="Y520"/>
      <c r="Z520"/>
      <c r="AA520"/>
      <c r="AB520"/>
      <c r="AC520"/>
      <c r="AD520"/>
      <c r="AE520"/>
      <c r="AF520"/>
      <c r="AG520"/>
      <c r="AH520"/>
      <c r="AI520"/>
      <c r="AJ520"/>
      <c r="AK520"/>
      <c r="AL520"/>
      <c r="AM520"/>
      <c r="AN520"/>
      <c r="AO520"/>
      <c r="AP520"/>
      <c r="AQ520"/>
      <c r="AR520"/>
      <c r="AS520"/>
      <c r="AT520"/>
      <c r="AU520"/>
      <c r="AV520"/>
      <c r="AW520"/>
      <c r="AX520"/>
      <c r="AY520"/>
      <c r="AZ520"/>
      <c r="BA520"/>
      <c r="BB520"/>
      <c r="BC520"/>
      <c r="BD520"/>
      <c r="BE520"/>
      <c r="BF520"/>
      <c r="BG520"/>
      <c r="BH520"/>
      <c r="BI520"/>
      <c r="BJ520"/>
      <c r="BK520"/>
      <c r="BL520"/>
      <c r="BM520"/>
      <c r="BN520"/>
      <c r="BO520"/>
      <c r="BP520"/>
      <c r="BQ520"/>
      <c r="BR520"/>
      <c r="EM520"/>
    </row>
    <row r="521" spans="16:143" x14ac:dyDescent="0.2">
      <c r="P521"/>
      <c r="Q521"/>
      <c r="S521"/>
      <c r="T521"/>
      <c r="U521"/>
      <c r="V521"/>
      <c r="W521"/>
      <c r="X521"/>
      <c r="Y521"/>
      <c r="Z521"/>
      <c r="AA521"/>
      <c r="AB521"/>
      <c r="AC521"/>
      <c r="AD521"/>
      <c r="AE521"/>
      <c r="AF521"/>
      <c r="AG521"/>
      <c r="AH521"/>
      <c r="AI521"/>
      <c r="AJ521"/>
      <c r="AK521"/>
      <c r="AL521"/>
      <c r="AM521"/>
      <c r="AN521"/>
      <c r="AO521"/>
      <c r="AP521"/>
      <c r="AQ521"/>
      <c r="AR521"/>
      <c r="AS521"/>
      <c r="AT521"/>
      <c r="AU521"/>
      <c r="AV521"/>
      <c r="AW521"/>
      <c r="AX521"/>
      <c r="AY521"/>
      <c r="AZ521"/>
      <c r="BA521"/>
      <c r="BB521"/>
      <c r="BC521"/>
      <c r="BD521"/>
      <c r="BE521"/>
      <c r="BF521"/>
      <c r="BG521"/>
      <c r="BH521"/>
      <c r="BI521"/>
      <c r="BJ521"/>
      <c r="BK521"/>
      <c r="BL521"/>
      <c r="BM521"/>
      <c r="BN521"/>
      <c r="BO521"/>
      <c r="BP521"/>
      <c r="BQ521"/>
      <c r="BR521"/>
      <c r="EM521"/>
    </row>
    <row r="522" spans="16:143" x14ac:dyDescent="0.2">
      <c r="P522"/>
      <c r="Q522"/>
      <c r="S522"/>
      <c r="T522"/>
      <c r="U522"/>
      <c r="V522"/>
      <c r="W522"/>
      <c r="X522"/>
      <c r="Y522"/>
      <c r="Z522"/>
      <c r="AA522"/>
      <c r="AB522"/>
      <c r="AC522"/>
      <c r="AD522"/>
      <c r="AE522"/>
      <c r="AF522"/>
      <c r="AG522"/>
      <c r="AH522"/>
      <c r="AI522"/>
      <c r="AJ522"/>
      <c r="AK522"/>
      <c r="AL522"/>
      <c r="AM522"/>
      <c r="AN522"/>
      <c r="AO522"/>
      <c r="AP522"/>
      <c r="AQ522"/>
      <c r="AR522"/>
      <c r="AS522"/>
      <c r="AT522"/>
      <c r="AU522"/>
      <c r="AV522"/>
      <c r="AW522"/>
      <c r="AX522"/>
      <c r="AY522"/>
      <c r="AZ522"/>
      <c r="BA522"/>
      <c r="BB522"/>
      <c r="BC522"/>
      <c r="BD522"/>
      <c r="BE522"/>
      <c r="BF522"/>
      <c r="BG522"/>
      <c r="BH522"/>
      <c r="BI522"/>
      <c r="BJ522"/>
      <c r="BK522"/>
      <c r="BL522"/>
      <c r="BM522"/>
      <c r="BN522"/>
      <c r="BO522"/>
      <c r="BP522"/>
      <c r="BQ522"/>
      <c r="BR522"/>
      <c r="EM522"/>
    </row>
    <row r="523" spans="16:143" x14ac:dyDescent="0.2">
      <c r="P523"/>
      <c r="Q523"/>
      <c r="S523"/>
      <c r="T523"/>
      <c r="U523"/>
      <c r="V523"/>
      <c r="W523"/>
      <c r="X523"/>
      <c r="Y523"/>
      <c r="Z523"/>
      <c r="AA523"/>
      <c r="AB523"/>
      <c r="AC523"/>
      <c r="AD523"/>
      <c r="AE523"/>
      <c r="AF523"/>
      <c r="AG523"/>
      <c r="AH523"/>
      <c r="AI523"/>
      <c r="AJ523"/>
      <c r="AK523"/>
      <c r="AL523"/>
      <c r="AM523"/>
      <c r="AN523"/>
      <c r="AO523"/>
      <c r="AP523"/>
      <c r="AQ523"/>
      <c r="AR523"/>
      <c r="AS523"/>
      <c r="AT523"/>
      <c r="AU523"/>
      <c r="AV523"/>
      <c r="AW523"/>
      <c r="AX523"/>
      <c r="AY523"/>
      <c r="AZ523"/>
      <c r="BA523"/>
      <c r="BB523"/>
      <c r="BC523"/>
      <c r="BD523"/>
      <c r="BE523"/>
      <c r="BF523"/>
      <c r="BG523"/>
      <c r="BH523"/>
      <c r="BI523"/>
      <c r="BJ523"/>
      <c r="BK523"/>
      <c r="BL523"/>
      <c r="BM523"/>
      <c r="BN523"/>
      <c r="BO523"/>
      <c r="BP523"/>
      <c r="BQ523"/>
      <c r="BR523"/>
      <c r="EM523"/>
    </row>
    <row r="524" spans="16:143" x14ac:dyDescent="0.2">
      <c r="P524"/>
      <c r="Q524"/>
      <c r="S524"/>
      <c r="T524"/>
      <c r="U524"/>
      <c r="V524"/>
      <c r="W524"/>
      <c r="X524"/>
      <c r="Y524"/>
      <c r="Z524"/>
      <c r="AA524"/>
      <c r="AB524"/>
      <c r="AC524"/>
      <c r="AD524"/>
      <c r="AE524"/>
      <c r="AF524"/>
      <c r="AG524"/>
      <c r="AH524"/>
      <c r="AI524"/>
      <c r="AJ524"/>
      <c r="AK524"/>
      <c r="AL524"/>
      <c r="AM524"/>
      <c r="AN524"/>
      <c r="AO524"/>
      <c r="AP524"/>
      <c r="AQ524"/>
      <c r="AR524"/>
      <c r="AS524"/>
      <c r="AT524"/>
      <c r="AU524"/>
      <c r="AV524"/>
      <c r="AW524"/>
      <c r="AX524"/>
      <c r="AY524"/>
      <c r="AZ524"/>
      <c r="BA524"/>
      <c r="BB524"/>
      <c r="BC524"/>
      <c r="BD524"/>
      <c r="BE524"/>
      <c r="BF524"/>
      <c r="BG524"/>
      <c r="BH524"/>
      <c r="BI524"/>
      <c r="BJ524"/>
      <c r="BK524"/>
      <c r="BL524"/>
      <c r="BM524"/>
      <c r="BN524"/>
      <c r="BO524"/>
      <c r="BP524"/>
      <c r="BQ524"/>
      <c r="BR524"/>
      <c r="EM524"/>
    </row>
    <row r="525" spans="16:143" x14ac:dyDescent="0.2">
      <c r="P525"/>
      <c r="Q525"/>
      <c r="S525"/>
      <c r="T525"/>
      <c r="U525"/>
      <c r="V525"/>
      <c r="W525"/>
      <c r="X525"/>
      <c r="Y525"/>
      <c r="Z525"/>
      <c r="AA525"/>
      <c r="AB525"/>
      <c r="AC525"/>
      <c r="AD525"/>
      <c r="AE525"/>
      <c r="AF525"/>
      <c r="AG525"/>
      <c r="AH525"/>
      <c r="AI525"/>
      <c r="AJ525"/>
      <c r="AK525"/>
      <c r="AL525"/>
      <c r="AM525"/>
      <c r="AN525"/>
      <c r="AO525"/>
      <c r="AP525"/>
      <c r="AQ525"/>
      <c r="AR525"/>
      <c r="AS525"/>
      <c r="AT525"/>
      <c r="AU525"/>
      <c r="AV525"/>
      <c r="AW525"/>
      <c r="AX525"/>
      <c r="AY525"/>
      <c r="AZ525"/>
      <c r="BA525"/>
      <c r="BB525"/>
      <c r="BC525"/>
      <c r="BD525"/>
      <c r="BE525"/>
      <c r="BF525"/>
      <c r="BG525"/>
      <c r="BH525"/>
      <c r="BI525"/>
      <c r="BJ525"/>
      <c r="BK525"/>
      <c r="BL525"/>
      <c r="BM525"/>
      <c r="BN525"/>
      <c r="BO525"/>
      <c r="BP525"/>
      <c r="BQ525"/>
      <c r="BR525"/>
      <c r="EM525"/>
    </row>
    <row r="526" spans="16:143" x14ac:dyDescent="0.2">
      <c r="P526"/>
      <c r="Q526"/>
      <c r="S526"/>
      <c r="T526"/>
      <c r="U526"/>
      <c r="V526"/>
      <c r="W526"/>
      <c r="X526"/>
      <c r="Y526"/>
      <c r="Z526"/>
      <c r="AA526"/>
      <c r="AB526"/>
      <c r="AC526"/>
      <c r="AD526"/>
      <c r="AE526"/>
      <c r="AF526"/>
      <c r="AG526"/>
      <c r="AH526"/>
      <c r="AI526"/>
      <c r="AJ526"/>
      <c r="AK526"/>
      <c r="AL526"/>
      <c r="AM526"/>
      <c r="AN526"/>
      <c r="AO526"/>
      <c r="AP526"/>
      <c r="AQ526"/>
      <c r="AR526"/>
      <c r="AS526"/>
      <c r="AT526"/>
      <c r="AU526"/>
      <c r="AV526"/>
      <c r="AW526"/>
      <c r="AX526"/>
      <c r="AY526"/>
      <c r="AZ526"/>
      <c r="BA526"/>
      <c r="BB526"/>
      <c r="BC526"/>
      <c r="BD526"/>
      <c r="BE526"/>
      <c r="BF526"/>
      <c r="BG526"/>
      <c r="BH526"/>
      <c r="BI526"/>
      <c r="BJ526"/>
      <c r="BK526"/>
      <c r="BL526"/>
      <c r="BM526"/>
      <c r="BN526"/>
      <c r="BO526"/>
      <c r="BP526"/>
      <c r="BQ526"/>
      <c r="BR526"/>
      <c r="EM526"/>
    </row>
    <row r="527" spans="16:143" x14ac:dyDescent="0.2">
      <c r="P527"/>
      <c r="Q527"/>
      <c r="S527"/>
      <c r="T527"/>
      <c r="U527"/>
      <c r="V527"/>
      <c r="W527"/>
      <c r="X527"/>
      <c r="Y527"/>
      <c r="Z527"/>
      <c r="AA527"/>
      <c r="AB527"/>
      <c r="AC527"/>
      <c r="AD527"/>
      <c r="AE527"/>
      <c r="AF527"/>
      <c r="AG527"/>
      <c r="AH527"/>
      <c r="AI527"/>
      <c r="AJ527"/>
      <c r="AK527"/>
      <c r="AL527"/>
      <c r="AM527"/>
      <c r="AN527"/>
      <c r="AO527"/>
      <c r="AP527"/>
      <c r="AQ527"/>
      <c r="AR527"/>
      <c r="AS527"/>
      <c r="AT527"/>
      <c r="AU527"/>
      <c r="AV527"/>
      <c r="AW527"/>
      <c r="AX527"/>
      <c r="AY527"/>
      <c r="AZ527"/>
      <c r="BA527"/>
      <c r="BB527"/>
      <c r="BC527"/>
      <c r="BD527"/>
      <c r="BE527"/>
      <c r="BF527"/>
      <c r="BG527"/>
      <c r="BH527"/>
      <c r="BI527"/>
      <c r="BJ527"/>
      <c r="BK527"/>
      <c r="BL527"/>
      <c r="BM527"/>
      <c r="BN527"/>
      <c r="BO527"/>
      <c r="BP527"/>
      <c r="BQ527"/>
      <c r="BR527"/>
      <c r="EM527"/>
    </row>
    <row r="528" spans="16:143" x14ac:dyDescent="0.2">
      <c r="P528"/>
      <c r="Q528"/>
      <c r="S528"/>
      <c r="T528"/>
      <c r="U528"/>
      <c r="V528"/>
      <c r="W528"/>
      <c r="X528"/>
      <c r="Y528"/>
      <c r="Z528"/>
      <c r="AA528"/>
      <c r="AB528"/>
      <c r="AC528"/>
      <c r="AD528"/>
      <c r="AE528"/>
      <c r="AF528"/>
      <c r="AG528"/>
      <c r="AH528"/>
      <c r="AI528"/>
      <c r="AJ528"/>
      <c r="AK528"/>
      <c r="AL528"/>
      <c r="AM528"/>
      <c r="AN528"/>
      <c r="AO528"/>
      <c r="AP528"/>
      <c r="AQ528"/>
      <c r="AR528"/>
      <c r="AS528"/>
      <c r="AT528"/>
      <c r="AU528"/>
      <c r="AV528"/>
      <c r="AW528"/>
      <c r="AX528"/>
      <c r="AY528"/>
      <c r="AZ528"/>
      <c r="BA528"/>
      <c r="BB528"/>
      <c r="BC528"/>
      <c r="BD528"/>
      <c r="BE528"/>
      <c r="BF528"/>
      <c r="BG528"/>
      <c r="BH528"/>
      <c r="BI528"/>
      <c r="BJ528"/>
      <c r="BK528"/>
      <c r="BL528"/>
      <c r="BM528"/>
      <c r="BN528"/>
      <c r="BO528"/>
      <c r="BP528"/>
      <c r="BQ528"/>
      <c r="BR528"/>
      <c r="EM528"/>
    </row>
    <row r="529" spans="16:143" x14ac:dyDescent="0.2">
      <c r="P529"/>
      <c r="Q529"/>
      <c r="S529"/>
      <c r="T529"/>
      <c r="U529"/>
      <c r="V529"/>
      <c r="W529"/>
      <c r="X529"/>
      <c r="Y529"/>
      <c r="Z529"/>
      <c r="AA529"/>
      <c r="AB529"/>
      <c r="AC529"/>
      <c r="AD529"/>
      <c r="AE529"/>
      <c r="AF529"/>
      <c r="AG529"/>
      <c r="AH529"/>
      <c r="AI529"/>
      <c r="AJ529"/>
      <c r="AK529"/>
      <c r="AL529"/>
      <c r="AM529"/>
      <c r="AN529"/>
      <c r="AO529"/>
      <c r="AP529"/>
      <c r="AQ529"/>
      <c r="AR529"/>
      <c r="AS529"/>
      <c r="AT529"/>
      <c r="AU529"/>
      <c r="AV529"/>
      <c r="AW529"/>
      <c r="AX529"/>
      <c r="AY529"/>
      <c r="AZ529"/>
      <c r="BA529"/>
      <c r="BB529"/>
      <c r="BC529"/>
      <c r="BD529"/>
      <c r="BE529"/>
      <c r="BF529"/>
      <c r="BG529"/>
      <c r="BH529"/>
      <c r="BI529"/>
      <c r="BJ529"/>
      <c r="BK529"/>
      <c r="BL529"/>
      <c r="BM529"/>
      <c r="BN529"/>
      <c r="BO529"/>
      <c r="BP529"/>
      <c r="BQ529"/>
      <c r="BR529"/>
      <c r="EM529"/>
    </row>
    <row r="530" spans="16:143" x14ac:dyDescent="0.2">
      <c r="P530"/>
      <c r="Q530"/>
      <c r="S530"/>
      <c r="T530"/>
      <c r="U530"/>
      <c r="V530"/>
      <c r="W530"/>
      <c r="X530"/>
      <c r="Y530"/>
      <c r="Z530"/>
      <c r="AA530"/>
      <c r="AB530"/>
      <c r="AC530"/>
      <c r="AD530"/>
      <c r="AE530"/>
      <c r="AF530"/>
      <c r="AG530"/>
      <c r="AH530"/>
      <c r="AI530"/>
      <c r="AJ530"/>
      <c r="AK530"/>
      <c r="AL530"/>
      <c r="AM530"/>
      <c r="AN530"/>
      <c r="AO530"/>
      <c r="AP530"/>
      <c r="AQ530"/>
      <c r="AR530"/>
      <c r="AS530"/>
      <c r="AT530"/>
      <c r="AU530"/>
      <c r="AV530"/>
      <c r="AW530"/>
      <c r="AX530"/>
      <c r="AY530"/>
      <c r="AZ530"/>
      <c r="BA530"/>
      <c r="BB530"/>
      <c r="BC530"/>
      <c r="BD530"/>
      <c r="BE530"/>
      <c r="BF530"/>
      <c r="BG530"/>
      <c r="BH530"/>
      <c r="BI530"/>
      <c r="BJ530"/>
      <c r="BK530"/>
      <c r="BL530"/>
      <c r="BM530"/>
      <c r="BN530"/>
      <c r="BO530"/>
      <c r="BP530"/>
      <c r="BQ530"/>
      <c r="BR530"/>
      <c r="EM530"/>
    </row>
    <row r="531" spans="16:143" x14ac:dyDescent="0.2">
      <c r="P531"/>
      <c r="Q531"/>
      <c r="S531"/>
      <c r="T531"/>
      <c r="U531"/>
      <c r="V531"/>
      <c r="W531"/>
      <c r="X531"/>
      <c r="Y531"/>
      <c r="Z531"/>
      <c r="AA531"/>
      <c r="AB531"/>
      <c r="AC531"/>
      <c r="AD531"/>
      <c r="AE531"/>
      <c r="AF531"/>
      <c r="AG531"/>
      <c r="AH531"/>
      <c r="AI531"/>
      <c r="AJ531"/>
      <c r="AK531"/>
      <c r="AL531"/>
      <c r="AM531"/>
      <c r="AN531"/>
      <c r="AO531"/>
      <c r="AP531"/>
      <c r="AQ531"/>
      <c r="AR531"/>
      <c r="AS531"/>
      <c r="AT531"/>
      <c r="AU531"/>
      <c r="AV531"/>
      <c r="AW531"/>
      <c r="AX531"/>
      <c r="AY531"/>
      <c r="AZ531"/>
      <c r="BA531"/>
      <c r="BB531"/>
      <c r="BC531"/>
      <c r="BD531"/>
      <c r="BE531"/>
      <c r="BF531"/>
      <c r="BG531"/>
      <c r="BH531"/>
      <c r="BI531"/>
      <c r="BJ531"/>
      <c r="BK531"/>
      <c r="BL531"/>
      <c r="BM531"/>
      <c r="BN531"/>
      <c r="BO531"/>
      <c r="BP531"/>
      <c r="BQ531"/>
      <c r="BR531"/>
      <c r="EM531"/>
    </row>
    <row r="532" spans="16:143" x14ac:dyDescent="0.2">
      <c r="P532"/>
      <c r="Q532"/>
      <c r="S532"/>
      <c r="T532"/>
      <c r="U532"/>
      <c r="V532"/>
      <c r="W532"/>
      <c r="X532"/>
      <c r="Y532"/>
      <c r="Z532"/>
      <c r="AA532"/>
      <c r="AB532"/>
      <c r="AC532"/>
      <c r="AD532"/>
      <c r="AE532"/>
      <c r="AF532"/>
      <c r="AG532"/>
      <c r="AH532"/>
      <c r="AI532"/>
      <c r="AJ532"/>
      <c r="AK532"/>
      <c r="AL532"/>
      <c r="AM532"/>
      <c r="AN532"/>
      <c r="AO532"/>
      <c r="AP532"/>
      <c r="AQ532"/>
      <c r="AR532"/>
      <c r="AS532"/>
      <c r="AT532"/>
      <c r="AU532"/>
      <c r="AV532"/>
      <c r="AW532"/>
      <c r="AX532"/>
      <c r="AY532"/>
      <c r="AZ532"/>
      <c r="BA532"/>
      <c r="BB532"/>
      <c r="BC532"/>
      <c r="BD532"/>
      <c r="BE532"/>
      <c r="BF532"/>
      <c r="BG532"/>
      <c r="BH532"/>
      <c r="BI532"/>
      <c r="BJ532"/>
      <c r="BK532"/>
      <c r="BL532"/>
      <c r="BM532"/>
      <c r="BN532"/>
      <c r="BO532"/>
      <c r="BP532"/>
      <c r="BQ532"/>
      <c r="BR532"/>
      <c r="EM532"/>
    </row>
    <row r="533" spans="16:143" x14ac:dyDescent="0.2">
      <c r="P533"/>
      <c r="Q533"/>
      <c r="S533"/>
      <c r="T533"/>
      <c r="U533"/>
      <c r="V533"/>
      <c r="W533"/>
      <c r="X533"/>
      <c r="Y533"/>
      <c r="Z533"/>
      <c r="AA533"/>
      <c r="AB533"/>
      <c r="AC533"/>
      <c r="AD533"/>
      <c r="AE533"/>
      <c r="AF533"/>
      <c r="AG533"/>
      <c r="AH533"/>
      <c r="AI533"/>
      <c r="AJ533"/>
      <c r="AK533"/>
      <c r="AL533"/>
      <c r="AM533"/>
      <c r="AN533"/>
      <c r="AO533"/>
      <c r="AP533"/>
      <c r="AQ533"/>
      <c r="AR533"/>
      <c r="AS533"/>
      <c r="AT533"/>
      <c r="AU533"/>
      <c r="AV533"/>
      <c r="AW533"/>
      <c r="AX533"/>
      <c r="AY533"/>
      <c r="AZ533"/>
      <c r="BA533"/>
      <c r="BB533"/>
      <c r="BC533"/>
      <c r="BD533"/>
      <c r="BE533"/>
      <c r="BF533"/>
      <c r="BG533"/>
      <c r="BH533"/>
      <c r="BI533"/>
      <c r="BJ533"/>
      <c r="BK533"/>
      <c r="BL533"/>
      <c r="BM533"/>
      <c r="BN533"/>
      <c r="BO533"/>
      <c r="BP533"/>
      <c r="BQ533"/>
      <c r="BR533"/>
      <c r="EM533"/>
    </row>
    <row r="534" spans="16:143" x14ac:dyDescent="0.2">
      <c r="P534"/>
      <c r="Q534"/>
      <c r="S534"/>
      <c r="T534"/>
      <c r="U534"/>
      <c r="V534"/>
      <c r="W534"/>
      <c r="X534"/>
      <c r="Y534"/>
      <c r="Z534"/>
      <c r="AA534"/>
      <c r="AB534"/>
      <c r="AC534"/>
      <c r="AD534"/>
      <c r="AE534"/>
      <c r="AF534"/>
      <c r="AG534"/>
      <c r="AH534"/>
      <c r="AI534"/>
      <c r="AJ534"/>
      <c r="AK534"/>
      <c r="AL534"/>
      <c r="AM534"/>
      <c r="AN534"/>
      <c r="AO534"/>
      <c r="AP534"/>
      <c r="AQ534"/>
      <c r="AR534"/>
      <c r="AS534"/>
      <c r="AT534"/>
      <c r="AU534"/>
      <c r="AV534"/>
      <c r="AW534"/>
      <c r="AX534"/>
      <c r="AY534"/>
      <c r="AZ534"/>
      <c r="BA534"/>
      <c r="BB534"/>
      <c r="BC534"/>
      <c r="BD534"/>
      <c r="BE534"/>
      <c r="BF534"/>
      <c r="BG534"/>
      <c r="BH534"/>
      <c r="BI534"/>
      <c r="BJ534"/>
      <c r="BK534"/>
      <c r="BL534"/>
      <c r="BM534"/>
      <c r="BN534"/>
      <c r="BO534"/>
      <c r="BP534"/>
      <c r="BQ534"/>
      <c r="BR534"/>
      <c r="EM534"/>
    </row>
    <row r="535" spans="16:143" x14ac:dyDescent="0.2">
      <c r="P535"/>
      <c r="Q535"/>
      <c r="S535"/>
      <c r="T535"/>
      <c r="U535"/>
      <c r="V535"/>
      <c r="W535"/>
      <c r="X535"/>
      <c r="Y535"/>
      <c r="Z535"/>
      <c r="AA535"/>
      <c r="AB535"/>
      <c r="AC535"/>
      <c r="AD535"/>
      <c r="AE535"/>
      <c r="AF535"/>
      <c r="AG535"/>
      <c r="AH535"/>
      <c r="AI535"/>
      <c r="AJ535"/>
      <c r="AK535"/>
      <c r="AL535"/>
      <c r="AM535"/>
      <c r="AN535"/>
      <c r="AO535"/>
      <c r="AP535"/>
      <c r="AQ535"/>
      <c r="AR535"/>
      <c r="AS535"/>
      <c r="AT535"/>
      <c r="AU535"/>
      <c r="AV535"/>
      <c r="AW535"/>
      <c r="AX535"/>
      <c r="AY535"/>
      <c r="AZ535"/>
      <c r="BA535"/>
      <c r="BB535"/>
      <c r="BC535"/>
      <c r="BD535"/>
      <c r="BE535"/>
      <c r="BF535"/>
      <c r="BG535"/>
      <c r="BH535"/>
      <c r="BI535"/>
      <c r="BJ535"/>
      <c r="BK535"/>
      <c r="BL535"/>
      <c r="BM535"/>
      <c r="BN535"/>
      <c r="BO535"/>
      <c r="BP535"/>
      <c r="BQ535"/>
      <c r="BR535"/>
      <c r="EM535"/>
    </row>
    <row r="536" spans="16:143" x14ac:dyDescent="0.2">
      <c r="P536"/>
      <c r="Q536"/>
      <c r="S536"/>
      <c r="T536"/>
      <c r="U536"/>
      <c r="V536"/>
      <c r="W536"/>
      <c r="X536"/>
      <c r="Y536"/>
      <c r="Z536"/>
      <c r="AA536"/>
      <c r="AB536"/>
      <c r="AC536"/>
      <c r="AD536"/>
      <c r="AE536"/>
      <c r="AF536"/>
      <c r="AG536"/>
      <c r="AH536"/>
      <c r="AI536"/>
      <c r="AJ536"/>
      <c r="AK536"/>
      <c r="AL536"/>
      <c r="AM536"/>
      <c r="AN536"/>
      <c r="AO536"/>
      <c r="AP536"/>
      <c r="AQ536"/>
      <c r="AR536"/>
      <c r="AS536"/>
      <c r="AT536"/>
      <c r="AU536"/>
      <c r="AV536"/>
      <c r="AW536"/>
      <c r="AX536"/>
      <c r="AY536"/>
      <c r="AZ536"/>
      <c r="BA536"/>
      <c r="BB536"/>
      <c r="BC536"/>
      <c r="BD536"/>
      <c r="BE536"/>
      <c r="BF536"/>
      <c r="BG536"/>
      <c r="BH536"/>
      <c r="BI536"/>
      <c r="BJ536"/>
      <c r="BK536"/>
      <c r="BL536"/>
      <c r="BM536"/>
      <c r="BN536"/>
      <c r="BO536"/>
      <c r="BP536"/>
      <c r="BQ536"/>
      <c r="BR536"/>
      <c r="EM536"/>
    </row>
    <row r="537" spans="16:143" x14ac:dyDescent="0.2">
      <c r="P537"/>
      <c r="Q537"/>
      <c r="S537"/>
      <c r="T537"/>
      <c r="U537"/>
      <c r="V537"/>
      <c r="W537"/>
      <c r="X537"/>
      <c r="Y537"/>
      <c r="Z537"/>
      <c r="AA537"/>
      <c r="AB537"/>
      <c r="AC537"/>
      <c r="AD537"/>
      <c r="AE537"/>
      <c r="AF537"/>
      <c r="AG537"/>
      <c r="AH537"/>
      <c r="AI537"/>
      <c r="AJ537"/>
      <c r="AK537"/>
      <c r="AL537"/>
      <c r="AM537"/>
      <c r="AN537"/>
      <c r="AO537"/>
      <c r="AP537"/>
      <c r="AQ537"/>
      <c r="AR537"/>
      <c r="AS537"/>
      <c r="AT537"/>
      <c r="AU537"/>
      <c r="AV537"/>
      <c r="AW537"/>
      <c r="AX537"/>
      <c r="AY537"/>
      <c r="AZ537"/>
      <c r="BA537"/>
      <c r="BB537"/>
      <c r="BC537"/>
      <c r="BD537"/>
      <c r="BE537"/>
      <c r="BF537"/>
      <c r="BG537"/>
      <c r="BH537"/>
      <c r="BI537"/>
      <c r="BJ537"/>
      <c r="BK537"/>
      <c r="BL537"/>
      <c r="BM537"/>
      <c r="BN537"/>
      <c r="BO537"/>
      <c r="BP537"/>
      <c r="BQ537"/>
      <c r="BR537"/>
      <c r="EM537"/>
    </row>
    <row r="538" spans="16:143" x14ac:dyDescent="0.2">
      <c r="P538"/>
      <c r="Q538"/>
      <c r="S538"/>
      <c r="T538"/>
      <c r="U538"/>
      <c r="V538"/>
      <c r="W538"/>
      <c r="X538"/>
      <c r="Y538"/>
      <c r="Z538"/>
      <c r="AA538"/>
      <c r="AB538"/>
      <c r="AC538"/>
      <c r="AD538"/>
      <c r="AE538"/>
      <c r="AF538"/>
      <c r="AG538"/>
      <c r="AH538"/>
      <c r="AI538"/>
      <c r="AJ538"/>
      <c r="AK538"/>
      <c r="AL538"/>
      <c r="AM538"/>
      <c r="AN538"/>
      <c r="AO538"/>
      <c r="AP538"/>
      <c r="AQ538"/>
      <c r="AR538"/>
      <c r="AS538"/>
      <c r="AT538"/>
      <c r="AU538"/>
      <c r="AV538"/>
      <c r="AW538"/>
      <c r="AX538"/>
      <c r="AY538"/>
      <c r="AZ538"/>
      <c r="BA538"/>
      <c r="BB538"/>
      <c r="BC538"/>
      <c r="BD538"/>
      <c r="BE538"/>
      <c r="BF538"/>
      <c r="BG538"/>
      <c r="BH538"/>
      <c r="BI538"/>
      <c r="BJ538"/>
      <c r="BK538"/>
      <c r="BL538"/>
      <c r="BM538"/>
      <c r="BN538"/>
      <c r="BO538"/>
      <c r="BP538"/>
      <c r="BQ538"/>
      <c r="BR538"/>
      <c r="EM538"/>
    </row>
    <row r="539" spans="16:143" x14ac:dyDescent="0.2">
      <c r="P539"/>
      <c r="Q539"/>
      <c r="S539"/>
      <c r="T539"/>
      <c r="U539"/>
      <c r="V539"/>
      <c r="W539"/>
      <c r="X539"/>
      <c r="Y539"/>
      <c r="Z539"/>
      <c r="AA539"/>
      <c r="AB539"/>
      <c r="AC539"/>
      <c r="AD539"/>
      <c r="AE539"/>
      <c r="AF539"/>
      <c r="AG539"/>
      <c r="AH539"/>
      <c r="AI539"/>
      <c r="AJ539"/>
      <c r="AK539"/>
      <c r="AL539"/>
      <c r="AM539"/>
      <c r="AN539"/>
      <c r="AO539"/>
      <c r="AP539"/>
      <c r="AQ539"/>
      <c r="AR539"/>
      <c r="AS539"/>
      <c r="AT539"/>
      <c r="AU539"/>
      <c r="AV539"/>
      <c r="AW539"/>
      <c r="AX539"/>
      <c r="AY539"/>
      <c r="AZ539"/>
      <c r="BA539"/>
      <c r="BB539"/>
      <c r="BC539"/>
      <c r="BD539"/>
      <c r="BE539"/>
      <c r="BF539"/>
      <c r="BG539"/>
      <c r="BH539"/>
      <c r="BI539"/>
      <c r="BJ539"/>
      <c r="BK539"/>
      <c r="BL539"/>
      <c r="BM539"/>
      <c r="BN539"/>
      <c r="BO539"/>
      <c r="BP539"/>
      <c r="BQ539"/>
      <c r="BR539"/>
      <c r="EM539"/>
    </row>
    <row r="540" spans="16:143" x14ac:dyDescent="0.2">
      <c r="P540"/>
      <c r="Q540"/>
      <c r="S540"/>
      <c r="T540"/>
      <c r="U540"/>
      <c r="V540"/>
      <c r="W540"/>
      <c r="X540"/>
      <c r="Y540"/>
      <c r="Z540"/>
      <c r="AA540"/>
      <c r="AB540"/>
      <c r="AC540"/>
      <c r="AD540"/>
      <c r="AE540"/>
      <c r="AF540"/>
      <c r="AG540"/>
      <c r="AH540"/>
      <c r="AI540"/>
      <c r="AJ540"/>
      <c r="AK540"/>
      <c r="AL540"/>
      <c r="AM540"/>
      <c r="AN540"/>
      <c r="AO540"/>
      <c r="AP540"/>
      <c r="AQ540"/>
      <c r="AR540"/>
      <c r="AS540"/>
      <c r="AT540"/>
      <c r="AU540"/>
      <c r="AV540"/>
      <c r="AW540"/>
      <c r="AX540"/>
      <c r="AY540"/>
      <c r="AZ540"/>
      <c r="BA540"/>
      <c r="BB540"/>
      <c r="BC540"/>
      <c r="BD540"/>
      <c r="BE540"/>
      <c r="BF540"/>
      <c r="BG540"/>
      <c r="BH540"/>
      <c r="BI540"/>
      <c r="BJ540"/>
      <c r="BK540"/>
      <c r="BL540"/>
      <c r="BM540"/>
      <c r="BN540"/>
      <c r="BO540"/>
      <c r="BP540"/>
      <c r="BQ540"/>
      <c r="BR540"/>
      <c r="EM540"/>
    </row>
    <row r="541" spans="16:143" x14ac:dyDescent="0.2">
      <c r="P541"/>
      <c r="Q541"/>
      <c r="S541"/>
      <c r="T541"/>
      <c r="U541"/>
      <c r="V541"/>
      <c r="W541"/>
      <c r="X541"/>
      <c r="Y541"/>
      <c r="Z541"/>
      <c r="AA541"/>
      <c r="AB541"/>
      <c r="AC541"/>
      <c r="AD541"/>
      <c r="AE541"/>
      <c r="AF541"/>
      <c r="AG541"/>
      <c r="AH541"/>
      <c r="AI541"/>
      <c r="AJ541"/>
      <c r="AK541"/>
      <c r="AL541"/>
      <c r="AM541"/>
      <c r="AN541"/>
      <c r="AO541"/>
      <c r="AP541"/>
      <c r="AQ541"/>
      <c r="AR541"/>
      <c r="AS541"/>
      <c r="AT541"/>
      <c r="AU541"/>
      <c r="AV541"/>
      <c r="AW541"/>
      <c r="AX541"/>
      <c r="AY541"/>
      <c r="AZ541"/>
      <c r="BA541"/>
      <c r="BB541"/>
      <c r="BC541"/>
      <c r="BD541"/>
      <c r="BE541"/>
      <c r="BF541"/>
      <c r="BG541"/>
      <c r="BH541"/>
      <c r="BI541"/>
      <c r="BJ541"/>
      <c r="BK541"/>
      <c r="BL541"/>
      <c r="BM541"/>
      <c r="BN541"/>
      <c r="BO541"/>
      <c r="BP541"/>
      <c r="BQ541"/>
      <c r="BR541"/>
      <c r="EM541"/>
    </row>
    <row r="542" spans="16:143" x14ac:dyDescent="0.2">
      <c r="P542"/>
      <c r="Q542"/>
      <c r="S542"/>
      <c r="T542"/>
      <c r="U542"/>
      <c r="V542"/>
      <c r="W542"/>
      <c r="X542"/>
      <c r="Y542"/>
      <c r="Z542"/>
      <c r="AA542"/>
      <c r="AB542"/>
      <c r="AC542"/>
      <c r="AD542"/>
      <c r="AE542"/>
      <c r="AF542"/>
      <c r="AG542"/>
      <c r="AH542"/>
      <c r="AI542"/>
      <c r="AJ542"/>
      <c r="AK542"/>
      <c r="AL542"/>
      <c r="AM542"/>
      <c r="AN542"/>
      <c r="AO542"/>
      <c r="AP542"/>
      <c r="AQ542"/>
      <c r="AR542"/>
      <c r="AS542"/>
      <c r="AT542"/>
      <c r="AU542"/>
      <c r="AV542"/>
      <c r="AW542"/>
      <c r="AX542"/>
      <c r="AY542"/>
      <c r="AZ542"/>
      <c r="BA542"/>
      <c r="BB542"/>
      <c r="BC542"/>
      <c r="BD542"/>
      <c r="BE542"/>
      <c r="BF542"/>
      <c r="BG542"/>
      <c r="BH542"/>
      <c r="BI542"/>
      <c r="BJ542"/>
      <c r="BK542"/>
      <c r="BL542"/>
      <c r="BM542"/>
      <c r="BN542"/>
      <c r="BO542"/>
      <c r="BP542"/>
      <c r="BQ542"/>
      <c r="BR542"/>
      <c r="EM542"/>
    </row>
    <row r="543" spans="16:143" x14ac:dyDescent="0.2">
      <c r="P543"/>
      <c r="Q543"/>
      <c r="S543"/>
      <c r="T543"/>
      <c r="U543"/>
      <c r="V543"/>
      <c r="W543"/>
      <c r="X543"/>
      <c r="Y543"/>
      <c r="Z543"/>
      <c r="AA543"/>
      <c r="AB543"/>
      <c r="AC543"/>
      <c r="AD543"/>
      <c r="AE543"/>
      <c r="AF543"/>
      <c r="AG543"/>
      <c r="AH543"/>
      <c r="AI543"/>
      <c r="AJ543"/>
      <c r="AK543"/>
      <c r="AL543"/>
      <c r="AM543"/>
      <c r="AN543"/>
      <c r="AO543"/>
      <c r="AP543"/>
      <c r="AQ543"/>
      <c r="AR543"/>
      <c r="AS543"/>
      <c r="AT543"/>
      <c r="AU543"/>
      <c r="AV543"/>
      <c r="AW543"/>
      <c r="AX543"/>
      <c r="AY543"/>
      <c r="AZ543"/>
      <c r="BA543"/>
      <c r="BB543"/>
      <c r="BC543"/>
      <c r="BD543"/>
      <c r="BE543"/>
      <c r="BF543"/>
      <c r="BG543"/>
      <c r="BH543"/>
      <c r="BI543"/>
      <c r="BJ543"/>
      <c r="BK543"/>
      <c r="BL543"/>
      <c r="BM543"/>
      <c r="BN543"/>
      <c r="BO543"/>
      <c r="BP543"/>
      <c r="BQ543"/>
      <c r="BR543"/>
      <c r="EM543"/>
    </row>
    <row r="544" spans="16:143" x14ac:dyDescent="0.2">
      <c r="P544"/>
      <c r="Q544"/>
      <c r="S544"/>
      <c r="T544"/>
      <c r="U544"/>
      <c r="V544"/>
      <c r="W544"/>
      <c r="X544"/>
      <c r="Y544"/>
      <c r="Z544"/>
      <c r="AA544"/>
      <c r="AB544"/>
      <c r="AC544"/>
      <c r="AD544"/>
      <c r="AE544"/>
      <c r="AF544"/>
      <c r="AG544"/>
      <c r="AH544"/>
      <c r="AI544"/>
      <c r="AJ544"/>
      <c r="AK544"/>
      <c r="AL544"/>
      <c r="AM544"/>
      <c r="AN544"/>
      <c r="AO544"/>
      <c r="AP544"/>
      <c r="AQ544"/>
      <c r="AR544"/>
      <c r="AS544"/>
      <c r="AT544"/>
      <c r="AU544"/>
      <c r="AV544"/>
      <c r="AW544"/>
      <c r="AX544"/>
      <c r="AY544"/>
      <c r="AZ544"/>
      <c r="BA544"/>
      <c r="BB544"/>
      <c r="BC544"/>
      <c r="BD544"/>
      <c r="BE544"/>
      <c r="BF544"/>
      <c r="BG544"/>
      <c r="BH544"/>
      <c r="BI544"/>
      <c r="BJ544"/>
      <c r="BK544"/>
      <c r="BL544"/>
      <c r="BM544"/>
      <c r="BN544"/>
      <c r="BO544"/>
      <c r="BP544"/>
      <c r="BQ544"/>
      <c r="BR544"/>
      <c r="EM544"/>
    </row>
    <row r="545" spans="16:143" x14ac:dyDescent="0.2">
      <c r="P545"/>
      <c r="Q545"/>
      <c r="S545"/>
      <c r="T545"/>
      <c r="U545"/>
      <c r="V545"/>
      <c r="W545"/>
      <c r="X545"/>
      <c r="Y545"/>
      <c r="Z545"/>
      <c r="AA545"/>
      <c r="AB545"/>
      <c r="AC545"/>
      <c r="AD545"/>
      <c r="AE545"/>
      <c r="AF545"/>
      <c r="AG545"/>
      <c r="AH545"/>
      <c r="AI545"/>
      <c r="AJ545"/>
      <c r="AK545"/>
      <c r="AL545"/>
      <c r="AM545"/>
      <c r="AN545"/>
      <c r="AO545"/>
      <c r="AP545"/>
      <c r="AQ545"/>
      <c r="AR545"/>
      <c r="AS545"/>
      <c r="AT545"/>
      <c r="AU545"/>
      <c r="AV545"/>
      <c r="AW545"/>
      <c r="AX545"/>
      <c r="AY545"/>
      <c r="AZ545"/>
      <c r="BA545"/>
      <c r="BB545"/>
      <c r="BC545"/>
      <c r="BD545"/>
      <c r="BE545"/>
      <c r="BF545"/>
      <c r="BG545"/>
      <c r="BH545"/>
      <c r="BI545"/>
      <c r="BJ545"/>
      <c r="BK545"/>
      <c r="BL545"/>
      <c r="BM545"/>
      <c r="BN545"/>
      <c r="BO545"/>
      <c r="BP545"/>
      <c r="BQ545"/>
      <c r="BR545"/>
      <c r="EM545"/>
    </row>
    <row r="546" spans="16:143" x14ac:dyDescent="0.2">
      <c r="P546"/>
      <c r="Q546"/>
      <c r="S546"/>
      <c r="T546"/>
      <c r="U546"/>
      <c r="V546"/>
      <c r="W546"/>
      <c r="X546"/>
      <c r="Y546"/>
      <c r="Z546"/>
      <c r="AA546"/>
      <c r="AB546"/>
      <c r="AC546"/>
      <c r="AD546"/>
      <c r="AE546"/>
      <c r="AF546"/>
      <c r="AG546"/>
      <c r="AH546"/>
      <c r="AI546"/>
      <c r="AJ546"/>
      <c r="AK546"/>
      <c r="AL546"/>
      <c r="AM546"/>
      <c r="AN546"/>
      <c r="AO546"/>
      <c r="AP546"/>
      <c r="AQ546"/>
      <c r="AR546"/>
      <c r="AS546"/>
      <c r="AT546"/>
      <c r="AU546"/>
      <c r="AV546"/>
      <c r="AW546"/>
      <c r="AX546"/>
      <c r="AY546"/>
      <c r="AZ546"/>
      <c r="BA546"/>
      <c r="BB546"/>
      <c r="BC546"/>
      <c r="BD546"/>
      <c r="BE546"/>
      <c r="BF546"/>
      <c r="BG546"/>
      <c r="BH546"/>
      <c r="BI546"/>
      <c r="BJ546"/>
      <c r="BK546"/>
      <c r="BL546"/>
      <c r="BM546"/>
      <c r="BN546"/>
      <c r="BO546"/>
      <c r="BP546"/>
      <c r="BQ546"/>
      <c r="BR546"/>
      <c r="EM546"/>
    </row>
    <row r="547" spans="16:143" x14ac:dyDescent="0.2">
      <c r="P547"/>
      <c r="Q547"/>
      <c r="S547"/>
      <c r="T547"/>
      <c r="U547"/>
      <c r="V547"/>
      <c r="W547"/>
      <c r="X547"/>
      <c r="Y547"/>
      <c r="Z547"/>
      <c r="AA547"/>
      <c r="AB547"/>
      <c r="AC547"/>
      <c r="AD547"/>
      <c r="AE547"/>
      <c r="AF547"/>
      <c r="AG547"/>
      <c r="AH547"/>
      <c r="AI547"/>
      <c r="AJ547"/>
      <c r="AK547"/>
      <c r="AL547"/>
      <c r="AM547"/>
      <c r="AN547"/>
      <c r="AO547"/>
      <c r="AP547"/>
      <c r="AQ547"/>
      <c r="AR547"/>
      <c r="AS547"/>
      <c r="AT547"/>
      <c r="AU547"/>
      <c r="AV547"/>
      <c r="AW547"/>
      <c r="AX547"/>
      <c r="AY547"/>
      <c r="AZ547"/>
      <c r="BA547"/>
      <c r="BB547"/>
      <c r="BC547"/>
      <c r="BD547"/>
      <c r="BE547"/>
      <c r="BF547"/>
      <c r="BG547"/>
      <c r="BH547"/>
      <c r="BI547"/>
      <c r="BJ547"/>
      <c r="BK547"/>
      <c r="BL547"/>
      <c r="BM547"/>
      <c r="BN547"/>
      <c r="BO547"/>
      <c r="BP547"/>
      <c r="BQ547"/>
      <c r="BR547"/>
      <c r="EM547"/>
    </row>
    <row r="548" spans="16:143" x14ac:dyDescent="0.2">
      <c r="P548"/>
      <c r="Q548"/>
      <c r="S548"/>
      <c r="T548"/>
      <c r="U548"/>
      <c r="V548"/>
      <c r="W548"/>
      <c r="X548"/>
      <c r="Y548"/>
      <c r="Z548"/>
      <c r="AA548"/>
      <c r="AB548"/>
      <c r="AC548"/>
      <c r="AD548"/>
      <c r="AE548"/>
      <c r="AF548"/>
      <c r="AG548"/>
      <c r="AH548"/>
      <c r="AI548"/>
      <c r="AJ548"/>
      <c r="AK548"/>
      <c r="AL548"/>
      <c r="AM548"/>
      <c r="AN548"/>
      <c r="AO548"/>
      <c r="AP548"/>
      <c r="AQ548"/>
      <c r="AR548"/>
      <c r="AS548"/>
      <c r="AT548"/>
      <c r="AU548"/>
      <c r="AV548"/>
      <c r="AW548"/>
      <c r="AX548"/>
      <c r="AY548"/>
      <c r="AZ548"/>
      <c r="BA548"/>
      <c r="BB548"/>
      <c r="BC548"/>
      <c r="BD548"/>
      <c r="BE548"/>
      <c r="BF548"/>
      <c r="BG548"/>
      <c r="BH548"/>
      <c r="BI548"/>
      <c r="BJ548"/>
      <c r="BK548"/>
      <c r="BL548"/>
      <c r="BM548"/>
      <c r="BN548"/>
      <c r="BO548"/>
      <c r="BP548"/>
      <c r="BQ548"/>
      <c r="BR548"/>
      <c r="EM548"/>
    </row>
    <row r="549" spans="16:143" x14ac:dyDescent="0.2">
      <c r="P549"/>
      <c r="Q549"/>
      <c r="S549"/>
      <c r="T549"/>
      <c r="U549"/>
      <c r="V549"/>
      <c r="W549"/>
      <c r="X549"/>
      <c r="Y549"/>
      <c r="Z549"/>
      <c r="AA549"/>
      <c r="AB549"/>
      <c r="AC549"/>
      <c r="AD549"/>
      <c r="AE549"/>
      <c r="AF549"/>
      <c r="AG549"/>
      <c r="AH549"/>
      <c r="AI549"/>
      <c r="AJ549"/>
      <c r="AK549"/>
      <c r="AL549"/>
      <c r="AM549"/>
      <c r="AN549"/>
      <c r="AO549"/>
      <c r="AP549"/>
      <c r="AQ549"/>
      <c r="AR549"/>
      <c r="AS549"/>
      <c r="AT549"/>
      <c r="AU549"/>
      <c r="AV549"/>
      <c r="AW549"/>
      <c r="AX549"/>
      <c r="AY549"/>
      <c r="AZ549"/>
      <c r="BA549"/>
      <c r="BB549"/>
      <c r="BC549"/>
      <c r="BD549"/>
      <c r="BE549"/>
      <c r="BF549"/>
      <c r="BG549"/>
      <c r="BH549"/>
      <c r="BI549"/>
      <c r="BJ549"/>
      <c r="BK549"/>
      <c r="BL549"/>
      <c r="BM549"/>
      <c r="BN549"/>
      <c r="BO549"/>
      <c r="BP549"/>
      <c r="BQ549"/>
      <c r="BR549"/>
      <c r="EM549"/>
    </row>
    <row r="550" spans="16:143" x14ac:dyDescent="0.2">
      <c r="P550"/>
      <c r="Q550"/>
      <c r="S550"/>
      <c r="T550"/>
      <c r="U550"/>
      <c r="V550"/>
      <c r="W550"/>
      <c r="X550"/>
      <c r="Y550"/>
      <c r="Z550"/>
      <c r="AA550"/>
      <c r="AB550"/>
      <c r="AC550"/>
      <c r="AD550"/>
      <c r="AE550"/>
      <c r="AF550"/>
      <c r="AG550"/>
      <c r="AH550"/>
      <c r="AI550"/>
      <c r="AJ550"/>
      <c r="AK550"/>
      <c r="AL550"/>
      <c r="AM550"/>
      <c r="AN550"/>
      <c r="AO550"/>
      <c r="AP550"/>
      <c r="AQ550"/>
      <c r="AR550"/>
      <c r="AS550"/>
      <c r="AT550"/>
      <c r="AU550"/>
      <c r="AV550"/>
      <c r="AW550"/>
      <c r="AX550"/>
      <c r="AY550"/>
      <c r="AZ550"/>
      <c r="BA550"/>
      <c r="BB550"/>
      <c r="BC550"/>
      <c r="BD550"/>
      <c r="BE550"/>
      <c r="BF550"/>
      <c r="BG550"/>
      <c r="BH550"/>
      <c r="BI550"/>
      <c r="BJ550"/>
      <c r="BK550"/>
      <c r="BL550"/>
      <c r="BM550"/>
      <c r="BN550"/>
      <c r="BO550"/>
      <c r="BP550"/>
      <c r="BQ550"/>
      <c r="BR550"/>
      <c r="EM550"/>
    </row>
    <row r="551" spans="16:143" x14ac:dyDescent="0.2">
      <c r="P551"/>
      <c r="Q551"/>
      <c r="S551"/>
      <c r="T551"/>
      <c r="U551"/>
      <c r="V551"/>
      <c r="W551"/>
      <c r="X551"/>
      <c r="Y551"/>
      <c r="Z551"/>
      <c r="AA551"/>
      <c r="AB551"/>
      <c r="AC551"/>
      <c r="AD551"/>
      <c r="AE551"/>
      <c r="AF551"/>
      <c r="AG551"/>
      <c r="AH551"/>
      <c r="AI551"/>
      <c r="AJ551"/>
      <c r="AK551"/>
      <c r="AL551"/>
      <c r="AM551"/>
      <c r="AN551"/>
      <c r="AO551"/>
      <c r="AP551"/>
      <c r="AQ551"/>
      <c r="AR551"/>
      <c r="AS551"/>
      <c r="AT551"/>
      <c r="AU551"/>
      <c r="AV551"/>
      <c r="AW551"/>
      <c r="AX551"/>
      <c r="AY551"/>
      <c r="AZ551"/>
      <c r="BA551"/>
      <c r="BB551"/>
      <c r="BC551"/>
      <c r="BD551"/>
      <c r="BE551"/>
      <c r="BF551"/>
      <c r="BG551"/>
      <c r="BH551"/>
      <c r="BI551"/>
      <c r="BJ551"/>
      <c r="BK551"/>
      <c r="BL551"/>
      <c r="BM551"/>
      <c r="BN551"/>
      <c r="BO551"/>
      <c r="BP551"/>
      <c r="BQ551"/>
      <c r="BR551"/>
      <c r="EM551"/>
    </row>
    <row r="552" spans="16:143" x14ac:dyDescent="0.2">
      <c r="P552"/>
      <c r="Q552"/>
      <c r="S552"/>
      <c r="T552"/>
      <c r="U552"/>
      <c r="V552"/>
      <c r="W552"/>
      <c r="X552"/>
      <c r="Y552"/>
      <c r="Z552"/>
      <c r="AA552"/>
      <c r="AB552"/>
      <c r="AC552"/>
      <c r="AD552"/>
      <c r="AE552"/>
      <c r="AF552"/>
      <c r="AG552"/>
      <c r="AH552"/>
      <c r="AI552"/>
      <c r="AJ552"/>
      <c r="AK552"/>
      <c r="AL552"/>
      <c r="AM552"/>
      <c r="AN552"/>
      <c r="AO552"/>
      <c r="AP552"/>
      <c r="AQ552"/>
      <c r="AR552"/>
      <c r="AS552"/>
      <c r="AT552"/>
      <c r="AU552"/>
      <c r="AV552"/>
      <c r="AW552"/>
      <c r="AX552"/>
      <c r="AY552"/>
      <c r="AZ552"/>
      <c r="BA552"/>
      <c r="BB552"/>
      <c r="BC552"/>
      <c r="BD552"/>
      <c r="BE552"/>
      <c r="BF552"/>
      <c r="BG552"/>
      <c r="BH552"/>
      <c r="BI552"/>
      <c r="BJ552"/>
      <c r="BK552"/>
      <c r="BL552"/>
      <c r="BM552"/>
      <c r="BN552"/>
      <c r="BO552"/>
      <c r="BP552"/>
      <c r="BQ552"/>
      <c r="BR552"/>
      <c r="EM552"/>
    </row>
    <row r="553" spans="16:143" x14ac:dyDescent="0.2">
      <c r="P553"/>
      <c r="Q553"/>
      <c r="S553"/>
      <c r="T553"/>
      <c r="U553"/>
      <c r="V553"/>
      <c r="W553"/>
      <c r="X553"/>
      <c r="Y553"/>
      <c r="Z553"/>
      <c r="AA553"/>
      <c r="AB553"/>
      <c r="AC553"/>
      <c r="AD553"/>
      <c r="AE553"/>
      <c r="AF553"/>
      <c r="AG553"/>
      <c r="AH553"/>
      <c r="AI553"/>
      <c r="AJ553"/>
      <c r="AK553"/>
      <c r="AL553"/>
      <c r="AM553"/>
      <c r="AN553"/>
      <c r="AO553"/>
      <c r="AP553"/>
      <c r="AQ553"/>
      <c r="AR553"/>
      <c r="AS553"/>
      <c r="AT553"/>
      <c r="AU553"/>
      <c r="AV553"/>
      <c r="AW553"/>
      <c r="AX553"/>
      <c r="AY553"/>
      <c r="AZ553"/>
      <c r="BA553"/>
      <c r="BB553"/>
      <c r="BC553"/>
      <c r="BD553"/>
      <c r="BE553"/>
      <c r="BF553"/>
      <c r="BG553"/>
      <c r="BH553"/>
      <c r="BI553"/>
      <c r="BJ553"/>
      <c r="BK553"/>
      <c r="BL553"/>
      <c r="BM553"/>
      <c r="BN553"/>
      <c r="BO553"/>
      <c r="BP553"/>
      <c r="BQ553"/>
      <c r="BR553"/>
      <c r="EM553"/>
    </row>
    <row r="554" spans="16:143" x14ac:dyDescent="0.2">
      <c r="P554"/>
      <c r="Q554"/>
      <c r="S554"/>
      <c r="T554"/>
      <c r="U554"/>
      <c r="V554"/>
      <c r="W554"/>
      <c r="X554"/>
      <c r="Y554"/>
      <c r="Z554"/>
      <c r="AA554"/>
      <c r="AB554"/>
      <c r="AC554"/>
      <c r="AD554"/>
      <c r="AE554"/>
      <c r="AF554"/>
      <c r="AG554"/>
      <c r="AH554"/>
      <c r="AI554"/>
      <c r="AJ554"/>
      <c r="AK554"/>
      <c r="AL554"/>
      <c r="AM554"/>
      <c r="AN554"/>
      <c r="AO554"/>
      <c r="AP554"/>
      <c r="AQ554"/>
      <c r="AR554"/>
      <c r="AS554"/>
      <c r="AT554"/>
      <c r="AU554"/>
      <c r="AV554"/>
      <c r="AW554"/>
      <c r="AX554"/>
      <c r="AY554"/>
      <c r="AZ554"/>
      <c r="BA554"/>
      <c r="BB554"/>
      <c r="BC554"/>
      <c r="BD554"/>
      <c r="BE554"/>
      <c r="BF554"/>
      <c r="BG554"/>
      <c r="BH554"/>
      <c r="BI554"/>
      <c r="BJ554"/>
      <c r="BK554"/>
      <c r="BL554"/>
      <c r="BM554"/>
      <c r="BN554"/>
      <c r="BO554"/>
      <c r="BP554"/>
      <c r="BQ554"/>
      <c r="BR554"/>
      <c r="EM554"/>
    </row>
    <row r="555" spans="16:143" x14ac:dyDescent="0.2">
      <c r="P555"/>
      <c r="Q555"/>
      <c r="S555"/>
      <c r="T555"/>
      <c r="U555"/>
      <c r="V555"/>
      <c r="W555"/>
      <c r="X555"/>
      <c r="Y555"/>
      <c r="Z555"/>
      <c r="AA555"/>
      <c r="AB555"/>
      <c r="AC555"/>
      <c r="AD555"/>
      <c r="AE555"/>
      <c r="AF555"/>
      <c r="AG555"/>
      <c r="AH555"/>
      <c r="AI555"/>
      <c r="AJ555"/>
      <c r="AK555"/>
      <c r="AL555"/>
      <c r="AM555"/>
      <c r="AN555"/>
      <c r="AO555"/>
      <c r="AP555"/>
      <c r="AQ555"/>
      <c r="AR555"/>
      <c r="AS555"/>
      <c r="AT555"/>
      <c r="AU555"/>
      <c r="AV555"/>
      <c r="AW555"/>
      <c r="AX555"/>
      <c r="AY555"/>
      <c r="AZ555"/>
      <c r="BA555"/>
      <c r="BB555"/>
      <c r="BC555"/>
      <c r="BD555"/>
      <c r="BE555"/>
      <c r="BF555"/>
      <c r="BG555"/>
      <c r="BH555"/>
      <c r="BI555"/>
      <c r="BJ555"/>
      <c r="BK555"/>
      <c r="BL555"/>
      <c r="BM555"/>
      <c r="BN555"/>
      <c r="BO555"/>
      <c r="BP555"/>
      <c r="BQ555"/>
      <c r="BR555"/>
      <c r="EM555"/>
    </row>
    <row r="556" spans="16:143" x14ac:dyDescent="0.2">
      <c r="P556"/>
      <c r="Q556"/>
      <c r="S556"/>
      <c r="T556"/>
      <c r="U556"/>
      <c r="V556"/>
      <c r="W556"/>
      <c r="X556"/>
      <c r="Y556"/>
      <c r="Z556"/>
      <c r="AA556"/>
      <c r="AB556"/>
      <c r="AC556"/>
      <c r="AD556"/>
      <c r="AE556"/>
      <c r="AF556"/>
      <c r="AG556"/>
      <c r="AH556"/>
      <c r="AI556"/>
      <c r="AJ556"/>
      <c r="AK556"/>
      <c r="AL556"/>
      <c r="AM556"/>
      <c r="AN556"/>
      <c r="AO556"/>
      <c r="AP556"/>
      <c r="AQ556"/>
      <c r="AR556"/>
      <c r="AS556"/>
      <c r="AT556"/>
      <c r="AU556"/>
      <c r="AV556"/>
      <c r="AW556"/>
      <c r="AX556"/>
      <c r="AY556"/>
      <c r="AZ556"/>
      <c r="BA556"/>
      <c r="BB556"/>
      <c r="BC556"/>
      <c r="BD556"/>
      <c r="BE556"/>
      <c r="BF556"/>
      <c r="BG556"/>
      <c r="BH556"/>
      <c r="BI556"/>
      <c r="BJ556"/>
      <c r="BK556"/>
      <c r="BL556"/>
      <c r="BM556"/>
      <c r="BN556"/>
      <c r="BO556"/>
      <c r="BP556"/>
      <c r="BQ556"/>
      <c r="BR556"/>
      <c r="EM556"/>
    </row>
    <row r="557" spans="16:143" x14ac:dyDescent="0.2">
      <c r="P557"/>
      <c r="Q557"/>
      <c r="S557"/>
      <c r="T557"/>
      <c r="U557"/>
      <c r="V557"/>
      <c r="W557"/>
      <c r="X557"/>
      <c r="Y557"/>
      <c r="Z557"/>
      <c r="AA557"/>
      <c r="AB557"/>
      <c r="AC557"/>
      <c r="AD557"/>
      <c r="AE557"/>
      <c r="AF557"/>
      <c r="AG557"/>
      <c r="AH557"/>
      <c r="AI557"/>
      <c r="AJ557"/>
      <c r="AK557"/>
      <c r="AL557"/>
      <c r="AM557"/>
      <c r="AN557"/>
      <c r="AO557"/>
      <c r="AP557"/>
      <c r="AQ557"/>
      <c r="AR557"/>
      <c r="AS557"/>
      <c r="AT557"/>
      <c r="AU557"/>
      <c r="AV557"/>
      <c r="AW557"/>
      <c r="AX557"/>
      <c r="AY557"/>
      <c r="AZ557"/>
      <c r="BA557"/>
      <c r="BB557"/>
      <c r="BC557"/>
      <c r="BD557"/>
      <c r="BE557"/>
      <c r="BF557"/>
      <c r="BG557"/>
      <c r="BH557"/>
      <c r="BI557"/>
      <c r="BJ557"/>
      <c r="BK557"/>
      <c r="BL557"/>
      <c r="BM557"/>
      <c r="BN557"/>
      <c r="BO557"/>
      <c r="BP557"/>
      <c r="BQ557"/>
      <c r="BR557"/>
      <c r="EM557"/>
    </row>
    <row r="558" spans="16:143" x14ac:dyDescent="0.2">
      <c r="P558"/>
      <c r="Q558"/>
      <c r="S558"/>
      <c r="T558"/>
      <c r="U558"/>
      <c r="V558"/>
      <c r="W558"/>
      <c r="X558"/>
      <c r="Y558"/>
      <c r="Z558"/>
      <c r="AA558"/>
      <c r="AB558"/>
      <c r="AC558"/>
      <c r="AD558"/>
      <c r="AE558"/>
      <c r="AF558"/>
      <c r="AG558"/>
      <c r="AH558"/>
      <c r="AI558"/>
      <c r="AJ558"/>
      <c r="AK558"/>
      <c r="AL558"/>
      <c r="AM558"/>
      <c r="AN558"/>
      <c r="AO558"/>
      <c r="AP558"/>
      <c r="AQ558"/>
      <c r="AR558"/>
      <c r="AS558"/>
      <c r="AT558"/>
      <c r="AU558"/>
      <c r="AV558"/>
      <c r="AW558"/>
      <c r="AX558"/>
      <c r="AY558"/>
      <c r="AZ558"/>
      <c r="BA558"/>
      <c r="BB558"/>
      <c r="BC558"/>
      <c r="BD558"/>
      <c r="BE558"/>
      <c r="BF558"/>
      <c r="BG558"/>
      <c r="BH558"/>
      <c r="BI558"/>
      <c r="BJ558"/>
      <c r="BK558"/>
      <c r="BL558"/>
      <c r="BM558"/>
      <c r="BN558"/>
      <c r="BO558"/>
      <c r="BP558"/>
      <c r="BQ558"/>
      <c r="BR558"/>
      <c r="EM558"/>
    </row>
    <row r="559" spans="16:143" x14ac:dyDescent="0.2">
      <c r="P559"/>
      <c r="Q559"/>
      <c r="S559"/>
      <c r="T559"/>
      <c r="U559"/>
      <c r="V559"/>
      <c r="W559"/>
      <c r="X559"/>
      <c r="Y559"/>
      <c r="Z559"/>
      <c r="AA559"/>
      <c r="AB559"/>
      <c r="AC559"/>
      <c r="AD559"/>
      <c r="AE559"/>
      <c r="AF559"/>
      <c r="AG559"/>
      <c r="AH559"/>
      <c r="AI559"/>
      <c r="AJ559"/>
      <c r="AK559"/>
      <c r="AL559"/>
      <c r="AM559"/>
      <c r="AN559"/>
      <c r="AO559"/>
      <c r="AP559"/>
      <c r="AQ559"/>
      <c r="AR559"/>
      <c r="AS559"/>
      <c r="AT559"/>
      <c r="AU559"/>
      <c r="AV559"/>
      <c r="AW559"/>
      <c r="AX559"/>
      <c r="AY559"/>
      <c r="AZ559"/>
      <c r="BA559"/>
      <c r="BB559"/>
      <c r="BC559"/>
      <c r="BD559"/>
      <c r="BE559"/>
      <c r="BF559"/>
      <c r="BG559"/>
      <c r="BH559"/>
      <c r="BI559"/>
      <c r="BJ559"/>
      <c r="BK559"/>
      <c r="BL559"/>
      <c r="BM559"/>
      <c r="BN559"/>
      <c r="BO559"/>
      <c r="BP559"/>
      <c r="BQ559"/>
      <c r="BR559"/>
      <c r="EM559"/>
    </row>
    <row r="560" spans="16:143" x14ac:dyDescent="0.2">
      <c r="P560"/>
      <c r="Q560"/>
      <c r="S560"/>
      <c r="T560"/>
      <c r="U560"/>
      <c r="V560"/>
      <c r="W560"/>
      <c r="X560"/>
      <c r="Y560"/>
      <c r="Z560"/>
      <c r="AA560"/>
      <c r="AB560"/>
      <c r="AC560"/>
      <c r="AD560"/>
      <c r="AE560"/>
      <c r="AF560"/>
      <c r="AG560"/>
      <c r="AH560"/>
      <c r="AI560"/>
      <c r="AJ560"/>
      <c r="AK560"/>
      <c r="AL560"/>
      <c r="AM560"/>
      <c r="AN560"/>
      <c r="AO560"/>
      <c r="AP560"/>
      <c r="AQ560"/>
      <c r="AR560"/>
      <c r="AS560"/>
      <c r="AT560"/>
      <c r="AU560"/>
      <c r="AV560"/>
      <c r="AW560"/>
      <c r="AX560"/>
      <c r="AY560"/>
      <c r="AZ560"/>
      <c r="BA560"/>
      <c r="BB560"/>
      <c r="BC560"/>
      <c r="BD560"/>
      <c r="BE560"/>
      <c r="BF560"/>
      <c r="BG560"/>
      <c r="BH560"/>
      <c r="BI560"/>
      <c r="BJ560"/>
      <c r="BK560"/>
      <c r="BL560"/>
      <c r="BM560"/>
      <c r="BN560"/>
      <c r="BO560"/>
      <c r="BP560"/>
      <c r="BQ560"/>
      <c r="BR560"/>
      <c r="EM560"/>
    </row>
    <row r="561" spans="16:143" x14ac:dyDescent="0.2">
      <c r="P561"/>
      <c r="Q561"/>
      <c r="S561"/>
      <c r="T561"/>
      <c r="U561"/>
      <c r="V561"/>
      <c r="W561"/>
      <c r="X561"/>
      <c r="Y561"/>
      <c r="Z561"/>
      <c r="AA561"/>
      <c r="AB561"/>
      <c r="AC561"/>
      <c r="AD561"/>
      <c r="AE561"/>
      <c r="AF561"/>
      <c r="AG561"/>
      <c r="AH561"/>
      <c r="AI561"/>
      <c r="AJ561"/>
      <c r="AK561"/>
      <c r="AL561"/>
      <c r="AM561"/>
      <c r="AN561"/>
      <c r="AO561"/>
      <c r="AP561"/>
      <c r="AQ561"/>
      <c r="AR561"/>
      <c r="AS561"/>
      <c r="AT561"/>
      <c r="AU561"/>
      <c r="AV561"/>
      <c r="AW561"/>
      <c r="AX561"/>
      <c r="AY561"/>
      <c r="AZ561"/>
      <c r="BA561"/>
      <c r="BB561"/>
      <c r="BC561"/>
      <c r="BD561"/>
      <c r="BE561"/>
      <c r="BF561"/>
      <c r="BG561"/>
      <c r="BH561"/>
      <c r="BI561"/>
      <c r="BJ561"/>
      <c r="BK561"/>
      <c r="BL561"/>
      <c r="BM561"/>
      <c r="BN561"/>
      <c r="BO561"/>
      <c r="BP561"/>
      <c r="BQ561"/>
      <c r="BR561"/>
      <c r="EM561"/>
    </row>
    <row r="562" spans="16:143" x14ac:dyDescent="0.2">
      <c r="P562"/>
      <c r="Q562"/>
      <c r="S562"/>
      <c r="T562"/>
      <c r="U562"/>
      <c r="V562"/>
      <c r="W562"/>
      <c r="X562"/>
      <c r="Y562"/>
      <c r="Z562"/>
      <c r="AA562"/>
      <c r="AB562"/>
      <c r="AC562"/>
      <c r="AD562"/>
      <c r="AE562"/>
      <c r="AF562"/>
      <c r="AG562"/>
      <c r="AH562"/>
      <c r="AI562"/>
      <c r="AJ562"/>
      <c r="AK562"/>
      <c r="AL562"/>
      <c r="AM562"/>
      <c r="AN562"/>
      <c r="AO562"/>
      <c r="AP562"/>
      <c r="AQ562"/>
      <c r="AR562"/>
      <c r="AS562"/>
      <c r="AT562"/>
      <c r="AU562"/>
      <c r="AV562"/>
      <c r="AW562"/>
      <c r="AX562"/>
      <c r="AY562"/>
      <c r="AZ562"/>
      <c r="BA562"/>
      <c r="BB562"/>
      <c r="BC562"/>
      <c r="BD562"/>
      <c r="BE562"/>
      <c r="BF562"/>
      <c r="BG562"/>
      <c r="BH562"/>
      <c r="BI562"/>
      <c r="BJ562"/>
      <c r="BK562"/>
      <c r="BL562"/>
      <c r="BM562"/>
      <c r="BN562"/>
      <c r="BO562"/>
      <c r="BP562"/>
      <c r="BQ562"/>
      <c r="BR562"/>
      <c r="EM562"/>
    </row>
    <row r="563" spans="16:143" x14ac:dyDescent="0.2">
      <c r="P563"/>
      <c r="Q563"/>
      <c r="S563"/>
      <c r="T563"/>
      <c r="U563"/>
      <c r="V563"/>
      <c r="W563"/>
      <c r="X563"/>
      <c r="Y563"/>
      <c r="Z563"/>
      <c r="AA563"/>
      <c r="AB563"/>
      <c r="AC563"/>
      <c r="AD563"/>
      <c r="AE563"/>
      <c r="AF563"/>
      <c r="AG563"/>
      <c r="AH563"/>
      <c r="AI563"/>
      <c r="AJ563"/>
      <c r="AK563"/>
      <c r="AL563"/>
      <c r="AM563"/>
      <c r="AN563"/>
      <c r="AO563"/>
      <c r="AP563"/>
      <c r="AQ563"/>
      <c r="AR563"/>
      <c r="AS563"/>
      <c r="AT563"/>
      <c r="AU563"/>
      <c r="AV563"/>
      <c r="AW563"/>
      <c r="AX563"/>
      <c r="AY563"/>
      <c r="AZ563"/>
      <c r="BA563"/>
      <c r="BB563"/>
      <c r="BC563"/>
      <c r="BD563"/>
      <c r="BE563"/>
      <c r="BF563"/>
      <c r="BG563"/>
      <c r="BH563"/>
      <c r="BI563"/>
      <c r="BJ563"/>
      <c r="BK563"/>
      <c r="BL563"/>
      <c r="BM563"/>
      <c r="BN563"/>
      <c r="BO563"/>
      <c r="BP563"/>
      <c r="BQ563"/>
      <c r="BR563"/>
      <c r="EM563"/>
    </row>
    <row r="564" spans="16:143" x14ac:dyDescent="0.2">
      <c r="P564"/>
      <c r="Q564"/>
      <c r="S564"/>
      <c r="T564"/>
      <c r="U564"/>
      <c r="V564"/>
      <c r="W564"/>
      <c r="X564"/>
      <c r="Y564"/>
      <c r="Z564"/>
      <c r="AA564"/>
      <c r="AB564"/>
      <c r="AC564"/>
      <c r="AD564"/>
      <c r="AE564"/>
      <c r="AF564"/>
      <c r="AG564"/>
      <c r="AH564"/>
      <c r="AI564"/>
      <c r="AJ564"/>
      <c r="AK564"/>
      <c r="AL564"/>
      <c r="AM564"/>
      <c r="AN564"/>
      <c r="AO564"/>
      <c r="AP564"/>
      <c r="AQ564"/>
      <c r="AR564"/>
      <c r="AS564"/>
      <c r="AT564"/>
      <c r="AU564"/>
      <c r="AV564"/>
      <c r="AW564"/>
      <c r="AX564"/>
      <c r="AY564"/>
      <c r="AZ564"/>
      <c r="BA564"/>
      <c r="BB564"/>
      <c r="BC564"/>
      <c r="BD564"/>
      <c r="BE564"/>
      <c r="BF564"/>
      <c r="BG564"/>
      <c r="BH564"/>
      <c r="BI564"/>
      <c r="BJ564"/>
      <c r="BK564"/>
      <c r="BL564"/>
      <c r="BM564"/>
      <c r="BN564"/>
      <c r="BO564"/>
      <c r="BP564"/>
      <c r="BQ564"/>
      <c r="BR564"/>
      <c r="EM564"/>
    </row>
    <row r="565" spans="16:143" x14ac:dyDescent="0.2">
      <c r="P565"/>
      <c r="Q565"/>
      <c r="S565"/>
      <c r="T565"/>
      <c r="U565"/>
      <c r="V565"/>
      <c r="W565"/>
      <c r="X565"/>
      <c r="Y565"/>
      <c r="Z565"/>
      <c r="AA565"/>
      <c r="AB565"/>
      <c r="AC565"/>
      <c r="AD565"/>
      <c r="AE565"/>
      <c r="AF565"/>
      <c r="AG565"/>
      <c r="AH565"/>
      <c r="AI565"/>
      <c r="AJ565"/>
      <c r="AK565"/>
      <c r="AL565"/>
      <c r="AM565"/>
      <c r="AN565"/>
      <c r="AO565"/>
      <c r="AP565"/>
      <c r="AQ565"/>
      <c r="AR565"/>
      <c r="AS565"/>
      <c r="AT565"/>
      <c r="AU565"/>
      <c r="AV565"/>
      <c r="AW565"/>
      <c r="AX565"/>
      <c r="AY565"/>
      <c r="AZ565"/>
      <c r="BA565"/>
      <c r="BB565"/>
      <c r="BC565"/>
      <c r="BD565"/>
      <c r="BE565"/>
      <c r="BF565"/>
      <c r="BG565"/>
      <c r="BH565"/>
      <c r="BI565"/>
      <c r="BJ565"/>
      <c r="BK565"/>
      <c r="BL565"/>
      <c r="BM565"/>
      <c r="BN565"/>
      <c r="BO565"/>
      <c r="BP565"/>
      <c r="BQ565"/>
      <c r="BR565"/>
      <c r="EM565"/>
    </row>
    <row r="566" spans="16:143" x14ac:dyDescent="0.2">
      <c r="P566"/>
      <c r="Q566"/>
      <c r="S566"/>
      <c r="T566"/>
      <c r="U566"/>
      <c r="V566"/>
      <c r="W566"/>
      <c r="X566"/>
      <c r="Y566"/>
      <c r="Z566"/>
      <c r="AA566"/>
      <c r="AB566"/>
      <c r="AC566"/>
      <c r="AD566"/>
      <c r="AE566"/>
      <c r="AF566"/>
      <c r="AG566"/>
      <c r="AH566"/>
      <c r="AI566"/>
      <c r="AJ566"/>
      <c r="AK566"/>
      <c r="AL566"/>
      <c r="AM566"/>
      <c r="AN566"/>
      <c r="AO566"/>
      <c r="AP566"/>
      <c r="AQ566"/>
      <c r="AR566"/>
      <c r="AS566"/>
      <c r="AT566"/>
      <c r="AU566"/>
      <c r="AV566"/>
      <c r="AW566"/>
      <c r="AX566"/>
      <c r="AY566"/>
      <c r="AZ566"/>
      <c r="BA566"/>
      <c r="BB566"/>
      <c r="BC566"/>
      <c r="BD566"/>
      <c r="BE566"/>
      <c r="BF566"/>
      <c r="BG566"/>
      <c r="BH566"/>
      <c r="BI566"/>
      <c r="BJ566"/>
      <c r="BK566"/>
      <c r="BL566"/>
      <c r="BM566"/>
      <c r="BN566"/>
      <c r="BO566"/>
      <c r="BP566"/>
      <c r="BQ566"/>
      <c r="BR566"/>
      <c r="EM566"/>
    </row>
    <row r="567" spans="16:143" x14ac:dyDescent="0.2">
      <c r="P567"/>
      <c r="Q567"/>
      <c r="S567"/>
      <c r="T567"/>
      <c r="U567"/>
      <c r="V567"/>
      <c r="W567"/>
      <c r="X567"/>
      <c r="Y567"/>
      <c r="Z567"/>
      <c r="AA567"/>
      <c r="AB567"/>
      <c r="AC567"/>
      <c r="AD567"/>
      <c r="AE567"/>
      <c r="AF567"/>
      <c r="AG567"/>
      <c r="AH567"/>
      <c r="AI567"/>
      <c r="AJ567"/>
      <c r="AK567"/>
      <c r="AL567"/>
      <c r="AM567"/>
      <c r="AN567"/>
      <c r="AO567"/>
      <c r="AP567"/>
      <c r="AQ567"/>
      <c r="AR567"/>
      <c r="AS567"/>
      <c r="AT567"/>
      <c r="AU567"/>
      <c r="AV567"/>
      <c r="AW567"/>
      <c r="AX567"/>
      <c r="AY567"/>
      <c r="AZ567"/>
      <c r="BA567"/>
      <c r="BB567"/>
      <c r="BC567"/>
      <c r="BD567"/>
      <c r="BE567"/>
      <c r="BF567"/>
      <c r="BG567"/>
      <c r="BH567"/>
      <c r="BI567"/>
      <c r="BJ567"/>
      <c r="BK567"/>
      <c r="BL567"/>
      <c r="BM567"/>
      <c r="BN567"/>
      <c r="BO567"/>
      <c r="BP567"/>
      <c r="BQ567"/>
      <c r="BR567"/>
      <c r="EM567"/>
    </row>
    <row r="568" spans="16:143" x14ac:dyDescent="0.2">
      <c r="P568"/>
      <c r="Q568"/>
      <c r="S568"/>
      <c r="T568"/>
      <c r="U568"/>
      <c r="V568"/>
      <c r="W568"/>
      <c r="X568"/>
      <c r="Y568"/>
      <c r="Z568"/>
      <c r="AA568"/>
      <c r="AB568"/>
      <c r="AC568"/>
      <c r="AD568"/>
      <c r="AE568"/>
      <c r="AF568"/>
      <c r="AG568"/>
      <c r="AH568"/>
      <c r="AI568"/>
      <c r="AJ568"/>
      <c r="AK568"/>
      <c r="AL568"/>
      <c r="AM568"/>
      <c r="AN568"/>
      <c r="AO568"/>
      <c r="AP568"/>
      <c r="AQ568"/>
      <c r="AR568"/>
      <c r="AS568"/>
      <c r="AT568"/>
      <c r="AU568"/>
      <c r="AV568"/>
      <c r="AW568"/>
      <c r="AX568"/>
      <c r="AY568"/>
      <c r="AZ568"/>
      <c r="BA568"/>
      <c r="BB568"/>
      <c r="BC568"/>
      <c r="BD568"/>
      <c r="BE568"/>
      <c r="BF568"/>
      <c r="BG568"/>
      <c r="BH568"/>
      <c r="BI568"/>
      <c r="BJ568"/>
      <c r="BK568"/>
      <c r="BL568"/>
      <c r="BM568"/>
      <c r="BN568"/>
      <c r="BO568"/>
      <c r="BP568"/>
      <c r="BQ568"/>
      <c r="BR568"/>
      <c r="EM568"/>
    </row>
    <row r="569" spans="16:143" x14ac:dyDescent="0.2">
      <c r="P569"/>
      <c r="Q569"/>
      <c r="S569"/>
      <c r="T569"/>
      <c r="U569"/>
      <c r="V569"/>
      <c r="W569"/>
      <c r="X569"/>
      <c r="Y569"/>
      <c r="Z569"/>
      <c r="AA569"/>
      <c r="AB569"/>
      <c r="AC569"/>
      <c r="AD569"/>
      <c r="AE569"/>
      <c r="AF569"/>
      <c r="AG569"/>
      <c r="AH569"/>
      <c r="AI569"/>
      <c r="AJ569"/>
      <c r="AK569"/>
      <c r="AL569"/>
      <c r="AM569"/>
      <c r="AN569"/>
      <c r="AO569"/>
      <c r="AP569"/>
      <c r="AQ569"/>
      <c r="AR569"/>
      <c r="AS569"/>
      <c r="AT569"/>
      <c r="AU569"/>
      <c r="AV569"/>
      <c r="AW569"/>
      <c r="AX569"/>
      <c r="AY569"/>
      <c r="AZ569"/>
      <c r="BA569"/>
      <c r="BB569"/>
      <c r="BC569"/>
      <c r="BD569"/>
      <c r="BE569"/>
      <c r="BF569"/>
      <c r="BG569"/>
      <c r="BH569"/>
      <c r="BI569"/>
      <c r="BJ569"/>
      <c r="BK569"/>
      <c r="BL569"/>
      <c r="BM569"/>
      <c r="BN569"/>
      <c r="BO569"/>
      <c r="BP569"/>
      <c r="BQ569"/>
      <c r="BR569"/>
      <c r="EM569"/>
    </row>
    <row r="570" spans="16:143" x14ac:dyDescent="0.2">
      <c r="P570"/>
      <c r="Q570"/>
      <c r="S570"/>
      <c r="T570"/>
      <c r="U570"/>
      <c r="V570"/>
      <c r="W570"/>
      <c r="X570"/>
      <c r="Y570"/>
      <c r="Z570"/>
      <c r="AA570"/>
      <c r="AB570"/>
      <c r="AC570"/>
      <c r="AD570"/>
      <c r="AE570"/>
      <c r="AF570"/>
      <c r="AG570"/>
      <c r="AH570"/>
      <c r="AI570"/>
      <c r="AJ570"/>
      <c r="AK570"/>
      <c r="AL570"/>
      <c r="AM570"/>
      <c r="AN570"/>
      <c r="AO570"/>
      <c r="AP570"/>
      <c r="AQ570"/>
      <c r="AR570"/>
      <c r="AS570"/>
      <c r="AT570"/>
      <c r="AU570"/>
      <c r="AV570"/>
      <c r="AW570"/>
      <c r="AX570"/>
      <c r="AY570"/>
      <c r="AZ570"/>
      <c r="BA570"/>
      <c r="BB570"/>
      <c r="BC570"/>
      <c r="BD570"/>
      <c r="BE570"/>
      <c r="BF570"/>
      <c r="BG570"/>
      <c r="BH570"/>
      <c r="BI570"/>
      <c r="BJ570"/>
      <c r="BK570"/>
      <c r="BL570"/>
      <c r="BM570"/>
      <c r="BN570"/>
      <c r="BO570"/>
      <c r="BP570"/>
      <c r="BQ570"/>
      <c r="BR570"/>
      <c r="EM570"/>
    </row>
    <row r="571" spans="16:143" x14ac:dyDescent="0.2">
      <c r="P571"/>
      <c r="Q571"/>
      <c r="S571"/>
      <c r="T571"/>
      <c r="U571"/>
      <c r="V571"/>
      <c r="W571"/>
      <c r="X571"/>
      <c r="Y571"/>
      <c r="Z571"/>
      <c r="AA571"/>
      <c r="AB571"/>
      <c r="AC571"/>
      <c r="AD571"/>
      <c r="AE571"/>
      <c r="AF571"/>
      <c r="AG571"/>
      <c r="AH571"/>
      <c r="AI571"/>
      <c r="AJ571"/>
      <c r="AK571"/>
      <c r="AL571"/>
      <c r="AM571"/>
      <c r="AN571"/>
      <c r="AO571"/>
      <c r="AP571"/>
      <c r="AQ571"/>
      <c r="AR571"/>
      <c r="AS571"/>
      <c r="AT571"/>
      <c r="AU571"/>
      <c r="AV571"/>
      <c r="AW571"/>
      <c r="AX571"/>
      <c r="AY571"/>
      <c r="AZ571"/>
      <c r="BA571"/>
      <c r="BB571"/>
      <c r="BC571"/>
      <c r="BD571"/>
      <c r="BE571"/>
      <c r="BF571"/>
      <c r="BG571"/>
      <c r="BH571"/>
      <c r="BI571"/>
      <c r="BJ571"/>
      <c r="BK571"/>
      <c r="BL571"/>
      <c r="BM571"/>
      <c r="BN571"/>
      <c r="BO571"/>
      <c r="BP571"/>
      <c r="BQ571"/>
      <c r="BR571"/>
      <c r="EM571"/>
    </row>
    <row r="572" spans="16:143" x14ac:dyDescent="0.2">
      <c r="P572"/>
      <c r="Q572"/>
      <c r="S572"/>
      <c r="T572"/>
      <c r="U572"/>
      <c r="V572"/>
      <c r="W572"/>
      <c r="X572"/>
      <c r="Y572"/>
      <c r="Z572"/>
      <c r="AA572"/>
      <c r="AB572"/>
      <c r="AC572"/>
      <c r="AD572"/>
      <c r="AE572"/>
      <c r="AF572"/>
      <c r="AG572"/>
      <c r="AH572"/>
      <c r="AI572"/>
      <c r="AJ572"/>
      <c r="AK572"/>
      <c r="AL572"/>
      <c r="AM572"/>
      <c r="AN572"/>
      <c r="AO572"/>
      <c r="AP572"/>
      <c r="AQ572"/>
      <c r="AR572"/>
      <c r="AS572"/>
      <c r="AT572"/>
      <c r="AU572"/>
      <c r="AV572"/>
      <c r="AW572"/>
      <c r="AX572"/>
      <c r="AY572"/>
      <c r="AZ572"/>
      <c r="BA572"/>
      <c r="BB572"/>
      <c r="BC572"/>
      <c r="BD572"/>
      <c r="BE572"/>
      <c r="BF572"/>
      <c r="BG572"/>
      <c r="BH572"/>
      <c r="BI572"/>
      <c r="BJ572"/>
      <c r="BK572"/>
      <c r="BL572"/>
      <c r="BM572"/>
      <c r="BN572"/>
      <c r="BO572"/>
      <c r="BP572"/>
      <c r="BQ572"/>
      <c r="BR572"/>
      <c r="EM572"/>
    </row>
    <row r="573" spans="16:143" x14ac:dyDescent="0.2">
      <c r="P573"/>
      <c r="Q573"/>
      <c r="S573"/>
      <c r="T573"/>
      <c r="U573"/>
      <c r="V573"/>
      <c r="W573"/>
      <c r="X573"/>
      <c r="Y573"/>
      <c r="Z573"/>
      <c r="AA573"/>
      <c r="AB573"/>
      <c r="AC573"/>
      <c r="AD573"/>
      <c r="AE573"/>
      <c r="AF573"/>
      <c r="AG573"/>
      <c r="AH573"/>
      <c r="AI573"/>
      <c r="AJ573"/>
      <c r="AK573"/>
      <c r="AL573"/>
      <c r="AM573"/>
      <c r="AN573"/>
      <c r="AO573"/>
      <c r="AP573"/>
      <c r="AQ573"/>
      <c r="AR573"/>
      <c r="AS573"/>
      <c r="AT573"/>
      <c r="AU573"/>
      <c r="AV573"/>
      <c r="AW573"/>
      <c r="AX573"/>
      <c r="AY573"/>
      <c r="AZ573"/>
      <c r="BA573"/>
      <c r="BB573"/>
      <c r="BC573"/>
      <c r="BD573"/>
      <c r="BE573"/>
      <c r="BF573"/>
      <c r="BG573"/>
      <c r="BH573"/>
      <c r="BI573"/>
      <c r="BJ573"/>
      <c r="BK573"/>
      <c r="BL573"/>
      <c r="BM573"/>
      <c r="BN573"/>
      <c r="BO573"/>
      <c r="BP573"/>
      <c r="BQ573"/>
      <c r="BR573"/>
      <c r="EM573"/>
    </row>
    <row r="574" spans="16:143" x14ac:dyDescent="0.2">
      <c r="P574"/>
      <c r="Q574"/>
      <c r="S574"/>
      <c r="T574"/>
      <c r="U574"/>
      <c r="V574"/>
      <c r="W574"/>
      <c r="X574"/>
      <c r="Y574"/>
      <c r="Z574"/>
      <c r="AA574"/>
      <c r="AB574"/>
      <c r="AC574"/>
      <c r="AD574"/>
      <c r="AE574"/>
      <c r="AF574"/>
      <c r="AG574"/>
      <c r="AH574"/>
      <c r="AI574"/>
      <c r="AJ574"/>
      <c r="AK574"/>
      <c r="AL574"/>
      <c r="AM574"/>
      <c r="AN574"/>
      <c r="AO574"/>
      <c r="AP574"/>
      <c r="AQ574"/>
      <c r="AR574"/>
      <c r="AS574"/>
      <c r="AT574"/>
      <c r="AU574"/>
      <c r="AV574"/>
      <c r="AW574"/>
      <c r="AX574"/>
      <c r="AY574"/>
      <c r="AZ574"/>
      <c r="BA574"/>
      <c r="BB574"/>
      <c r="BC574"/>
      <c r="BD574"/>
      <c r="BE574"/>
      <c r="BF574"/>
      <c r="BG574"/>
      <c r="BH574"/>
      <c r="BI574"/>
      <c r="BJ574"/>
      <c r="BK574"/>
      <c r="BL574"/>
      <c r="BM574"/>
      <c r="BN574"/>
      <c r="BO574"/>
      <c r="BP574"/>
      <c r="BQ574"/>
      <c r="BR574"/>
      <c r="EM574"/>
    </row>
    <row r="575" spans="16:143" x14ac:dyDescent="0.2">
      <c r="P575"/>
      <c r="Q575"/>
      <c r="S575"/>
      <c r="T575"/>
      <c r="U575"/>
      <c r="V575"/>
      <c r="W575"/>
      <c r="X575"/>
      <c r="Y575"/>
      <c r="Z575"/>
      <c r="AA575"/>
      <c r="AB575"/>
      <c r="AC575"/>
      <c r="AD575"/>
      <c r="AE575"/>
      <c r="AF575"/>
      <c r="AG575"/>
      <c r="AH575"/>
      <c r="AI575"/>
      <c r="AJ575"/>
      <c r="AK575"/>
      <c r="AL575"/>
      <c r="AM575"/>
      <c r="AN575"/>
      <c r="AO575"/>
      <c r="AP575"/>
      <c r="AQ575"/>
      <c r="AR575"/>
      <c r="AS575"/>
      <c r="AT575"/>
      <c r="AU575"/>
      <c r="AV575"/>
      <c r="AW575"/>
      <c r="AX575"/>
      <c r="AY575"/>
      <c r="AZ575"/>
      <c r="BA575"/>
      <c r="BB575"/>
      <c r="BC575"/>
      <c r="BD575"/>
      <c r="BE575"/>
      <c r="BF575"/>
      <c r="BG575"/>
      <c r="BH575"/>
      <c r="BI575"/>
      <c r="BJ575"/>
      <c r="BK575"/>
      <c r="BL575"/>
      <c r="BM575"/>
      <c r="BN575"/>
      <c r="BO575"/>
      <c r="BP575"/>
      <c r="BQ575"/>
      <c r="BR575"/>
      <c r="EM575"/>
    </row>
    <row r="576" spans="16:143" x14ac:dyDescent="0.2">
      <c r="P576"/>
      <c r="Q576"/>
      <c r="S576"/>
      <c r="T576"/>
      <c r="U576"/>
      <c r="V576"/>
      <c r="W576"/>
      <c r="X576"/>
      <c r="Y576"/>
      <c r="Z576"/>
      <c r="AA576"/>
      <c r="AB576"/>
      <c r="AC576"/>
      <c r="AD576"/>
      <c r="AE576"/>
      <c r="AF576"/>
      <c r="AG576"/>
      <c r="AH576"/>
      <c r="AI576"/>
      <c r="AJ576"/>
      <c r="AK576"/>
      <c r="AL576"/>
      <c r="AM576"/>
      <c r="AN576"/>
      <c r="AO576"/>
      <c r="AP576"/>
      <c r="AQ576"/>
      <c r="AR576"/>
      <c r="AS576"/>
      <c r="AT576"/>
      <c r="AU576"/>
      <c r="AV576"/>
      <c r="AW576"/>
      <c r="AX576"/>
      <c r="AY576"/>
      <c r="AZ576"/>
      <c r="BA576"/>
      <c r="BB576"/>
      <c r="BC576"/>
      <c r="BD576"/>
      <c r="BE576"/>
      <c r="BF576"/>
      <c r="BG576"/>
      <c r="BH576"/>
      <c r="BI576"/>
      <c r="BJ576"/>
      <c r="BK576"/>
      <c r="BL576"/>
      <c r="BM576"/>
      <c r="BN576"/>
      <c r="BO576"/>
      <c r="BP576"/>
      <c r="BQ576"/>
      <c r="BR576"/>
      <c r="EM576"/>
    </row>
    <row r="577" spans="16:143" x14ac:dyDescent="0.2">
      <c r="P577"/>
      <c r="Q577"/>
      <c r="S577"/>
      <c r="T577"/>
      <c r="U577"/>
      <c r="V577"/>
      <c r="W577"/>
      <c r="X577"/>
      <c r="Y577"/>
      <c r="Z577"/>
      <c r="AA577"/>
      <c r="AB577"/>
      <c r="AC577"/>
      <c r="AD577"/>
      <c r="AE577"/>
      <c r="AF577"/>
      <c r="AG577"/>
      <c r="AH577"/>
      <c r="AI577"/>
      <c r="AJ577"/>
      <c r="AK577"/>
      <c r="AL577"/>
      <c r="AM577"/>
      <c r="AN577"/>
      <c r="AO577"/>
      <c r="AP577"/>
      <c r="AQ577"/>
      <c r="AR577"/>
      <c r="AS577"/>
      <c r="AT577"/>
      <c r="AU577"/>
      <c r="AV577"/>
      <c r="AW577"/>
      <c r="AX577"/>
      <c r="AY577"/>
      <c r="AZ577"/>
      <c r="BA577"/>
      <c r="BB577"/>
      <c r="BC577"/>
      <c r="BD577"/>
      <c r="BE577"/>
      <c r="BF577"/>
      <c r="BG577"/>
      <c r="BH577"/>
      <c r="BI577"/>
      <c r="BJ577"/>
      <c r="BK577"/>
      <c r="BL577"/>
      <c r="BM577"/>
      <c r="BN577"/>
      <c r="BO577"/>
      <c r="BP577"/>
      <c r="BQ577"/>
      <c r="BR577"/>
      <c r="EM577"/>
    </row>
    <row r="578" spans="16:143" x14ac:dyDescent="0.2">
      <c r="P578"/>
      <c r="Q578"/>
      <c r="S578"/>
      <c r="T578"/>
      <c r="U578"/>
      <c r="V578"/>
      <c r="W578"/>
      <c r="X578"/>
      <c r="Y578"/>
      <c r="Z578"/>
      <c r="AA578"/>
      <c r="AB578"/>
      <c r="AC578"/>
      <c r="AD578"/>
      <c r="AE578"/>
      <c r="AF578"/>
      <c r="AG578"/>
      <c r="AH578"/>
      <c r="AI578"/>
      <c r="AJ578"/>
      <c r="AK578"/>
      <c r="AL578"/>
      <c r="AM578"/>
      <c r="AN578"/>
      <c r="AO578"/>
      <c r="AP578"/>
      <c r="AQ578"/>
      <c r="AR578"/>
      <c r="AS578"/>
      <c r="AT578"/>
      <c r="AU578"/>
      <c r="AV578"/>
      <c r="AW578"/>
      <c r="AX578"/>
      <c r="AY578"/>
      <c r="AZ578"/>
      <c r="BA578"/>
      <c r="BB578"/>
      <c r="BC578"/>
      <c r="BD578"/>
      <c r="BE578"/>
      <c r="BF578"/>
      <c r="BG578"/>
      <c r="BH578"/>
      <c r="BI578"/>
      <c r="BJ578"/>
      <c r="BK578"/>
      <c r="BL578"/>
      <c r="BM578"/>
      <c r="BN578"/>
      <c r="BO578"/>
      <c r="BP578"/>
      <c r="BQ578"/>
      <c r="BR578"/>
      <c r="EM578"/>
    </row>
    <row r="579" spans="16:143" x14ac:dyDescent="0.2">
      <c r="P579"/>
      <c r="Q579"/>
      <c r="S579"/>
      <c r="T579"/>
      <c r="U579"/>
      <c r="V579"/>
      <c r="W579"/>
      <c r="X579"/>
      <c r="Y579"/>
      <c r="Z579"/>
      <c r="AA579"/>
      <c r="AB579"/>
      <c r="AC579"/>
      <c r="AD579"/>
      <c r="AE579"/>
      <c r="AF579"/>
      <c r="AG579"/>
      <c r="AH579"/>
      <c r="AI579"/>
      <c r="AJ579"/>
      <c r="AK579"/>
      <c r="AL579"/>
      <c r="AM579"/>
      <c r="AN579"/>
      <c r="AO579"/>
      <c r="AP579"/>
      <c r="AQ579"/>
      <c r="AR579"/>
      <c r="AS579"/>
      <c r="AT579"/>
      <c r="AU579"/>
      <c r="AV579"/>
      <c r="AW579"/>
      <c r="AX579"/>
      <c r="AY579"/>
      <c r="AZ579"/>
      <c r="BA579"/>
      <c r="BB579"/>
      <c r="BC579"/>
      <c r="BD579"/>
      <c r="BE579"/>
      <c r="BF579"/>
      <c r="BG579"/>
      <c r="BH579"/>
      <c r="BI579"/>
      <c r="BJ579"/>
      <c r="BK579"/>
      <c r="BL579"/>
      <c r="BM579"/>
      <c r="BN579"/>
      <c r="BO579"/>
      <c r="BP579"/>
      <c r="BQ579"/>
      <c r="BR579"/>
      <c r="EM579"/>
    </row>
    <row r="580" spans="16:143" x14ac:dyDescent="0.2">
      <c r="P580"/>
      <c r="Q580"/>
      <c r="S580"/>
      <c r="T580"/>
      <c r="U580"/>
      <c r="V580"/>
      <c r="W580"/>
      <c r="X580"/>
      <c r="Y580"/>
      <c r="Z580"/>
      <c r="AA580"/>
      <c r="AB580"/>
      <c r="AC580"/>
      <c r="AD580"/>
      <c r="AE580"/>
      <c r="AF580"/>
      <c r="AG580"/>
      <c r="AH580"/>
      <c r="AI580"/>
      <c r="AJ580"/>
      <c r="AK580"/>
      <c r="AL580"/>
      <c r="AM580"/>
      <c r="AN580"/>
      <c r="AO580"/>
      <c r="AP580"/>
      <c r="AQ580"/>
      <c r="AR580"/>
      <c r="AS580"/>
      <c r="AT580"/>
      <c r="AU580"/>
      <c r="AV580"/>
      <c r="AW580"/>
      <c r="AX580"/>
      <c r="AY580"/>
      <c r="AZ580"/>
      <c r="BA580"/>
      <c r="BB580"/>
      <c r="BC580"/>
      <c r="BD580"/>
      <c r="BE580"/>
      <c r="BF580"/>
      <c r="BG580"/>
      <c r="BH580"/>
      <c r="BI580"/>
      <c r="BJ580"/>
      <c r="BK580"/>
      <c r="BL580"/>
      <c r="BM580"/>
      <c r="BN580"/>
      <c r="BO580"/>
      <c r="BP580"/>
      <c r="BQ580"/>
      <c r="BR580"/>
      <c r="EM580"/>
    </row>
    <row r="581" spans="16:143" x14ac:dyDescent="0.2">
      <c r="P581"/>
      <c r="Q581"/>
      <c r="S581"/>
      <c r="T581"/>
      <c r="U581"/>
      <c r="V581"/>
      <c r="W581"/>
      <c r="X581"/>
      <c r="Y581"/>
      <c r="Z581"/>
      <c r="AA581"/>
      <c r="AB581"/>
      <c r="AC581"/>
      <c r="AD581"/>
      <c r="AE581"/>
      <c r="AF581"/>
      <c r="AG581"/>
      <c r="AH581"/>
      <c r="AI581"/>
      <c r="AJ581"/>
      <c r="AK581"/>
      <c r="AL581"/>
      <c r="AM581"/>
      <c r="AN581"/>
      <c r="AO581"/>
      <c r="AP581"/>
      <c r="AQ581"/>
      <c r="AR581"/>
      <c r="AS581"/>
      <c r="AT581"/>
      <c r="AU581"/>
      <c r="AV581"/>
      <c r="AW581"/>
      <c r="AX581"/>
      <c r="AY581"/>
      <c r="AZ581"/>
      <c r="BA581"/>
      <c r="BB581"/>
      <c r="BC581"/>
      <c r="BD581"/>
      <c r="BE581"/>
      <c r="BF581"/>
      <c r="BG581"/>
      <c r="BH581"/>
      <c r="BI581"/>
      <c r="BJ581"/>
      <c r="BK581"/>
      <c r="BL581"/>
      <c r="BM581"/>
      <c r="BN581"/>
      <c r="BO581"/>
      <c r="BP581"/>
      <c r="BQ581"/>
      <c r="BR581"/>
      <c r="EM581"/>
    </row>
    <row r="582" spans="16:143" x14ac:dyDescent="0.2">
      <c r="P582"/>
      <c r="Q582"/>
      <c r="S582"/>
      <c r="T582"/>
      <c r="U582"/>
      <c r="V582"/>
      <c r="W582"/>
      <c r="X582"/>
      <c r="Y582"/>
      <c r="Z582"/>
      <c r="AA582"/>
      <c r="AB582"/>
      <c r="AC582"/>
      <c r="AD582"/>
      <c r="AE582"/>
      <c r="AF582"/>
      <c r="AG582"/>
      <c r="AH582"/>
      <c r="AI582"/>
      <c r="AJ582"/>
      <c r="AK582"/>
      <c r="AL582"/>
      <c r="AM582"/>
      <c r="AN582"/>
      <c r="AO582"/>
      <c r="AP582"/>
      <c r="AQ582"/>
      <c r="AR582"/>
      <c r="AS582"/>
      <c r="AT582"/>
      <c r="AU582"/>
      <c r="AV582"/>
      <c r="AW582"/>
      <c r="AX582"/>
      <c r="AY582"/>
      <c r="AZ582"/>
      <c r="BA582"/>
      <c r="BB582"/>
      <c r="BC582"/>
      <c r="BD582"/>
      <c r="BE582"/>
      <c r="BF582"/>
      <c r="BG582"/>
      <c r="BH582"/>
      <c r="BI582"/>
      <c r="BJ582"/>
      <c r="BK582"/>
      <c r="BL582"/>
      <c r="BM582"/>
      <c r="BN582"/>
      <c r="BO582"/>
      <c r="BP582"/>
      <c r="BQ582"/>
      <c r="BR582"/>
      <c r="EM582"/>
    </row>
    <row r="583" spans="16:143" x14ac:dyDescent="0.2">
      <c r="P583"/>
      <c r="Q583"/>
      <c r="S583"/>
      <c r="T583"/>
      <c r="U583"/>
      <c r="V583"/>
      <c r="W583"/>
      <c r="X583"/>
      <c r="Y583"/>
      <c r="Z583"/>
      <c r="AA583"/>
      <c r="AB583"/>
      <c r="AC583"/>
      <c r="AD583"/>
      <c r="AE583"/>
      <c r="AF583"/>
      <c r="AG583"/>
      <c r="AH583"/>
      <c r="AI583"/>
      <c r="AJ583"/>
      <c r="AK583"/>
      <c r="AL583"/>
      <c r="AM583"/>
      <c r="AN583"/>
      <c r="AO583"/>
      <c r="AP583"/>
      <c r="AQ583"/>
      <c r="AR583"/>
      <c r="AS583"/>
      <c r="AT583"/>
      <c r="AU583"/>
      <c r="AV583"/>
      <c r="AW583"/>
      <c r="AX583"/>
      <c r="AY583"/>
      <c r="AZ583"/>
      <c r="BA583"/>
      <c r="BB583"/>
      <c r="BC583"/>
      <c r="BD583"/>
      <c r="BE583"/>
      <c r="BF583"/>
      <c r="BG583"/>
      <c r="BH583"/>
      <c r="BI583"/>
      <c r="BJ583"/>
      <c r="BK583"/>
      <c r="BL583"/>
      <c r="BM583"/>
      <c r="BN583"/>
      <c r="BO583"/>
      <c r="BP583"/>
      <c r="BQ583"/>
      <c r="BR583"/>
      <c r="EM583"/>
    </row>
    <row r="584" spans="16:143" x14ac:dyDescent="0.2">
      <c r="P584"/>
      <c r="Q584"/>
      <c r="S584"/>
      <c r="T584"/>
      <c r="U584"/>
      <c r="V584"/>
      <c r="W584"/>
      <c r="X584"/>
      <c r="Y584"/>
      <c r="Z584"/>
      <c r="AA584"/>
      <c r="AB584"/>
      <c r="AC584"/>
      <c r="AD584"/>
      <c r="AE584"/>
      <c r="AF584"/>
      <c r="AG584"/>
      <c r="AH584"/>
      <c r="AI584"/>
      <c r="AJ584"/>
      <c r="AK584"/>
      <c r="AL584"/>
      <c r="AM584"/>
      <c r="AN584"/>
      <c r="AO584"/>
      <c r="AP584"/>
      <c r="AQ584"/>
      <c r="AR584"/>
      <c r="AS584"/>
      <c r="AT584"/>
      <c r="AU584"/>
      <c r="AV584"/>
      <c r="AW584"/>
      <c r="AX584"/>
      <c r="AY584"/>
      <c r="AZ584"/>
      <c r="BA584"/>
      <c r="BB584"/>
      <c r="BC584"/>
      <c r="BD584"/>
      <c r="BE584"/>
      <c r="BF584"/>
      <c r="BG584"/>
      <c r="BH584"/>
      <c r="BI584"/>
      <c r="BJ584"/>
      <c r="BK584"/>
      <c r="BL584"/>
      <c r="BM584"/>
      <c r="BN584"/>
      <c r="BO584"/>
      <c r="BP584"/>
      <c r="BQ584"/>
      <c r="BR584"/>
      <c r="EM584"/>
    </row>
    <row r="585" spans="16:143" x14ac:dyDescent="0.2">
      <c r="P585"/>
      <c r="Q585"/>
      <c r="S585"/>
      <c r="T585"/>
      <c r="U585"/>
      <c r="V585"/>
      <c r="W585"/>
      <c r="X585"/>
      <c r="Y585"/>
      <c r="Z585"/>
      <c r="AA585"/>
      <c r="AB585"/>
      <c r="AC585"/>
      <c r="AD585"/>
      <c r="AE585"/>
      <c r="AF585"/>
      <c r="AG585"/>
      <c r="AH585"/>
      <c r="AI585"/>
      <c r="AJ585"/>
      <c r="AK585"/>
      <c r="AL585"/>
      <c r="AM585"/>
      <c r="AN585"/>
      <c r="AO585"/>
      <c r="AP585"/>
      <c r="AQ585"/>
      <c r="AR585"/>
      <c r="AS585"/>
      <c r="AT585"/>
      <c r="AU585"/>
      <c r="AV585"/>
      <c r="AW585"/>
      <c r="AX585"/>
      <c r="AY585"/>
      <c r="AZ585"/>
      <c r="BA585"/>
      <c r="BB585"/>
      <c r="BC585"/>
      <c r="BD585"/>
      <c r="BE585"/>
      <c r="BF585"/>
      <c r="BG585"/>
      <c r="BH585"/>
      <c r="BI585"/>
      <c r="BJ585"/>
      <c r="BK585"/>
      <c r="BL585"/>
      <c r="BM585"/>
      <c r="BN585"/>
      <c r="BO585"/>
      <c r="BP585"/>
      <c r="BQ585"/>
      <c r="BR585"/>
      <c r="EM585"/>
    </row>
    <row r="586" spans="16:143" x14ac:dyDescent="0.2">
      <c r="P586"/>
      <c r="Q586"/>
      <c r="S586"/>
      <c r="T586"/>
      <c r="U586"/>
      <c r="V586"/>
      <c r="W586"/>
      <c r="X586"/>
      <c r="Y586"/>
      <c r="Z586"/>
      <c r="AA586"/>
      <c r="AB586"/>
      <c r="AC586"/>
      <c r="AD586"/>
      <c r="AE586"/>
      <c r="AF586"/>
      <c r="AG586"/>
      <c r="AH586"/>
      <c r="AI586"/>
      <c r="AJ586"/>
      <c r="AK586"/>
      <c r="AL586"/>
      <c r="AM586"/>
      <c r="AN586"/>
      <c r="AO586"/>
      <c r="AP586"/>
      <c r="AQ586"/>
      <c r="AR586"/>
      <c r="AS586"/>
      <c r="AT586"/>
      <c r="AU586"/>
      <c r="AV586"/>
      <c r="AW586"/>
      <c r="AX586"/>
      <c r="AY586"/>
      <c r="AZ586"/>
      <c r="BA586"/>
      <c r="BB586"/>
      <c r="BC586"/>
      <c r="BD586"/>
      <c r="BE586"/>
      <c r="BF586"/>
      <c r="BG586"/>
      <c r="BH586"/>
      <c r="BI586"/>
      <c r="BJ586"/>
      <c r="BK586"/>
      <c r="BL586"/>
      <c r="BM586"/>
      <c r="BN586"/>
      <c r="BO586"/>
      <c r="BP586"/>
      <c r="BQ586"/>
      <c r="BR586"/>
      <c r="EM586"/>
    </row>
    <row r="587" spans="16:143" x14ac:dyDescent="0.2">
      <c r="P587"/>
      <c r="Q587"/>
      <c r="S587"/>
      <c r="T587"/>
      <c r="U587"/>
      <c r="V587"/>
      <c r="W587"/>
      <c r="X587"/>
      <c r="Y587"/>
      <c r="Z587"/>
      <c r="AA587"/>
      <c r="AB587"/>
      <c r="AC587"/>
      <c r="AD587"/>
      <c r="AE587"/>
      <c r="AF587"/>
      <c r="AG587"/>
      <c r="AH587"/>
      <c r="AI587"/>
      <c r="AJ587"/>
      <c r="AK587"/>
      <c r="AL587"/>
      <c r="AM587"/>
      <c r="AN587"/>
      <c r="AO587"/>
      <c r="AP587"/>
      <c r="AQ587"/>
      <c r="AR587"/>
      <c r="AS587"/>
      <c r="AT587"/>
      <c r="AU587"/>
      <c r="AV587"/>
      <c r="AW587"/>
      <c r="AX587"/>
      <c r="AY587"/>
      <c r="AZ587"/>
      <c r="BA587"/>
      <c r="BB587"/>
      <c r="BC587"/>
      <c r="BD587"/>
      <c r="BE587"/>
      <c r="BF587"/>
      <c r="BG587"/>
      <c r="BH587"/>
      <c r="BI587"/>
      <c r="BJ587"/>
      <c r="BK587"/>
      <c r="BL587"/>
      <c r="BM587"/>
      <c r="BN587"/>
      <c r="BO587"/>
      <c r="BP587"/>
      <c r="BQ587"/>
      <c r="BR587"/>
      <c r="EM587"/>
    </row>
    <row r="588" spans="16:143" x14ac:dyDescent="0.2">
      <c r="P588"/>
      <c r="Q588"/>
      <c r="S588"/>
      <c r="T588"/>
      <c r="U588"/>
      <c r="V588"/>
      <c r="W588"/>
      <c r="X588"/>
      <c r="Y588"/>
      <c r="Z588"/>
      <c r="AA588"/>
      <c r="AB588"/>
      <c r="AC588"/>
      <c r="AD588"/>
      <c r="AE588"/>
      <c r="AF588"/>
      <c r="AG588"/>
      <c r="AH588"/>
      <c r="AI588"/>
      <c r="AJ588"/>
      <c r="AK588"/>
      <c r="AL588"/>
      <c r="AM588"/>
      <c r="AN588"/>
      <c r="AO588"/>
      <c r="AP588"/>
      <c r="AQ588"/>
      <c r="AR588"/>
      <c r="AS588"/>
      <c r="AT588"/>
      <c r="AU588"/>
      <c r="AV588"/>
      <c r="AW588"/>
      <c r="AX588"/>
      <c r="AY588"/>
      <c r="AZ588"/>
      <c r="BA588"/>
      <c r="BB588"/>
      <c r="BC588"/>
      <c r="BD588"/>
      <c r="BE588"/>
      <c r="BF588"/>
      <c r="BG588"/>
      <c r="BH588"/>
      <c r="BI588"/>
      <c r="BJ588"/>
      <c r="BK588"/>
      <c r="BL588"/>
      <c r="BM588"/>
      <c r="BN588"/>
      <c r="BO588"/>
      <c r="BP588"/>
      <c r="BQ588"/>
      <c r="BR588"/>
      <c r="EM588"/>
    </row>
    <row r="589" spans="16:143" x14ac:dyDescent="0.2">
      <c r="P589"/>
      <c r="Q589"/>
      <c r="S589"/>
      <c r="T589"/>
      <c r="U589"/>
      <c r="V589"/>
      <c r="W589"/>
      <c r="X589"/>
      <c r="Y589"/>
      <c r="Z589"/>
      <c r="AA589"/>
      <c r="AB589"/>
      <c r="AC589"/>
      <c r="AD589"/>
      <c r="AE589"/>
      <c r="AF589"/>
      <c r="AG589"/>
      <c r="AH589"/>
      <c r="AI589"/>
      <c r="AJ589"/>
      <c r="AK589"/>
      <c r="AL589"/>
      <c r="AM589"/>
      <c r="AN589"/>
      <c r="AO589"/>
      <c r="AP589"/>
      <c r="AQ589"/>
      <c r="AR589"/>
      <c r="AS589"/>
      <c r="AT589"/>
      <c r="AU589"/>
      <c r="AV589"/>
      <c r="AW589"/>
      <c r="AX589"/>
      <c r="AY589"/>
      <c r="AZ589"/>
      <c r="BA589"/>
      <c r="BB589"/>
      <c r="BC589"/>
      <c r="BD589"/>
      <c r="BE589"/>
      <c r="BF589"/>
      <c r="BG589"/>
      <c r="BH589"/>
      <c r="BI589"/>
      <c r="BJ589"/>
      <c r="BK589"/>
      <c r="BL589"/>
      <c r="BM589"/>
      <c r="BN589"/>
      <c r="BO589"/>
      <c r="BP589"/>
      <c r="BQ589"/>
      <c r="BR589"/>
      <c r="EM589"/>
    </row>
    <row r="590" spans="16:143" x14ac:dyDescent="0.2">
      <c r="P590"/>
      <c r="Q590"/>
      <c r="S590"/>
      <c r="T590"/>
      <c r="U590"/>
      <c r="V590"/>
      <c r="W590"/>
      <c r="X590"/>
      <c r="Y590"/>
      <c r="Z590"/>
      <c r="AA590"/>
      <c r="AB590"/>
      <c r="AC590"/>
      <c r="AD590"/>
      <c r="AE590"/>
      <c r="AF590"/>
      <c r="AG590"/>
      <c r="AH590"/>
      <c r="AI590"/>
      <c r="AJ590"/>
      <c r="AK590"/>
      <c r="AL590"/>
      <c r="AM590"/>
      <c r="AN590"/>
      <c r="AO590"/>
      <c r="AP590"/>
      <c r="AQ590"/>
      <c r="AR590"/>
      <c r="AS590"/>
      <c r="AT590"/>
      <c r="AU590"/>
      <c r="AV590"/>
      <c r="AW590"/>
      <c r="AX590"/>
      <c r="AY590"/>
      <c r="AZ590"/>
      <c r="BA590"/>
      <c r="BB590"/>
      <c r="BC590"/>
      <c r="BD590"/>
      <c r="BE590"/>
      <c r="BF590"/>
      <c r="BG590"/>
      <c r="BH590"/>
      <c r="BI590"/>
      <c r="BJ590"/>
      <c r="BK590"/>
      <c r="BL590"/>
      <c r="BM590"/>
      <c r="BN590"/>
      <c r="BO590"/>
      <c r="BP590"/>
      <c r="BQ590"/>
      <c r="BR590"/>
      <c r="EM590"/>
    </row>
    <row r="591" spans="16:143" x14ac:dyDescent="0.2">
      <c r="P591"/>
      <c r="Q591"/>
      <c r="S591"/>
      <c r="T591"/>
      <c r="U591"/>
      <c r="V591"/>
      <c r="W591"/>
      <c r="X591"/>
      <c r="Y591"/>
      <c r="Z591"/>
      <c r="AA591"/>
      <c r="AB591"/>
      <c r="AC591"/>
      <c r="AD591"/>
      <c r="AE591"/>
      <c r="AF591"/>
      <c r="AG591"/>
      <c r="AH591"/>
      <c r="AI591"/>
      <c r="AJ591"/>
      <c r="AK591"/>
      <c r="AL591"/>
      <c r="AM591"/>
      <c r="AN591"/>
      <c r="AO591"/>
      <c r="AP591"/>
      <c r="AQ591"/>
      <c r="AR591"/>
      <c r="AS591"/>
      <c r="AT591"/>
      <c r="AU591"/>
      <c r="AV591"/>
      <c r="AW591"/>
      <c r="AX591"/>
      <c r="AY591"/>
      <c r="AZ591"/>
      <c r="BA591"/>
      <c r="BB591"/>
      <c r="BC591"/>
      <c r="BD591"/>
      <c r="BE591"/>
      <c r="BF591"/>
      <c r="BG591"/>
      <c r="BH591"/>
      <c r="BI591"/>
      <c r="BJ591"/>
      <c r="BK591"/>
      <c r="BL591"/>
      <c r="BM591"/>
      <c r="BN591"/>
      <c r="BO591"/>
      <c r="BP591"/>
      <c r="BQ591"/>
      <c r="BR591"/>
      <c r="EM591"/>
    </row>
    <row r="592" spans="16:143" x14ac:dyDescent="0.2">
      <c r="P592"/>
      <c r="Q592"/>
      <c r="S592"/>
      <c r="T592"/>
      <c r="U592"/>
      <c r="V592"/>
      <c r="W592"/>
      <c r="X592"/>
      <c r="Y592"/>
      <c r="Z592"/>
      <c r="AA592"/>
      <c r="AB592"/>
      <c r="AC592"/>
      <c r="AD592"/>
      <c r="AE592"/>
      <c r="AF592"/>
      <c r="AG592"/>
      <c r="AH592"/>
      <c r="AI592"/>
      <c r="AJ592"/>
      <c r="AK592"/>
      <c r="AL592"/>
      <c r="AM592"/>
      <c r="AN592"/>
      <c r="AO592"/>
      <c r="AP592"/>
      <c r="AQ592"/>
      <c r="AR592"/>
      <c r="AS592"/>
      <c r="AT592"/>
      <c r="AU592"/>
      <c r="AV592"/>
      <c r="AW592"/>
      <c r="AX592"/>
      <c r="AY592"/>
      <c r="AZ592"/>
      <c r="BA592"/>
      <c r="BB592"/>
      <c r="BC592"/>
      <c r="BD592"/>
      <c r="BE592"/>
      <c r="BF592"/>
      <c r="BG592"/>
      <c r="BH592"/>
      <c r="BI592"/>
      <c r="BJ592"/>
      <c r="BK592"/>
      <c r="BL592"/>
      <c r="BM592"/>
      <c r="BN592"/>
      <c r="BO592"/>
      <c r="BP592"/>
      <c r="BQ592"/>
      <c r="BR592"/>
      <c r="EM592"/>
    </row>
    <row r="593" spans="16:143" x14ac:dyDescent="0.2">
      <c r="P593"/>
      <c r="Q593"/>
      <c r="S593"/>
      <c r="T593"/>
      <c r="U593"/>
      <c r="V593"/>
      <c r="W593"/>
      <c r="X593"/>
      <c r="Y593"/>
      <c r="Z593"/>
      <c r="AA593"/>
      <c r="AB593"/>
      <c r="AC593"/>
      <c r="AD593"/>
      <c r="AE593"/>
      <c r="AF593"/>
      <c r="AG593"/>
      <c r="AH593"/>
      <c r="AI593"/>
      <c r="AJ593"/>
      <c r="AK593"/>
      <c r="AL593"/>
      <c r="AM593"/>
      <c r="AN593"/>
      <c r="AO593"/>
      <c r="AP593"/>
      <c r="AQ593"/>
      <c r="AR593"/>
      <c r="AS593"/>
      <c r="AT593"/>
      <c r="AU593"/>
      <c r="AV593"/>
      <c r="AW593"/>
      <c r="AX593"/>
      <c r="AY593"/>
      <c r="AZ593"/>
      <c r="BA593"/>
      <c r="BB593"/>
      <c r="BC593"/>
      <c r="BD593"/>
      <c r="BE593"/>
      <c r="BF593"/>
      <c r="BG593"/>
      <c r="BH593"/>
      <c r="BI593"/>
      <c r="BJ593"/>
      <c r="BK593"/>
      <c r="BL593"/>
      <c r="BM593"/>
      <c r="BN593"/>
      <c r="BO593"/>
      <c r="BP593"/>
      <c r="BQ593"/>
      <c r="BR593"/>
      <c r="EM593"/>
    </row>
    <row r="594" spans="16:143" x14ac:dyDescent="0.2">
      <c r="P594"/>
      <c r="Q594"/>
      <c r="S594"/>
      <c r="T594"/>
      <c r="U594"/>
      <c r="V594"/>
      <c r="W594"/>
      <c r="X594"/>
      <c r="Y594"/>
      <c r="Z594"/>
      <c r="AA594"/>
      <c r="AB594"/>
      <c r="AC594"/>
      <c r="AD594"/>
      <c r="AE594"/>
      <c r="AF594"/>
      <c r="AG594"/>
      <c r="AH594"/>
      <c r="AI594"/>
      <c r="AJ594"/>
      <c r="AK594"/>
      <c r="AL594"/>
      <c r="AM594"/>
      <c r="AN594"/>
      <c r="AO594"/>
      <c r="AP594"/>
      <c r="AQ594"/>
      <c r="AR594"/>
      <c r="AS594"/>
      <c r="AT594"/>
      <c r="AU594"/>
      <c r="AV594"/>
      <c r="AW594"/>
      <c r="AX594"/>
      <c r="AY594"/>
      <c r="AZ594"/>
      <c r="BA594"/>
      <c r="BB594"/>
      <c r="BC594"/>
      <c r="BD594"/>
      <c r="BE594"/>
      <c r="BF594"/>
      <c r="BG594"/>
      <c r="BH594"/>
      <c r="BI594"/>
      <c r="BJ594"/>
      <c r="BK594"/>
      <c r="BL594"/>
      <c r="BM594"/>
      <c r="BN594"/>
      <c r="BO594"/>
      <c r="BP594"/>
      <c r="BQ594"/>
      <c r="BR594"/>
      <c r="EM594"/>
    </row>
    <row r="595" spans="16:143" x14ac:dyDescent="0.2">
      <c r="P595"/>
      <c r="Q595"/>
      <c r="S595"/>
      <c r="T595"/>
      <c r="U595"/>
      <c r="V595"/>
      <c r="W595"/>
      <c r="X595"/>
      <c r="Y595"/>
      <c r="Z595"/>
      <c r="AA595"/>
      <c r="AB595"/>
      <c r="AC595"/>
      <c r="AD595"/>
      <c r="AE595"/>
      <c r="AF595"/>
      <c r="AG595"/>
      <c r="AH595"/>
      <c r="AI595"/>
      <c r="AJ595"/>
      <c r="AK595"/>
      <c r="AL595"/>
      <c r="AM595"/>
      <c r="AN595"/>
      <c r="AO595"/>
      <c r="AP595"/>
      <c r="AQ595"/>
      <c r="AR595"/>
      <c r="AS595"/>
      <c r="AT595"/>
      <c r="AU595"/>
      <c r="AV595"/>
      <c r="AW595"/>
      <c r="AX595"/>
      <c r="AY595"/>
      <c r="AZ595"/>
      <c r="BA595"/>
      <c r="BB595"/>
      <c r="BC595"/>
      <c r="BD595"/>
      <c r="BE595"/>
      <c r="BF595"/>
      <c r="BG595"/>
      <c r="BH595"/>
      <c r="BI595"/>
      <c r="BJ595"/>
      <c r="BK595"/>
      <c r="BL595"/>
      <c r="BM595"/>
      <c r="BN595"/>
      <c r="BO595"/>
      <c r="BP595"/>
      <c r="BQ595"/>
      <c r="BR595"/>
      <c r="EM595"/>
    </row>
    <row r="596" spans="16:143" x14ac:dyDescent="0.2">
      <c r="P596"/>
      <c r="Q596"/>
      <c r="S596"/>
      <c r="T596"/>
      <c r="U596"/>
      <c r="V596"/>
      <c r="W596"/>
      <c r="X596"/>
      <c r="Y596"/>
      <c r="Z596"/>
      <c r="AA596"/>
      <c r="AB596"/>
      <c r="AC596"/>
      <c r="AD596"/>
      <c r="AE596"/>
      <c r="AF596"/>
      <c r="AG596"/>
      <c r="AH596"/>
      <c r="AI596"/>
      <c r="AJ596"/>
      <c r="AK596"/>
      <c r="AL596"/>
      <c r="AM596"/>
      <c r="AN596"/>
      <c r="AO596"/>
      <c r="AP596"/>
      <c r="AQ596"/>
      <c r="AR596"/>
      <c r="AS596"/>
      <c r="AT596"/>
      <c r="AU596"/>
      <c r="AV596"/>
      <c r="AW596"/>
      <c r="AX596"/>
      <c r="AY596"/>
      <c r="AZ596"/>
      <c r="BA596"/>
      <c r="BB596"/>
      <c r="BC596"/>
      <c r="BD596"/>
      <c r="BE596"/>
      <c r="BF596"/>
      <c r="BG596"/>
      <c r="BH596"/>
      <c r="BI596"/>
      <c r="BJ596"/>
      <c r="BK596"/>
      <c r="BL596"/>
      <c r="BM596"/>
      <c r="BN596"/>
      <c r="BO596"/>
      <c r="BP596"/>
      <c r="BQ596"/>
      <c r="BR596"/>
      <c r="EM596"/>
    </row>
    <row r="597" spans="16:143" x14ac:dyDescent="0.2">
      <c r="P597"/>
      <c r="Q597"/>
      <c r="S597"/>
      <c r="T597"/>
      <c r="U597"/>
      <c r="V597"/>
      <c r="W597"/>
      <c r="X597"/>
      <c r="Y597"/>
      <c r="Z597"/>
      <c r="AA597"/>
      <c r="AB597"/>
      <c r="AC597"/>
      <c r="AD597"/>
      <c r="AE597"/>
      <c r="AF597"/>
      <c r="AG597"/>
      <c r="AH597"/>
      <c r="AI597"/>
      <c r="AJ597"/>
      <c r="AK597"/>
      <c r="AL597"/>
      <c r="AM597"/>
      <c r="AN597"/>
      <c r="AO597"/>
      <c r="AP597"/>
      <c r="AQ597"/>
      <c r="AR597"/>
      <c r="AS597"/>
      <c r="AT597"/>
      <c r="AU597"/>
      <c r="AV597"/>
      <c r="AW597"/>
      <c r="AX597"/>
      <c r="AY597"/>
      <c r="AZ597"/>
      <c r="BA597"/>
      <c r="BB597"/>
      <c r="BC597"/>
      <c r="BD597"/>
      <c r="BE597"/>
      <c r="BF597"/>
      <c r="BG597"/>
      <c r="BH597"/>
      <c r="BI597"/>
      <c r="BJ597"/>
      <c r="BK597"/>
      <c r="BL597"/>
      <c r="BM597"/>
      <c r="BN597"/>
      <c r="BO597"/>
      <c r="BP597"/>
      <c r="BQ597"/>
      <c r="BR597"/>
      <c r="EM597"/>
    </row>
    <row r="598" spans="16:143" x14ac:dyDescent="0.2">
      <c r="P598"/>
      <c r="Q598"/>
      <c r="S598"/>
      <c r="T598"/>
      <c r="U598"/>
      <c r="V598"/>
      <c r="W598"/>
      <c r="X598"/>
      <c r="Y598"/>
      <c r="Z598"/>
      <c r="AA598"/>
      <c r="AB598"/>
      <c r="AC598"/>
      <c r="AD598"/>
      <c r="AE598"/>
      <c r="AF598"/>
      <c r="AG598"/>
      <c r="AH598"/>
      <c r="AI598"/>
      <c r="AJ598"/>
      <c r="AK598"/>
      <c r="AL598"/>
      <c r="AM598"/>
      <c r="AN598"/>
      <c r="AO598"/>
      <c r="AP598"/>
      <c r="AQ598"/>
      <c r="AR598"/>
      <c r="AS598"/>
      <c r="AT598"/>
      <c r="AU598"/>
      <c r="AV598"/>
      <c r="AW598"/>
      <c r="AX598"/>
      <c r="AY598"/>
      <c r="AZ598"/>
      <c r="BA598"/>
      <c r="BB598"/>
      <c r="BC598"/>
      <c r="BD598"/>
      <c r="BE598"/>
      <c r="BF598"/>
      <c r="BG598"/>
      <c r="BH598"/>
      <c r="BI598"/>
      <c r="BJ598"/>
      <c r="BK598"/>
      <c r="BL598"/>
      <c r="BM598"/>
      <c r="BN598"/>
      <c r="BO598"/>
      <c r="BP598"/>
      <c r="BQ598"/>
      <c r="BR598"/>
      <c r="EM598"/>
    </row>
    <row r="599" spans="16:143" x14ac:dyDescent="0.2">
      <c r="P599"/>
      <c r="Q599"/>
      <c r="S599"/>
      <c r="T599"/>
      <c r="U599"/>
      <c r="V599"/>
      <c r="W599"/>
      <c r="X599"/>
      <c r="Y599"/>
      <c r="Z599"/>
      <c r="AA599"/>
      <c r="AB599"/>
      <c r="AC599"/>
      <c r="AD599"/>
      <c r="AE599"/>
      <c r="AF599"/>
      <c r="AG599"/>
      <c r="AH599"/>
      <c r="AI599"/>
      <c r="AJ599"/>
      <c r="AK599"/>
      <c r="AL599"/>
      <c r="AM599"/>
      <c r="AN599"/>
      <c r="AO599"/>
      <c r="AP599"/>
      <c r="AQ599"/>
      <c r="AR599"/>
      <c r="AS599"/>
      <c r="AT599"/>
      <c r="AU599"/>
      <c r="AV599"/>
      <c r="AW599"/>
      <c r="AX599"/>
      <c r="AY599"/>
      <c r="AZ599"/>
      <c r="BA599"/>
      <c r="BB599"/>
      <c r="BC599"/>
      <c r="BD599"/>
      <c r="BE599"/>
      <c r="BF599"/>
      <c r="BG599"/>
      <c r="BH599"/>
      <c r="BI599"/>
      <c r="BJ599"/>
      <c r="BK599"/>
      <c r="BL599"/>
      <c r="BM599"/>
      <c r="BN599"/>
      <c r="BO599"/>
      <c r="BP599"/>
      <c r="BQ599"/>
      <c r="BR599"/>
      <c r="EM599"/>
    </row>
    <row r="600" spans="16:143" x14ac:dyDescent="0.2">
      <c r="P600"/>
      <c r="Q600"/>
      <c r="S600"/>
      <c r="T600"/>
      <c r="U600"/>
      <c r="V600"/>
      <c r="W600"/>
      <c r="X600"/>
      <c r="Y600"/>
      <c r="Z600"/>
      <c r="AA600"/>
      <c r="AB600"/>
      <c r="AC600"/>
      <c r="AD600"/>
      <c r="AE600"/>
      <c r="AF600"/>
      <c r="AG600"/>
      <c r="AH600"/>
      <c r="AI600"/>
      <c r="AJ600"/>
      <c r="AK600"/>
      <c r="AL600"/>
      <c r="AM600"/>
      <c r="AN600"/>
      <c r="AO600"/>
      <c r="AP600"/>
      <c r="AQ600"/>
      <c r="AR600"/>
      <c r="AS600"/>
      <c r="AT600"/>
      <c r="AU600"/>
      <c r="AV600"/>
      <c r="AW600"/>
      <c r="AX600"/>
      <c r="AY600"/>
      <c r="AZ600"/>
      <c r="BA600"/>
      <c r="BB600"/>
      <c r="BC600"/>
      <c r="BD600"/>
      <c r="BE600"/>
      <c r="BF600"/>
      <c r="BG600"/>
      <c r="BH600"/>
      <c r="BI600"/>
      <c r="BJ600"/>
      <c r="BK600"/>
      <c r="BL600"/>
      <c r="BM600"/>
      <c r="BN600"/>
      <c r="BO600"/>
      <c r="BP600"/>
      <c r="BQ600"/>
      <c r="BR600"/>
      <c r="EM600"/>
    </row>
    <row r="601" spans="16:143" x14ac:dyDescent="0.2">
      <c r="P601"/>
      <c r="Q601"/>
      <c r="S601"/>
      <c r="T601"/>
      <c r="U601"/>
      <c r="V601"/>
      <c r="W601"/>
      <c r="X601"/>
      <c r="Y601"/>
      <c r="Z601"/>
      <c r="AA601"/>
      <c r="AB601"/>
      <c r="AC601"/>
      <c r="AD601"/>
      <c r="AE601"/>
      <c r="AF601"/>
      <c r="AG601"/>
      <c r="AH601"/>
      <c r="AI601"/>
      <c r="AJ601"/>
      <c r="AK601"/>
      <c r="AL601"/>
      <c r="AM601"/>
      <c r="AN601"/>
      <c r="AO601"/>
      <c r="AP601"/>
      <c r="AQ601"/>
      <c r="AR601"/>
      <c r="AS601"/>
      <c r="AT601"/>
      <c r="AU601"/>
      <c r="AV601"/>
      <c r="AW601"/>
      <c r="AX601"/>
      <c r="AY601"/>
      <c r="AZ601"/>
      <c r="BA601"/>
      <c r="BB601"/>
      <c r="BC601"/>
      <c r="BD601"/>
      <c r="BE601"/>
      <c r="BF601"/>
      <c r="BG601"/>
      <c r="BH601"/>
      <c r="BI601"/>
      <c r="BJ601"/>
      <c r="BK601"/>
      <c r="BL601"/>
      <c r="BM601"/>
      <c r="BN601"/>
      <c r="BO601"/>
      <c r="BP601"/>
      <c r="BQ601"/>
      <c r="BR601"/>
      <c r="EM601"/>
    </row>
    <row r="602" spans="16:143" x14ac:dyDescent="0.2">
      <c r="P602"/>
      <c r="Q602"/>
      <c r="S602"/>
      <c r="T602"/>
      <c r="U602"/>
      <c r="V602"/>
      <c r="W602"/>
      <c r="X602"/>
      <c r="Y602"/>
      <c r="Z602"/>
      <c r="AA602"/>
      <c r="AB602"/>
      <c r="AC602"/>
      <c r="AD602"/>
      <c r="AE602"/>
      <c r="AF602"/>
      <c r="AG602"/>
      <c r="AH602"/>
      <c r="AI602"/>
      <c r="AJ602"/>
      <c r="AK602"/>
      <c r="AL602"/>
      <c r="AM602"/>
      <c r="AN602"/>
      <c r="AO602"/>
      <c r="AP602"/>
      <c r="AQ602"/>
      <c r="AR602"/>
      <c r="AS602"/>
      <c r="AT602"/>
      <c r="AU602"/>
      <c r="AV602"/>
      <c r="AW602"/>
      <c r="AX602"/>
      <c r="AY602"/>
      <c r="AZ602"/>
      <c r="BA602"/>
      <c r="BB602"/>
      <c r="BC602"/>
      <c r="BD602"/>
      <c r="BE602"/>
      <c r="BF602"/>
      <c r="BG602"/>
      <c r="BH602"/>
      <c r="BI602"/>
      <c r="BJ602"/>
      <c r="BK602"/>
      <c r="BL602"/>
      <c r="BM602"/>
      <c r="BN602"/>
      <c r="BO602"/>
      <c r="BP602"/>
      <c r="BQ602"/>
      <c r="BR602"/>
      <c r="EM602"/>
    </row>
    <row r="603" spans="16:143" x14ac:dyDescent="0.2">
      <c r="P603"/>
      <c r="Q603"/>
      <c r="S603"/>
      <c r="T603"/>
      <c r="U603"/>
      <c r="V603"/>
      <c r="W603"/>
      <c r="X603"/>
      <c r="Y603"/>
      <c r="Z603"/>
      <c r="AA603"/>
      <c r="AB603"/>
      <c r="AC603"/>
      <c r="AD603"/>
      <c r="AE603"/>
      <c r="AF603"/>
      <c r="AG603"/>
      <c r="AH603"/>
      <c r="AI603"/>
      <c r="AJ603"/>
      <c r="AK603"/>
      <c r="AL603"/>
      <c r="AM603"/>
      <c r="AN603"/>
      <c r="AO603"/>
      <c r="AP603"/>
      <c r="AQ603"/>
      <c r="AR603"/>
      <c r="AS603"/>
      <c r="AT603"/>
      <c r="AU603"/>
      <c r="AV603"/>
      <c r="AW603"/>
      <c r="AX603"/>
      <c r="AY603"/>
      <c r="AZ603"/>
      <c r="BA603"/>
      <c r="BB603"/>
      <c r="BC603"/>
      <c r="BD603"/>
      <c r="BE603"/>
      <c r="BF603"/>
      <c r="BG603"/>
      <c r="BH603"/>
      <c r="BI603"/>
      <c r="BJ603"/>
      <c r="BK603"/>
      <c r="BL603"/>
      <c r="BM603"/>
      <c r="BN603"/>
      <c r="BO603"/>
      <c r="BP603"/>
      <c r="BQ603"/>
      <c r="BR603"/>
      <c r="EM603"/>
    </row>
    <row r="604" spans="16:143" x14ac:dyDescent="0.2">
      <c r="P604"/>
      <c r="Q604"/>
      <c r="S604"/>
      <c r="T604"/>
      <c r="U604"/>
      <c r="V604"/>
      <c r="W604"/>
      <c r="X604"/>
      <c r="Y604"/>
      <c r="Z604"/>
      <c r="AA604"/>
      <c r="AB604"/>
      <c r="AC604"/>
      <c r="AD604"/>
      <c r="AE604"/>
      <c r="AF604"/>
      <c r="AG604"/>
      <c r="AH604"/>
      <c r="AI604"/>
      <c r="AJ604"/>
      <c r="AK604"/>
      <c r="AL604"/>
      <c r="AM604"/>
      <c r="AN604"/>
      <c r="AO604"/>
      <c r="AP604"/>
      <c r="AQ604"/>
      <c r="AR604"/>
      <c r="AS604"/>
      <c r="AT604"/>
      <c r="AU604"/>
      <c r="AV604"/>
      <c r="AW604"/>
      <c r="AX604"/>
      <c r="AY604"/>
      <c r="AZ604"/>
      <c r="BA604"/>
      <c r="BB604"/>
      <c r="BC604"/>
      <c r="BD604"/>
      <c r="BE604"/>
      <c r="BF604"/>
      <c r="BG604"/>
      <c r="BH604"/>
      <c r="BI604"/>
      <c r="BJ604"/>
      <c r="BK604"/>
      <c r="BL604"/>
      <c r="BM604"/>
      <c r="BN604"/>
      <c r="BO604"/>
      <c r="BP604"/>
      <c r="BQ604"/>
      <c r="BR604"/>
      <c r="EM604"/>
    </row>
    <row r="605" spans="16:143" x14ac:dyDescent="0.2">
      <c r="P605"/>
      <c r="Q605"/>
      <c r="S605"/>
      <c r="T605"/>
      <c r="U605"/>
      <c r="V605"/>
      <c r="W605"/>
      <c r="X605"/>
      <c r="Y605"/>
      <c r="Z605"/>
      <c r="AA605"/>
      <c r="AB605"/>
      <c r="AC605"/>
      <c r="AD605"/>
      <c r="AE605"/>
      <c r="AF605"/>
      <c r="AG605"/>
      <c r="AH605"/>
      <c r="AI605"/>
      <c r="AJ605"/>
      <c r="AK605"/>
      <c r="AL605"/>
      <c r="AM605"/>
      <c r="AN605"/>
      <c r="AO605"/>
      <c r="AP605"/>
      <c r="AQ605"/>
      <c r="AR605"/>
      <c r="AS605"/>
      <c r="AT605"/>
      <c r="AU605"/>
      <c r="AV605"/>
      <c r="AW605"/>
      <c r="AX605"/>
      <c r="AY605"/>
      <c r="AZ605"/>
      <c r="BA605"/>
      <c r="BB605"/>
      <c r="BC605"/>
      <c r="BD605"/>
      <c r="BE605"/>
      <c r="BF605"/>
      <c r="BG605"/>
      <c r="BH605"/>
      <c r="BI605"/>
      <c r="BJ605"/>
      <c r="BK605"/>
      <c r="BL605"/>
      <c r="BM605"/>
      <c r="BN605"/>
      <c r="BO605"/>
      <c r="BP605"/>
      <c r="BQ605"/>
      <c r="BR605"/>
      <c r="EM605"/>
    </row>
    <row r="606" spans="16:143" x14ac:dyDescent="0.2">
      <c r="P606"/>
      <c r="Q606"/>
      <c r="S606"/>
      <c r="T606"/>
      <c r="U606"/>
      <c r="V606"/>
      <c r="W606"/>
      <c r="X606"/>
      <c r="Y606"/>
      <c r="Z606"/>
      <c r="AA606"/>
      <c r="AB606"/>
      <c r="AC606"/>
      <c r="AD606"/>
      <c r="AE606"/>
      <c r="AF606"/>
      <c r="AG606"/>
      <c r="AH606"/>
      <c r="AI606"/>
      <c r="AJ606"/>
      <c r="AK606"/>
      <c r="AL606"/>
      <c r="AM606"/>
      <c r="AN606"/>
      <c r="AO606"/>
      <c r="AP606"/>
      <c r="AQ606"/>
      <c r="AR606"/>
      <c r="AS606"/>
      <c r="AT606"/>
      <c r="AU606"/>
      <c r="AV606"/>
      <c r="AW606"/>
      <c r="AX606"/>
      <c r="AY606"/>
      <c r="AZ606"/>
      <c r="BA606"/>
      <c r="BB606"/>
      <c r="BC606"/>
      <c r="BD606"/>
      <c r="BE606"/>
      <c r="BF606"/>
      <c r="BG606"/>
      <c r="BH606"/>
      <c r="BI606"/>
      <c r="BJ606"/>
      <c r="BK606"/>
      <c r="BL606"/>
      <c r="BM606"/>
      <c r="BN606"/>
      <c r="BO606"/>
      <c r="BP606"/>
      <c r="BQ606"/>
      <c r="BR606"/>
      <c r="EM606"/>
    </row>
    <row r="607" spans="16:143" x14ac:dyDescent="0.2">
      <c r="P607"/>
      <c r="Q607"/>
      <c r="S607"/>
      <c r="T607"/>
      <c r="U607"/>
      <c r="V607"/>
      <c r="W607"/>
      <c r="X607"/>
      <c r="Y607"/>
      <c r="Z607"/>
      <c r="AA607"/>
      <c r="AB607"/>
      <c r="AC607"/>
      <c r="AD607"/>
      <c r="AE607"/>
      <c r="AF607"/>
      <c r="AG607"/>
      <c r="AH607"/>
      <c r="AI607"/>
      <c r="AJ607"/>
      <c r="AK607"/>
      <c r="AL607"/>
      <c r="AM607"/>
      <c r="AN607"/>
      <c r="AO607"/>
      <c r="AP607"/>
      <c r="AQ607"/>
      <c r="AR607"/>
      <c r="AS607"/>
      <c r="AT607"/>
      <c r="AU607"/>
      <c r="AV607"/>
      <c r="AW607"/>
      <c r="AX607"/>
      <c r="AY607"/>
      <c r="AZ607"/>
      <c r="BA607"/>
      <c r="BB607"/>
      <c r="BC607"/>
      <c r="BD607"/>
      <c r="BE607"/>
      <c r="BF607"/>
      <c r="BG607"/>
      <c r="BH607"/>
      <c r="BI607"/>
      <c r="BJ607"/>
      <c r="BK607"/>
      <c r="BL607"/>
      <c r="BM607"/>
      <c r="BN607"/>
      <c r="BO607"/>
      <c r="BP607"/>
      <c r="BQ607"/>
      <c r="BR607"/>
      <c r="EM607"/>
    </row>
    <row r="608" spans="16:143" x14ac:dyDescent="0.2">
      <c r="P608"/>
      <c r="Q608"/>
      <c r="S608"/>
      <c r="T608"/>
      <c r="U608"/>
      <c r="V608"/>
      <c r="W608"/>
      <c r="X608"/>
      <c r="Y608"/>
      <c r="Z608"/>
      <c r="AA608"/>
      <c r="AB608"/>
      <c r="AC608"/>
      <c r="AD608"/>
      <c r="AE608"/>
      <c r="AF608"/>
      <c r="AG608"/>
      <c r="AH608"/>
      <c r="AI608"/>
      <c r="AJ608"/>
      <c r="AK608"/>
      <c r="AL608"/>
      <c r="AM608"/>
      <c r="AN608"/>
      <c r="AO608"/>
      <c r="AP608"/>
      <c r="AQ608"/>
      <c r="AR608"/>
      <c r="AS608"/>
      <c r="AT608"/>
      <c r="AU608"/>
      <c r="AV608"/>
      <c r="AW608"/>
      <c r="AX608"/>
      <c r="AY608"/>
      <c r="AZ608"/>
      <c r="BA608"/>
      <c r="BB608"/>
      <c r="BC608"/>
      <c r="BD608"/>
      <c r="BE608"/>
      <c r="BF608"/>
      <c r="BG608"/>
      <c r="BH608"/>
      <c r="BI608"/>
      <c r="BJ608"/>
      <c r="BK608"/>
      <c r="BL608"/>
      <c r="BM608"/>
      <c r="BN608"/>
      <c r="BO608"/>
      <c r="BP608"/>
      <c r="BQ608"/>
      <c r="BR608"/>
      <c r="EM608"/>
    </row>
    <row r="609" spans="16:143" x14ac:dyDescent="0.2">
      <c r="P609"/>
      <c r="Q609"/>
      <c r="S609"/>
      <c r="T609"/>
      <c r="U609"/>
      <c r="V609"/>
      <c r="W609"/>
      <c r="X609"/>
      <c r="Y609"/>
      <c r="Z609"/>
      <c r="AA609"/>
      <c r="AB609"/>
      <c r="AC609"/>
      <c r="AD609"/>
      <c r="AE609"/>
      <c r="AF609"/>
      <c r="AG609"/>
      <c r="AH609"/>
      <c r="AI609"/>
      <c r="AJ609"/>
      <c r="AK609"/>
      <c r="AL609"/>
      <c r="AM609"/>
      <c r="AN609"/>
      <c r="AO609"/>
      <c r="AP609"/>
      <c r="AQ609"/>
      <c r="AR609"/>
      <c r="AS609"/>
      <c r="AT609"/>
      <c r="AU609"/>
      <c r="AV609"/>
      <c r="AW609"/>
      <c r="AX609"/>
      <c r="AY609"/>
      <c r="AZ609"/>
      <c r="BA609"/>
      <c r="BB609"/>
      <c r="BC609"/>
      <c r="BD609"/>
      <c r="BE609"/>
      <c r="BF609"/>
      <c r="BG609"/>
      <c r="BH609"/>
      <c r="BI609"/>
      <c r="BJ609"/>
      <c r="BK609"/>
      <c r="BL609"/>
      <c r="BM609"/>
      <c r="BN609"/>
      <c r="BO609"/>
      <c r="BP609"/>
      <c r="BQ609"/>
      <c r="BR609"/>
      <c r="EM609"/>
    </row>
    <row r="610" spans="16:143" x14ac:dyDescent="0.2">
      <c r="P610"/>
      <c r="Q610"/>
      <c r="S610"/>
      <c r="T610"/>
      <c r="U610"/>
      <c r="V610"/>
      <c r="W610"/>
      <c r="X610"/>
      <c r="Y610"/>
      <c r="Z610"/>
      <c r="AA610"/>
      <c r="AB610"/>
      <c r="AC610"/>
      <c r="AD610"/>
      <c r="AE610"/>
      <c r="AF610"/>
      <c r="AG610"/>
      <c r="AH610"/>
      <c r="AI610"/>
      <c r="AJ610"/>
      <c r="AK610"/>
      <c r="AL610"/>
      <c r="AM610"/>
      <c r="AN610"/>
      <c r="AO610"/>
      <c r="AP610"/>
      <c r="AQ610"/>
      <c r="AR610"/>
      <c r="AS610"/>
      <c r="AT610"/>
      <c r="AU610"/>
      <c r="AV610"/>
      <c r="AW610"/>
      <c r="AX610"/>
      <c r="AY610"/>
      <c r="AZ610"/>
      <c r="BA610"/>
      <c r="BB610"/>
      <c r="BC610"/>
      <c r="BD610"/>
      <c r="BE610"/>
      <c r="BF610"/>
      <c r="BG610"/>
      <c r="BH610"/>
      <c r="BI610"/>
      <c r="BJ610"/>
      <c r="BK610"/>
      <c r="BL610"/>
      <c r="BM610"/>
      <c r="BN610"/>
      <c r="BO610"/>
      <c r="BP610"/>
      <c r="BQ610"/>
      <c r="BR610"/>
      <c r="EM610"/>
    </row>
    <row r="611" spans="16:143" x14ac:dyDescent="0.2">
      <c r="P611"/>
      <c r="Q611"/>
      <c r="S611"/>
      <c r="T611"/>
      <c r="U611"/>
      <c r="V611"/>
      <c r="W611"/>
      <c r="X611"/>
      <c r="Y611"/>
      <c r="Z611"/>
      <c r="AA611"/>
      <c r="AB611"/>
      <c r="AC611"/>
      <c r="AD611"/>
      <c r="AE611"/>
      <c r="AF611"/>
      <c r="AG611"/>
      <c r="AH611"/>
      <c r="AI611"/>
      <c r="AJ611"/>
      <c r="AK611"/>
      <c r="AL611"/>
      <c r="AM611"/>
      <c r="AN611"/>
      <c r="AO611"/>
      <c r="AP611"/>
      <c r="AQ611"/>
      <c r="AR611"/>
      <c r="AS611"/>
      <c r="AT611"/>
      <c r="AU611"/>
      <c r="AV611"/>
      <c r="AW611"/>
      <c r="AX611"/>
      <c r="AY611"/>
      <c r="AZ611"/>
      <c r="BA611"/>
      <c r="BB611"/>
      <c r="BC611"/>
      <c r="BD611"/>
      <c r="BE611"/>
      <c r="BF611"/>
      <c r="BG611"/>
      <c r="BH611"/>
      <c r="BI611"/>
      <c r="BJ611"/>
      <c r="BK611"/>
      <c r="BL611"/>
      <c r="BM611"/>
      <c r="BN611"/>
      <c r="BO611"/>
      <c r="BP611"/>
      <c r="BQ611"/>
      <c r="BR611"/>
      <c r="EM611"/>
    </row>
    <row r="612" spans="16:143" x14ac:dyDescent="0.2">
      <c r="P612"/>
      <c r="Q612"/>
      <c r="S612"/>
      <c r="T612"/>
      <c r="U612"/>
      <c r="V612"/>
      <c r="W612"/>
      <c r="X612"/>
      <c r="Y612"/>
      <c r="Z612"/>
      <c r="AA612"/>
      <c r="AB612"/>
      <c r="AC612"/>
      <c r="AD612"/>
      <c r="AE612"/>
      <c r="AF612"/>
      <c r="AG612"/>
      <c r="AH612"/>
      <c r="AI612"/>
      <c r="AJ612"/>
      <c r="AK612"/>
      <c r="AL612"/>
      <c r="AM612"/>
      <c r="AN612"/>
      <c r="AO612"/>
      <c r="AP612"/>
      <c r="AQ612"/>
      <c r="AR612"/>
      <c r="AS612"/>
      <c r="AT612"/>
      <c r="AU612"/>
      <c r="AV612"/>
      <c r="AW612"/>
      <c r="AX612"/>
      <c r="AY612"/>
      <c r="AZ612"/>
      <c r="BA612"/>
      <c r="BB612"/>
      <c r="BC612"/>
      <c r="BD612"/>
      <c r="BE612"/>
      <c r="BF612"/>
      <c r="BG612"/>
      <c r="BH612"/>
      <c r="BI612"/>
      <c r="BJ612"/>
      <c r="BK612"/>
      <c r="BL612"/>
      <c r="BM612"/>
      <c r="BN612"/>
      <c r="BO612"/>
      <c r="BP612"/>
      <c r="BQ612"/>
      <c r="BR612"/>
      <c r="EM612"/>
    </row>
    <row r="613" spans="16:143" x14ac:dyDescent="0.2">
      <c r="P613"/>
      <c r="Q613"/>
      <c r="S613"/>
      <c r="T613"/>
      <c r="U613"/>
      <c r="V613"/>
      <c r="W613"/>
      <c r="X613"/>
      <c r="Y613"/>
      <c r="Z613"/>
      <c r="AA613"/>
      <c r="AB613"/>
      <c r="AC613"/>
      <c r="AD613"/>
      <c r="AE613"/>
      <c r="AF613"/>
      <c r="AG613"/>
      <c r="AH613"/>
      <c r="AI613"/>
      <c r="AJ613"/>
      <c r="AK613"/>
      <c r="AL613"/>
      <c r="AM613"/>
      <c r="AN613"/>
      <c r="AO613"/>
      <c r="AP613"/>
      <c r="AQ613"/>
      <c r="AR613"/>
      <c r="AS613"/>
      <c r="AT613"/>
      <c r="AU613"/>
      <c r="AV613"/>
      <c r="AW613"/>
      <c r="AX613"/>
      <c r="AY613"/>
      <c r="AZ613"/>
      <c r="BA613"/>
      <c r="BB613"/>
      <c r="BC613"/>
      <c r="BD613"/>
      <c r="BE613"/>
      <c r="BF613"/>
      <c r="BG613"/>
      <c r="BH613"/>
      <c r="BI613"/>
      <c r="BJ613"/>
      <c r="BK613"/>
      <c r="BL613"/>
      <c r="BM613"/>
      <c r="BN613"/>
      <c r="BO613"/>
      <c r="BP613"/>
      <c r="BQ613"/>
      <c r="BR613"/>
      <c r="EM613"/>
    </row>
    <row r="614" spans="16:143" x14ac:dyDescent="0.2">
      <c r="P614"/>
      <c r="Q614"/>
      <c r="S614"/>
      <c r="T614"/>
      <c r="U614"/>
      <c r="V614"/>
      <c r="W614"/>
      <c r="X614"/>
      <c r="Y614"/>
      <c r="Z614"/>
      <c r="AA614"/>
      <c r="AB614"/>
      <c r="AC614"/>
      <c r="AD614"/>
      <c r="AE614"/>
      <c r="AF614"/>
      <c r="AG614"/>
      <c r="AH614"/>
      <c r="AI614"/>
      <c r="AJ614"/>
      <c r="AK614"/>
      <c r="AL614"/>
      <c r="AM614"/>
      <c r="AN614"/>
      <c r="AO614"/>
      <c r="AP614"/>
      <c r="AQ614"/>
      <c r="AR614"/>
      <c r="AS614"/>
      <c r="AT614"/>
      <c r="AU614"/>
      <c r="AV614"/>
      <c r="AW614"/>
      <c r="AX614"/>
      <c r="AY614"/>
      <c r="AZ614"/>
      <c r="BA614"/>
      <c r="BB614"/>
      <c r="BC614"/>
      <c r="BD614"/>
      <c r="BE614"/>
      <c r="BF614"/>
      <c r="BG614"/>
      <c r="BH614"/>
      <c r="BI614"/>
      <c r="BJ614"/>
      <c r="BK614"/>
      <c r="BL614"/>
      <c r="BM614"/>
      <c r="BN614"/>
      <c r="BO614"/>
      <c r="BP614"/>
      <c r="BQ614"/>
      <c r="BR614"/>
      <c r="EM614"/>
    </row>
    <row r="615" spans="16:143" x14ac:dyDescent="0.2">
      <c r="P615"/>
      <c r="Q615"/>
      <c r="S615"/>
      <c r="T615"/>
      <c r="U615"/>
      <c r="V615"/>
      <c r="W615"/>
      <c r="X615"/>
      <c r="Y615"/>
      <c r="Z615"/>
      <c r="AA615"/>
      <c r="AB615"/>
      <c r="AC615"/>
      <c r="AD615"/>
      <c r="AE615"/>
      <c r="AF615"/>
      <c r="AG615"/>
      <c r="AH615"/>
      <c r="AI615"/>
      <c r="AJ615"/>
      <c r="AK615"/>
      <c r="AL615"/>
      <c r="AM615"/>
      <c r="AN615"/>
      <c r="AO615"/>
      <c r="AP615"/>
      <c r="AQ615"/>
      <c r="AR615"/>
      <c r="AS615"/>
      <c r="AT615"/>
      <c r="AU615"/>
      <c r="AV615"/>
      <c r="AW615"/>
      <c r="AX615"/>
      <c r="AY615"/>
      <c r="AZ615"/>
      <c r="BA615"/>
      <c r="BB615"/>
      <c r="BC615"/>
      <c r="BD615"/>
      <c r="BE615"/>
      <c r="BF615"/>
      <c r="BG615"/>
      <c r="BH615"/>
      <c r="BI615"/>
      <c r="BJ615"/>
      <c r="BK615"/>
      <c r="BL615"/>
      <c r="BM615"/>
      <c r="BN615"/>
      <c r="BO615"/>
      <c r="BP615"/>
      <c r="BQ615"/>
      <c r="BR615"/>
      <c r="EM615"/>
    </row>
    <row r="616" spans="16:143" x14ac:dyDescent="0.2">
      <c r="P616"/>
      <c r="Q616"/>
      <c r="S616"/>
      <c r="T616"/>
      <c r="U616"/>
      <c r="V616"/>
      <c r="W616"/>
      <c r="X616"/>
      <c r="Y616"/>
      <c r="Z616"/>
      <c r="AA616"/>
      <c r="AB616"/>
      <c r="AC616"/>
      <c r="AD616"/>
      <c r="AE616"/>
      <c r="AF616"/>
      <c r="AG616"/>
      <c r="AH616"/>
      <c r="AI616"/>
      <c r="AJ616"/>
      <c r="AK616"/>
      <c r="AL616"/>
      <c r="AM616"/>
      <c r="AN616"/>
      <c r="AO616"/>
      <c r="AP616"/>
      <c r="AQ616"/>
      <c r="AR616"/>
      <c r="AS616"/>
      <c r="AT616"/>
      <c r="AU616"/>
      <c r="AV616"/>
      <c r="AW616"/>
      <c r="AX616"/>
      <c r="AY616"/>
      <c r="AZ616"/>
      <c r="BA616"/>
      <c r="BB616"/>
      <c r="BC616"/>
      <c r="BD616"/>
      <c r="BE616"/>
      <c r="BF616"/>
      <c r="BG616"/>
      <c r="BH616"/>
      <c r="BI616"/>
      <c r="BJ616"/>
      <c r="BK616"/>
      <c r="BL616"/>
      <c r="BM616"/>
      <c r="BN616"/>
      <c r="BO616"/>
      <c r="BP616"/>
      <c r="BQ616"/>
      <c r="BR616"/>
      <c r="EM616"/>
    </row>
    <row r="617" spans="16:143" x14ac:dyDescent="0.2">
      <c r="P617"/>
      <c r="Q617"/>
      <c r="S617"/>
      <c r="T617"/>
      <c r="U617"/>
      <c r="V617"/>
      <c r="W617"/>
      <c r="X617"/>
      <c r="Y617"/>
      <c r="Z617"/>
      <c r="AA617"/>
      <c r="AB617"/>
      <c r="AC617"/>
      <c r="AD617"/>
      <c r="AE617"/>
      <c r="AF617"/>
      <c r="AG617"/>
      <c r="AH617"/>
      <c r="AI617"/>
      <c r="AJ617"/>
      <c r="AK617"/>
      <c r="AL617"/>
      <c r="AM617"/>
      <c r="AN617"/>
      <c r="AO617"/>
      <c r="AP617"/>
      <c r="AQ617"/>
      <c r="AR617"/>
      <c r="AS617"/>
      <c r="AT617"/>
      <c r="AU617"/>
      <c r="AV617"/>
      <c r="AW617"/>
      <c r="AX617"/>
      <c r="AY617"/>
      <c r="AZ617"/>
      <c r="BA617"/>
      <c r="BB617"/>
      <c r="BC617"/>
      <c r="BD617"/>
      <c r="BE617"/>
      <c r="BF617"/>
      <c r="BG617"/>
      <c r="BH617"/>
      <c r="BI617"/>
      <c r="BJ617"/>
      <c r="BK617"/>
      <c r="BL617"/>
      <c r="BM617"/>
      <c r="BN617"/>
      <c r="BO617"/>
      <c r="BP617"/>
      <c r="BQ617"/>
      <c r="BR617"/>
      <c r="EM617"/>
    </row>
    <row r="618" spans="16:143" x14ac:dyDescent="0.2">
      <c r="P618"/>
      <c r="Q618"/>
      <c r="S618"/>
      <c r="T618"/>
      <c r="U618"/>
      <c r="V618"/>
      <c r="W618"/>
      <c r="X618"/>
      <c r="Y618"/>
      <c r="Z618"/>
      <c r="AA618"/>
      <c r="AB618"/>
      <c r="AC618"/>
      <c r="AD618"/>
      <c r="AE618"/>
      <c r="AF618"/>
      <c r="AG618"/>
      <c r="AH618"/>
      <c r="AI618"/>
      <c r="AJ618"/>
      <c r="AK618"/>
      <c r="AL618"/>
      <c r="AM618"/>
      <c r="AN618"/>
      <c r="AO618"/>
      <c r="AP618"/>
      <c r="AQ618"/>
      <c r="AR618"/>
      <c r="AS618"/>
      <c r="AT618"/>
      <c r="AU618"/>
      <c r="AV618"/>
      <c r="AW618"/>
      <c r="AX618"/>
      <c r="AY618"/>
      <c r="AZ618"/>
      <c r="BA618"/>
      <c r="BB618"/>
      <c r="BC618"/>
      <c r="BD618"/>
      <c r="BE618"/>
      <c r="BF618"/>
      <c r="BG618"/>
      <c r="BH618"/>
      <c r="BI618"/>
      <c r="BJ618"/>
      <c r="BK618"/>
      <c r="BL618"/>
      <c r="BM618"/>
      <c r="BN618"/>
      <c r="BO618"/>
      <c r="BP618"/>
      <c r="BQ618"/>
      <c r="BR618"/>
      <c r="EM618"/>
    </row>
    <row r="619" spans="16:143" x14ac:dyDescent="0.2">
      <c r="P619"/>
      <c r="Q619"/>
      <c r="S619"/>
      <c r="T619"/>
      <c r="U619"/>
      <c r="V619"/>
      <c r="W619"/>
      <c r="X619"/>
      <c r="Y619"/>
      <c r="Z619"/>
      <c r="AA619"/>
      <c r="AB619"/>
      <c r="AC619"/>
      <c r="AD619"/>
      <c r="AE619"/>
      <c r="AF619"/>
      <c r="AG619"/>
      <c r="AH619"/>
      <c r="AI619"/>
      <c r="AJ619"/>
      <c r="AK619"/>
      <c r="AL619"/>
      <c r="AM619"/>
      <c r="AN619"/>
      <c r="AO619"/>
      <c r="AP619"/>
      <c r="AQ619"/>
      <c r="AR619"/>
      <c r="AS619"/>
      <c r="AT619"/>
      <c r="AU619"/>
      <c r="AV619"/>
      <c r="AW619"/>
      <c r="AX619"/>
      <c r="AY619"/>
      <c r="AZ619"/>
      <c r="BA619"/>
      <c r="BB619"/>
      <c r="BC619"/>
      <c r="BD619"/>
      <c r="BE619"/>
      <c r="BF619"/>
      <c r="BG619"/>
      <c r="BH619"/>
      <c r="BI619"/>
      <c r="BJ619"/>
      <c r="BK619"/>
      <c r="BL619"/>
      <c r="BM619"/>
      <c r="BN619"/>
      <c r="BO619"/>
      <c r="BP619"/>
      <c r="BQ619"/>
      <c r="BR619"/>
      <c r="EM619"/>
    </row>
    <row r="620" spans="16:143" x14ac:dyDescent="0.2">
      <c r="P620"/>
      <c r="Q620"/>
      <c r="S620"/>
      <c r="T620"/>
      <c r="U620"/>
      <c r="V620"/>
      <c r="W620"/>
      <c r="X620"/>
      <c r="Y620"/>
      <c r="Z620"/>
      <c r="AA620"/>
      <c r="AB620"/>
      <c r="AC620"/>
      <c r="AD620"/>
      <c r="AE620"/>
      <c r="AF620"/>
      <c r="AG620"/>
      <c r="AH620"/>
      <c r="AI620"/>
      <c r="AJ620"/>
      <c r="AK620"/>
      <c r="AL620"/>
      <c r="AM620"/>
      <c r="AN620"/>
      <c r="AO620"/>
      <c r="AP620"/>
      <c r="AQ620"/>
      <c r="AR620"/>
      <c r="AS620"/>
      <c r="AT620"/>
      <c r="AU620"/>
      <c r="AV620"/>
      <c r="AW620"/>
      <c r="AX620"/>
      <c r="AY620"/>
      <c r="AZ620"/>
      <c r="BA620"/>
      <c r="BB620"/>
      <c r="BC620"/>
      <c r="BD620"/>
      <c r="BE620"/>
      <c r="BF620"/>
      <c r="BG620"/>
      <c r="BH620"/>
      <c r="BI620"/>
      <c r="BJ620"/>
      <c r="BK620"/>
      <c r="BL620"/>
      <c r="BM620"/>
      <c r="BN620"/>
      <c r="BO620"/>
      <c r="BP620"/>
      <c r="BQ620"/>
      <c r="BR620"/>
      <c r="EM620"/>
    </row>
    <row r="621" spans="16:143" x14ac:dyDescent="0.2">
      <c r="P621"/>
      <c r="Q621"/>
      <c r="S621"/>
      <c r="T621"/>
      <c r="U621"/>
      <c r="V621"/>
      <c r="W621"/>
      <c r="X621"/>
      <c r="Y621"/>
      <c r="Z621"/>
      <c r="AA621"/>
      <c r="AB621"/>
      <c r="AC621"/>
      <c r="AD621"/>
      <c r="AE621"/>
      <c r="AF621"/>
      <c r="AG621"/>
      <c r="AH621"/>
      <c r="AI621"/>
      <c r="AJ621"/>
      <c r="AK621"/>
      <c r="AL621"/>
      <c r="AM621"/>
      <c r="AN621"/>
      <c r="AO621"/>
      <c r="AP621"/>
      <c r="AQ621"/>
      <c r="AR621"/>
      <c r="AS621"/>
      <c r="AT621"/>
      <c r="AU621"/>
      <c r="AV621"/>
      <c r="AW621"/>
      <c r="AX621"/>
      <c r="AY621"/>
      <c r="AZ621"/>
      <c r="BA621"/>
      <c r="BB621"/>
      <c r="BC621"/>
      <c r="BD621"/>
      <c r="BE621"/>
      <c r="BF621"/>
      <c r="BG621"/>
      <c r="BH621"/>
      <c r="BI621"/>
      <c r="BJ621"/>
      <c r="BK621"/>
      <c r="BL621"/>
      <c r="BM621"/>
      <c r="BN621"/>
      <c r="BO621"/>
      <c r="BP621"/>
      <c r="BQ621"/>
      <c r="BR621"/>
      <c r="EM621"/>
    </row>
    <row r="622" spans="16:143" x14ac:dyDescent="0.2">
      <c r="P622"/>
      <c r="Q622"/>
      <c r="S622"/>
      <c r="T622"/>
      <c r="U622"/>
      <c r="V622"/>
      <c r="W622"/>
      <c r="X622"/>
      <c r="Y622"/>
      <c r="Z622"/>
      <c r="AA622"/>
      <c r="AB622"/>
      <c r="AC622"/>
      <c r="AD622"/>
      <c r="AE622"/>
      <c r="AF622"/>
      <c r="AG622"/>
      <c r="AH622"/>
      <c r="AI622"/>
      <c r="AJ622"/>
      <c r="AK622"/>
      <c r="AL622"/>
      <c r="AM622"/>
      <c r="AN622"/>
      <c r="AO622"/>
      <c r="AP622"/>
      <c r="AQ622"/>
      <c r="AR622"/>
      <c r="AS622"/>
      <c r="AT622"/>
      <c r="AU622"/>
      <c r="AV622"/>
      <c r="AW622"/>
      <c r="AX622"/>
      <c r="AY622"/>
      <c r="AZ622"/>
      <c r="BA622"/>
      <c r="BB622"/>
      <c r="BC622"/>
      <c r="BD622"/>
      <c r="BE622"/>
      <c r="BF622"/>
      <c r="BG622"/>
      <c r="BH622"/>
      <c r="BI622"/>
      <c r="BJ622"/>
      <c r="BK622"/>
      <c r="BL622"/>
      <c r="BM622"/>
      <c r="BN622"/>
      <c r="BO622"/>
      <c r="BP622"/>
      <c r="BQ622"/>
      <c r="BR622"/>
      <c r="EM622"/>
    </row>
    <row r="623" spans="16:143" x14ac:dyDescent="0.2">
      <c r="P623"/>
      <c r="Q623"/>
      <c r="S623"/>
      <c r="T623"/>
      <c r="U623"/>
      <c r="V623"/>
      <c r="W623"/>
      <c r="X623"/>
      <c r="Y623"/>
      <c r="Z623"/>
      <c r="AA623"/>
      <c r="AB623"/>
      <c r="AC623"/>
      <c r="AD623"/>
      <c r="AE623"/>
      <c r="AF623"/>
      <c r="AG623"/>
      <c r="AH623"/>
      <c r="AI623"/>
      <c r="AJ623"/>
      <c r="AK623"/>
      <c r="AL623"/>
      <c r="AM623"/>
      <c r="AN623"/>
      <c r="AO623"/>
      <c r="AP623"/>
      <c r="AQ623"/>
      <c r="AR623"/>
      <c r="AS623"/>
      <c r="AT623"/>
      <c r="AU623"/>
      <c r="AV623"/>
      <c r="AW623"/>
      <c r="AX623"/>
      <c r="AY623"/>
      <c r="AZ623"/>
      <c r="BA623"/>
      <c r="BB623"/>
      <c r="BC623"/>
      <c r="BD623"/>
      <c r="BE623"/>
      <c r="BF623"/>
      <c r="BG623"/>
      <c r="BH623"/>
      <c r="BI623"/>
      <c r="BJ623"/>
      <c r="BK623"/>
      <c r="BL623"/>
      <c r="BM623"/>
      <c r="BN623"/>
      <c r="BO623"/>
      <c r="BP623"/>
      <c r="BQ623"/>
      <c r="BR623"/>
      <c r="EM623"/>
    </row>
    <row r="624" spans="16:143" x14ac:dyDescent="0.2">
      <c r="P624"/>
      <c r="Q624"/>
      <c r="S624"/>
      <c r="T624"/>
      <c r="U624"/>
      <c r="V624"/>
      <c r="W624"/>
      <c r="X624"/>
      <c r="Y624"/>
      <c r="Z624"/>
      <c r="AA624"/>
      <c r="AB624"/>
      <c r="AC624"/>
      <c r="AD624"/>
      <c r="AE624"/>
      <c r="AF624"/>
      <c r="AG624"/>
      <c r="AH624"/>
      <c r="AI624"/>
      <c r="AJ624"/>
      <c r="AK624"/>
      <c r="AL624"/>
      <c r="AM624"/>
      <c r="AN624"/>
      <c r="AO624"/>
      <c r="AP624"/>
      <c r="AQ624"/>
      <c r="AR624"/>
      <c r="AS624"/>
      <c r="AT624"/>
      <c r="AU624"/>
      <c r="AV624"/>
      <c r="AW624"/>
      <c r="AX624"/>
      <c r="AY624"/>
      <c r="AZ624"/>
      <c r="BA624"/>
      <c r="BB624"/>
      <c r="BC624"/>
      <c r="BD624"/>
      <c r="BE624"/>
      <c r="BF624"/>
      <c r="BG624"/>
      <c r="BH624"/>
      <c r="BI624"/>
      <c r="BJ624"/>
      <c r="BK624"/>
      <c r="BL624"/>
      <c r="BM624"/>
      <c r="BN624"/>
      <c r="BO624"/>
      <c r="BP624"/>
      <c r="BQ624"/>
      <c r="BR624"/>
      <c r="EM624"/>
    </row>
    <row r="625" spans="16:143" x14ac:dyDescent="0.2">
      <c r="P625"/>
      <c r="Q625"/>
      <c r="S625"/>
      <c r="T625"/>
      <c r="U625"/>
      <c r="V625"/>
      <c r="W625"/>
      <c r="X625"/>
      <c r="Y625"/>
      <c r="Z625"/>
      <c r="AA625"/>
      <c r="AB625"/>
      <c r="AC625"/>
      <c r="AD625"/>
      <c r="AE625"/>
      <c r="AF625"/>
      <c r="AG625"/>
      <c r="AH625"/>
      <c r="AI625"/>
      <c r="AJ625"/>
      <c r="AK625"/>
      <c r="AL625"/>
      <c r="AM625"/>
      <c r="AN625"/>
      <c r="AO625"/>
      <c r="AP625"/>
      <c r="AQ625"/>
      <c r="AR625"/>
      <c r="AS625"/>
      <c r="AT625"/>
      <c r="AU625"/>
      <c r="AV625"/>
      <c r="AW625"/>
      <c r="AX625"/>
      <c r="AY625"/>
      <c r="AZ625"/>
      <c r="BA625"/>
      <c r="BB625"/>
      <c r="BC625"/>
      <c r="BD625"/>
      <c r="BE625"/>
      <c r="BF625"/>
      <c r="BG625"/>
      <c r="BH625"/>
      <c r="BI625"/>
      <c r="BJ625"/>
      <c r="BK625"/>
      <c r="BL625"/>
      <c r="BM625"/>
      <c r="BN625"/>
      <c r="BO625"/>
      <c r="BP625"/>
      <c r="BQ625"/>
      <c r="BR625"/>
      <c r="EM625"/>
    </row>
    <row r="626" spans="16:143" x14ac:dyDescent="0.2">
      <c r="P626"/>
      <c r="Q626"/>
      <c r="S626"/>
      <c r="T626"/>
      <c r="U626"/>
      <c r="V626"/>
      <c r="W626"/>
      <c r="X626"/>
      <c r="Y626"/>
      <c r="Z626"/>
      <c r="AA626"/>
      <c r="AB626"/>
      <c r="AC626"/>
      <c r="AD626"/>
      <c r="AE626"/>
      <c r="AF626"/>
      <c r="AG626"/>
      <c r="AH626"/>
      <c r="AI626"/>
      <c r="AJ626"/>
      <c r="AK626"/>
      <c r="AL626"/>
      <c r="AM626"/>
      <c r="AN626"/>
      <c r="AO626"/>
      <c r="AP626"/>
      <c r="AQ626"/>
      <c r="AR626"/>
      <c r="AS626"/>
      <c r="AT626"/>
      <c r="AU626"/>
      <c r="AV626"/>
      <c r="AW626"/>
      <c r="AX626"/>
      <c r="AY626"/>
      <c r="AZ626"/>
      <c r="BA626"/>
      <c r="BB626"/>
      <c r="BC626"/>
      <c r="BD626"/>
      <c r="BE626"/>
      <c r="BF626"/>
      <c r="BG626"/>
      <c r="BH626"/>
      <c r="BI626"/>
      <c r="BJ626"/>
      <c r="BK626"/>
      <c r="BL626"/>
      <c r="BM626"/>
      <c r="BN626"/>
      <c r="BO626"/>
      <c r="BP626"/>
      <c r="BQ626"/>
      <c r="BR626"/>
      <c r="EM626"/>
    </row>
    <row r="627" spans="16:143" x14ac:dyDescent="0.2">
      <c r="P627"/>
      <c r="Q627"/>
      <c r="S627"/>
      <c r="T627"/>
      <c r="U627"/>
      <c r="V627"/>
      <c r="W627"/>
      <c r="X627"/>
      <c r="Y627"/>
      <c r="Z627"/>
      <c r="AA627"/>
      <c r="AB627"/>
      <c r="AC627"/>
      <c r="AD627"/>
      <c r="AE627"/>
      <c r="AF627"/>
      <c r="AG627"/>
      <c r="AH627"/>
      <c r="AI627"/>
      <c r="AJ627"/>
      <c r="AK627"/>
      <c r="AL627"/>
      <c r="AM627"/>
      <c r="AN627"/>
      <c r="AO627"/>
      <c r="AP627"/>
      <c r="AQ627"/>
      <c r="AR627"/>
      <c r="AS627"/>
      <c r="AT627"/>
      <c r="AU627"/>
      <c r="AV627"/>
      <c r="AW627"/>
      <c r="AX627"/>
      <c r="AY627"/>
      <c r="AZ627"/>
      <c r="BA627"/>
      <c r="BB627"/>
      <c r="BC627"/>
      <c r="BD627"/>
      <c r="BE627"/>
      <c r="BF627"/>
      <c r="BG627"/>
      <c r="BH627"/>
      <c r="BI627"/>
      <c r="BJ627"/>
      <c r="BK627"/>
      <c r="BL627"/>
      <c r="BM627"/>
      <c r="BN627"/>
      <c r="BO627"/>
      <c r="BP627"/>
      <c r="BQ627"/>
      <c r="BR627"/>
      <c r="EM627"/>
    </row>
    <row r="628" spans="16:143" x14ac:dyDescent="0.2">
      <c r="P628"/>
      <c r="Q628"/>
      <c r="S628"/>
      <c r="T628"/>
      <c r="U628"/>
      <c r="V628"/>
      <c r="W628"/>
      <c r="X628"/>
      <c r="Y628"/>
      <c r="Z628"/>
      <c r="AA628"/>
      <c r="AB628"/>
      <c r="AC628"/>
      <c r="AD628"/>
      <c r="AE628"/>
      <c r="AF628"/>
      <c r="AG628"/>
      <c r="AH628"/>
      <c r="AI628"/>
      <c r="AJ628"/>
      <c r="AK628"/>
      <c r="AL628"/>
      <c r="AM628"/>
      <c r="AN628"/>
      <c r="AO628"/>
      <c r="AP628"/>
      <c r="AQ628"/>
      <c r="AR628"/>
      <c r="AS628"/>
      <c r="AT628"/>
      <c r="AU628"/>
      <c r="AV628"/>
      <c r="AW628"/>
      <c r="AX628"/>
      <c r="AY628"/>
      <c r="AZ628"/>
      <c r="BA628"/>
      <c r="BB628"/>
      <c r="BC628"/>
      <c r="BD628"/>
      <c r="BE628"/>
      <c r="BF628"/>
      <c r="BG628"/>
      <c r="BH628"/>
      <c r="BI628"/>
      <c r="BJ628"/>
      <c r="BK628"/>
      <c r="BL628"/>
      <c r="BM628"/>
      <c r="BN628"/>
      <c r="BO628"/>
      <c r="BP628"/>
      <c r="BQ628"/>
      <c r="BR628"/>
      <c r="EM628"/>
    </row>
    <row r="629" spans="16:143" x14ac:dyDescent="0.2">
      <c r="P629"/>
      <c r="Q629"/>
      <c r="S629"/>
      <c r="T629"/>
      <c r="U629"/>
      <c r="V629"/>
      <c r="W629"/>
      <c r="X629"/>
      <c r="Y629"/>
      <c r="Z629"/>
      <c r="AA629"/>
      <c r="AB629"/>
      <c r="AC629"/>
      <c r="AD629"/>
      <c r="AE629"/>
      <c r="AF629"/>
      <c r="AG629"/>
      <c r="AH629"/>
      <c r="AI629"/>
      <c r="AJ629"/>
      <c r="AK629"/>
      <c r="AL629"/>
      <c r="AM629"/>
      <c r="AN629"/>
      <c r="AO629"/>
      <c r="AP629"/>
      <c r="AQ629"/>
      <c r="AR629"/>
      <c r="AS629"/>
      <c r="AT629"/>
      <c r="AU629"/>
      <c r="AV629"/>
      <c r="AW629"/>
      <c r="AX629"/>
      <c r="AY629"/>
      <c r="AZ629"/>
      <c r="BA629"/>
      <c r="BB629"/>
      <c r="BC629"/>
      <c r="BD629"/>
      <c r="BE629"/>
      <c r="BF629"/>
      <c r="BG629"/>
      <c r="BH629"/>
      <c r="BI629"/>
      <c r="BJ629"/>
      <c r="BK629"/>
      <c r="BL629"/>
      <c r="BM629"/>
      <c r="BN629"/>
      <c r="BO629"/>
      <c r="BP629"/>
      <c r="BQ629"/>
      <c r="BR629"/>
      <c r="EM629"/>
    </row>
    <row r="630" spans="16:143" x14ac:dyDescent="0.2">
      <c r="P630"/>
      <c r="Q630"/>
      <c r="S630"/>
      <c r="T630"/>
      <c r="U630"/>
      <c r="V630"/>
      <c r="W630"/>
      <c r="X630"/>
      <c r="Y630"/>
      <c r="Z630"/>
      <c r="AA630"/>
      <c r="AB630"/>
      <c r="AC630"/>
      <c r="AD630"/>
      <c r="AE630"/>
      <c r="AF630"/>
      <c r="AG630"/>
      <c r="AH630"/>
      <c r="AI630"/>
      <c r="AJ630"/>
      <c r="AK630"/>
      <c r="AL630"/>
      <c r="AM630"/>
      <c r="AN630"/>
      <c r="AO630"/>
      <c r="AP630"/>
      <c r="AQ630"/>
      <c r="AR630"/>
      <c r="AS630"/>
      <c r="AT630"/>
      <c r="AU630"/>
      <c r="AV630"/>
      <c r="AW630"/>
      <c r="AX630"/>
      <c r="AY630"/>
      <c r="AZ630"/>
      <c r="BA630"/>
      <c r="BB630"/>
      <c r="BC630"/>
      <c r="BD630"/>
      <c r="BE630"/>
      <c r="BF630"/>
      <c r="BG630"/>
      <c r="BH630"/>
      <c r="BI630"/>
      <c r="BJ630"/>
      <c r="BK630"/>
      <c r="BL630"/>
      <c r="BM630"/>
      <c r="BN630"/>
      <c r="BO630"/>
      <c r="BP630"/>
      <c r="BQ630"/>
      <c r="BR630"/>
      <c r="EM630"/>
    </row>
    <row r="631" spans="16:143" x14ac:dyDescent="0.2">
      <c r="P631"/>
      <c r="Q631"/>
      <c r="S631"/>
      <c r="T631"/>
      <c r="U631"/>
      <c r="V631"/>
      <c r="W631"/>
      <c r="X631"/>
      <c r="Y631"/>
      <c r="Z631"/>
      <c r="AA631"/>
      <c r="AB631"/>
      <c r="AC631"/>
      <c r="AD631"/>
      <c r="AE631"/>
      <c r="AF631"/>
      <c r="AG631"/>
      <c r="AH631"/>
      <c r="AI631"/>
      <c r="AJ631"/>
      <c r="AK631"/>
      <c r="AL631"/>
      <c r="AM631"/>
      <c r="AN631"/>
      <c r="AO631"/>
      <c r="AP631"/>
      <c r="AQ631"/>
      <c r="AR631"/>
      <c r="AS631"/>
      <c r="AT631"/>
      <c r="AU631"/>
      <c r="AV631"/>
      <c r="AW631"/>
      <c r="AX631"/>
      <c r="AY631"/>
      <c r="AZ631"/>
      <c r="BA631"/>
      <c r="BB631"/>
      <c r="BC631"/>
      <c r="BD631"/>
      <c r="BE631"/>
      <c r="BF631"/>
      <c r="BG631"/>
      <c r="BH631"/>
      <c r="BI631"/>
      <c r="BJ631"/>
      <c r="BK631"/>
      <c r="BL631"/>
      <c r="BM631"/>
      <c r="BN631"/>
      <c r="BO631"/>
      <c r="BP631"/>
      <c r="BQ631"/>
      <c r="BR631"/>
      <c r="EM631"/>
    </row>
    <row r="632" spans="16:143" x14ac:dyDescent="0.2">
      <c r="P632"/>
      <c r="Q632"/>
      <c r="S632"/>
      <c r="T632"/>
      <c r="U632"/>
      <c r="V632"/>
      <c r="W632"/>
      <c r="X632"/>
      <c r="Y632"/>
      <c r="Z632"/>
      <c r="AA632"/>
      <c r="AB632"/>
      <c r="AC632"/>
      <c r="AD632"/>
      <c r="AE632"/>
      <c r="AF632"/>
      <c r="AG632"/>
      <c r="AH632"/>
      <c r="AI632"/>
      <c r="AJ632"/>
      <c r="AK632"/>
      <c r="AL632"/>
      <c r="AM632"/>
      <c r="AN632"/>
      <c r="AO632"/>
      <c r="AP632"/>
      <c r="AQ632"/>
      <c r="AR632"/>
      <c r="AS632"/>
      <c r="AT632"/>
      <c r="AU632"/>
      <c r="AV632"/>
      <c r="AW632"/>
      <c r="AX632"/>
      <c r="AY632"/>
      <c r="AZ632"/>
      <c r="BA632"/>
      <c r="BB632"/>
      <c r="BC632"/>
      <c r="BD632"/>
      <c r="BE632"/>
      <c r="BF632"/>
      <c r="BG632"/>
      <c r="BH632"/>
      <c r="BI632"/>
      <c r="BJ632"/>
      <c r="BK632"/>
      <c r="BL632"/>
      <c r="BM632"/>
      <c r="BN632"/>
      <c r="BO632"/>
      <c r="BP632"/>
      <c r="BQ632"/>
      <c r="BR632"/>
      <c r="EM632"/>
    </row>
    <row r="633" spans="16:143" x14ac:dyDescent="0.2">
      <c r="P633"/>
      <c r="Q633"/>
      <c r="S633"/>
      <c r="T633"/>
      <c r="U633"/>
      <c r="V633"/>
      <c r="W633"/>
      <c r="X633"/>
      <c r="Y633"/>
      <c r="Z633"/>
      <c r="AA633"/>
      <c r="AB633"/>
      <c r="AC633"/>
      <c r="AD633"/>
      <c r="AE633"/>
      <c r="AF633"/>
      <c r="AG633"/>
      <c r="AH633"/>
      <c r="AI633"/>
      <c r="AJ633"/>
      <c r="AK633"/>
      <c r="AL633"/>
      <c r="AM633"/>
      <c r="AN633"/>
      <c r="AO633"/>
      <c r="AP633"/>
      <c r="AQ633"/>
      <c r="AR633"/>
      <c r="AS633"/>
      <c r="AT633"/>
      <c r="AU633"/>
      <c r="AV633"/>
      <c r="AW633"/>
      <c r="AX633"/>
      <c r="AY633"/>
      <c r="AZ633"/>
      <c r="BA633"/>
      <c r="BB633"/>
      <c r="BC633"/>
      <c r="BD633"/>
      <c r="BE633"/>
      <c r="BF633"/>
      <c r="BG633"/>
      <c r="BH633"/>
      <c r="BI633"/>
      <c r="BJ633"/>
      <c r="BK633"/>
      <c r="BL633"/>
      <c r="BM633"/>
      <c r="BN633"/>
      <c r="BO633"/>
      <c r="BP633"/>
      <c r="BQ633"/>
      <c r="BR633"/>
      <c r="EM633"/>
    </row>
    <row r="634" spans="16:143" x14ac:dyDescent="0.2">
      <c r="P634"/>
      <c r="Q634"/>
      <c r="S634"/>
      <c r="T634"/>
      <c r="U634"/>
      <c r="V634"/>
      <c r="W634"/>
      <c r="X634"/>
      <c r="Y634"/>
      <c r="Z634"/>
      <c r="AA634"/>
      <c r="AB634"/>
      <c r="AC634"/>
      <c r="AD634"/>
      <c r="AE634"/>
      <c r="AF634"/>
      <c r="AG634"/>
      <c r="AH634"/>
      <c r="AI634"/>
      <c r="AJ634"/>
      <c r="AK634"/>
      <c r="AL634"/>
      <c r="AM634"/>
      <c r="AN634"/>
      <c r="AO634"/>
      <c r="AP634"/>
      <c r="AQ634"/>
      <c r="AR634"/>
      <c r="AS634"/>
      <c r="AT634"/>
      <c r="AU634"/>
      <c r="AV634"/>
      <c r="AW634"/>
      <c r="AX634"/>
      <c r="AY634"/>
      <c r="AZ634"/>
      <c r="BA634"/>
      <c r="BB634"/>
      <c r="BC634"/>
      <c r="BD634"/>
      <c r="BE634"/>
      <c r="BF634"/>
      <c r="BG634"/>
      <c r="BH634"/>
      <c r="BI634"/>
      <c r="BJ634"/>
      <c r="BK634"/>
      <c r="BL634"/>
      <c r="BM634"/>
      <c r="BN634"/>
      <c r="BO634"/>
      <c r="BP634"/>
      <c r="BQ634"/>
      <c r="BR634"/>
      <c r="EM634"/>
    </row>
    <row r="635" spans="16:143" x14ac:dyDescent="0.2">
      <c r="P635"/>
      <c r="Q635"/>
      <c r="S635"/>
      <c r="T635"/>
      <c r="U635"/>
      <c r="V635"/>
      <c r="W635"/>
      <c r="X635"/>
      <c r="Y635"/>
      <c r="Z635"/>
      <c r="AA635"/>
      <c r="AB635"/>
      <c r="AC635"/>
      <c r="AD635"/>
      <c r="AE635"/>
      <c r="AF635"/>
      <c r="AG635"/>
      <c r="AH635"/>
      <c r="AI635"/>
      <c r="AJ635"/>
      <c r="AK635"/>
      <c r="AL635"/>
      <c r="AM635"/>
      <c r="AN635"/>
      <c r="AO635"/>
      <c r="AP635"/>
      <c r="AQ635"/>
      <c r="AR635"/>
      <c r="AS635"/>
      <c r="AT635"/>
      <c r="AU635"/>
      <c r="AV635"/>
      <c r="AW635"/>
      <c r="AX635"/>
      <c r="AY635"/>
      <c r="AZ635"/>
      <c r="BA635"/>
      <c r="BB635"/>
      <c r="BC635"/>
      <c r="BD635"/>
      <c r="BE635"/>
      <c r="BF635"/>
      <c r="BG635"/>
      <c r="BH635"/>
      <c r="BI635"/>
      <c r="BJ635"/>
      <c r="BK635"/>
      <c r="BL635"/>
      <c r="BM635"/>
      <c r="BN635"/>
      <c r="BO635"/>
      <c r="BP635"/>
      <c r="BQ635"/>
      <c r="BR635"/>
      <c r="EM635"/>
    </row>
    <row r="636" spans="16:143" x14ac:dyDescent="0.2">
      <c r="P636"/>
      <c r="Q636"/>
      <c r="S636"/>
      <c r="T636"/>
      <c r="U636"/>
      <c r="V636"/>
      <c r="W636"/>
      <c r="X636"/>
      <c r="Y636"/>
      <c r="Z636"/>
      <c r="AA636"/>
      <c r="AB636"/>
      <c r="AC636"/>
      <c r="AD636"/>
      <c r="AE636"/>
      <c r="AF636"/>
      <c r="AG636"/>
      <c r="AH636"/>
      <c r="AI636"/>
      <c r="AJ636"/>
      <c r="AK636"/>
      <c r="AL636"/>
      <c r="AM636"/>
      <c r="AN636"/>
      <c r="AO636"/>
      <c r="AP636"/>
      <c r="AQ636"/>
      <c r="AR636"/>
      <c r="AS636"/>
      <c r="AT636"/>
      <c r="AU636"/>
      <c r="AV636"/>
      <c r="AW636"/>
      <c r="AX636"/>
      <c r="AY636"/>
      <c r="AZ636"/>
      <c r="BA636"/>
      <c r="BB636"/>
      <c r="BC636"/>
      <c r="BD636"/>
      <c r="BE636"/>
      <c r="BF636"/>
      <c r="BG636"/>
      <c r="BH636"/>
      <c r="BI636"/>
      <c r="BJ636"/>
      <c r="BK636"/>
      <c r="BL636"/>
      <c r="BM636"/>
      <c r="BN636"/>
      <c r="BO636"/>
      <c r="BP636"/>
      <c r="BQ636"/>
      <c r="BR636"/>
      <c r="EM636"/>
    </row>
    <row r="637" spans="16:143" x14ac:dyDescent="0.2">
      <c r="P637"/>
      <c r="Q637"/>
      <c r="S637"/>
      <c r="T637"/>
      <c r="U637"/>
      <c r="V637"/>
      <c r="W637"/>
      <c r="X637"/>
      <c r="Y637"/>
      <c r="Z637"/>
      <c r="AA637"/>
      <c r="AB637"/>
      <c r="AC637"/>
      <c r="AD637"/>
      <c r="AE637"/>
      <c r="AF637"/>
      <c r="AG637"/>
      <c r="AH637"/>
      <c r="AI637"/>
      <c r="AJ637"/>
      <c r="AK637"/>
      <c r="AL637"/>
      <c r="AM637"/>
      <c r="AN637"/>
      <c r="AO637"/>
      <c r="AP637"/>
      <c r="AQ637"/>
      <c r="AR637"/>
      <c r="AS637"/>
      <c r="AT637"/>
      <c r="AU637"/>
      <c r="AV637"/>
      <c r="AW637"/>
      <c r="AX637"/>
      <c r="AY637"/>
      <c r="AZ637"/>
      <c r="BA637"/>
      <c r="BB637"/>
      <c r="BC637"/>
      <c r="BD637"/>
      <c r="BE637"/>
      <c r="BF637"/>
      <c r="BG637"/>
      <c r="BH637"/>
      <c r="BI637"/>
      <c r="BJ637"/>
      <c r="BK637"/>
      <c r="BL637"/>
      <c r="BM637"/>
      <c r="BN637"/>
      <c r="BO637"/>
      <c r="BP637"/>
      <c r="BQ637"/>
      <c r="BR637"/>
      <c r="EM637"/>
    </row>
    <row r="638" spans="16:143" x14ac:dyDescent="0.2">
      <c r="P638"/>
      <c r="Q638"/>
      <c r="S638"/>
      <c r="T638"/>
      <c r="U638"/>
      <c r="V638"/>
      <c r="W638"/>
      <c r="X638"/>
      <c r="Y638"/>
      <c r="Z638"/>
      <c r="AA638"/>
      <c r="AB638"/>
      <c r="AC638"/>
      <c r="AD638"/>
      <c r="AE638"/>
      <c r="AF638"/>
      <c r="AG638"/>
      <c r="AH638"/>
      <c r="AI638"/>
      <c r="AJ638"/>
      <c r="AK638"/>
      <c r="AL638"/>
      <c r="AM638"/>
      <c r="AN638"/>
      <c r="AO638"/>
      <c r="AP638"/>
      <c r="AQ638"/>
      <c r="AR638"/>
      <c r="AS638"/>
      <c r="AT638"/>
      <c r="AU638"/>
      <c r="AV638"/>
      <c r="AW638"/>
      <c r="AX638"/>
      <c r="AY638"/>
      <c r="AZ638"/>
      <c r="BA638"/>
      <c r="BB638"/>
      <c r="BC638"/>
      <c r="BD638"/>
      <c r="BE638"/>
      <c r="BF638"/>
      <c r="BG638"/>
      <c r="BH638"/>
      <c r="BI638"/>
      <c r="BJ638"/>
      <c r="BK638"/>
      <c r="BL638"/>
      <c r="BM638"/>
      <c r="BN638"/>
      <c r="BO638"/>
      <c r="BP638"/>
      <c r="BQ638"/>
      <c r="BR638"/>
      <c r="EM638"/>
    </row>
    <row r="639" spans="16:143" x14ac:dyDescent="0.2">
      <c r="P639"/>
      <c r="Q639"/>
      <c r="S639"/>
      <c r="T639"/>
      <c r="U639"/>
      <c r="V639"/>
      <c r="W639"/>
      <c r="X639"/>
      <c r="Y639"/>
      <c r="Z639"/>
      <c r="AA639"/>
      <c r="AB639"/>
      <c r="AC639"/>
      <c r="AD639"/>
      <c r="AE639"/>
      <c r="AF639"/>
      <c r="AG639"/>
      <c r="AH639"/>
      <c r="AI639"/>
      <c r="AJ639"/>
      <c r="AK639"/>
      <c r="AL639"/>
      <c r="AM639"/>
      <c r="AN639"/>
      <c r="AO639"/>
      <c r="AP639"/>
      <c r="AQ639"/>
      <c r="AR639"/>
      <c r="AS639"/>
      <c r="AT639"/>
      <c r="AU639"/>
      <c r="AV639"/>
      <c r="AW639"/>
      <c r="AX639"/>
      <c r="AY639"/>
      <c r="AZ639"/>
      <c r="BA639"/>
      <c r="BB639"/>
      <c r="BC639"/>
      <c r="BD639"/>
      <c r="BE639"/>
      <c r="BF639"/>
      <c r="BG639"/>
      <c r="BH639"/>
      <c r="BI639"/>
      <c r="BJ639"/>
      <c r="BK639"/>
      <c r="BL639"/>
      <c r="BM639"/>
      <c r="BN639"/>
      <c r="BO639"/>
      <c r="BP639"/>
      <c r="BQ639"/>
      <c r="BR639"/>
      <c r="EM639"/>
    </row>
    <row r="640" spans="16:143" x14ac:dyDescent="0.2">
      <c r="P640"/>
      <c r="Q640"/>
      <c r="S640"/>
      <c r="T640"/>
      <c r="U640"/>
      <c r="V640"/>
      <c r="W640"/>
      <c r="X640"/>
      <c r="Y640"/>
      <c r="Z640"/>
      <c r="AA640"/>
      <c r="AB640"/>
      <c r="AC640"/>
      <c r="AD640"/>
      <c r="AE640"/>
      <c r="AF640"/>
      <c r="AG640"/>
      <c r="AH640"/>
      <c r="AI640"/>
      <c r="AJ640"/>
      <c r="AK640"/>
      <c r="AL640"/>
      <c r="AM640"/>
      <c r="AN640"/>
      <c r="AO640"/>
      <c r="AP640"/>
      <c r="AQ640"/>
      <c r="AR640"/>
      <c r="AS640"/>
      <c r="AT640"/>
      <c r="AU640"/>
      <c r="AV640"/>
      <c r="AW640"/>
      <c r="AX640"/>
      <c r="AY640"/>
      <c r="AZ640"/>
      <c r="BA640"/>
      <c r="BB640"/>
      <c r="BC640"/>
      <c r="BD640"/>
      <c r="BE640"/>
      <c r="BF640"/>
      <c r="BG640"/>
      <c r="BH640"/>
      <c r="BI640"/>
      <c r="BJ640"/>
      <c r="BK640"/>
      <c r="BL640"/>
      <c r="BM640"/>
      <c r="BN640"/>
      <c r="BO640"/>
      <c r="BP640"/>
      <c r="BQ640"/>
      <c r="BR640"/>
      <c r="EM640"/>
    </row>
    <row r="641" spans="16:143" x14ac:dyDescent="0.2">
      <c r="P641"/>
      <c r="Q641"/>
      <c r="S641"/>
      <c r="T641"/>
      <c r="U641"/>
      <c r="V641"/>
      <c r="W641"/>
      <c r="X641"/>
      <c r="Y641"/>
      <c r="Z641"/>
      <c r="AA641"/>
      <c r="AB641"/>
      <c r="AC641"/>
      <c r="AD641"/>
      <c r="AE641"/>
      <c r="AF641"/>
      <c r="AG641"/>
      <c r="AH641"/>
      <c r="AI641"/>
      <c r="AJ641"/>
      <c r="AK641"/>
      <c r="AL641"/>
      <c r="AM641"/>
      <c r="AN641"/>
      <c r="AO641"/>
      <c r="AP641"/>
      <c r="AQ641"/>
      <c r="AR641"/>
      <c r="AS641"/>
      <c r="AT641"/>
      <c r="AU641"/>
      <c r="AV641"/>
      <c r="AW641"/>
      <c r="AX641"/>
      <c r="AY641"/>
      <c r="AZ641"/>
      <c r="BA641"/>
      <c r="BB641"/>
      <c r="BC641"/>
      <c r="BD641"/>
      <c r="BE641"/>
      <c r="BF641"/>
      <c r="BG641"/>
      <c r="BH641"/>
      <c r="BI641"/>
      <c r="BJ641"/>
      <c r="BK641"/>
      <c r="BL641"/>
      <c r="BM641"/>
      <c r="BN641"/>
      <c r="BO641"/>
      <c r="BP641"/>
      <c r="BQ641"/>
      <c r="BR641"/>
      <c r="EM641"/>
    </row>
    <row r="642" spans="16:143" x14ac:dyDescent="0.2">
      <c r="P642"/>
      <c r="Q642"/>
      <c r="S642"/>
      <c r="T642"/>
      <c r="U642"/>
      <c r="V642"/>
      <c r="W642"/>
      <c r="X642"/>
      <c r="Y642"/>
      <c r="Z642"/>
      <c r="AA642"/>
      <c r="AB642"/>
      <c r="AC642"/>
      <c r="AD642"/>
      <c r="AE642"/>
      <c r="AF642"/>
      <c r="AG642"/>
      <c r="AH642"/>
      <c r="AI642"/>
      <c r="AJ642"/>
      <c r="AK642"/>
      <c r="AL642"/>
      <c r="AM642"/>
      <c r="AN642"/>
      <c r="AO642"/>
      <c r="AP642"/>
      <c r="AQ642"/>
      <c r="AR642"/>
      <c r="AS642"/>
      <c r="AT642"/>
      <c r="AU642"/>
      <c r="AV642"/>
      <c r="AW642"/>
      <c r="AX642"/>
      <c r="AY642"/>
      <c r="AZ642"/>
      <c r="BA642"/>
      <c r="BB642"/>
      <c r="BC642"/>
      <c r="BD642"/>
      <c r="BE642"/>
      <c r="BF642"/>
      <c r="BG642"/>
      <c r="BH642"/>
      <c r="BI642"/>
      <c r="BJ642"/>
      <c r="BK642"/>
      <c r="BL642"/>
      <c r="BM642"/>
      <c r="BN642"/>
      <c r="BO642"/>
      <c r="BP642"/>
      <c r="BQ642"/>
      <c r="BR642"/>
      <c r="EM642"/>
    </row>
    <row r="643" spans="16:143" x14ac:dyDescent="0.2">
      <c r="P643"/>
      <c r="Q643"/>
      <c r="S643"/>
      <c r="T643"/>
      <c r="U643"/>
      <c r="V643"/>
      <c r="W643"/>
      <c r="X643"/>
      <c r="Y643"/>
      <c r="Z643"/>
      <c r="AA643"/>
      <c r="AB643"/>
      <c r="AC643"/>
      <c r="AD643"/>
      <c r="AE643"/>
      <c r="AF643"/>
      <c r="AG643"/>
      <c r="AH643"/>
      <c r="AI643"/>
      <c r="AJ643"/>
      <c r="AK643"/>
      <c r="AL643"/>
      <c r="AM643"/>
      <c r="AN643"/>
      <c r="AO643"/>
      <c r="AP643"/>
      <c r="AQ643"/>
      <c r="AR643"/>
      <c r="AS643"/>
      <c r="AT643"/>
      <c r="AU643"/>
      <c r="AV643"/>
      <c r="AW643"/>
      <c r="AX643"/>
      <c r="AY643"/>
      <c r="AZ643"/>
      <c r="BA643"/>
      <c r="BB643"/>
      <c r="BC643"/>
      <c r="BD643"/>
      <c r="BE643"/>
      <c r="BF643"/>
      <c r="BG643"/>
      <c r="BH643"/>
      <c r="BI643"/>
      <c r="BJ643"/>
      <c r="BK643"/>
      <c r="BL643"/>
      <c r="BM643"/>
      <c r="BN643"/>
      <c r="BO643"/>
      <c r="BP643"/>
      <c r="BQ643"/>
      <c r="BR643"/>
      <c r="EM643"/>
    </row>
    <row r="644" spans="16:143" x14ac:dyDescent="0.2">
      <c r="P644"/>
      <c r="Q644"/>
      <c r="S644"/>
      <c r="T644"/>
      <c r="U644"/>
      <c r="V644"/>
      <c r="W644"/>
      <c r="X644"/>
      <c r="Y644"/>
      <c r="Z644"/>
      <c r="AA644"/>
      <c r="AB644"/>
      <c r="AC644"/>
      <c r="AD644"/>
      <c r="AE644"/>
      <c r="AF644"/>
      <c r="AG644"/>
      <c r="AH644"/>
      <c r="AI644"/>
      <c r="AJ644"/>
      <c r="AK644"/>
      <c r="AL644"/>
      <c r="AM644"/>
      <c r="AN644"/>
      <c r="AO644"/>
      <c r="AP644"/>
      <c r="AQ644"/>
      <c r="AR644"/>
      <c r="AS644"/>
      <c r="AT644"/>
      <c r="AU644"/>
      <c r="AV644"/>
      <c r="AW644"/>
      <c r="AX644"/>
      <c r="AY644"/>
      <c r="AZ644"/>
      <c r="BA644"/>
      <c r="BB644"/>
      <c r="BC644"/>
      <c r="BD644"/>
      <c r="BE644"/>
      <c r="BF644"/>
      <c r="BG644"/>
      <c r="BH644"/>
      <c r="BI644"/>
      <c r="BJ644"/>
      <c r="BK644"/>
      <c r="BL644"/>
      <c r="BM644"/>
      <c r="BN644"/>
      <c r="BO644"/>
      <c r="BP644"/>
      <c r="BQ644"/>
      <c r="BR644"/>
      <c r="EM644"/>
    </row>
    <row r="645" spans="16:143" x14ac:dyDescent="0.2">
      <c r="P645"/>
      <c r="Q645"/>
      <c r="S645"/>
      <c r="T645"/>
      <c r="U645"/>
      <c r="V645"/>
      <c r="W645"/>
      <c r="X645"/>
      <c r="Y645"/>
      <c r="Z645"/>
      <c r="AA645"/>
      <c r="AB645"/>
      <c r="AC645"/>
      <c r="AD645"/>
      <c r="AE645"/>
      <c r="AF645"/>
      <c r="AG645"/>
      <c r="AH645"/>
      <c r="AI645"/>
      <c r="AJ645"/>
      <c r="AK645"/>
      <c r="AL645"/>
      <c r="AM645"/>
      <c r="AN645"/>
      <c r="AO645"/>
      <c r="AP645"/>
      <c r="AQ645"/>
      <c r="AR645"/>
      <c r="AS645"/>
      <c r="AT645"/>
      <c r="AU645"/>
      <c r="AV645"/>
      <c r="AW645"/>
      <c r="AX645"/>
      <c r="AY645"/>
      <c r="AZ645"/>
      <c r="BA645"/>
      <c r="BB645"/>
      <c r="BC645"/>
      <c r="BD645"/>
      <c r="BE645"/>
      <c r="BF645"/>
      <c r="BG645"/>
      <c r="BH645"/>
      <c r="BI645"/>
      <c r="BJ645"/>
      <c r="BK645"/>
      <c r="BL645"/>
      <c r="BM645"/>
      <c r="BN645"/>
      <c r="BO645"/>
      <c r="BP645"/>
      <c r="BQ645"/>
      <c r="BR645"/>
      <c r="EM645"/>
    </row>
    <row r="646" spans="16:143" x14ac:dyDescent="0.2">
      <c r="P646"/>
      <c r="Q646"/>
      <c r="S646"/>
      <c r="T646"/>
      <c r="U646"/>
      <c r="V646"/>
      <c r="W646"/>
      <c r="X646"/>
      <c r="Y646"/>
      <c r="Z646"/>
      <c r="AA646"/>
      <c r="AB646"/>
      <c r="AC646"/>
      <c r="AD646"/>
      <c r="AE646"/>
      <c r="AF646"/>
      <c r="AG646"/>
      <c r="AH646"/>
      <c r="AI646"/>
      <c r="AJ646"/>
      <c r="AK646"/>
      <c r="AL646"/>
      <c r="AM646"/>
      <c r="AN646"/>
      <c r="AO646"/>
      <c r="AP646"/>
      <c r="AQ646"/>
      <c r="AR646"/>
      <c r="AS646"/>
      <c r="AT646"/>
      <c r="AU646"/>
      <c r="AV646"/>
      <c r="AW646"/>
      <c r="AX646"/>
      <c r="AY646"/>
      <c r="AZ646"/>
      <c r="BA646"/>
      <c r="BB646"/>
      <c r="BC646"/>
      <c r="BD646"/>
      <c r="BE646"/>
      <c r="BF646"/>
      <c r="BG646"/>
      <c r="BH646"/>
      <c r="BI646"/>
      <c r="BJ646"/>
      <c r="BK646"/>
      <c r="BL646"/>
      <c r="BM646"/>
      <c r="BN646"/>
      <c r="BO646"/>
      <c r="BP646"/>
      <c r="BQ646"/>
      <c r="BR646"/>
      <c r="EM646"/>
    </row>
    <row r="647" spans="16:143" x14ac:dyDescent="0.2">
      <c r="P647"/>
      <c r="Q647"/>
      <c r="S647"/>
      <c r="T647"/>
      <c r="U647"/>
      <c r="V647"/>
      <c r="W647"/>
      <c r="X647"/>
      <c r="Y647"/>
      <c r="Z647"/>
      <c r="AA647"/>
      <c r="AB647"/>
      <c r="AC647"/>
      <c r="AD647"/>
      <c r="AE647"/>
      <c r="AF647"/>
      <c r="AG647"/>
      <c r="AH647"/>
      <c r="AI647"/>
      <c r="AJ647"/>
      <c r="AK647"/>
      <c r="AL647"/>
      <c r="AM647"/>
      <c r="AN647"/>
      <c r="AO647"/>
      <c r="AP647"/>
      <c r="AQ647"/>
      <c r="AR647"/>
      <c r="AS647"/>
      <c r="AT647"/>
      <c r="AU647"/>
      <c r="AV647"/>
      <c r="AW647"/>
      <c r="AX647"/>
      <c r="AY647"/>
      <c r="AZ647"/>
      <c r="BA647"/>
      <c r="BB647"/>
      <c r="BC647"/>
      <c r="BD647"/>
      <c r="BE647"/>
      <c r="BF647"/>
      <c r="BG647"/>
      <c r="BH647"/>
      <c r="BI647"/>
      <c r="BJ647"/>
      <c r="BK647"/>
      <c r="BL647"/>
      <c r="BM647"/>
      <c r="BN647"/>
      <c r="BO647"/>
      <c r="BP647"/>
      <c r="BQ647"/>
      <c r="BR647"/>
      <c r="EM647"/>
    </row>
    <row r="648" spans="16:143" x14ac:dyDescent="0.2">
      <c r="P648"/>
      <c r="Q648"/>
      <c r="S648"/>
      <c r="T648"/>
      <c r="U648"/>
      <c r="V648"/>
      <c r="W648"/>
      <c r="X648"/>
      <c r="Y648"/>
      <c r="Z648"/>
      <c r="AA648"/>
      <c r="AB648"/>
      <c r="AC648"/>
      <c r="AD648"/>
      <c r="AE648"/>
      <c r="AF648"/>
      <c r="AG648"/>
      <c r="AH648"/>
      <c r="AI648"/>
      <c r="AJ648"/>
      <c r="AK648"/>
      <c r="AL648"/>
      <c r="AM648"/>
      <c r="AN648"/>
      <c r="AO648"/>
      <c r="AP648"/>
      <c r="AQ648"/>
      <c r="AR648"/>
      <c r="AS648"/>
      <c r="AT648"/>
      <c r="AU648"/>
      <c r="AV648"/>
      <c r="AW648"/>
      <c r="AX648"/>
      <c r="AY648"/>
      <c r="AZ648"/>
      <c r="BA648"/>
      <c r="BB648"/>
      <c r="BC648"/>
      <c r="BD648"/>
      <c r="BE648"/>
      <c r="BF648"/>
      <c r="BG648"/>
      <c r="BH648"/>
      <c r="BI648"/>
      <c r="BJ648"/>
      <c r="BK648"/>
      <c r="BL648"/>
      <c r="BM648"/>
      <c r="BN648"/>
      <c r="BO648"/>
      <c r="BP648"/>
      <c r="BQ648"/>
      <c r="BR648"/>
      <c r="EM648"/>
    </row>
    <row r="649" spans="16:143" x14ac:dyDescent="0.2">
      <c r="P649"/>
      <c r="Q649"/>
      <c r="S649"/>
      <c r="T649"/>
      <c r="U649"/>
      <c r="V649"/>
      <c r="W649"/>
      <c r="X649"/>
      <c r="Y649"/>
      <c r="Z649"/>
      <c r="AA649"/>
      <c r="AB649"/>
      <c r="AC649"/>
      <c r="AD649"/>
      <c r="AE649"/>
      <c r="AF649"/>
      <c r="AG649"/>
      <c r="AH649"/>
      <c r="AI649"/>
      <c r="AJ649"/>
      <c r="AK649"/>
      <c r="AL649"/>
      <c r="AM649"/>
      <c r="AN649"/>
      <c r="AO649"/>
      <c r="AP649"/>
      <c r="AQ649"/>
      <c r="AR649"/>
      <c r="AS649"/>
      <c r="AT649"/>
      <c r="AU649"/>
      <c r="AV649"/>
      <c r="AW649"/>
      <c r="AX649"/>
      <c r="AY649"/>
      <c r="AZ649"/>
      <c r="BA649"/>
      <c r="BB649"/>
      <c r="BC649"/>
      <c r="BD649"/>
      <c r="BE649"/>
      <c r="BF649"/>
      <c r="BG649"/>
      <c r="BH649"/>
      <c r="BI649"/>
      <c r="BJ649"/>
      <c r="BK649"/>
      <c r="BL649"/>
      <c r="BM649"/>
      <c r="BN649"/>
      <c r="BO649"/>
      <c r="BP649"/>
      <c r="BQ649"/>
      <c r="BR649"/>
      <c r="EM649"/>
    </row>
    <row r="650" spans="16:143" x14ac:dyDescent="0.2">
      <c r="P650"/>
      <c r="Q650"/>
      <c r="S650"/>
      <c r="T650"/>
      <c r="U650"/>
      <c r="V650"/>
      <c r="W650"/>
      <c r="X650"/>
      <c r="Y650"/>
      <c r="Z650"/>
      <c r="AA650"/>
      <c r="AB650"/>
      <c r="AC650"/>
      <c r="AD650"/>
      <c r="AE650"/>
      <c r="AF650"/>
      <c r="AG650"/>
      <c r="AH650"/>
      <c r="AI650"/>
      <c r="AJ650"/>
      <c r="AK650"/>
      <c r="AL650"/>
      <c r="AM650"/>
      <c r="AN650"/>
      <c r="AO650"/>
      <c r="AP650"/>
      <c r="AQ650"/>
      <c r="AR650"/>
      <c r="AS650"/>
      <c r="AT650"/>
      <c r="AU650"/>
      <c r="AV650"/>
      <c r="AW650"/>
      <c r="AX650"/>
      <c r="AY650"/>
      <c r="AZ650"/>
      <c r="BA650"/>
      <c r="BB650"/>
      <c r="BC650"/>
      <c r="BD650"/>
      <c r="BE650"/>
      <c r="BF650"/>
      <c r="BG650"/>
      <c r="BH650"/>
      <c r="BI650"/>
      <c r="BJ650"/>
      <c r="BK650"/>
      <c r="BL650"/>
      <c r="BM650"/>
      <c r="BN650"/>
      <c r="BO650"/>
      <c r="BP650"/>
      <c r="BQ650"/>
      <c r="BR650"/>
      <c r="EM650"/>
    </row>
    <row r="651" spans="16:143" x14ac:dyDescent="0.2">
      <c r="P651"/>
      <c r="Q651"/>
      <c r="S651"/>
      <c r="T651"/>
      <c r="U651"/>
      <c r="V651"/>
      <c r="W651"/>
      <c r="X651"/>
      <c r="Y651"/>
      <c r="Z651"/>
      <c r="AA651"/>
      <c r="AB651"/>
      <c r="AC651"/>
      <c r="AD651"/>
      <c r="AE651"/>
      <c r="AF651"/>
      <c r="AG651"/>
      <c r="AH651"/>
      <c r="AI651"/>
      <c r="AJ651"/>
      <c r="AK651"/>
      <c r="AL651"/>
      <c r="AM651"/>
      <c r="AN651"/>
      <c r="AO651"/>
      <c r="AP651"/>
      <c r="AQ651"/>
      <c r="AR651"/>
      <c r="AS651"/>
      <c r="AT651"/>
      <c r="AU651"/>
      <c r="AV651"/>
      <c r="AW651"/>
      <c r="AX651"/>
      <c r="AY651"/>
      <c r="AZ651"/>
      <c r="BA651"/>
      <c r="BB651"/>
      <c r="BC651"/>
      <c r="BD651"/>
      <c r="BE651"/>
      <c r="BF651"/>
      <c r="BG651"/>
      <c r="BH651"/>
      <c r="BI651"/>
      <c r="BJ651"/>
      <c r="BK651"/>
      <c r="BL651"/>
      <c r="BM651"/>
      <c r="BN651"/>
      <c r="BO651"/>
      <c r="BP651"/>
      <c r="BQ651"/>
      <c r="BR651"/>
      <c r="EM651"/>
    </row>
    <row r="652" spans="16:143" x14ac:dyDescent="0.2">
      <c r="P652"/>
      <c r="Q652"/>
      <c r="S652"/>
      <c r="T652"/>
      <c r="U652"/>
      <c r="V652"/>
      <c r="W652"/>
      <c r="X652"/>
      <c r="Y652"/>
      <c r="Z652"/>
      <c r="AA652"/>
      <c r="AB652"/>
      <c r="AC652"/>
      <c r="AD652"/>
      <c r="AE652"/>
      <c r="AF652"/>
      <c r="AG652"/>
      <c r="AH652"/>
      <c r="AI652"/>
      <c r="AJ652"/>
      <c r="AK652"/>
      <c r="AL652"/>
      <c r="AM652"/>
      <c r="AN652"/>
      <c r="AO652"/>
      <c r="AP652"/>
      <c r="AQ652"/>
      <c r="AR652"/>
      <c r="AS652"/>
      <c r="AT652"/>
      <c r="AU652"/>
      <c r="AV652"/>
      <c r="AW652"/>
      <c r="AX652"/>
      <c r="AY652"/>
      <c r="AZ652"/>
      <c r="BA652"/>
      <c r="BB652"/>
      <c r="BC652"/>
      <c r="BD652"/>
      <c r="BE652"/>
      <c r="BF652"/>
      <c r="BG652"/>
      <c r="BH652"/>
      <c r="BI652"/>
      <c r="BJ652"/>
      <c r="BK652"/>
      <c r="BL652"/>
      <c r="BM652"/>
      <c r="BN652"/>
      <c r="BO652"/>
      <c r="BP652"/>
      <c r="BQ652"/>
      <c r="BR652"/>
      <c r="EM652"/>
    </row>
    <row r="653" spans="16:143" x14ac:dyDescent="0.2">
      <c r="P653"/>
      <c r="Q653"/>
      <c r="S653"/>
      <c r="T653"/>
      <c r="U653"/>
      <c r="V653"/>
      <c r="W653"/>
      <c r="X653"/>
      <c r="Y653"/>
      <c r="Z653"/>
      <c r="AA653"/>
      <c r="AB653"/>
      <c r="AC653"/>
      <c r="AD653"/>
      <c r="AE653"/>
      <c r="AF653"/>
      <c r="AG653"/>
      <c r="AH653"/>
      <c r="AI653"/>
      <c r="AJ653"/>
      <c r="AK653"/>
      <c r="AL653"/>
      <c r="AM653"/>
      <c r="AN653"/>
      <c r="AO653"/>
      <c r="AP653"/>
      <c r="AQ653"/>
      <c r="AR653"/>
      <c r="AS653"/>
      <c r="AT653"/>
      <c r="AU653"/>
      <c r="AV653"/>
      <c r="AW653"/>
      <c r="AX653"/>
      <c r="AY653"/>
      <c r="AZ653"/>
      <c r="BA653"/>
      <c r="BB653"/>
      <c r="BC653"/>
      <c r="BD653"/>
      <c r="BE653"/>
      <c r="BF653"/>
      <c r="BG653"/>
      <c r="BH653"/>
      <c r="BI653"/>
      <c r="BJ653"/>
      <c r="BK653"/>
      <c r="BL653"/>
      <c r="BM653"/>
      <c r="BN653"/>
      <c r="BO653"/>
      <c r="BP653"/>
      <c r="BQ653"/>
      <c r="BR653"/>
      <c r="EM653"/>
    </row>
    <row r="654" spans="16:143" x14ac:dyDescent="0.2">
      <c r="P654"/>
      <c r="Q654"/>
      <c r="S654"/>
      <c r="T654"/>
      <c r="U654"/>
      <c r="V654"/>
      <c r="W654"/>
      <c r="X654"/>
      <c r="Y654"/>
      <c r="Z654"/>
      <c r="AA654"/>
      <c r="AB654"/>
      <c r="AC654"/>
      <c r="AD654"/>
      <c r="AE654"/>
      <c r="AF654"/>
      <c r="AG654"/>
      <c r="AH654"/>
      <c r="AI654"/>
      <c r="AJ654"/>
      <c r="AK654"/>
      <c r="AL654"/>
      <c r="AM654"/>
      <c r="AN654"/>
      <c r="AO654"/>
      <c r="AP654"/>
      <c r="AQ654"/>
      <c r="AR654"/>
      <c r="AS654"/>
      <c r="AT654"/>
      <c r="AU654"/>
      <c r="AV654"/>
      <c r="AW654"/>
      <c r="AX654"/>
      <c r="AY654"/>
      <c r="AZ654"/>
      <c r="BA654"/>
      <c r="BB654"/>
      <c r="BC654"/>
      <c r="BD654"/>
      <c r="BE654"/>
      <c r="BF654"/>
      <c r="BG654"/>
      <c r="BH654"/>
      <c r="BI654"/>
      <c r="BJ654"/>
      <c r="BK654"/>
      <c r="BL654"/>
      <c r="BM654"/>
      <c r="BN654"/>
      <c r="BO654"/>
      <c r="BP654"/>
      <c r="BQ654"/>
      <c r="BR654"/>
      <c r="EM654"/>
    </row>
    <row r="655" spans="16:143" x14ac:dyDescent="0.2">
      <c r="P655"/>
      <c r="Q655"/>
      <c r="S655"/>
      <c r="T655"/>
      <c r="U655"/>
      <c r="V655"/>
      <c r="W655"/>
      <c r="X655"/>
      <c r="Y655"/>
      <c r="Z655"/>
      <c r="AA655"/>
      <c r="AB655"/>
      <c r="AC655"/>
      <c r="AD655"/>
      <c r="AE655"/>
      <c r="AF655"/>
      <c r="AG655"/>
      <c r="AH655"/>
      <c r="AI655"/>
      <c r="AJ655"/>
      <c r="AK655"/>
      <c r="AL655"/>
      <c r="AM655"/>
      <c r="AN655"/>
      <c r="AO655"/>
      <c r="AP655"/>
      <c r="AQ655"/>
      <c r="AR655"/>
      <c r="AS655"/>
      <c r="AT655"/>
      <c r="AU655"/>
      <c r="AV655"/>
      <c r="AW655"/>
      <c r="AX655"/>
      <c r="AY655"/>
      <c r="AZ655"/>
      <c r="BA655"/>
      <c r="BB655"/>
      <c r="BC655"/>
      <c r="BD655"/>
      <c r="BE655"/>
      <c r="BF655"/>
      <c r="BG655"/>
      <c r="BH655"/>
      <c r="BI655"/>
      <c r="BJ655"/>
      <c r="BK655"/>
      <c r="BL655"/>
      <c r="BM655"/>
      <c r="BN655"/>
      <c r="BO655"/>
      <c r="BP655"/>
      <c r="BQ655"/>
      <c r="BR655"/>
      <c r="EM655"/>
    </row>
    <row r="656" spans="16:143" x14ac:dyDescent="0.2">
      <c r="P656"/>
      <c r="Q656"/>
      <c r="S656"/>
      <c r="T656"/>
      <c r="U656"/>
      <c r="V656"/>
      <c r="W656"/>
      <c r="X656"/>
      <c r="Y656"/>
      <c r="Z656"/>
      <c r="AA656"/>
      <c r="AB656"/>
      <c r="AC656"/>
      <c r="AD656"/>
      <c r="AE656"/>
      <c r="AF656"/>
      <c r="AG656"/>
      <c r="AH656"/>
      <c r="AI656"/>
      <c r="AJ656"/>
      <c r="AK656"/>
      <c r="AL656"/>
      <c r="AM656"/>
      <c r="AN656"/>
      <c r="AO656"/>
      <c r="AP656"/>
      <c r="AQ656"/>
      <c r="AR656"/>
      <c r="AS656"/>
      <c r="AT656"/>
      <c r="AU656"/>
      <c r="AV656"/>
      <c r="AW656"/>
      <c r="AX656"/>
      <c r="AY656"/>
      <c r="AZ656"/>
      <c r="BA656"/>
      <c r="BB656"/>
      <c r="BC656"/>
      <c r="BD656"/>
      <c r="BE656"/>
      <c r="BF656"/>
      <c r="BG656"/>
      <c r="BH656"/>
      <c r="BI656"/>
      <c r="BJ656"/>
      <c r="BK656"/>
      <c r="BL656"/>
      <c r="BM656"/>
      <c r="BN656"/>
      <c r="BO656"/>
      <c r="BP656"/>
      <c r="BQ656"/>
      <c r="BR656"/>
      <c r="EM656"/>
    </row>
    <row r="657" spans="16:143" x14ac:dyDescent="0.2">
      <c r="P657"/>
      <c r="Q657"/>
      <c r="S657"/>
      <c r="T657"/>
      <c r="U657"/>
      <c r="V657"/>
      <c r="W657"/>
      <c r="X657"/>
      <c r="Y657"/>
      <c r="Z657"/>
      <c r="AA657"/>
      <c r="AB657"/>
      <c r="AC657"/>
      <c r="AD657"/>
      <c r="AE657"/>
      <c r="AF657"/>
      <c r="AG657"/>
      <c r="AH657"/>
      <c r="AI657"/>
      <c r="AJ657"/>
      <c r="AK657"/>
      <c r="AL657"/>
      <c r="AM657"/>
      <c r="AN657"/>
      <c r="AO657"/>
      <c r="AP657"/>
      <c r="AQ657"/>
      <c r="AR657"/>
      <c r="AS657"/>
      <c r="AT657"/>
      <c r="AU657"/>
      <c r="AV657"/>
      <c r="AW657"/>
      <c r="AX657"/>
      <c r="AY657"/>
      <c r="AZ657"/>
      <c r="BA657"/>
      <c r="BB657"/>
      <c r="BC657"/>
      <c r="BD657"/>
      <c r="BE657"/>
      <c r="BF657"/>
      <c r="BG657"/>
      <c r="BH657"/>
      <c r="BI657"/>
      <c r="BJ657"/>
      <c r="BK657"/>
      <c r="BL657"/>
      <c r="BM657"/>
      <c r="BN657"/>
      <c r="BO657"/>
      <c r="BP657"/>
      <c r="BQ657"/>
      <c r="BR657"/>
      <c r="EM657"/>
    </row>
    <row r="658" spans="16:143" x14ac:dyDescent="0.2">
      <c r="P658"/>
      <c r="Q658"/>
      <c r="S658"/>
      <c r="T658"/>
      <c r="U658"/>
      <c r="V658"/>
      <c r="W658"/>
      <c r="X658"/>
      <c r="Y658"/>
      <c r="Z658"/>
      <c r="AA658"/>
      <c r="AB658"/>
      <c r="AC658"/>
      <c r="AD658"/>
      <c r="AE658"/>
      <c r="AF658"/>
      <c r="AG658"/>
      <c r="AH658"/>
      <c r="AI658"/>
      <c r="AJ658"/>
      <c r="AK658"/>
      <c r="AL658"/>
      <c r="AM658"/>
      <c r="AN658"/>
      <c r="AO658"/>
      <c r="AP658"/>
      <c r="AQ658"/>
      <c r="AR658"/>
      <c r="AS658"/>
      <c r="AT658"/>
      <c r="AU658"/>
      <c r="AV658"/>
      <c r="AW658"/>
      <c r="AX658"/>
      <c r="AY658"/>
      <c r="AZ658"/>
      <c r="BA658"/>
      <c r="BB658"/>
      <c r="BC658"/>
      <c r="BD658"/>
      <c r="BE658"/>
      <c r="BF658"/>
      <c r="BG658"/>
      <c r="BH658"/>
      <c r="BI658"/>
      <c r="BJ658"/>
      <c r="BK658"/>
      <c r="BL658"/>
      <c r="BM658"/>
      <c r="BN658"/>
      <c r="BO658"/>
      <c r="BP658"/>
      <c r="BQ658"/>
      <c r="BR658"/>
      <c r="EM658"/>
    </row>
    <row r="659" spans="16:143" x14ac:dyDescent="0.2">
      <c r="P659"/>
      <c r="Q659"/>
      <c r="S659"/>
      <c r="T659"/>
      <c r="U659"/>
      <c r="V659"/>
      <c r="W659"/>
      <c r="X659"/>
      <c r="Y659"/>
      <c r="Z659"/>
      <c r="AA659"/>
      <c r="AB659"/>
      <c r="AC659"/>
      <c r="AD659"/>
      <c r="AE659"/>
      <c r="AF659"/>
      <c r="AG659"/>
      <c r="AH659"/>
      <c r="AI659"/>
      <c r="AJ659"/>
      <c r="AK659"/>
      <c r="AL659"/>
      <c r="AM659"/>
      <c r="AN659"/>
      <c r="AO659"/>
      <c r="AP659"/>
      <c r="AQ659"/>
      <c r="AR659"/>
      <c r="AS659"/>
      <c r="AT659"/>
      <c r="AU659"/>
      <c r="AV659"/>
      <c r="AW659"/>
      <c r="AX659"/>
      <c r="AY659"/>
      <c r="AZ659"/>
      <c r="BA659"/>
      <c r="BB659"/>
      <c r="BC659"/>
      <c r="BD659"/>
      <c r="BE659"/>
      <c r="BF659"/>
      <c r="BG659"/>
      <c r="BH659"/>
      <c r="BI659"/>
      <c r="BJ659"/>
      <c r="BK659"/>
      <c r="BL659"/>
      <c r="BM659"/>
      <c r="BN659"/>
      <c r="BO659"/>
      <c r="BP659"/>
      <c r="BQ659"/>
      <c r="BR659"/>
      <c r="EM659"/>
    </row>
    <row r="660" spans="16:143" x14ac:dyDescent="0.2">
      <c r="P660"/>
      <c r="Q660"/>
      <c r="S660"/>
      <c r="T660"/>
      <c r="U660"/>
      <c r="V660"/>
      <c r="W660"/>
      <c r="X660"/>
      <c r="Y660"/>
      <c r="Z660"/>
      <c r="AA660"/>
      <c r="AB660"/>
      <c r="AC660"/>
      <c r="AD660"/>
      <c r="AE660"/>
      <c r="AF660"/>
      <c r="AG660"/>
      <c r="AH660"/>
      <c r="AI660"/>
      <c r="AJ660"/>
      <c r="AK660"/>
      <c r="AL660"/>
      <c r="AM660"/>
      <c r="AN660"/>
      <c r="AO660"/>
      <c r="AP660"/>
      <c r="AQ660"/>
      <c r="AR660"/>
      <c r="AS660"/>
      <c r="AT660"/>
      <c r="AU660"/>
      <c r="AV660"/>
      <c r="AW660"/>
      <c r="AX660"/>
      <c r="AY660"/>
      <c r="AZ660"/>
      <c r="BA660"/>
      <c r="BB660"/>
      <c r="BC660"/>
      <c r="BD660"/>
      <c r="BE660"/>
      <c r="BF660"/>
      <c r="BG660"/>
      <c r="BH660"/>
      <c r="BI660"/>
      <c r="BJ660"/>
      <c r="BK660"/>
      <c r="BL660"/>
      <c r="BM660"/>
      <c r="BN660"/>
      <c r="BO660"/>
      <c r="BP660"/>
      <c r="BQ660"/>
      <c r="BR660"/>
      <c r="EM660"/>
    </row>
    <row r="661" spans="16:143" x14ac:dyDescent="0.2">
      <c r="P661"/>
      <c r="Q661"/>
      <c r="S661"/>
      <c r="T661"/>
      <c r="U661"/>
      <c r="V661"/>
      <c r="W661"/>
      <c r="X661"/>
      <c r="Y661"/>
      <c r="Z661"/>
      <c r="AA661"/>
      <c r="AB661"/>
      <c r="AC661"/>
      <c r="AD661"/>
      <c r="AE661"/>
      <c r="AF661"/>
      <c r="AG661"/>
      <c r="AH661"/>
      <c r="AI661"/>
      <c r="AJ661"/>
      <c r="AK661"/>
      <c r="AL661"/>
      <c r="AM661"/>
      <c r="AN661"/>
      <c r="AO661"/>
      <c r="AP661"/>
      <c r="AQ661"/>
      <c r="AR661"/>
      <c r="AS661"/>
      <c r="AT661"/>
      <c r="AU661"/>
      <c r="AV661"/>
      <c r="AW661"/>
      <c r="AX661"/>
      <c r="AY661"/>
      <c r="AZ661"/>
      <c r="BA661"/>
      <c r="BB661"/>
      <c r="BC661"/>
      <c r="BD661"/>
      <c r="BE661"/>
      <c r="BF661"/>
      <c r="BG661"/>
      <c r="BH661"/>
      <c r="BI661"/>
      <c r="BJ661"/>
      <c r="BK661"/>
      <c r="BL661"/>
      <c r="BM661"/>
      <c r="BN661"/>
      <c r="BO661"/>
      <c r="BP661"/>
      <c r="BQ661"/>
      <c r="BR661"/>
      <c r="EM661"/>
    </row>
    <row r="662" spans="16:143" x14ac:dyDescent="0.2">
      <c r="P662"/>
      <c r="Q662"/>
      <c r="S662"/>
      <c r="T662"/>
      <c r="U662"/>
      <c r="V662"/>
      <c r="W662"/>
      <c r="X662"/>
      <c r="Y662"/>
      <c r="Z662"/>
      <c r="AA662"/>
      <c r="AB662"/>
      <c r="AC662"/>
      <c r="AD662"/>
      <c r="AE662"/>
      <c r="AF662"/>
      <c r="AG662"/>
      <c r="AH662"/>
      <c r="AI662"/>
      <c r="AJ662"/>
      <c r="AK662"/>
      <c r="AL662"/>
      <c r="AM662"/>
      <c r="AN662"/>
      <c r="AO662"/>
      <c r="AP662"/>
      <c r="AQ662"/>
      <c r="AR662"/>
      <c r="AS662"/>
      <c r="AT662"/>
      <c r="AU662"/>
      <c r="AV662"/>
      <c r="AW662"/>
      <c r="AX662"/>
      <c r="AY662"/>
      <c r="AZ662"/>
      <c r="BA662"/>
      <c r="BB662"/>
      <c r="BC662"/>
      <c r="BD662"/>
      <c r="BE662"/>
      <c r="BF662"/>
      <c r="BG662"/>
      <c r="BH662"/>
      <c r="BI662"/>
      <c r="BJ662"/>
      <c r="BK662"/>
      <c r="BL662"/>
      <c r="BM662"/>
      <c r="BN662"/>
      <c r="BO662"/>
      <c r="BP662"/>
      <c r="BQ662"/>
      <c r="BR662"/>
      <c r="EM662"/>
    </row>
    <row r="663" spans="16:143" x14ac:dyDescent="0.2">
      <c r="P663"/>
      <c r="Q663"/>
      <c r="S663"/>
      <c r="T663"/>
      <c r="U663"/>
      <c r="V663"/>
      <c r="W663"/>
      <c r="X663"/>
      <c r="Y663"/>
      <c r="Z663"/>
      <c r="AA663"/>
      <c r="AB663"/>
      <c r="AC663"/>
      <c r="AD663"/>
      <c r="AE663"/>
      <c r="AF663"/>
      <c r="AG663"/>
      <c r="AH663"/>
      <c r="AI663"/>
      <c r="AJ663"/>
      <c r="AK663"/>
      <c r="AL663"/>
      <c r="AM663"/>
      <c r="AN663"/>
      <c r="AO663"/>
      <c r="AP663"/>
      <c r="AQ663"/>
      <c r="AR663"/>
      <c r="AS663"/>
      <c r="AT663"/>
      <c r="AU663"/>
      <c r="AV663"/>
      <c r="AW663"/>
      <c r="AX663"/>
      <c r="AY663"/>
      <c r="AZ663"/>
      <c r="BA663"/>
      <c r="BB663"/>
      <c r="BC663"/>
      <c r="BD663"/>
      <c r="BE663"/>
      <c r="BF663"/>
      <c r="BG663"/>
      <c r="BH663"/>
      <c r="BI663"/>
      <c r="BJ663"/>
      <c r="BK663"/>
      <c r="BL663"/>
      <c r="BM663"/>
      <c r="BN663"/>
      <c r="BO663"/>
      <c r="BP663"/>
      <c r="BQ663"/>
      <c r="BR663"/>
      <c r="EM663"/>
    </row>
    <row r="664" spans="16:143" x14ac:dyDescent="0.2">
      <c r="P664"/>
      <c r="Q664"/>
      <c r="S664"/>
      <c r="T664"/>
      <c r="U664"/>
      <c r="V664"/>
      <c r="W664"/>
      <c r="X664"/>
      <c r="Y664"/>
      <c r="Z664"/>
      <c r="AA664"/>
      <c r="AB664"/>
      <c r="AC664"/>
      <c r="AD664"/>
      <c r="AE664"/>
      <c r="AF664"/>
      <c r="AG664"/>
      <c r="AH664"/>
      <c r="AI664"/>
      <c r="AJ664"/>
      <c r="AK664"/>
      <c r="AL664"/>
      <c r="AM664"/>
      <c r="AN664"/>
      <c r="AO664"/>
      <c r="AP664"/>
      <c r="AQ664"/>
      <c r="AR664"/>
      <c r="AS664"/>
      <c r="AT664"/>
      <c r="AU664"/>
      <c r="AV664"/>
      <c r="AW664"/>
      <c r="AX664"/>
      <c r="AY664"/>
      <c r="AZ664"/>
      <c r="BA664"/>
      <c r="BB664"/>
      <c r="BC664"/>
      <c r="BD664"/>
      <c r="BE664"/>
      <c r="BF664"/>
      <c r="BG664"/>
      <c r="BH664"/>
      <c r="BI664"/>
      <c r="BJ664"/>
      <c r="BK664"/>
      <c r="BL664"/>
      <c r="BM664"/>
      <c r="BN664"/>
      <c r="BO664"/>
      <c r="BP664"/>
      <c r="BQ664"/>
      <c r="BR664"/>
      <c r="EM664"/>
    </row>
    <row r="665" spans="16:143" x14ac:dyDescent="0.2">
      <c r="P665"/>
      <c r="Q665"/>
      <c r="S665"/>
      <c r="T665"/>
      <c r="U665"/>
      <c r="V665"/>
      <c r="W665"/>
      <c r="X665"/>
      <c r="Y665"/>
      <c r="Z665"/>
      <c r="AA665"/>
      <c r="AB665"/>
      <c r="AC665"/>
      <c r="AD665"/>
      <c r="AE665"/>
      <c r="AF665"/>
      <c r="AG665"/>
      <c r="AH665"/>
      <c r="AI665"/>
      <c r="AJ665"/>
      <c r="AK665"/>
      <c r="AL665"/>
      <c r="AM665"/>
      <c r="AN665"/>
      <c r="AO665"/>
      <c r="AP665"/>
      <c r="AQ665"/>
      <c r="AR665"/>
      <c r="AS665"/>
      <c r="AT665"/>
      <c r="AU665"/>
      <c r="AV665"/>
      <c r="AW665"/>
      <c r="AX665"/>
      <c r="AY665"/>
      <c r="AZ665"/>
      <c r="BA665"/>
      <c r="BB665"/>
      <c r="BC665"/>
      <c r="BD665"/>
      <c r="BE665"/>
      <c r="BF665"/>
      <c r="BG665"/>
      <c r="BH665"/>
      <c r="BI665"/>
      <c r="BJ665"/>
      <c r="BK665"/>
      <c r="BL665"/>
      <c r="BM665"/>
      <c r="BN665"/>
      <c r="BO665"/>
      <c r="BP665"/>
      <c r="BQ665"/>
      <c r="BR665"/>
      <c r="EM665"/>
    </row>
    <row r="666" spans="16:143" x14ac:dyDescent="0.2">
      <c r="P666"/>
      <c r="Q666"/>
      <c r="S666"/>
      <c r="T666"/>
      <c r="U666"/>
      <c r="V666"/>
      <c r="W666"/>
      <c r="X666"/>
      <c r="Y666"/>
      <c r="Z666"/>
      <c r="AA666"/>
      <c r="AB666"/>
      <c r="AC666"/>
      <c r="AD666"/>
      <c r="AE666"/>
      <c r="AF666"/>
      <c r="AG666"/>
      <c r="AH666"/>
      <c r="AI666"/>
      <c r="AJ666"/>
      <c r="AK666"/>
      <c r="AL666"/>
      <c r="AM666"/>
      <c r="AN666"/>
      <c r="AO666"/>
      <c r="AP666"/>
      <c r="AQ666"/>
      <c r="AR666"/>
      <c r="AS666"/>
      <c r="AT666"/>
      <c r="AU666"/>
      <c r="AV666"/>
      <c r="AW666"/>
      <c r="AX666"/>
      <c r="AY666"/>
      <c r="AZ666"/>
      <c r="BA666"/>
      <c r="BB666"/>
      <c r="BC666"/>
      <c r="BD666"/>
      <c r="BE666"/>
      <c r="BF666"/>
      <c r="BG666"/>
      <c r="BH666"/>
      <c r="BI666"/>
      <c r="BJ666"/>
      <c r="BK666"/>
      <c r="BL666"/>
      <c r="BM666"/>
      <c r="BN666"/>
      <c r="BO666"/>
      <c r="BP666"/>
      <c r="BQ666"/>
      <c r="BR666"/>
      <c r="EM666"/>
    </row>
    <row r="667" spans="16:143" x14ac:dyDescent="0.2">
      <c r="P667"/>
      <c r="Q667"/>
      <c r="S667"/>
      <c r="T667"/>
      <c r="U667"/>
      <c r="V667"/>
      <c r="W667"/>
      <c r="X667"/>
      <c r="Y667"/>
      <c r="Z667"/>
      <c r="AA667"/>
      <c r="AB667"/>
      <c r="AC667"/>
      <c r="AD667"/>
      <c r="AE667"/>
      <c r="AF667"/>
      <c r="AG667"/>
      <c r="AH667"/>
      <c r="AI667"/>
      <c r="AJ667"/>
      <c r="AK667"/>
      <c r="AL667"/>
      <c r="AM667"/>
      <c r="AN667"/>
      <c r="AO667"/>
      <c r="AP667"/>
      <c r="AQ667"/>
      <c r="AR667"/>
      <c r="AS667"/>
      <c r="AT667"/>
      <c r="AU667"/>
      <c r="AV667"/>
      <c r="AW667"/>
      <c r="AX667"/>
      <c r="AY667"/>
      <c r="AZ667"/>
      <c r="BA667"/>
      <c r="BB667"/>
      <c r="BC667"/>
      <c r="BD667"/>
      <c r="BE667"/>
      <c r="BF667"/>
      <c r="BG667"/>
      <c r="BH667"/>
      <c r="BI667"/>
      <c r="BJ667"/>
      <c r="BK667"/>
      <c r="BL667"/>
      <c r="BM667"/>
      <c r="BN667"/>
      <c r="BO667"/>
      <c r="BP667"/>
      <c r="BQ667"/>
      <c r="BR667"/>
      <c r="EM667"/>
    </row>
    <row r="668" spans="16:143" x14ac:dyDescent="0.2">
      <c r="P668"/>
      <c r="Q668"/>
      <c r="S668"/>
      <c r="T668"/>
      <c r="U668"/>
      <c r="V668"/>
      <c r="W668"/>
      <c r="X668"/>
      <c r="Y668"/>
      <c r="Z668"/>
      <c r="AA668"/>
      <c r="AB668"/>
      <c r="AC668"/>
      <c r="AD668"/>
      <c r="AE668"/>
      <c r="AF668"/>
      <c r="AG668"/>
      <c r="AH668"/>
      <c r="AI668"/>
      <c r="AJ668"/>
      <c r="AK668"/>
      <c r="AL668"/>
      <c r="AM668"/>
      <c r="AN668"/>
      <c r="AO668"/>
      <c r="AP668"/>
      <c r="AQ668"/>
      <c r="AR668"/>
      <c r="AS668"/>
      <c r="AT668"/>
      <c r="AU668"/>
      <c r="AV668"/>
      <c r="AW668"/>
      <c r="AX668"/>
      <c r="AY668"/>
      <c r="AZ668"/>
      <c r="BA668"/>
      <c r="BB668"/>
      <c r="BC668"/>
      <c r="BD668"/>
      <c r="BE668"/>
      <c r="BF668"/>
      <c r="BG668"/>
      <c r="BH668"/>
      <c r="BI668"/>
      <c r="BJ668"/>
      <c r="BK668"/>
      <c r="BL668"/>
      <c r="BM668"/>
      <c r="BN668"/>
      <c r="BO668"/>
      <c r="BP668"/>
      <c r="BQ668"/>
      <c r="BR668"/>
      <c r="EM668"/>
    </row>
    <row r="669" spans="16:143" x14ac:dyDescent="0.2">
      <c r="P669"/>
      <c r="Q669"/>
      <c r="S669"/>
      <c r="T669"/>
      <c r="U669"/>
      <c r="V669"/>
      <c r="W669"/>
      <c r="X669"/>
      <c r="Y669"/>
      <c r="Z669"/>
      <c r="AA669"/>
      <c r="AB669"/>
      <c r="AC669"/>
      <c r="AD669"/>
      <c r="AE669"/>
      <c r="AF669"/>
      <c r="AG669"/>
      <c r="AH669"/>
      <c r="AI669"/>
      <c r="AJ669"/>
      <c r="AK669"/>
      <c r="AL669"/>
      <c r="AM669"/>
      <c r="AN669"/>
      <c r="AO669"/>
      <c r="AP669"/>
      <c r="AQ669"/>
      <c r="AR669"/>
      <c r="AS669"/>
      <c r="AT669"/>
      <c r="AU669"/>
      <c r="AV669"/>
      <c r="AW669"/>
      <c r="AX669"/>
      <c r="AY669"/>
      <c r="AZ669"/>
      <c r="BA669"/>
      <c r="BB669"/>
      <c r="BC669"/>
      <c r="BD669"/>
      <c r="BE669"/>
      <c r="BF669"/>
      <c r="BG669"/>
      <c r="BH669"/>
      <c r="BI669"/>
      <c r="BJ669"/>
      <c r="BK669"/>
      <c r="BL669"/>
      <c r="BM669"/>
      <c r="BN669"/>
      <c r="BO669"/>
      <c r="BP669"/>
      <c r="BQ669"/>
      <c r="BR669"/>
      <c r="EM669"/>
    </row>
    <row r="670" spans="16:143" x14ac:dyDescent="0.2">
      <c r="P670"/>
      <c r="Q670"/>
      <c r="S670"/>
      <c r="T670"/>
      <c r="U670"/>
      <c r="V670"/>
      <c r="W670"/>
      <c r="X670"/>
      <c r="Y670"/>
      <c r="Z670"/>
      <c r="AA670"/>
      <c r="AB670"/>
      <c r="AC670"/>
      <c r="AD670"/>
      <c r="AE670"/>
      <c r="AF670"/>
      <c r="AG670"/>
      <c r="AH670"/>
      <c r="AI670"/>
      <c r="AJ670"/>
      <c r="AK670"/>
      <c r="AL670"/>
      <c r="AM670"/>
      <c r="AN670"/>
      <c r="AO670"/>
      <c r="AP670"/>
      <c r="AQ670"/>
      <c r="AR670"/>
      <c r="AS670"/>
      <c r="AT670"/>
      <c r="AU670"/>
      <c r="AV670"/>
      <c r="AW670"/>
      <c r="AX670"/>
      <c r="AY670"/>
      <c r="AZ670"/>
      <c r="BA670"/>
      <c r="BB670"/>
      <c r="BC670"/>
      <c r="BD670"/>
      <c r="BE670"/>
      <c r="BF670"/>
      <c r="BG670"/>
      <c r="BH670"/>
      <c r="BI670"/>
      <c r="BJ670"/>
      <c r="BK670"/>
      <c r="BL670"/>
      <c r="BM670"/>
      <c r="BN670"/>
      <c r="BO670"/>
      <c r="BP670"/>
      <c r="BQ670"/>
      <c r="BR670"/>
      <c r="EM670"/>
    </row>
    <row r="671" spans="16:143" x14ac:dyDescent="0.2">
      <c r="P671"/>
      <c r="Q671"/>
      <c r="S671"/>
      <c r="T671"/>
      <c r="U671"/>
      <c r="V671"/>
      <c r="W671"/>
      <c r="X671"/>
      <c r="Y671"/>
      <c r="Z671"/>
      <c r="AA671"/>
      <c r="AB671"/>
      <c r="AC671"/>
      <c r="AD671"/>
      <c r="AE671"/>
      <c r="AF671"/>
      <c r="AG671"/>
      <c r="AH671"/>
      <c r="AI671"/>
      <c r="AJ671"/>
      <c r="AK671"/>
      <c r="AL671"/>
      <c r="AM671"/>
      <c r="AN671"/>
      <c r="AO671"/>
      <c r="AP671"/>
      <c r="AQ671"/>
      <c r="AR671"/>
      <c r="AS671"/>
      <c r="AT671"/>
      <c r="AU671"/>
      <c r="AV671"/>
      <c r="AW671"/>
      <c r="AX671"/>
      <c r="AY671"/>
      <c r="AZ671"/>
      <c r="BA671"/>
      <c r="BB671"/>
      <c r="BC671"/>
      <c r="BD671"/>
      <c r="BE671"/>
      <c r="BF671"/>
      <c r="BG671"/>
      <c r="BH671"/>
      <c r="BI671"/>
      <c r="BJ671"/>
      <c r="BK671"/>
      <c r="BL671"/>
      <c r="BM671"/>
      <c r="BN671"/>
      <c r="BO671"/>
      <c r="BP671"/>
      <c r="BQ671"/>
      <c r="BR671"/>
      <c r="EM671"/>
    </row>
    <row r="672" spans="16:143" x14ac:dyDescent="0.2">
      <c r="P672"/>
      <c r="Q672"/>
      <c r="S672"/>
      <c r="T672"/>
      <c r="U672"/>
      <c r="V672"/>
      <c r="W672"/>
      <c r="X672"/>
      <c r="Y672"/>
      <c r="Z672"/>
      <c r="AA672"/>
      <c r="AB672"/>
      <c r="AC672"/>
      <c r="AD672"/>
      <c r="AE672"/>
      <c r="AF672"/>
      <c r="AG672"/>
      <c r="AH672"/>
      <c r="AI672"/>
      <c r="AJ672"/>
      <c r="AK672"/>
      <c r="AL672"/>
      <c r="AM672"/>
      <c r="AN672"/>
      <c r="AO672"/>
      <c r="AP672"/>
      <c r="AQ672"/>
      <c r="AR672"/>
      <c r="AS672"/>
      <c r="AT672"/>
      <c r="AU672"/>
      <c r="AV672"/>
      <c r="AW672"/>
      <c r="AX672"/>
      <c r="AY672"/>
      <c r="AZ672"/>
      <c r="BA672"/>
      <c r="BB672"/>
      <c r="BC672"/>
      <c r="BD672"/>
      <c r="BE672"/>
      <c r="BF672"/>
      <c r="BG672"/>
      <c r="BH672"/>
      <c r="BI672"/>
      <c r="BJ672"/>
      <c r="BK672"/>
      <c r="BL672"/>
      <c r="BM672"/>
      <c r="BN672"/>
      <c r="BO672"/>
      <c r="BP672"/>
      <c r="BQ672"/>
      <c r="BR672"/>
      <c r="EM672"/>
    </row>
    <row r="673" spans="16:143" x14ac:dyDescent="0.2">
      <c r="P673"/>
      <c r="Q673"/>
      <c r="S673"/>
      <c r="T673"/>
      <c r="U673"/>
      <c r="V673"/>
      <c r="W673"/>
      <c r="X673"/>
      <c r="Y673"/>
      <c r="Z673"/>
      <c r="AA673"/>
      <c r="AB673"/>
      <c r="AC673"/>
      <c r="AD673"/>
      <c r="AE673"/>
      <c r="AF673"/>
      <c r="AG673"/>
      <c r="AH673"/>
      <c r="AI673"/>
      <c r="AJ673"/>
      <c r="AK673"/>
      <c r="AL673"/>
      <c r="AM673"/>
      <c r="AN673"/>
      <c r="AO673"/>
      <c r="AP673"/>
      <c r="AQ673"/>
      <c r="AR673"/>
      <c r="AS673"/>
      <c r="AT673"/>
      <c r="AU673"/>
      <c r="AV673"/>
      <c r="AW673"/>
      <c r="AX673"/>
      <c r="AY673"/>
      <c r="AZ673"/>
      <c r="BA673"/>
      <c r="BB673"/>
      <c r="BC673"/>
      <c r="BD673"/>
      <c r="BE673"/>
      <c r="BF673"/>
      <c r="BG673"/>
      <c r="BH673"/>
      <c r="BI673"/>
      <c r="BJ673"/>
      <c r="BK673"/>
      <c r="BL673"/>
      <c r="BM673"/>
      <c r="BN673"/>
      <c r="BO673"/>
      <c r="BP673"/>
      <c r="BQ673"/>
      <c r="BR673"/>
      <c r="EM673"/>
    </row>
    <row r="674" spans="16:143" x14ac:dyDescent="0.2">
      <c r="P674"/>
      <c r="Q674"/>
      <c r="S674"/>
      <c r="T674"/>
      <c r="U674"/>
      <c r="V674"/>
      <c r="W674"/>
      <c r="X674"/>
      <c r="Y674"/>
      <c r="Z674"/>
      <c r="AA674"/>
      <c r="AB674"/>
      <c r="AC674"/>
      <c r="AD674"/>
      <c r="AE674"/>
      <c r="AF674"/>
      <c r="AG674"/>
      <c r="AH674"/>
      <c r="AI674"/>
      <c r="AJ674"/>
      <c r="AK674"/>
      <c r="AL674"/>
      <c r="AM674"/>
      <c r="AN674"/>
      <c r="AO674"/>
      <c r="AP674"/>
      <c r="AQ674"/>
      <c r="AR674"/>
      <c r="AS674"/>
      <c r="AT674"/>
      <c r="AU674"/>
      <c r="AV674"/>
      <c r="AW674"/>
      <c r="AX674"/>
      <c r="AY674"/>
      <c r="AZ674"/>
      <c r="BA674"/>
      <c r="BB674"/>
      <c r="BC674"/>
      <c r="BD674"/>
      <c r="BE674"/>
      <c r="BF674"/>
      <c r="BG674"/>
      <c r="BH674"/>
      <c r="BI674"/>
      <c r="BJ674"/>
      <c r="BK674"/>
      <c r="BL674"/>
      <c r="BM674"/>
      <c r="BN674"/>
      <c r="BO674"/>
      <c r="BP674"/>
      <c r="BQ674"/>
      <c r="BR674"/>
      <c r="EM674"/>
    </row>
    <row r="675" spans="16:143" x14ac:dyDescent="0.2">
      <c r="P675"/>
      <c r="Q675"/>
      <c r="S675"/>
      <c r="T675"/>
      <c r="U675"/>
      <c r="V675"/>
      <c r="W675"/>
      <c r="X675"/>
      <c r="Y675"/>
      <c r="Z675"/>
      <c r="AA675"/>
      <c r="AB675"/>
      <c r="AC675"/>
      <c r="AD675"/>
      <c r="AE675"/>
      <c r="AF675"/>
      <c r="AG675"/>
      <c r="AH675"/>
      <c r="AI675"/>
      <c r="AJ675"/>
      <c r="AK675"/>
      <c r="AL675"/>
      <c r="AM675"/>
      <c r="AN675"/>
      <c r="AO675"/>
      <c r="AP675"/>
      <c r="AQ675"/>
      <c r="AR675"/>
      <c r="AS675"/>
      <c r="AT675"/>
      <c r="AU675"/>
      <c r="AV675"/>
      <c r="AW675"/>
      <c r="AX675"/>
      <c r="AY675"/>
      <c r="AZ675"/>
      <c r="BA675"/>
      <c r="BB675"/>
      <c r="BC675"/>
      <c r="BD675"/>
      <c r="BE675"/>
      <c r="BF675"/>
      <c r="BG675"/>
      <c r="BH675"/>
      <c r="BI675"/>
      <c r="BJ675"/>
      <c r="BK675"/>
      <c r="BL675"/>
      <c r="BM675"/>
      <c r="BN675"/>
      <c r="BO675"/>
      <c r="BP675"/>
      <c r="BQ675"/>
      <c r="BR675"/>
      <c r="EM675"/>
    </row>
    <row r="676" spans="16:143" x14ac:dyDescent="0.2">
      <c r="P676"/>
      <c r="Q676"/>
      <c r="S676"/>
      <c r="T676"/>
      <c r="U676"/>
      <c r="V676"/>
      <c r="W676"/>
      <c r="X676"/>
      <c r="Y676"/>
      <c r="Z676"/>
      <c r="AA676"/>
      <c r="AB676"/>
      <c r="AC676"/>
      <c r="AD676"/>
      <c r="AE676"/>
      <c r="AF676"/>
      <c r="AG676"/>
      <c r="AH676"/>
      <c r="AI676"/>
      <c r="AJ676"/>
      <c r="AK676"/>
      <c r="AL676"/>
      <c r="AM676"/>
      <c r="AN676"/>
      <c r="AO676"/>
      <c r="AP676"/>
      <c r="AQ676"/>
      <c r="AR676"/>
      <c r="AS676"/>
      <c r="AT676"/>
      <c r="AU676"/>
      <c r="AV676"/>
      <c r="AW676"/>
      <c r="AX676"/>
      <c r="AY676"/>
      <c r="AZ676"/>
      <c r="BA676"/>
      <c r="BB676"/>
      <c r="BC676"/>
      <c r="BD676"/>
      <c r="BE676"/>
      <c r="BF676"/>
      <c r="BG676"/>
      <c r="BH676"/>
      <c r="BI676"/>
      <c r="BJ676"/>
      <c r="BK676"/>
      <c r="BL676"/>
      <c r="BM676"/>
      <c r="BN676"/>
      <c r="BO676"/>
      <c r="BP676"/>
      <c r="BQ676"/>
      <c r="BR676"/>
      <c r="EM676"/>
    </row>
    <row r="677" spans="16:143" x14ac:dyDescent="0.2">
      <c r="P677"/>
      <c r="Q677"/>
      <c r="S677"/>
      <c r="T677"/>
      <c r="U677"/>
      <c r="V677"/>
      <c r="W677"/>
      <c r="X677"/>
      <c r="Y677"/>
      <c r="Z677"/>
      <c r="AA677"/>
      <c r="AB677"/>
      <c r="AC677"/>
      <c r="AD677"/>
      <c r="AE677"/>
      <c r="AF677"/>
      <c r="AG677"/>
      <c r="AH677"/>
      <c r="AI677"/>
      <c r="AJ677"/>
      <c r="AK677"/>
      <c r="AL677"/>
      <c r="AM677"/>
      <c r="AN677"/>
      <c r="AO677"/>
      <c r="AP677"/>
      <c r="AQ677"/>
      <c r="AR677"/>
      <c r="AS677"/>
      <c r="AT677"/>
      <c r="AU677"/>
      <c r="AV677"/>
      <c r="AW677"/>
      <c r="AX677"/>
      <c r="AY677"/>
      <c r="AZ677"/>
      <c r="BA677"/>
      <c r="BB677"/>
      <c r="BC677"/>
      <c r="BD677"/>
      <c r="BE677"/>
      <c r="BF677"/>
      <c r="BG677"/>
      <c r="BH677"/>
      <c r="BI677"/>
      <c r="BJ677"/>
      <c r="BK677"/>
      <c r="BL677"/>
      <c r="BM677"/>
      <c r="BN677"/>
      <c r="BO677"/>
      <c r="BP677"/>
      <c r="BQ677"/>
      <c r="BR677"/>
      <c r="EM677"/>
    </row>
    <row r="678" spans="16:143" x14ac:dyDescent="0.2">
      <c r="P678"/>
      <c r="Q678"/>
      <c r="S678"/>
      <c r="T678"/>
      <c r="U678"/>
      <c r="V678"/>
      <c r="W678"/>
      <c r="X678"/>
      <c r="Y678"/>
      <c r="Z678"/>
      <c r="AA678"/>
      <c r="AB678"/>
      <c r="AC678"/>
      <c r="AD678"/>
      <c r="AE678"/>
      <c r="AF678"/>
      <c r="AG678"/>
      <c r="AH678"/>
      <c r="AI678"/>
      <c r="AJ678"/>
      <c r="AK678"/>
      <c r="AL678"/>
      <c r="AM678"/>
      <c r="AN678"/>
      <c r="AO678"/>
      <c r="AP678"/>
      <c r="AQ678"/>
      <c r="AR678"/>
      <c r="AS678"/>
      <c r="AT678"/>
      <c r="AU678"/>
      <c r="AV678"/>
      <c r="AW678"/>
      <c r="AX678"/>
      <c r="AY678"/>
      <c r="AZ678"/>
      <c r="BA678"/>
      <c r="BB678"/>
      <c r="BC678"/>
      <c r="BD678"/>
      <c r="BE678"/>
      <c r="BF678"/>
      <c r="BG678"/>
      <c r="BH678"/>
      <c r="BI678"/>
      <c r="BJ678"/>
      <c r="BK678"/>
      <c r="BL678"/>
      <c r="BM678"/>
      <c r="BN678"/>
      <c r="BO678"/>
      <c r="BP678"/>
      <c r="BQ678"/>
      <c r="BR678"/>
      <c r="EM678"/>
    </row>
    <row r="679" spans="16:143" x14ac:dyDescent="0.2">
      <c r="P679"/>
      <c r="Q679"/>
      <c r="S679"/>
      <c r="T679"/>
      <c r="U679"/>
      <c r="V679"/>
      <c r="W679"/>
      <c r="X679"/>
      <c r="Y679"/>
      <c r="Z679"/>
      <c r="AA679"/>
      <c r="AB679"/>
      <c r="AC679"/>
      <c r="AD679"/>
      <c r="AE679"/>
      <c r="AF679"/>
      <c r="AG679"/>
      <c r="AH679"/>
      <c r="AI679"/>
      <c r="AJ679"/>
      <c r="AK679"/>
      <c r="AL679"/>
      <c r="AM679"/>
      <c r="AN679"/>
      <c r="AO679"/>
      <c r="AP679"/>
      <c r="AQ679"/>
      <c r="AR679"/>
      <c r="AS679"/>
      <c r="AT679"/>
      <c r="AU679"/>
      <c r="AV679"/>
      <c r="AW679"/>
      <c r="AX679"/>
      <c r="AY679"/>
      <c r="AZ679"/>
      <c r="BA679"/>
      <c r="BB679"/>
      <c r="BC679"/>
      <c r="BD679"/>
      <c r="BE679"/>
      <c r="BF679"/>
      <c r="BG679"/>
      <c r="BH679"/>
      <c r="BI679"/>
      <c r="BJ679"/>
      <c r="BK679"/>
      <c r="BL679"/>
      <c r="BM679"/>
      <c r="BN679"/>
      <c r="BO679"/>
      <c r="BP679"/>
      <c r="BQ679"/>
      <c r="BR679"/>
      <c r="EM679"/>
    </row>
    <row r="680" spans="16:143" x14ac:dyDescent="0.2">
      <c r="P680"/>
      <c r="Q680"/>
      <c r="S680"/>
      <c r="T680"/>
      <c r="U680"/>
      <c r="V680"/>
      <c r="W680"/>
      <c r="X680"/>
      <c r="Y680"/>
      <c r="Z680"/>
      <c r="AA680"/>
      <c r="AB680"/>
      <c r="AC680"/>
      <c r="AD680"/>
      <c r="AE680"/>
      <c r="AF680"/>
      <c r="AG680"/>
      <c r="AH680"/>
      <c r="AI680"/>
      <c r="AJ680"/>
      <c r="AK680"/>
      <c r="AL680"/>
      <c r="AM680"/>
      <c r="AN680"/>
      <c r="AO680"/>
      <c r="AP680"/>
      <c r="AQ680"/>
      <c r="AR680"/>
      <c r="AS680"/>
      <c r="AT680"/>
      <c r="AU680"/>
      <c r="AV680"/>
      <c r="AW680"/>
      <c r="AX680"/>
      <c r="AY680"/>
      <c r="AZ680"/>
      <c r="BA680"/>
      <c r="BB680"/>
      <c r="BC680"/>
      <c r="BD680"/>
      <c r="BE680"/>
      <c r="BF680"/>
      <c r="BG680"/>
      <c r="BH680"/>
      <c r="BI680"/>
      <c r="BJ680"/>
      <c r="BK680"/>
      <c r="BL680"/>
      <c r="BM680"/>
      <c r="BN680"/>
      <c r="BO680"/>
      <c r="BP680"/>
      <c r="BQ680"/>
      <c r="BR680"/>
      <c r="EM680"/>
    </row>
    <row r="681" spans="16:143" x14ac:dyDescent="0.2">
      <c r="P681"/>
      <c r="Q681"/>
      <c r="S681"/>
      <c r="T681"/>
      <c r="U681"/>
      <c r="V681"/>
      <c r="W681"/>
      <c r="X681"/>
      <c r="Y681"/>
      <c r="Z681"/>
      <c r="AA681"/>
      <c r="AB681"/>
      <c r="AC681"/>
      <c r="AD681"/>
      <c r="AE681"/>
      <c r="AF681"/>
      <c r="AG681"/>
      <c r="AH681"/>
      <c r="AI681"/>
      <c r="AJ681"/>
      <c r="AK681"/>
      <c r="AL681"/>
      <c r="AM681"/>
      <c r="AN681"/>
      <c r="AO681"/>
      <c r="AP681"/>
      <c r="AQ681"/>
      <c r="AR681"/>
      <c r="AS681"/>
      <c r="AT681"/>
      <c r="AU681"/>
      <c r="AV681"/>
      <c r="AW681"/>
      <c r="AX681"/>
      <c r="AY681"/>
      <c r="AZ681"/>
      <c r="BA681"/>
      <c r="BB681"/>
      <c r="BC681"/>
      <c r="BD681"/>
      <c r="BE681"/>
      <c r="BF681"/>
      <c r="BG681"/>
      <c r="BH681"/>
      <c r="BI681"/>
      <c r="BJ681"/>
      <c r="BK681"/>
      <c r="BL681"/>
      <c r="BM681"/>
      <c r="BN681"/>
      <c r="BO681"/>
      <c r="BP681"/>
      <c r="BQ681"/>
      <c r="BR681"/>
      <c r="EM681"/>
    </row>
    <row r="682" spans="16:143" x14ac:dyDescent="0.2">
      <c r="P682"/>
      <c r="Q682"/>
      <c r="S682"/>
      <c r="T682"/>
      <c r="U682"/>
      <c r="V682"/>
      <c r="W682"/>
      <c r="X682"/>
      <c r="Y682"/>
      <c r="Z682"/>
      <c r="AA682"/>
      <c r="AB682"/>
      <c r="AC682"/>
      <c r="AD682"/>
      <c r="AE682"/>
      <c r="AF682"/>
      <c r="AG682"/>
      <c r="AH682"/>
      <c r="AI682"/>
      <c r="AJ682"/>
      <c r="AK682"/>
      <c r="AL682"/>
      <c r="AM682"/>
      <c r="AN682"/>
      <c r="AO682"/>
      <c r="AP682"/>
      <c r="AQ682"/>
      <c r="AR682"/>
      <c r="AS682"/>
      <c r="AT682"/>
      <c r="AU682"/>
      <c r="AV682"/>
      <c r="AW682"/>
      <c r="AX682"/>
      <c r="AY682"/>
      <c r="AZ682"/>
      <c r="BA682"/>
      <c r="BB682"/>
      <c r="BC682"/>
      <c r="BD682"/>
      <c r="BE682"/>
      <c r="BF682"/>
      <c r="BG682"/>
      <c r="BH682"/>
      <c r="BI682"/>
      <c r="BJ682"/>
      <c r="BK682"/>
      <c r="BL682"/>
      <c r="BM682"/>
      <c r="BN682"/>
      <c r="BO682"/>
      <c r="BP682"/>
      <c r="BQ682"/>
      <c r="BR682"/>
      <c r="EM682"/>
    </row>
    <row r="683" spans="16:143" x14ac:dyDescent="0.2">
      <c r="P683"/>
      <c r="Q683"/>
      <c r="S683"/>
      <c r="T683"/>
      <c r="U683"/>
      <c r="V683"/>
      <c r="W683"/>
      <c r="X683"/>
      <c r="Y683"/>
      <c r="Z683"/>
      <c r="AA683"/>
      <c r="AB683"/>
      <c r="AC683"/>
      <c r="AD683"/>
      <c r="AE683"/>
      <c r="AF683"/>
      <c r="AG683"/>
      <c r="AH683"/>
      <c r="AI683"/>
      <c r="AJ683"/>
      <c r="AK683"/>
      <c r="AL683"/>
      <c r="AM683"/>
      <c r="AN683"/>
      <c r="AO683"/>
      <c r="AP683"/>
      <c r="AQ683"/>
      <c r="AR683"/>
      <c r="AS683"/>
      <c r="AT683"/>
      <c r="AU683"/>
      <c r="AV683"/>
      <c r="AW683"/>
      <c r="AX683"/>
      <c r="AY683"/>
      <c r="AZ683"/>
      <c r="BA683"/>
      <c r="BB683"/>
      <c r="BC683"/>
      <c r="BD683"/>
      <c r="BE683"/>
      <c r="BF683"/>
      <c r="BG683"/>
      <c r="BH683"/>
      <c r="BI683"/>
      <c r="BJ683"/>
      <c r="BK683"/>
      <c r="BL683"/>
      <c r="BM683"/>
      <c r="BN683"/>
      <c r="BO683"/>
      <c r="BP683"/>
      <c r="BQ683"/>
      <c r="BR683"/>
      <c r="EM683"/>
    </row>
    <row r="684" spans="16:143" x14ac:dyDescent="0.2">
      <c r="P684"/>
      <c r="Q684"/>
      <c r="S684"/>
      <c r="T684"/>
      <c r="U684"/>
      <c r="V684"/>
      <c r="W684"/>
      <c r="X684"/>
      <c r="Y684"/>
      <c r="Z684"/>
      <c r="AA684"/>
      <c r="AB684"/>
      <c r="AC684"/>
      <c r="AD684"/>
      <c r="AE684"/>
      <c r="AF684"/>
      <c r="AG684"/>
      <c r="AH684"/>
      <c r="AI684"/>
      <c r="AJ684"/>
      <c r="AK684"/>
      <c r="AL684"/>
      <c r="AM684"/>
      <c r="AN684"/>
      <c r="AO684"/>
      <c r="AP684"/>
      <c r="AQ684"/>
      <c r="AR684"/>
      <c r="AS684"/>
      <c r="AT684"/>
      <c r="AU684"/>
      <c r="AV684"/>
      <c r="AW684"/>
      <c r="AX684"/>
      <c r="AY684"/>
      <c r="AZ684"/>
      <c r="BA684"/>
      <c r="BB684"/>
      <c r="BC684"/>
      <c r="BD684"/>
      <c r="BE684"/>
      <c r="BF684"/>
      <c r="BG684"/>
      <c r="BH684"/>
      <c r="BI684"/>
      <c r="BJ684"/>
      <c r="BK684"/>
      <c r="BL684"/>
      <c r="BM684"/>
      <c r="BN684"/>
      <c r="BO684"/>
      <c r="BP684"/>
      <c r="BQ684"/>
      <c r="BR684"/>
      <c r="EM684"/>
    </row>
    <row r="685" spans="16:143" x14ac:dyDescent="0.2">
      <c r="P685"/>
      <c r="Q685"/>
      <c r="S685"/>
      <c r="T685"/>
      <c r="U685"/>
      <c r="V685"/>
      <c r="W685"/>
      <c r="X685"/>
      <c r="Y685"/>
      <c r="Z685"/>
      <c r="AA685"/>
      <c r="AB685"/>
      <c r="AC685"/>
      <c r="AD685"/>
      <c r="AE685"/>
      <c r="AF685"/>
      <c r="AG685"/>
      <c r="AH685"/>
      <c r="AI685"/>
      <c r="AJ685"/>
      <c r="AK685"/>
      <c r="AL685"/>
      <c r="AM685"/>
      <c r="AN685"/>
      <c r="AO685"/>
      <c r="AP685"/>
      <c r="AQ685"/>
      <c r="AR685"/>
      <c r="AS685"/>
      <c r="AT685"/>
      <c r="AU685"/>
      <c r="AV685"/>
      <c r="AW685"/>
      <c r="AX685"/>
      <c r="AY685"/>
      <c r="AZ685"/>
      <c r="BA685"/>
      <c r="BB685"/>
      <c r="BC685"/>
      <c r="BD685"/>
      <c r="BE685"/>
      <c r="BF685"/>
      <c r="BG685"/>
      <c r="BH685"/>
      <c r="BI685"/>
      <c r="BJ685"/>
      <c r="BK685"/>
      <c r="BL685"/>
      <c r="BM685"/>
      <c r="BN685"/>
      <c r="BO685"/>
      <c r="BP685"/>
      <c r="BQ685"/>
      <c r="BR685"/>
      <c r="EM685"/>
    </row>
    <row r="686" spans="16:143" x14ac:dyDescent="0.2">
      <c r="P686"/>
      <c r="Q686"/>
      <c r="S686"/>
      <c r="T686"/>
      <c r="U686"/>
      <c r="V686"/>
      <c r="W686"/>
      <c r="X686"/>
      <c r="Y686"/>
      <c r="Z686"/>
      <c r="AA686"/>
      <c r="AB686"/>
      <c r="AC686"/>
      <c r="AD686"/>
      <c r="AE686"/>
      <c r="AF686"/>
      <c r="AG686"/>
      <c r="AH686"/>
      <c r="AI686"/>
      <c r="AJ686"/>
      <c r="AK686"/>
      <c r="AL686"/>
      <c r="AM686"/>
      <c r="AN686"/>
      <c r="AO686"/>
      <c r="AP686"/>
      <c r="AQ686"/>
      <c r="AR686"/>
      <c r="AS686"/>
      <c r="AT686"/>
      <c r="AU686"/>
      <c r="AV686"/>
      <c r="AW686"/>
      <c r="AX686"/>
      <c r="AY686"/>
      <c r="AZ686"/>
      <c r="BA686"/>
      <c r="BB686"/>
      <c r="BC686"/>
      <c r="BD686"/>
      <c r="BE686"/>
      <c r="BF686"/>
      <c r="BG686"/>
      <c r="BH686"/>
      <c r="BI686"/>
      <c r="BJ686"/>
      <c r="BK686"/>
      <c r="BL686"/>
      <c r="BM686"/>
      <c r="BN686"/>
      <c r="BO686"/>
      <c r="BP686"/>
      <c r="BQ686"/>
      <c r="BR686"/>
      <c r="EM686"/>
    </row>
    <row r="687" spans="16:143" x14ac:dyDescent="0.2">
      <c r="P687"/>
      <c r="Q687"/>
      <c r="S687"/>
      <c r="T687"/>
      <c r="U687"/>
      <c r="V687"/>
      <c r="W687"/>
      <c r="X687"/>
      <c r="Y687"/>
      <c r="Z687"/>
      <c r="AA687"/>
      <c r="AB687"/>
      <c r="AC687"/>
      <c r="AD687"/>
      <c r="AE687"/>
      <c r="AF687"/>
      <c r="AG687"/>
      <c r="AH687"/>
      <c r="AI687"/>
      <c r="AJ687"/>
      <c r="AK687"/>
      <c r="AL687"/>
      <c r="AM687"/>
      <c r="AN687"/>
      <c r="AO687"/>
      <c r="AP687"/>
      <c r="AQ687"/>
      <c r="AR687"/>
      <c r="AS687"/>
      <c r="AT687"/>
      <c r="AU687"/>
      <c r="AV687"/>
      <c r="AW687"/>
      <c r="AX687"/>
      <c r="AY687"/>
      <c r="AZ687"/>
      <c r="BA687"/>
      <c r="BB687"/>
      <c r="BC687"/>
      <c r="BD687"/>
      <c r="BE687"/>
      <c r="BF687"/>
      <c r="BG687"/>
      <c r="BH687"/>
      <c r="BI687"/>
      <c r="BJ687"/>
      <c r="BK687"/>
      <c r="BL687"/>
      <c r="BM687"/>
      <c r="BN687"/>
      <c r="BO687"/>
      <c r="BP687"/>
      <c r="BQ687"/>
      <c r="BR687"/>
      <c r="EM687"/>
    </row>
    <row r="688" spans="16:143" x14ac:dyDescent="0.2">
      <c r="P688"/>
      <c r="Q688"/>
      <c r="S688"/>
      <c r="T688"/>
      <c r="U688"/>
      <c r="V688"/>
      <c r="W688"/>
      <c r="X688"/>
      <c r="Y688"/>
      <c r="Z688"/>
      <c r="AA688"/>
      <c r="AB688"/>
      <c r="AC688"/>
      <c r="AD688"/>
      <c r="AE688"/>
      <c r="AF688"/>
      <c r="AG688"/>
      <c r="AH688"/>
      <c r="AI688"/>
      <c r="AJ688"/>
      <c r="AK688"/>
      <c r="AL688"/>
      <c r="AM688"/>
      <c r="AN688"/>
      <c r="AO688"/>
      <c r="AP688"/>
      <c r="AQ688"/>
      <c r="AR688"/>
      <c r="AS688"/>
      <c r="AT688"/>
      <c r="AU688"/>
      <c r="AV688"/>
      <c r="AW688"/>
      <c r="AX688"/>
      <c r="AY688"/>
      <c r="AZ688"/>
      <c r="BA688"/>
      <c r="BB688"/>
      <c r="BC688"/>
      <c r="BD688"/>
      <c r="BE688"/>
      <c r="BF688"/>
      <c r="BG688"/>
      <c r="BH688"/>
      <c r="BI688"/>
      <c r="BJ688"/>
      <c r="BK688"/>
      <c r="BL688"/>
      <c r="BM688"/>
      <c r="BN688"/>
      <c r="BO688"/>
      <c r="BP688"/>
      <c r="BQ688"/>
      <c r="BR688"/>
      <c r="EM688"/>
    </row>
    <row r="689" spans="16:143" x14ac:dyDescent="0.2">
      <c r="P689"/>
      <c r="Q689"/>
      <c r="S689"/>
      <c r="T689"/>
      <c r="U689"/>
      <c r="V689"/>
      <c r="W689"/>
      <c r="X689"/>
      <c r="Y689"/>
      <c r="Z689"/>
      <c r="AA689"/>
      <c r="AB689"/>
      <c r="AC689"/>
      <c r="AD689"/>
      <c r="AE689"/>
      <c r="AF689"/>
      <c r="AG689"/>
      <c r="AH689"/>
      <c r="AI689"/>
      <c r="AJ689"/>
      <c r="AK689"/>
      <c r="AL689"/>
      <c r="AM689"/>
      <c r="AN689"/>
      <c r="AO689"/>
      <c r="AP689"/>
      <c r="AQ689"/>
      <c r="AR689"/>
      <c r="AS689"/>
      <c r="AT689"/>
      <c r="AU689"/>
      <c r="AV689"/>
      <c r="AW689"/>
      <c r="AX689"/>
      <c r="AY689"/>
      <c r="AZ689"/>
      <c r="BA689"/>
      <c r="BB689"/>
      <c r="BC689"/>
      <c r="BD689"/>
      <c r="BE689"/>
      <c r="BF689"/>
      <c r="BG689"/>
      <c r="BH689"/>
      <c r="BI689"/>
      <c r="BJ689"/>
      <c r="BK689"/>
      <c r="BL689"/>
      <c r="BM689"/>
      <c r="BN689"/>
      <c r="BO689"/>
      <c r="BP689"/>
      <c r="BQ689"/>
      <c r="BR689"/>
      <c r="EM689"/>
    </row>
    <row r="690" spans="16:143" x14ac:dyDescent="0.2">
      <c r="P690"/>
      <c r="Q690"/>
      <c r="S690"/>
      <c r="T690"/>
      <c r="U690"/>
      <c r="V690"/>
      <c r="W690"/>
      <c r="X690"/>
      <c r="Y690"/>
      <c r="Z690"/>
      <c r="AA690"/>
      <c r="AB690"/>
      <c r="AC690"/>
      <c r="AD690"/>
      <c r="AE690"/>
      <c r="AF690"/>
      <c r="AG690"/>
      <c r="AH690"/>
      <c r="AI690"/>
      <c r="AJ690"/>
      <c r="AK690"/>
      <c r="AL690"/>
      <c r="AM690"/>
      <c r="AN690"/>
      <c r="AO690"/>
      <c r="AP690"/>
      <c r="AQ690"/>
      <c r="AR690"/>
      <c r="AS690"/>
      <c r="AT690"/>
      <c r="AU690"/>
      <c r="AV690"/>
      <c r="AW690"/>
      <c r="AX690"/>
      <c r="AY690"/>
      <c r="AZ690"/>
      <c r="BA690"/>
      <c r="BB690"/>
      <c r="BC690"/>
      <c r="BD690"/>
      <c r="BE690"/>
      <c r="BF690"/>
      <c r="BG690"/>
      <c r="BH690"/>
      <c r="BI690"/>
      <c r="BJ690"/>
      <c r="BK690"/>
      <c r="BL690"/>
      <c r="BM690"/>
      <c r="BN690"/>
      <c r="BO690"/>
      <c r="BP690"/>
      <c r="BQ690"/>
      <c r="BR690"/>
      <c r="EM690"/>
    </row>
    <row r="691" spans="16:143" x14ac:dyDescent="0.2">
      <c r="P691"/>
      <c r="Q691"/>
      <c r="S691"/>
      <c r="T691"/>
      <c r="U691"/>
      <c r="V691"/>
      <c r="W691"/>
      <c r="X691"/>
      <c r="Y691"/>
      <c r="Z691"/>
      <c r="AA691"/>
      <c r="AB691"/>
      <c r="AC691"/>
      <c r="AD691"/>
      <c r="AE691"/>
      <c r="AF691"/>
      <c r="AG691"/>
      <c r="AH691"/>
      <c r="AI691"/>
      <c r="AJ691"/>
      <c r="AK691"/>
      <c r="AL691"/>
      <c r="AM691"/>
      <c r="AN691"/>
      <c r="AO691"/>
      <c r="AP691"/>
      <c r="AQ691"/>
      <c r="AR691"/>
      <c r="AS691"/>
      <c r="AT691"/>
      <c r="AU691"/>
      <c r="AV691"/>
      <c r="AW691"/>
      <c r="AX691"/>
      <c r="AY691"/>
      <c r="AZ691"/>
      <c r="BA691"/>
      <c r="BB691"/>
      <c r="BC691"/>
      <c r="BD691"/>
      <c r="BE691"/>
      <c r="BF691"/>
      <c r="BG691"/>
      <c r="BH691"/>
      <c r="BI691"/>
      <c r="BJ691"/>
      <c r="BK691"/>
      <c r="BL691"/>
      <c r="BM691"/>
      <c r="BN691"/>
      <c r="BO691"/>
      <c r="BP691"/>
      <c r="BQ691"/>
      <c r="BR691"/>
      <c r="EM691"/>
    </row>
    <row r="692" spans="16:143" x14ac:dyDescent="0.2">
      <c r="P692"/>
      <c r="Q692"/>
      <c r="S692"/>
      <c r="T692"/>
      <c r="U692"/>
      <c r="V692"/>
      <c r="W692"/>
      <c r="X692"/>
      <c r="Y692"/>
      <c r="Z692"/>
      <c r="AA692"/>
      <c r="AB692"/>
      <c r="AC692"/>
      <c r="AD692"/>
      <c r="AE692"/>
      <c r="AF692"/>
      <c r="AG692"/>
      <c r="AH692"/>
      <c r="AI692"/>
      <c r="AJ692"/>
      <c r="AK692"/>
      <c r="AL692"/>
      <c r="AM692"/>
      <c r="AN692"/>
      <c r="AO692"/>
      <c r="AP692"/>
      <c r="AQ692"/>
      <c r="AR692"/>
      <c r="AS692"/>
      <c r="AT692"/>
      <c r="AU692"/>
      <c r="AV692"/>
      <c r="AW692"/>
      <c r="AX692"/>
      <c r="AY692"/>
      <c r="AZ692"/>
      <c r="BA692"/>
      <c r="BB692"/>
      <c r="BC692"/>
      <c r="BD692"/>
      <c r="BE692"/>
      <c r="BF692"/>
      <c r="BG692"/>
      <c r="BH692"/>
      <c r="BI692"/>
      <c r="BJ692"/>
      <c r="BK692"/>
      <c r="BL692"/>
      <c r="BM692"/>
      <c r="BN692"/>
      <c r="BO692"/>
      <c r="BP692"/>
      <c r="BQ692"/>
      <c r="BR692"/>
      <c r="EM692"/>
    </row>
    <row r="693" spans="16:143" x14ac:dyDescent="0.2">
      <c r="P693"/>
      <c r="Q693"/>
      <c r="S693"/>
      <c r="T693"/>
      <c r="U693"/>
      <c r="V693"/>
      <c r="W693"/>
      <c r="X693"/>
      <c r="Y693"/>
      <c r="Z693"/>
      <c r="AA693"/>
      <c r="AB693"/>
      <c r="AC693"/>
      <c r="AD693"/>
      <c r="AE693"/>
      <c r="AF693"/>
      <c r="AG693"/>
      <c r="AH693"/>
      <c r="AI693"/>
      <c r="AJ693"/>
      <c r="AK693"/>
      <c r="AL693"/>
      <c r="AM693"/>
      <c r="AN693"/>
      <c r="AO693"/>
      <c r="AP693"/>
      <c r="AQ693"/>
      <c r="AR693"/>
      <c r="AS693"/>
      <c r="AT693"/>
      <c r="AU693"/>
      <c r="AV693"/>
      <c r="AW693"/>
      <c r="AX693"/>
      <c r="AY693"/>
      <c r="AZ693"/>
      <c r="BA693"/>
      <c r="BB693"/>
      <c r="BC693"/>
      <c r="BD693"/>
      <c r="BE693"/>
      <c r="BF693"/>
      <c r="BG693"/>
      <c r="BH693"/>
      <c r="BI693"/>
      <c r="BJ693"/>
      <c r="BK693"/>
      <c r="BL693"/>
      <c r="BM693"/>
      <c r="BN693"/>
      <c r="BO693"/>
      <c r="BP693"/>
      <c r="BQ693"/>
      <c r="BR693"/>
      <c r="EM693"/>
    </row>
    <row r="694" spans="16:143" x14ac:dyDescent="0.2">
      <c r="P694"/>
      <c r="Q694"/>
      <c r="S694"/>
      <c r="T694"/>
      <c r="U694"/>
      <c r="V694"/>
      <c r="W694"/>
      <c r="X694"/>
      <c r="Y694"/>
      <c r="Z694"/>
      <c r="AA694"/>
      <c r="AB694"/>
      <c r="AC694"/>
      <c r="AD694"/>
      <c r="AE694"/>
      <c r="AF694"/>
      <c r="AG694"/>
      <c r="AH694"/>
      <c r="AI694"/>
      <c r="AJ694"/>
      <c r="AK694"/>
      <c r="AL694"/>
      <c r="AM694"/>
      <c r="AN694"/>
      <c r="AO694"/>
      <c r="AP694"/>
      <c r="AQ694"/>
      <c r="AR694"/>
      <c r="AS694"/>
      <c r="AT694"/>
      <c r="AU694"/>
      <c r="AV694"/>
      <c r="AW694"/>
      <c r="AX694"/>
      <c r="AY694"/>
      <c r="AZ694"/>
      <c r="BA694"/>
      <c r="BB694"/>
      <c r="BC694"/>
      <c r="BD694"/>
      <c r="BE694"/>
      <c r="BF694"/>
      <c r="BG694"/>
      <c r="BH694"/>
      <c r="BI694"/>
      <c r="BJ694"/>
      <c r="BK694"/>
      <c r="BL694"/>
      <c r="BM694"/>
      <c r="BN694"/>
      <c r="BO694"/>
      <c r="BP694"/>
      <c r="BQ694"/>
      <c r="BR694"/>
      <c r="EM694"/>
    </row>
    <row r="695" spans="16:143" x14ac:dyDescent="0.2">
      <c r="P695"/>
      <c r="Q695"/>
      <c r="S695"/>
      <c r="T695"/>
      <c r="U695"/>
      <c r="V695"/>
      <c r="W695"/>
      <c r="X695"/>
      <c r="Y695"/>
      <c r="Z695"/>
      <c r="AA695"/>
      <c r="AB695"/>
      <c r="AC695"/>
      <c r="AD695"/>
      <c r="AE695"/>
      <c r="AF695"/>
      <c r="AG695"/>
      <c r="AH695"/>
      <c r="AI695"/>
      <c r="AJ695"/>
      <c r="AK695"/>
      <c r="AL695"/>
      <c r="AM695"/>
      <c r="AN695"/>
      <c r="AO695"/>
      <c r="AP695"/>
      <c r="AQ695"/>
      <c r="AR695"/>
      <c r="AS695"/>
      <c r="AT695"/>
      <c r="AU695"/>
      <c r="AV695"/>
      <c r="AW695"/>
      <c r="AX695"/>
      <c r="AY695"/>
      <c r="AZ695"/>
      <c r="BA695"/>
      <c r="BB695"/>
      <c r="BC695"/>
      <c r="BD695"/>
      <c r="BE695"/>
      <c r="BF695"/>
      <c r="BG695"/>
      <c r="BH695"/>
      <c r="BI695"/>
      <c r="BJ695"/>
      <c r="BK695"/>
      <c r="BL695"/>
      <c r="BM695"/>
      <c r="BN695"/>
      <c r="BO695"/>
      <c r="BP695"/>
      <c r="BQ695"/>
      <c r="BR695"/>
      <c r="EM695"/>
    </row>
    <row r="696" spans="16:143" x14ac:dyDescent="0.2">
      <c r="P696"/>
      <c r="Q696"/>
      <c r="S696"/>
      <c r="T696"/>
      <c r="U696"/>
      <c r="V696"/>
      <c r="W696"/>
      <c r="X696"/>
      <c r="Y696"/>
      <c r="Z696"/>
      <c r="AA696"/>
      <c r="AB696"/>
      <c r="AC696"/>
      <c r="AD696"/>
      <c r="AE696"/>
      <c r="AF696"/>
      <c r="AG696"/>
      <c r="AH696"/>
      <c r="AI696"/>
      <c r="AJ696"/>
      <c r="AK696"/>
      <c r="AL696"/>
      <c r="AM696"/>
      <c r="AN696"/>
      <c r="AO696"/>
      <c r="AP696"/>
      <c r="AQ696"/>
      <c r="AR696"/>
      <c r="AS696"/>
      <c r="AT696"/>
      <c r="AU696"/>
      <c r="AV696"/>
      <c r="AW696"/>
      <c r="AX696"/>
      <c r="AY696"/>
      <c r="AZ696"/>
      <c r="BA696"/>
      <c r="BB696"/>
      <c r="BC696"/>
      <c r="BD696"/>
      <c r="BE696"/>
      <c r="BF696"/>
      <c r="BG696"/>
      <c r="BH696"/>
      <c r="BI696"/>
      <c r="BJ696"/>
      <c r="BK696"/>
      <c r="BL696"/>
      <c r="BM696"/>
      <c r="BN696"/>
      <c r="BO696"/>
      <c r="BP696"/>
      <c r="BQ696"/>
      <c r="BR696"/>
      <c r="EM696"/>
    </row>
    <row r="697" spans="16:143" x14ac:dyDescent="0.2">
      <c r="P697"/>
      <c r="Q697"/>
      <c r="S697"/>
      <c r="T697"/>
      <c r="U697"/>
      <c r="V697"/>
      <c r="W697"/>
      <c r="X697"/>
      <c r="Y697"/>
      <c r="Z697"/>
      <c r="AA697"/>
      <c r="AB697"/>
      <c r="AC697"/>
      <c r="AD697"/>
      <c r="AE697"/>
      <c r="AF697"/>
      <c r="AG697"/>
      <c r="AH697"/>
      <c r="AI697"/>
      <c r="AJ697"/>
      <c r="AK697"/>
      <c r="AL697"/>
      <c r="AM697"/>
      <c r="AN697"/>
      <c r="AO697"/>
      <c r="AP697"/>
      <c r="AQ697"/>
      <c r="AR697"/>
      <c r="AS697"/>
      <c r="AT697"/>
      <c r="AU697"/>
      <c r="AV697"/>
      <c r="AW697"/>
      <c r="AX697"/>
      <c r="AY697"/>
      <c r="AZ697"/>
      <c r="BA697"/>
      <c r="BB697"/>
      <c r="BC697"/>
      <c r="BD697"/>
      <c r="BE697"/>
      <c r="BF697"/>
      <c r="BG697"/>
      <c r="BH697"/>
      <c r="BI697"/>
      <c r="BJ697"/>
      <c r="BK697"/>
      <c r="BL697"/>
      <c r="BM697"/>
      <c r="BN697"/>
      <c r="BO697"/>
      <c r="BP697"/>
      <c r="BQ697"/>
      <c r="BR697"/>
      <c r="EM697"/>
    </row>
    <row r="698" spans="16:143" x14ac:dyDescent="0.2">
      <c r="P698"/>
      <c r="Q698"/>
      <c r="S698"/>
      <c r="T698"/>
      <c r="U698"/>
      <c r="V698"/>
      <c r="W698"/>
      <c r="X698"/>
      <c r="Y698"/>
      <c r="Z698"/>
      <c r="AA698"/>
      <c r="AB698"/>
      <c r="AC698"/>
      <c r="AD698"/>
      <c r="AE698"/>
      <c r="AF698"/>
      <c r="AG698"/>
      <c r="AH698"/>
      <c r="AI698"/>
      <c r="AJ698"/>
      <c r="AK698"/>
      <c r="AL698"/>
      <c r="AM698"/>
      <c r="AN698"/>
      <c r="AO698"/>
      <c r="AP698"/>
      <c r="AQ698"/>
      <c r="AR698"/>
      <c r="AS698"/>
      <c r="AT698"/>
      <c r="AU698"/>
      <c r="AV698"/>
      <c r="AW698"/>
      <c r="AX698"/>
      <c r="AY698"/>
      <c r="AZ698"/>
      <c r="BA698"/>
      <c r="BB698"/>
      <c r="BC698"/>
      <c r="BD698"/>
      <c r="BE698"/>
      <c r="BF698"/>
      <c r="BG698"/>
      <c r="BH698"/>
      <c r="BI698"/>
      <c r="BJ698"/>
      <c r="BK698"/>
      <c r="BL698"/>
      <c r="BM698"/>
      <c r="BN698"/>
      <c r="BO698"/>
      <c r="BP698"/>
      <c r="BQ698"/>
      <c r="BR698"/>
      <c r="EM698"/>
    </row>
    <row r="699" spans="16:143" x14ac:dyDescent="0.2">
      <c r="P699"/>
      <c r="Q699"/>
      <c r="S699"/>
      <c r="T699"/>
      <c r="U699"/>
      <c r="V699"/>
      <c r="W699"/>
      <c r="X699"/>
      <c r="Y699"/>
      <c r="Z699"/>
      <c r="AA699"/>
      <c r="AB699"/>
      <c r="AC699"/>
      <c r="AD699"/>
      <c r="AE699"/>
      <c r="AF699"/>
      <c r="AG699"/>
      <c r="AH699"/>
      <c r="AI699"/>
      <c r="AJ699"/>
      <c r="AK699"/>
      <c r="AL699"/>
      <c r="AM699"/>
      <c r="AN699"/>
      <c r="AO699"/>
      <c r="AP699"/>
      <c r="AQ699"/>
      <c r="AR699"/>
      <c r="AS699"/>
      <c r="AT699"/>
      <c r="AU699"/>
      <c r="AV699"/>
      <c r="AW699"/>
      <c r="AX699"/>
      <c r="AY699"/>
      <c r="AZ699"/>
      <c r="BA699"/>
      <c r="BB699"/>
      <c r="BC699"/>
      <c r="BD699"/>
      <c r="BE699"/>
      <c r="BF699"/>
      <c r="BG699"/>
      <c r="BH699"/>
      <c r="BI699"/>
      <c r="BJ699"/>
      <c r="BK699"/>
      <c r="BL699"/>
      <c r="BM699"/>
      <c r="BN699"/>
      <c r="BO699"/>
      <c r="BP699"/>
      <c r="BQ699"/>
      <c r="BR699"/>
      <c r="EM699"/>
    </row>
    <row r="700" spans="16:143" x14ac:dyDescent="0.2">
      <c r="P700"/>
      <c r="Q700"/>
      <c r="S700"/>
      <c r="T700"/>
      <c r="U700"/>
      <c r="V700"/>
      <c r="W700"/>
      <c r="X700"/>
      <c r="Y700"/>
      <c r="Z700"/>
      <c r="AA700"/>
      <c r="AB700"/>
      <c r="AC700"/>
      <c r="AD700"/>
      <c r="AE700"/>
      <c r="AF700"/>
      <c r="AG700"/>
      <c r="AH700"/>
      <c r="AI700"/>
      <c r="AJ700"/>
      <c r="AK700"/>
      <c r="AL700"/>
      <c r="AM700"/>
      <c r="AN700"/>
      <c r="AO700"/>
      <c r="AP700"/>
      <c r="AQ700"/>
      <c r="AR700"/>
      <c r="AS700"/>
      <c r="AT700"/>
      <c r="AU700"/>
      <c r="AV700"/>
      <c r="AW700"/>
      <c r="AX700"/>
      <c r="AY700"/>
      <c r="AZ700"/>
      <c r="BA700"/>
      <c r="BB700"/>
      <c r="BC700"/>
      <c r="BD700"/>
      <c r="BE700"/>
      <c r="BF700"/>
      <c r="BG700"/>
      <c r="BH700"/>
      <c r="BI700"/>
      <c r="BJ700"/>
      <c r="BK700"/>
      <c r="BL700"/>
      <c r="BM700"/>
      <c r="BN700"/>
      <c r="BO700"/>
      <c r="BP700"/>
      <c r="BQ700"/>
      <c r="BR700"/>
      <c r="EM700"/>
    </row>
    <row r="701" spans="16:143" x14ac:dyDescent="0.2">
      <c r="P701"/>
      <c r="Q701"/>
      <c r="S701"/>
      <c r="T701"/>
      <c r="U701"/>
      <c r="V701"/>
      <c r="W701"/>
      <c r="X701"/>
      <c r="Y701"/>
      <c r="Z701"/>
      <c r="AA701"/>
      <c r="AB701"/>
      <c r="AC701"/>
      <c r="AD701"/>
      <c r="AE701"/>
      <c r="AF701"/>
      <c r="AG701"/>
      <c r="AH701"/>
      <c r="AI701"/>
      <c r="AJ701"/>
      <c r="AK701"/>
      <c r="AL701"/>
      <c r="AM701"/>
      <c r="AN701"/>
      <c r="AO701"/>
      <c r="AP701"/>
      <c r="AQ701"/>
      <c r="AR701"/>
      <c r="AS701"/>
      <c r="AT701"/>
      <c r="AU701"/>
      <c r="AV701"/>
      <c r="AW701"/>
      <c r="AX701"/>
      <c r="AY701"/>
      <c r="AZ701"/>
      <c r="BA701"/>
      <c r="BB701"/>
      <c r="BC701"/>
      <c r="BD701"/>
      <c r="BE701"/>
      <c r="BF701"/>
      <c r="BG701"/>
      <c r="BH701"/>
      <c r="BI701"/>
      <c r="BJ701"/>
      <c r="BK701"/>
      <c r="BL701"/>
      <c r="BM701"/>
      <c r="BN701"/>
      <c r="BO701"/>
      <c r="BP701"/>
      <c r="BQ701"/>
      <c r="BR701"/>
      <c r="EM701"/>
    </row>
    <row r="702" spans="16:143" x14ac:dyDescent="0.2">
      <c r="P702"/>
      <c r="Q702"/>
      <c r="S702"/>
      <c r="T702"/>
      <c r="U702"/>
      <c r="V702"/>
      <c r="W702"/>
      <c r="X702"/>
      <c r="Y702"/>
      <c r="Z702"/>
      <c r="AA702"/>
      <c r="AB702"/>
      <c r="AC702"/>
      <c r="AD702"/>
      <c r="AE702"/>
      <c r="AF702"/>
      <c r="AG702"/>
      <c r="AH702"/>
      <c r="AI702"/>
      <c r="AJ702"/>
      <c r="AK702"/>
      <c r="AL702"/>
      <c r="AM702"/>
      <c r="AN702"/>
      <c r="AO702"/>
      <c r="AP702"/>
      <c r="AQ702"/>
      <c r="AR702"/>
      <c r="AS702"/>
      <c r="AT702"/>
      <c r="AU702"/>
      <c r="AV702"/>
      <c r="AW702"/>
      <c r="AX702"/>
      <c r="AY702"/>
      <c r="AZ702"/>
      <c r="BA702"/>
      <c r="BB702"/>
      <c r="BC702"/>
      <c r="BD702"/>
      <c r="BE702"/>
      <c r="BF702"/>
      <c r="BG702"/>
      <c r="BH702"/>
      <c r="BI702"/>
      <c r="BJ702"/>
      <c r="BK702"/>
      <c r="BL702"/>
      <c r="BM702"/>
      <c r="BN702"/>
      <c r="BO702"/>
      <c r="BP702"/>
      <c r="BQ702"/>
      <c r="BR702"/>
      <c r="EM702"/>
    </row>
    <row r="703" spans="16:143" x14ac:dyDescent="0.2">
      <c r="P703"/>
      <c r="Q703"/>
      <c r="S703"/>
      <c r="T703"/>
      <c r="U703"/>
      <c r="V703"/>
      <c r="W703"/>
      <c r="X703"/>
      <c r="Y703"/>
      <c r="Z703"/>
      <c r="AA703"/>
      <c r="AB703"/>
      <c r="AC703"/>
      <c r="AD703"/>
      <c r="AE703"/>
      <c r="AF703"/>
      <c r="AG703"/>
      <c r="AH703"/>
      <c r="AI703"/>
      <c r="AJ703"/>
      <c r="AK703"/>
      <c r="AL703"/>
      <c r="AM703"/>
      <c r="AN703"/>
      <c r="AO703"/>
      <c r="AP703"/>
      <c r="AQ703"/>
      <c r="AR703"/>
      <c r="AS703"/>
      <c r="AT703"/>
      <c r="AU703"/>
      <c r="AV703"/>
      <c r="AW703"/>
      <c r="AX703"/>
      <c r="AY703"/>
      <c r="AZ703"/>
      <c r="BA703"/>
      <c r="BB703"/>
      <c r="BC703"/>
      <c r="BD703"/>
      <c r="BE703"/>
      <c r="BF703"/>
      <c r="BG703"/>
      <c r="BH703"/>
      <c r="BI703"/>
      <c r="BJ703"/>
      <c r="BK703"/>
      <c r="BL703"/>
      <c r="BM703"/>
      <c r="BN703"/>
      <c r="BO703"/>
      <c r="BP703"/>
      <c r="BQ703"/>
      <c r="BR703"/>
      <c r="EM703"/>
    </row>
    <row r="704" spans="16:143" x14ac:dyDescent="0.2">
      <c r="P704"/>
      <c r="Q704"/>
      <c r="S704"/>
      <c r="T704"/>
      <c r="U704"/>
      <c r="V704"/>
      <c r="W704"/>
      <c r="X704"/>
      <c r="Y704"/>
      <c r="Z704"/>
      <c r="AA704"/>
      <c r="AB704"/>
      <c r="AC704"/>
      <c r="AD704"/>
      <c r="AE704"/>
      <c r="AF704"/>
      <c r="AG704"/>
      <c r="AH704"/>
      <c r="AI704"/>
      <c r="AJ704"/>
      <c r="AK704"/>
      <c r="AL704"/>
      <c r="AM704"/>
      <c r="AN704"/>
      <c r="AO704"/>
      <c r="AP704"/>
      <c r="AQ704"/>
      <c r="AR704"/>
      <c r="AS704"/>
      <c r="AT704"/>
      <c r="AU704"/>
      <c r="AV704"/>
      <c r="AW704"/>
      <c r="AX704"/>
      <c r="AY704"/>
      <c r="AZ704"/>
      <c r="BA704"/>
      <c r="BB704"/>
      <c r="BC704"/>
      <c r="BD704"/>
      <c r="BE704"/>
      <c r="BF704"/>
      <c r="BG704"/>
      <c r="BH704"/>
      <c r="BI704"/>
      <c r="BJ704"/>
      <c r="BK704"/>
      <c r="BL704"/>
      <c r="BM704"/>
      <c r="BN704"/>
      <c r="BO704"/>
      <c r="BP704"/>
      <c r="BQ704"/>
      <c r="BR704"/>
      <c r="EM704"/>
    </row>
    <row r="705" spans="16:143" x14ac:dyDescent="0.2">
      <c r="P705"/>
      <c r="Q705"/>
      <c r="S705"/>
      <c r="T705"/>
      <c r="U705"/>
      <c r="V705"/>
      <c r="W705"/>
      <c r="X705"/>
      <c r="Y705"/>
      <c r="Z705"/>
      <c r="AA705"/>
      <c r="AB705"/>
      <c r="AC705"/>
      <c r="AD705"/>
      <c r="AE705"/>
      <c r="AF705"/>
      <c r="AG705"/>
      <c r="AH705"/>
      <c r="AI705"/>
      <c r="AJ705"/>
      <c r="AK705"/>
      <c r="AL705"/>
      <c r="AM705"/>
      <c r="AN705"/>
      <c r="AO705"/>
      <c r="AP705"/>
      <c r="AQ705"/>
      <c r="AR705"/>
      <c r="AS705"/>
      <c r="AT705"/>
      <c r="AU705"/>
      <c r="AV705"/>
      <c r="AW705"/>
      <c r="AX705"/>
      <c r="AY705"/>
      <c r="AZ705"/>
      <c r="BA705"/>
      <c r="BB705"/>
      <c r="BC705"/>
      <c r="BD705"/>
      <c r="BE705"/>
      <c r="BF705"/>
      <c r="BG705"/>
      <c r="BH705"/>
      <c r="BI705"/>
      <c r="BJ705"/>
      <c r="BK705"/>
      <c r="BL705"/>
      <c r="BM705"/>
      <c r="BN705"/>
      <c r="BO705"/>
      <c r="BP705"/>
      <c r="BQ705"/>
      <c r="BR705"/>
      <c r="EM705"/>
    </row>
    <row r="706" spans="16:143" x14ac:dyDescent="0.2">
      <c r="P706"/>
      <c r="Q706"/>
      <c r="S706"/>
      <c r="T706"/>
      <c r="U706"/>
      <c r="V706"/>
      <c r="W706"/>
      <c r="X706"/>
      <c r="Y706"/>
      <c r="Z706"/>
      <c r="AA706"/>
      <c r="AB706"/>
      <c r="AC706"/>
      <c r="AD706"/>
      <c r="AE706"/>
      <c r="AF706"/>
      <c r="AG706"/>
      <c r="AH706"/>
      <c r="AI706"/>
      <c r="AJ706"/>
      <c r="AK706"/>
      <c r="AL706"/>
      <c r="AM706"/>
      <c r="AN706"/>
      <c r="AO706"/>
      <c r="AP706"/>
      <c r="AQ706"/>
      <c r="AR706"/>
      <c r="AS706"/>
      <c r="AT706"/>
      <c r="AU706"/>
      <c r="AV706"/>
      <c r="AW706"/>
      <c r="AX706"/>
      <c r="AY706"/>
      <c r="AZ706"/>
      <c r="BA706"/>
      <c r="BB706"/>
      <c r="BC706"/>
      <c r="BD706"/>
      <c r="BE706"/>
      <c r="BF706"/>
      <c r="BG706"/>
      <c r="BH706"/>
      <c r="BI706"/>
      <c r="BJ706"/>
      <c r="BK706"/>
      <c r="BL706"/>
      <c r="BM706"/>
      <c r="BN706"/>
      <c r="BO706"/>
      <c r="BP706"/>
      <c r="BQ706"/>
      <c r="BR706"/>
      <c r="EM706"/>
    </row>
    <row r="707" spans="16:143" x14ac:dyDescent="0.2">
      <c r="P707"/>
      <c r="Q707"/>
      <c r="S707"/>
      <c r="T707"/>
      <c r="U707"/>
      <c r="V707"/>
      <c r="W707"/>
      <c r="X707"/>
      <c r="Y707"/>
      <c r="Z707"/>
      <c r="AA707"/>
      <c r="AB707"/>
      <c r="AC707"/>
      <c r="AD707"/>
      <c r="AE707"/>
      <c r="AF707"/>
      <c r="AG707"/>
      <c r="AH707"/>
      <c r="AI707"/>
      <c r="AJ707"/>
      <c r="AK707"/>
      <c r="AL707"/>
      <c r="AM707"/>
      <c r="AN707"/>
      <c r="AO707"/>
      <c r="AP707"/>
      <c r="AQ707"/>
      <c r="AR707"/>
      <c r="AS707"/>
      <c r="AT707"/>
      <c r="AU707"/>
      <c r="AV707"/>
      <c r="AW707"/>
      <c r="AX707"/>
      <c r="AY707"/>
      <c r="AZ707"/>
      <c r="BA707"/>
      <c r="BB707"/>
      <c r="BC707"/>
      <c r="BD707"/>
      <c r="BE707"/>
      <c r="BF707"/>
      <c r="BG707"/>
      <c r="BH707"/>
      <c r="BI707"/>
      <c r="BJ707"/>
      <c r="BK707"/>
      <c r="BL707"/>
      <c r="BM707"/>
      <c r="BN707"/>
      <c r="BO707"/>
      <c r="BP707"/>
      <c r="BQ707"/>
      <c r="BR707"/>
      <c r="EM707"/>
    </row>
    <row r="708" spans="16:143" x14ac:dyDescent="0.2">
      <c r="P708"/>
      <c r="Q708"/>
      <c r="S708"/>
      <c r="T708"/>
      <c r="U708"/>
      <c r="V708"/>
      <c r="W708"/>
      <c r="X708"/>
      <c r="Y708"/>
      <c r="Z708"/>
      <c r="AA708"/>
      <c r="AB708"/>
      <c r="AC708"/>
      <c r="AD708"/>
      <c r="AE708"/>
      <c r="AF708"/>
      <c r="AG708"/>
      <c r="AH708"/>
      <c r="AI708"/>
      <c r="AJ708"/>
      <c r="AK708"/>
      <c r="AL708"/>
      <c r="AM708"/>
      <c r="AN708"/>
      <c r="AO708"/>
      <c r="AP708"/>
      <c r="AQ708"/>
      <c r="AR708"/>
      <c r="AS708"/>
      <c r="AT708"/>
      <c r="AU708"/>
      <c r="AV708"/>
      <c r="AW708"/>
      <c r="AX708"/>
      <c r="AY708"/>
      <c r="AZ708"/>
      <c r="BA708"/>
      <c r="BB708"/>
      <c r="BC708"/>
      <c r="BD708"/>
      <c r="BE708"/>
      <c r="BF708"/>
      <c r="BG708"/>
      <c r="BH708"/>
      <c r="BI708"/>
      <c r="BJ708"/>
      <c r="BK708"/>
      <c r="BL708"/>
      <c r="BM708"/>
      <c r="BN708"/>
      <c r="BO708"/>
      <c r="BP708"/>
      <c r="BQ708"/>
      <c r="BR708"/>
      <c r="EM708"/>
    </row>
    <row r="709" spans="16:143" x14ac:dyDescent="0.2">
      <c r="P709"/>
      <c r="Q709"/>
      <c r="S709"/>
      <c r="T709"/>
      <c r="U709"/>
      <c r="V709"/>
      <c r="W709"/>
      <c r="X709"/>
      <c r="Y709"/>
      <c r="Z709"/>
      <c r="AA709"/>
      <c r="AB709"/>
      <c r="AC709"/>
      <c r="AD709"/>
      <c r="AE709"/>
      <c r="AF709"/>
      <c r="AG709"/>
      <c r="AH709"/>
      <c r="AI709"/>
      <c r="AJ709"/>
      <c r="AK709"/>
      <c r="AL709"/>
      <c r="AM709"/>
      <c r="AN709"/>
      <c r="AO709"/>
      <c r="AP709"/>
      <c r="AQ709"/>
      <c r="AR709"/>
      <c r="AS709"/>
      <c r="AT709"/>
      <c r="AU709"/>
      <c r="AV709"/>
      <c r="AW709"/>
      <c r="AX709"/>
      <c r="AY709"/>
      <c r="AZ709"/>
      <c r="BA709"/>
      <c r="BB709"/>
      <c r="BC709"/>
      <c r="BD709"/>
      <c r="BE709"/>
      <c r="BF709"/>
      <c r="BG709"/>
      <c r="BH709"/>
      <c r="BI709"/>
      <c r="BJ709"/>
      <c r="BK709"/>
      <c r="BL709"/>
      <c r="BM709"/>
      <c r="BN709"/>
      <c r="BO709"/>
      <c r="BP709"/>
      <c r="BQ709"/>
      <c r="BR709"/>
      <c r="EM709"/>
    </row>
    <row r="710" spans="16:143" x14ac:dyDescent="0.2">
      <c r="P710"/>
      <c r="Q710"/>
      <c r="S710"/>
      <c r="T710"/>
      <c r="U710"/>
      <c r="V710"/>
      <c r="W710"/>
      <c r="X710"/>
      <c r="Y710"/>
      <c r="Z710"/>
      <c r="AA710"/>
      <c r="AB710"/>
      <c r="AC710"/>
      <c r="AD710"/>
      <c r="AE710"/>
      <c r="AF710"/>
      <c r="AG710"/>
      <c r="AH710"/>
      <c r="AI710"/>
      <c r="AJ710"/>
      <c r="AK710"/>
      <c r="AL710"/>
      <c r="AM710"/>
      <c r="AN710"/>
      <c r="AO710"/>
      <c r="AP710"/>
      <c r="AQ710"/>
      <c r="AR710"/>
      <c r="AS710"/>
      <c r="AT710"/>
      <c r="AU710"/>
      <c r="AV710"/>
      <c r="AW710"/>
      <c r="AX710"/>
      <c r="AY710"/>
      <c r="AZ710"/>
      <c r="BA710"/>
      <c r="BB710"/>
      <c r="BC710"/>
      <c r="BD710"/>
      <c r="BE710"/>
      <c r="BF710"/>
      <c r="BG710"/>
      <c r="BH710"/>
      <c r="BI710"/>
      <c r="BJ710"/>
      <c r="BK710"/>
      <c r="BL710"/>
      <c r="BM710"/>
      <c r="BN710"/>
      <c r="BO710"/>
      <c r="BP710"/>
      <c r="BQ710"/>
      <c r="BR710"/>
      <c r="EM710"/>
    </row>
    <row r="711" spans="16:143" x14ac:dyDescent="0.2">
      <c r="P711"/>
      <c r="Q711"/>
      <c r="S711"/>
      <c r="T711"/>
      <c r="U711"/>
      <c r="V711"/>
      <c r="W711"/>
      <c r="X711"/>
      <c r="Y711"/>
      <c r="Z711"/>
      <c r="AA711"/>
      <c r="AB711"/>
      <c r="AC711"/>
      <c r="AD711"/>
      <c r="AE711"/>
      <c r="AF711"/>
      <c r="AG711"/>
      <c r="AH711"/>
      <c r="AI711"/>
      <c r="AJ711"/>
      <c r="AK711"/>
      <c r="AL711"/>
      <c r="AM711"/>
      <c r="AN711"/>
      <c r="AO711"/>
      <c r="AP711"/>
      <c r="AQ711"/>
      <c r="AR711"/>
      <c r="AS711"/>
      <c r="AT711"/>
      <c r="AU711"/>
      <c r="AV711"/>
      <c r="AW711"/>
      <c r="AX711"/>
      <c r="AY711"/>
      <c r="AZ711"/>
      <c r="BA711"/>
      <c r="BB711"/>
      <c r="BC711"/>
      <c r="BD711"/>
      <c r="BE711"/>
      <c r="BF711"/>
      <c r="BG711"/>
      <c r="BH711"/>
      <c r="BI711"/>
      <c r="BJ711"/>
      <c r="BK711"/>
      <c r="BL711"/>
      <c r="BM711"/>
      <c r="BN711"/>
      <c r="BO711"/>
      <c r="BP711"/>
      <c r="BQ711"/>
      <c r="BR711"/>
      <c r="EM711"/>
    </row>
    <row r="712" spans="16:143" x14ac:dyDescent="0.2">
      <c r="P712"/>
      <c r="Q712"/>
      <c r="S712"/>
      <c r="T712"/>
      <c r="U712"/>
      <c r="V712"/>
      <c r="W712"/>
      <c r="X712"/>
      <c r="Y712"/>
      <c r="Z712"/>
      <c r="AA712"/>
      <c r="AB712"/>
      <c r="AC712"/>
      <c r="AD712"/>
      <c r="AE712"/>
      <c r="AF712"/>
      <c r="AG712"/>
      <c r="AH712"/>
      <c r="AI712"/>
      <c r="AJ712"/>
      <c r="AK712"/>
      <c r="AL712"/>
      <c r="AM712"/>
      <c r="AN712"/>
      <c r="AO712"/>
      <c r="AP712"/>
      <c r="AQ712"/>
      <c r="AR712"/>
      <c r="AS712"/>
      <c r="AT712"/>
      <c r="AU712"/>
      <c r="AV712"/>
      <c r="AW712"/>
      <c r="AX712"/>
      <c r="AY712"/>
      <c r="AZ712"/>
      <c r="BA712"/>
      <c r="BB712"/>
      <c r="BC712"/>
      <c r="BD712"/>
      <c r="BE712"/>
      <c r="BF712"/>
      <c r="BG712"/>
      <c r="BH712"/>
      <c r="BI712"/>
      <c r="BJ712"/>
      <c r="BK712"/>
      <c r="BL712"/>
      <c r="BM712"/>
      <c r="BN712"/>
      <c r="BO712"/>
      <c r="BP712"/>
      <c r="BQ712"/>
      <c r="BR712"/>
      <c r="EM712"/>
    </row>
    <row r="713" spans="16:143" x14ac:dyDescent="0.2">
      <c r="P713"/>
      <c r="Q713"/>
      <c r="S713"/>
      <c r="T713"/>
      <c r="U713"/>
      <c r="V713"/>
      <c r="W713"/>
      <c r="X713"/>
      <c r="Y713"/>
      <c r="Z713"/>
      <c r="AA713"/>
      <c r="AB713"/>
      <c r="AC713"/>
      <c r="AD713"/>
      <c r="AE713"/>
      <c r="AF713"/>
      <c r="AG713"/>
      <c r="AH713"/>
      <c r="AI713"/>
      <c r="AJ713"/>
      <c r="AK713"/>
      <c r="AL713"/>
      <c r="AM713"/>
      <c r="AN713"/>
      <c r="AO713"/>
      <c r="AP713"/>
      <c r="AQ713"/>
      <c r="AR713"/>
      <c r="AS713"/>
      <c r="AT713"/>
      <c r="AU713"/>
      <c r="AV713"/>
      <c r="AW713"/>
      <c r="AX713"/>
      <c r="AY713"/>
      <c r="AZ713"/>
      <c r="BA713"/>
      <c r="BB713"/>
      <c r="BC713"/>
      <c r="BD713"/>
      <c r="BE713"/>
      <c r="BF713"/>
      <c r="BG713"/>
      <c r="BH713"/>
      <c r="BI713"/>
      <c r="BJ713"/>
      <c r="BK713"/>
      <c r="BL713"/>
      <c r="BM713"/>
      <c r="BN713"/>
      <c r="BO713"/>
      <c r="BP713"/>
      <c r="BQ713"/>
      <c r="BR713"/>
      <c r="EM713"/>
    </row>
    <row r="714" spans="16:143" x14ac:dyDescent="0.2">
      <c r="P714"/>
      <c r="Q714"/>
      <c r="S714"/>
      <c r="T714"/>
      <c r="U714"/>
      <c r="V714"/>
      <c r="W714"/>
      <c r="X714"/>
      <c r="Y714"/>
      <c r="Z714"/>
      <c r="AA714"/>
      <c r="AB714"/>
      <c r="AC714"/>
      <c r="AD714"/>
      <c r="AE714"/>
      <c r="AF714"/>
      <c r="AG714"/>
      <c r="AH714"/>
      <c r="AI714"/>
      <c r="AJ714"/>
      <c r="AK714"/>
      <c r="AL714"/>
      <c r="AM714"/>
      <c r="AN714"/>
      <c r="AO714"/>
      <c r="AP714"/>
      <c r="AQ714"/>
      <c r="AR714"/>
      <c r="AS714"/>
      <c r="AT714"/>
      <c r="AU714"/>
      <c r="AV714"/>
      <c r="AW714"/>
      <c r="AX714"/>
      <c r="AY714"/>
      <c r="AZ714"/>
      <c r="BA714"/>
      <c r="BB714"/>
      <c r="BC714"/>
      <c r="BD714"/>
      <c r="BE714"/>
      <c r="BF714"/>
      <c r="BG714"/>
      <c r="BH714"/>
      <c r="BI714"/>
      <c r="BJ714"/>
      <c r="BK714"/>
      <c r="BL714"/>
      <c r="BM714"/>
      <c r="BN714"/>
      <c r="BO714"/>
      <c r="BP714"/>
      <c r="BQ714"/>
      <c r="BR714"/>
      <c r="EM714"/>
    </row>
    <row r="715" spans="16:143" x14ac:dyDescent="0.2">
      <c r="P715"/>
      <c r="Q715"/>
      <c r="S715"/>
      <c r="T715"/>
      <c r="U715"/>
      <c r="V715"/>
      <c r="W715"/>
      <c r="X715"/>
      <c r="Y715"/>
      <c r="Z715"/>
      <c r="AA715"/>
      <c r="AB715"/>
      <c r="AC715"/>
      <c r="AD715"/>
      <c r="AE715"/>
      <c r="AF715"/>
      <c r="AG715"/>
      <c r="AH715"/>
      <c r="AI715"/>
      <c r="AJ715"/>
      <c r="AK715"/>
      <c r="AL715"/>
      <c r="AM715"/>
      <c r="AN715"/>
      <c r="AO715"/>
      <c r="AP715"/>
      <c r="AQ715"/>
      <c r="AR715"/>
      <c r="AS715"/>
      <c r="AT715"/>
      <c r="AU715"/>
      <c r="AV715"/>
      <c r="AW715"/>
      <c r="AX715"/>
      <c r="AY715"/>
      <c r="AZ715"/>
      <c r="BA715"/>
      <c r="BB715"/>
      <c r="BC715"/>
      <c r="BD715"/>
      <c r="BE715"/>
      <c r="BF715"/>
      <c r="BG715"/>
      <c r="BH715"/>
      <c r="BI715"/>
      <c r="BJ715"/>
      <c r="BK715"/>
      <c r="BL715"/>
      <c r="BM715"/>
      <c r="BN715"/>
      <c r="BO715"/>
      <c r="BP715"/>
      <c r="BQ715"/>
      <c r="BR715"/>
      <c r="EM715"/>
    </row>
    <row r="716" spans="16:143" x14ac:dyDescent="0.2">
      <c r="P716"/>
      <c r="Q716"/>
      <c r="S716"/>
      <c r="T716"/>
      <c r="U716"/>
      <c r="V716"/>
      <c r="W716"/>
      <c r="X716"/>
      <c r="Y716"/>
      <c r="Z716"/>
      <c r="AA716"/>
      <c r="AB716"/>
      <c r="AC716"/>
      <c r="AD716"/>
      <c r="AE716"/>
      <c r="AF716"/>
      <c r="AG716"/>
      <c r="AH716"/>
      <c r="AI716"/>
      <c r="AJ716"/>
      <c r="AK716"/>
      <c r="AL716"/>
      <c r="AM716"/>
      <c r="AN716"/>
      <c r="AO716"/>
      <c r="AP716"/>
      <c r="AQ716"/>
      <c r="AR716"/>
      <c r="AS716"/>
      <c r="AT716"/>
      <c r="AU716"/>
      <c r="AV716"/>
      <c r="AW716"/>
      <c r="AX716"/>
      <c r="AY716"/>
      <c r="AZ716"/>
      <c r="BA716"/>
      <c r="BB716"/>
      <c r="BC716"/>
      <c r="BD716"/>
      <c r="BE716"/>
      <c r="BF716"/>
      <c r="BG716"/>
      <c r="BH716"/>
      <c r="BI716"/>
      <c r="BJ716"/>
      <c r="BK716"/>
      <c r="BL716"/>
      <c r="BM716"/>
      <c r="BN716"/>
      <c r="BO716"/>
      <c r="BP716"/>
      <c r="BQ716"/>
      <c r="BR716"/>
      <c r="EM716"/>
    </row>
    <row r="717" spans="16:143" x14ac:dyDescent="0.2">
      <c r="P717"/>
      <c r="Q717"/>
      <c r="S717"/>
      <c r="T717"/>
      <c r="U717"/>
      <c r="V717"/>
      <c r="W717"/>
      <c r="X717"/>
      <c r="Y717"/>
      <c r="Z717"/>
      <c r="AA717"/>
      <c r="AB717"/>
      <c r="AC717"/>
      <c r="AD717"/>
      <c r="AE717"/>
      <c r="AF717"/>
      <c r="AG717"/>
      <c r="AH717"/>
      <c r="AI717"/>
      <c r="AJ717"/>
      <c r="AK717"/>
      <c r="AL717"/>
      <c r="AM717"/>
      <c r="AN717"/>
      <c r="AO717"/>
      <c r="AP717"/>
      <c r="AQ717"/>
      <c r="AR717"/>
      <c r="AS717"/>
      <c r="AT717"/>
      <c r="AU717"/>
      <c r="AV717"/>
      <c r="AW717"/>
      <c r="AX717"/>
      <c r="AY717"/>
      <c r="AZ717"/>
      <c r="BA717"/>
      <c r="BB717"/>
      <c r="BC717"/>
      <c r="BD717"/>
      <c r="BE717"/>
      <c r="BF717"/>
      <c r="BG717"/>
      <c r="BH717"/>
      <c r="BI717"/>
      <c r="BJ717"/>
      <c r="BK717"/>
      <c r="BL717"/>
      <c r="BM717"/>
      <c r="BN717"/>
      <c r="BO717"/>
      <c r="BP717"/>
      <c r="BQ717"/>
      <c r="BR717"/>
      <c r="EM717"/>
    </row>
    <row r="718" spans="16:143" x14ac:dyDescent="0.2">
      <c r="P718"/>
      <c r="Q718"/>
      <c r="S718"/>
      <c r="T718"/>
      <c r="U718"/>
      <c r="V718"/>
      <c r="W718"/>
      <c r="X718"/>
      <c r="Y718"/>
      <c r="Z718"/>
      <c r="AA718"/>
      <c r="AB718"/>
      <c r="AC718"/>
      <c r="AD718"/>
      <c r="AE718"/>
      <c r="AF718"/>
      <c r="AG718"/>
      <c r="AH718"/>
      <c r="AI718"/>
      <c r="AJ718"/>
      <c r="AK718"/>
      <c r="AL718"/>
      <c r="AM718"/>
      <c r="AN718"/>
      <c r="AO718"/>
      <c r="AP718"/>
      <c r="AQ718"/>
      <c r="AR718"/>
      <c r="AS718"/>
      <c r="AT718"/>
      <c r="AU718"/>
      <c r="AV718"/>
      <c r="AW718"/>
      <c r="AX718"/>
      <c r="AY718"/>
      <c r="AZ718"/>
      <c r="BA718"/>
      <c r="BB718"/>
      <c r="BC718"/>
      <c r="BD718"/>
      <c r="BE718"/>
      <c r="BF718"/>
      <c r="BG718"/>
      <c r="BH718"/>
      <c r="BI718"/>
      <c r="BJ718"/>
      <c r="BK718"/>
      <c r="BL718"/>
      <c r="BM718"/>
      <c r="BN718"/>
      <c r="BO718"/>
      <c r="BP718"/>
      <c r="BQ718"/>
      <c r="BR718"/>
      <c r="EM718"/>
    </row>
    <row r="719" spans="16:143" x14ac:dyDescent="0.2">
      <c r="P719"/>
      <c r="Q719"/>
      <c r="S719"/>
      <c r="T719"/>
      <c r="U719"/>
      <c r="V719"/>
      <c r="W719"/>
      <c r="X719"/>
      <c r="Y719"/>
      <c r="Z719"/>
      <c r="AA719"/>
      <c r="AB719"/>
      <c r="AC719"/>
      <c r="AD719"/>
      <c r="AE719"/>
      <c r="AF719"/>
      <c r="AG719"/>
      <c r="AH719"/>
      <c r="AI719"/>
      <c r="AJ719"/>
      <c r="AK719"/>
      <c r="AL719"/>
      <c r="AM719"/>
      <c r="AN719"/>
      <c r="AO719"/>
      <c r="AP719"/>
      <c r="AQ719"/>
      <c r="AR719"/>
      <c r="AS719"/>
      <c r="AT719"/>
      <c r="AU719"/>
      <c r="AV719"/>
      <c r="AW719"/>
      <c r="AX719"/>
      <c r="AY719"/>
      <c r="AZ719"/>
      <c r="BA719"/>
      <c r="BB719"/>
      <c r="BC719"/>
      <c r="BD719"/>
      <c r="BE719"/>
      <c r="BF719"/>
      <c r="BG719"/>
      <c r="BH719"/>
      <c r="BI719"/>
      <c r="BJ719"/>
      <c r="BK719"/>
      <c r="BL719"/>
      <c r="BM719"/>
      <c r="BN719"/>
      <c r="BO719"/>
      <c r="BP719"/>
      <c r="BQ719"/>
      <c r="BR719"/>
      <c r="EM719"/>
    </row>
    <row r="720" spans="16:143" x14ac:dyDescent="0.2">
      <c r="P720"/>
      <c r="Q720"/>
      <c r="S720"/>
      <c r="T720"/>
      <c r="U720"/>
      <c r="V720"/>
      <c r="W720"/>
      <c r="X720"/>
      <c r="Y720"/>
      <c r="Z720"/>
      <c r="AA720"/>
      <c r="AB720"/>
      <c r="AC720"/>
      <c r="AD720"/>
      <c r="AE720"/>
      <c r="AF720"/>
      <c r="AG720"/>
      <c r="AH720"/>
      <c r="AI720"/>
      <c r="AJ720"/>
      <c r="AK720"/>
      <c r="AL720"/>
      <c r="AM720"/>
      <c r="AN720"/>
      <c r="AO720"/>
      <c r="AP720"/>
      <c r="AQ720"/>
      <c r="AR720"/>
      <c r="AS720"/>
      <c r="AT720"/>
      <c r="AU720"/>
      <c r="AV720"/>
      <c r="AW720"/>
      <c r="AX720"/>
      <c r="AY720"/>
      <c r="AZ720"/>
      <c r="BA720"/>
      <c r="BB720"/>
      <c r="BC720"/>
      <c r="BD720"/>
      <c r="BE720"/>
      <c r="BF720"/>
      <c r="BG720"/>
      <c r="BH720"/>
      <c r="BI720"/>
      <c r="BJ720"/>
      <c r="BK720"/>
      <c r="BL720"/>
      <c r="BM720"/>
      <c r="BN720"/>
      <c r="BO720"/>
      <c r="BP720"/>
      <c r="BQ720"/>
      <c r="BR720"/>
      <c r="EM720"/>
    </row>
    <row r="721" spans="16:143" x14ac:dyDescent="0.2">
      <c r="P721"/>
      <c r="Q721"/>
      <c r="S721"/>
      <c r="T721"/>
      <c r="U721"/>
      <c r="V721"/>
      <c r="W721"/>
      <c r="X721"/>
      <c r="Y721"/>
      <c r="Z721"/>
      <c r="AA721"/>
      <c r="AB721"/>
      <c r="AC721"/>
      <c r="AD721"/>
      <c r="AE721"/>
      <c r="AF721"/>
      <c r="AG721"/>
      <c r="AH721"/>
      <c r="AI721"/>
      <c r="AJ721"/>
      <c r="AK721"/>
      <c r="AL721"/>
      <c r="AM721"/>
      <c r="AN721"/>
      <c r="AO721"/>
      <c r="AP721"/>
      <c r="AQ721"/>
      <c r="AR721"/>
      <c r="AS721"/>
      <c r="AT721"/>
      <c r="AU721"/>
      <c r="AV721"/>
      <c r="AW721"/>
      <c r="AX721"/>
      <c r="AY721"/>
      <c r="AZ721"/>
      <c r="BA721"/>
      <c r="BB721"/>
      <c r="BC721"/>
      <c r="BD721"/>
      <c r="BE721"/>
      <c r="BF721"/>
      <c r="BG721"/>
      <c r="BH721"/>
      <c r="BI721"/>
      <c r="BJ721"/>
      <c r="BK721"/>
      <c r="BL721"/>
      <c r="BM721"/>
      <c r="BN721"/>
      <c r="BO721"/>
      <c r="BP721"/>
      <c r="BQ721"/>
      <c r="BR721"/>
      <c r="EM721"/>
    </row>
    <row r="722" spans="16:143" x14ac:dyDescent="0.2">
      <c r="P722"/>
      <c r="Q722"/>
      <c r="S722"/>
      <c r="T722"/>
      <c r="U722"/>
      <c r="V722"/>
      <c r="W722"/>
      <c r="X722"/>
      <c r="Y722"/>
      <c r="Z722"/>
      <c r="AA722"/>
      <c r="AB722"/>
      <c r="AC722"/>
      <c r="AD722"/>
      <c r="AE722"/>
      <c r="AF722"/>
      <c r="AG722"/>
      <c r="AH722"/>
      <c r="AI722"/>
      <c r="AJ722"/>
      <c r="AK722"/>
      <c r="AL722"/>
      <c r="AM722"/>
      <c r="AN722"/>
      <c r="AO722"/>
      <c r="AP722"/>
      <c r="AQ722"/>
      <c r="AR722"/>
      <c r="AS722"/>
      <c r="AT722"/>
      <c r="AU722"/>
      <c r="AV722"/>
      <c r="AW722"/>
      <c r="AX722"/>
      <c r="AY722"/>
      <c r="AZ722"/>
      <c r="BA722"/>
      <c r="BB722"/>
      <c r="BC722"/>
      <c r="BD722"/>
      <c r="BE722"/>
      <c r="BF722"/>
      <c r="BG722"/>
      <c r="BH722"/>
      <c r="BI722"/>
      <c r="BJ722"/>
      <c r="BK722"/>
      <c r="BL722"/>
      <c r="BM722"/>
      <c r="BN722"/>
      <c r="BO722"/>
      <c r="BP722"/>
      <c r="BQ722"/>
      <c r="BR722"/>
      <c r="EM722"/>
    </row>
    <row r="723" spans="16:143" x14ac:dyDescent="0.2">
      <c r="P723"/>
      <c r="Q723"/>
      <c r="S723"/>
      <c r="T723"/>
      <c r="U723"/>
      <c r="V723"/>
      <c r="W723"/>
      <c r="X723"/>
      <c r="Y723"/>
      <c r="Z723"/>
      <c r="AA723"/>
      <c r="AB723"/>
      <c r="AC723"/>
      <c r="AD723"/>
      <c r="AE723"/>
      <c r="AF723"/>
      <c r="AG723"/>
      <c r="AH723"/>
      <c r="AI723"/>
      <c r="AJ723"/>
      <c r="AK723"/>
      <c r="AL723"/>
      <c r="AM723"/>
      <c r="AN723"/>
      <c r="AO723"/>
      <c r="AP723"/>
      <c r="AQ723"/>
      <c r="AR723"/>
      <c r="AS723"/>
      <c r="AT723"/>
      <c r="AU723"/>
      <c r="AV723"/>
      <c r="AW723"/>
      <c r="AX723"/>
      <c r="AY723"/>
      <c r="AZ723"/>
      <c r="BA723"/>
      <c r="BB723"/>
      <c r="BC723"/>
      <c r="BD723"/>
      <c r="BE723"/>
      <c r="BF723"/>
      <c r="BG723"/>
      <c r="BH723"/>
      <c r="BI723"/>
      <c r="BJ723"/>
      <c r="BK723"/>
      <c r="BL723"/>
      <c r="BM723"/>
      <c r="BN723"/>
      <c r="BO723"/>
      <c r="BP723"/>
      <c r="BQ723"/>
      <c r="BR723"/>
      <c r="EM723"/>
    </row>
    <row r="724" spans="16:143" x14ac:dyDescent="0.2">
      <c r="P724"/>
      <c r="Q724"/>
      <c r="S724"/>
      <c r="T724"/>
      <c r="U724"/>
      <c r="V724"/>
      <c r="W724"/>
      <c r="X724"/>
      <c r="Y724"/>
      <c r="Z724"/>
      <c r="AA724"/>
      <c r="AB724"/>
      <c r="AC724"/>
      <c r="AD724"/>
      <c r="AE724"/>
      <c r="AF724"/>
      <c r="AG724"/>
      <c r="AH724"/>
      <c r="AI724"/>
      <c r="AJ724"/>
      <c r="AK724"/>
      <c r="AL724"/>
      <c r="AM724"/>
      <c r="AN724"/>
      <c r="AO724"/>
      <c r="AP724"/>
      <c r="AQ724"/>
      <c r="AR724"/>
      <c r="AS724"/>
      <c r="AT724"/>
      <c r="AU724"/>
      <c r="AV724"/>
      <c r="AW724"/>
      <c r="AX724"/>
      <c r="AY724"/>
      <c r="AZ724"/>
      <c r="BA724"/>
      <c r="BB724"/>
      <c r="BC724"/>
      <c r="BD724"/>
      <c r="BE724"/>
      <c r="BF724"/>
      <c r="BG724"/>
      <c r="BH724"/>
      <c r="BI724"/>
      <c r="BJ724"/>
      <c r="BK724"/>
      <c r="BL724"/>
      <c r="BM724"/>
      <c r="BN724"/>
      <c r="BO724"/>
      <c r="BP724"/>
      <c r="BQ724"/>
      <c r="BR724"/>
      <c r="EM724"/>
    </row>
    <row r="725" spans="16:143" x14ac:dyDescent="0.2">
      <c r="P725"/>
      <c r="Q725"/>
      <c r="S725"/>
      <c r="T725"/>
      <c r="U725"/>
      <c r="V725"/>
      <c r="W725"/>
      <c r="X725"/>
      <c r="Y725"/>
      <c r="Z725"/>
      <c r="AA725"/>
      <c r="AB725"/>
      <c r="AC725"/>
      <c r="AD725"/>
      <c r="AE725"/>
      <c r="AF725"/>
      <c r="AG725"/>
      <c r="AH725"/>
      <c r="AI725"/>
      <c r="AJ725"/>
      <c r="AK725"/>
      <c r="AL725"/>
      <c r="AM725"/>
      <c r="AN725"/>
      <c r="AO725"/>
      <c r="AP725"/>
      <c r="AQ725"/>
      <c r="AR725"/>
      <c r="AS725"/>
      <c r="AT725"/>
      <c r="AU725"/>
      <c r="AV725"/>
      <c r="AW725"/>
      <c r="AX725"/>
      <c r="AY725"/>
      <c r="AZ725"/>
      <c r="BA725"/>
      <c r="BB725"/>
      <c r="BC725"/>
      <c r="BD725"/>
      <c r="BE725"/>
      <c r="BF725"/>
      <c r="BG725"/>
      <c r="BH725"/>
      <c r="BI725"/>
      <c r="BJ725"/>
      <c r="BK725"/>
      <c r="BL725"/>
      <c r="BM725"/>
      <c r="BN725"/>
      <c r="BO725"/>
      <c r="BP725"/>
      <c r="BQ725"/>
      <c r="BR725"/>
      <c r="EM725"/>
    </row>
    <row r="726" spans="16:143" x14ac:dyDescent="0.2">
      <c r="P726"/>
      <c r="Q726"/>
      <c r="S726"/>
      <c r="T726"/>
      <c r="U726"/>
      <c r="V726"/>
      <c r="W726"/>
      <c r="X726"/>
      <c r="Y726"/>
      <c r="Z726"/>
      <c r="AA726"/>
      <c r="AB726"/>
      <c r="AC726"/>
      <c r="AD726"/>
      <c r="AE726"/>
      <c r="AF726"/>
      <c r="AG726"/>
      <c r="AH726"/>
      <c r="AI726"/>
      <c r="AJ726"/>
      <c r="AK726"/>
      <c r="AL726"/>
      <c r="AM726"/>
      <c r="AN726"/>
      <c r="AO726"/>
      <c r="AP726"/>
      <c r="AQ726"/>
      <c r="AR726"/>
      <c r="AS726"/>
      <c r="AT726"/>
      <c r="AU726"/>
      <c r="AV726"/>
      <c r="AW726"/>
      <c r="AX726"/>
      <c r="AY726"/>
      <c r="AZ726"/>
      <c r="BA726"/>
      <c r="BB726"/>
      <c r="BC726"/>
      <c r="BD726"/>
      <c r="BE726"/>
      <c r="BF726"/>
      <c r="BG726"/>
      <c r="BH726"/>
      <c r="BI726"/>
      <c r="BJ726"/>
      <c r="BK726"/>
      <c r="BL726"/>
      <c r="BM726"/>
      <c r="BN726"/>
      <c r="BO726"/>
      <c r="BP726"/>
      <c r="BQ726"/>
      <c r="BR726"/>
      <c r="EM726"/>
    </row>
    <row r="727" spans="16:143" x14ac:dyDescent="0.2">
      <c r="P727"/>
      <c r="Q727"/>
      <c r="S727"/>
      <c r="T727"/>
      <c r="U727"/>
      <c r="V727"/>
      <c r="W727"/>
      <c r="X727"/>
      <c r="Y727"/>
      <c r="Z727"/>
      <c r="AA727"/>
      <c r="AB727"/>
      <c r="AC727"/>
      <c r="AD727"/>
      <c r="AE727"/>
      <c r="AF727"/>
      <c r="AG727"/>
      <c r="AH727"/>
      <c r="AI727"/>
      <c r="AJ727"/>
      <c r="AK727"/>
      <c r="AL727"/>
      <c r="AM727"/>
      <c r="AN727"/>
      <c r="AO727"/>
      <c r="AP727"/>
      <c r="AQ727"/>
      <c r="AR727"/>
      <c r="AS727"/>
      <c r="AT727"/>
      <c r="AU727"/>
      <c r="AV727"/>
      <c r="AW727"/>
      <c r="AX727"/>
      <c r="AY727"/>
      <c r="AZ727"/>
      <c r="BA727"/>
      <c r="BB727"/>
      <c r="BC727"/>
      <c r="BD727"/>
      <c r="BE727"/>
      <c r="BF727"/>
      <c r="BG727"/>
      <c r="BH727"/>
      <c r="BI727"/>
      <c r="BJ727"/>
      <c r="BK727"/>
      <c r="BL727"/>
      <c r="BM727"/>
      <c r="BN727"/>
      <c r="BO727"/>
      <c r="BP727"/>
      <c r="BQ727"/>
      <c r="BR727"/>
      <c r="EM727"/>
    </row>
    <row r="728" spans="16:143" x14ac:dyDescent="0.2">
      <c r="P728"/>
      <c r="Q728"/>
      <c r="S728"/>
      <c r="T728"/>
      <c r="U728"/>
      <c r="V728"/>
      <c r="W728"/>
      <c r="X728"/>
      <c r="Y728"/>
      <c r="Z728"/>
      <c r="AA728"/>
      <c r="AB728"/>
      <c r="AC728"/>
      <c r="AD728"/>
      <c r="AE728"/>
      <c r="AF728"/>
      <c r="AG728"/>
      <c r="AH728"/>
      <c r="AI728"/>
      <c r="AJ728"/>
      <c r="AK728"/>
      <c r="AL728"/>
      <c r="AM728"/>
      <c r="AN728"/>
      <c r="AO728"/>
      <c r="AP728"/>
      <c r="AQ728"/>
      <c r="AR728"/>
      <c r="AS728"/>
      <c r="AT728"/>
      <c r="AU728"/>
      <c r="AV728"/>
      <c r="AW728"/>
      <c r="AX728"/>
      <c r="AY728"/>
      <c r="AZ728"/>
      <c r="BA728"/>
      <c r="BB728"/>
      <c r="BC728"/>
      <c r="BD728"/>
      <c r="BE728"/>
      <c r="BF728"/>
      <c r="BG728"/>
      <c r="BH728"/>
      <c r="BI728"/>
      <c r="BJ728"/>
      <c r="BK728"/>
      <c r="BL728"/>
      <c r="BM728"/>
      <c r="BN728"/>
      <c r="BO728"/>
      <c r="BP728"/>
      <c r="BQ728"/>
      <c r="BR728"/>
      <c r="EM728"/>
    </row>
    <row r="729" spans="16:143" x14ac:dyDescent="0.2">
      <c r="P729"/>
      <c r="Q729"/>
      <c r="S729"/>
      <c r="T729"/>
      <c r="U729"/>
      <c r="V729"/>
      <c r="W729"/>
      <c r="X729"/>
      <c r="Y729"/>
      <c r="Z729"/>
      <c r="AA729"/>
      <c r="AB729"/>
      <c r="AC729"/>
      <c r="AD729"/>
      <c r="AE729"/>
      <c r="AF729"/>
      <c r="AG729"/>
      <c r="AH729"/>
      <c r="AI729"/>
      <c r="AJ729"/>
      <c r="AK729"/>
      <c r="AL729"/>
      <c r="AM729"/>
      <c r="AN729"/>
      <c r="AO729"/>
      <c r="AP729"/>
      <c r="AQ729"/>
      <c r="AR729"/>
      <c r="AS729"/>
      <c r="AT729"/>
      <c r="AU729"/>
      <c r="AV729"/>
      <c r="AW729"/>
      <c r="AX729"/>
      <c r="AY729"/>
      <c r="AZ729"/>
      <c r="BA729"/>
      <c r="BB729"/>
      <c r="BC729"/>
      <c r="BD729"/>
      <c r="BE729"/>
      <c r="BF729"/>
      <c r="BG729"/>
      <c r="BH729"/>
      <c r="BI729"/>
      <c r="BJ729"/>
      <c r="BK729"/>
      <c r="BL729"/>
      <c r="BM729"/>
      <c r="BN729"/>
      <c r="BO729"/>
      <c r="BP729"/>
      <c r="BQ729"/>
      <c r="BR729"/>
      <c r="EM729"/>
    </row>
    <row r="730" spans="16:143" x14ac:dyDescent="0.2">
      <c r="P730"/>
      <c r="Q730"/>
      <c r="S730"/>
      <c r="T730"/>
      <c r="U730"/>
      <c r="V730"/>
      <c r="W730"/>
      <c r="X730"/>
      <c r="Y730"/>
      <c r="Z730"/>
      <c r="AA730"/>
      <c r="AB730"/>
      <c r="AC730"/>
      <c r="AD730"/>
      <c r="AE730"/>
      <c r="AF730"/>
      <c r="AG730"/>
      <c r="AH730"/>
      <c r="AI730"/>
      <c r="AJ730"/>
      <c r="AK730"/>
      <c r="AL730"/>
      <c r="AM730"/>
      <c r="AN730"/>
      <c r="AO730"/>
      <c r="AP730"/>
      <c r="AQ730"/>
      <c r="AR730"/>
      <c r="AS730"/>
      <c r="AT730"/>
      <c r="AU730"/>
      <c r="AV730"/>
      <c r="AW730"/>
      <c r="AX730"/>
      <c r="AY730"/>
      <c r="AZ730"/>
      <c r="BA730"/>
      <c r="BB730"/>
      <c r="BC730"/>
      <c r="BD730"/>
      <c r="BE730"/>
      <c r="BF730"/>
      <c r="BG730"/>
      <c r="BH730"/>
      <c r="BI730"/>
      <c r="BJ730"/>
      <c r="BK730"/>
      <c r="BL730"/>
      <c r="BM730"/>
      <c r="BN730"/>
      <c r="BO730"/>
      <c r="BP730"/>
      <c r="BQ730"/>
      <c r="BR730"/>
      <c r="EM730"/>
    </row>
    <row r="731" spans="16:143" x14ac:dyDescent="0.2">
      <c r="P731"/>
      <c r="Q731"/>
      <c r="S731"/>
      <c r="T731"/>
      <c r="U731"/>
      <c r="V731"/>
      <c r="W731"/>
      <c r="X731"/>
      <c r="Y731"/>
      <c r="Z731"/>
      <c r="AA731"/>
      <c r="AB731"/>
      <c r="AC731"/>
      <c r="AD731"/>
      <c r="AE731"/>
      <c r="AF731"/>
      <c r="AG731"/>
      <c r="AH731"/>
      <c r="AI731"/>
      <c r="AJ731"/>
      <c r="AK731"/>
      <c r="AL731"/>
      <c r="AM731"/>
      <c r="AN731"/>
      <c r="AO731"/>
      <c r="AP731"/>
      <c r="AQ731"/>
      <c r="AR731"/>
      <c r="AS731"/>
      <c r="AT731"/>
      <c r="AU731"/>
      <c r="AV731"/>
      <c r="AW731"/>
      <c r="AX731"/>
      <c r="AY731"/>
      <c r="AZ731"/>
      <c r="BA731"/>
      <c r="BB731"/>
      <c r="BC731"/>
      <c r="BD731"/>
      <c r="BE731"/>
      <c r="BF731"/>
      <c r="BG731"/>
      <c r="BH731"/>
      <c r="BI731"/>
      <c r="BJ731"/>
      <c r="BK731"/>
      <c r="BL731"/>
      <c r="BM731"/>
      <c r="BN731"/>
      <c r="BO731"/>
      <c r="BP731"/>
      <c r="BQ731"/>
      <c r="BR731"/>
      <c r="EM731"/>
    </row>
    <row r="732" spans="16:143" x14ac:dyDescent="0.2">
      <c r="P732"/>
      <c r="Q732"/>
      <c r="S732"/>
      <c r="T732"/>
      <c r="U732"/>
      <c r="V732"/>
      <c r="W732"/>
      <c r="X732"/>
      <c r="Y732"/>
      <c r="Z732"/>
      <c r="AA732"/>
      <c r="AB732"/>
      <c r="AC732"/>
      <c r="AD732"/>
      <c r="AE732"/>
      <c r="AF732"/>
      <c r="AG732"/>
      <c r="AH732"/>
      <c r="AI732"/>
      <c r="AJ732"/>
      <c r="AK732"/>
      <c r="AL732"/>
      <c r="AM732"/>
      <c r="AN732"/>
      <c r="AO732"/>
      <c r="AP732"/>
      <c r="AQ732"/>
      <c r="AR732"/>
      <c r="AS732"/>
      <c r="AT732"/>
      <c r="AU732"/>
      <c r="AV732"/>
      <c r="AW732"/>
      <c r="AX732"/>
      <c r="AY732"/>
      <c r="AZ732"/>
      <c r="BA732"/>
      <c r="BB732"/>
      <c r="BC732"/>
      <c r="BD732"/>
      <c r="BE732"/>
      <c r="BF732"/>
      <c r="BG732"/>
      <c r="BH732"/>
      <c r="BI732"/>
      <c r="BJ732"/>
      <c r="BK732"/>
      <c r="BL732"/>
      <c r="BM732"/>
      <c r="BN732"/>
      <c r="BO732"/>
      <c r="BP732"/>
      <c r="BQ732"/>
      <c r="BR732"/>
      <c r="EM732"/>
    </row>
    <row r="733" spans="16:143" x14ac:dyDescent="0.2">
      <c r="P733"/>
      <c r="Q733"/>
      <c r="S733"/>
      <c r="T733"/>
      <c r="U733"/>
      <c r="V733"/>
      <c r="W733"/>
      <c r="X733"/>
      <c r="Y733"/>
      <c r="Z733"/>
      <c r="AA733"/>
      <c r="AB733"/>
      <c r="AC733"/>
      <c r="AD733"/>
      <c r="AE733"/>
      <c r="AF733"/>
      <c r="AG733"/>
      <c r="AH733"/>
      <c r="AI733"/>
      <c r="AJ733"/>
      <c r="AK733"/>
      <c r="AL733"/>
      <c r="AM733"/>
      <c r="AN733"/>
      <c r="AO733"/>
      <c r="AP733"/>
      <c r="AQ733"/>
      <c r="AR733"/>
      <c r="AS733"/>
      <c r="AT733"/>
      <c r="AU733"/>
      <c r="AV733"/>
      <c r="AW733"/>
      <c r="AX733"/>
      <c r="AY733"/>
      <c r="AZ733"/>
      <c r="BA733"/>
      <c r="BB733"/>
      <c r="BC733"/>
      <c r="BD733"/>
      <c r="BE733"/>
      <c r="BF733"/>
      <c r="BG733"/>
      <c r="BH733"/>
      <c r="BI733"/>
      <c r="BJ733"/>
      <c r="BK733"/>
      <c r="BL733"/>
      <c r="BM733"/>
      <c r="BN733"/>
      <c r="BO733"/>
      <c r="BP733"/>
      <c r="BQ733"/>
      <c r="BR733"/>
      <c r="EM733"/>
    </row>
    <row r="734" spans="16:143" x14ac:dyDescent="0.2">
      <c r="P734"/>
      <c r="Q734"/>
      <c r="S734"/>
      <c r="T734"/>
      <c r="U734"/>
      <c r="V734"/>
      <c r="W734"/>
      <c r="X734"/>
      <c r="Y734"/>
      <c r="Z734"/>
      <c r="AA734"/>
      <c r="AB734"/>
      <c r="AC734"/>
      <c r="AD734"/>
      <c r="AE734"/>
      <c r="AF734"/>
      <c r="AG734"/>
      <c r="AH734"/>
      <c r="AI734"/>
      <c r="AJ734"/>
      <c r="AK734"/>
      <c r="AL734"/>
      <c r="AM734"/>
      <c r="AN734"/>
      <c r="AO734"/>
      <c r="AP734"/>
      <c r="AQ734"/>
      <c r="AR734"/>
      <c r="AS734"/>
      <c r="AT734"/>
      <c r="AU734"/>
      <c r="AV734"/>
      <c r="AW734"/>
      <c r="AX734"/>
      <c r="AY734"/>
      <c r="AZ734"/>
      <c r="BA734"/>
      <c r="BB734"/>
      <c r="BC734"/>
      <c r="BD734"/>
      <c r="BE734"/>
      <c r="BF734"/>
      <c r="BG734"/>
      <c r="BH734"/>
      <c r="BI734"/>
      <c r="BJ734"/>
      <c r="BK734"/>
      <c r="BL734"/>
      <c r="BM734"/>
      <c r="BN734"/>
      <c r="BO734"/>
      <c r="BP734"/>
      <c r="BQ734"/>
      <c r="BR734"/>
      <c r="EM734"/>
    </row>
    <row r="735" spans="16:143" x14ac:dyDescent="0.2">
      <c r="P735"/>
      <c r="Q735"/>
      <c r="S735"/>
      <c r="T735"/>
      <c r="U735"/>
      <c r="V735"/>
      <c r="W735"/>
      <c r="X735"/>
      <c r="Y735"/>
      <c r="Z735"/>
      <c r="AA735"/>
      <c r="AB735"/>
      <c r="AC735"/>
      <c r="AD735"/>
      <c r="AE735"/>
      <c r="AF735"/>
      <c r="AG735"/>
      <c r="AH735"/>
      <c r="AI735"/>
      <c r="AJ735"/>
      <c r="AK735"/>
      <c r="AL735"/>
      <c r="AM735"/>
      <c r="AN735"/>
      <c r="AO735"/>
      <c r="AP735"/>
      <c r="AQ735"/>
      <c r="AR735"/>
      <c r="AS735"/>
      <c r="AT735"/>
      <c r="AU735"/>
      <c r="AV735"/>
      <c r="AW735"/>
      <c r="AX735"/>
      <c r="AY735"/>
      <c r="AZ735"/>
      <c r="BA735"/>
      <c r="BB735"/>
      <c r="BC735"/>
      <c r="BD735"/>
      <c r="BE735"/>
      <c r="BF735"/>
      <c r="BG735"/>
      <c r="BH735"/>
      <c r="BI735"/>
      <c r="BJ735"/>
      <c r="BK735"/>
      <c r="BL735"/>
      <c r="BM735"/>
      <c r="BN735"/>
      <c r="BO735"/>
      <c r="BP735"/>
      <c r="BQ735"/>
      <c r="BR735"/>
      <c r="EM735"/>
    </row>
    <row r="736" spans="16:143" x14ac:dyDescent="0.2">
      <c r="P736"/>
      <c r="Q736"/>
      <c r="S736"/>
      <c r="T736"/>
      <c r="U736"/>
      <c r="V736"/>
      <c r="W736"/>
      <c r="X736"/>
      <c r="Y736"/>
      <c r="Z736"/>
      <c r="AA736"/>
      <c r="AB736"/>
      <c r="AC736"/>
      <c r="AD736"/>
      <c r="AE736"/>
      <c r="AF736"/>
      <c r="AG736"/>
      <c r="AH736"/>
      <c r="AI736"/>
      <c r="AJ736"/>
      <c r="AK736"/>
      <c r="AL736"/>
      <c r="AM736"/>
      <c r="AN736"/>
      <c r="AO736"/>
      <c r="AP736"/>
      <c r="AQ736"/>
      <c r="AR736"/>
      <c r="AS736"/>
      <c r="AT736"/>
      <c r="AU736"/>
      <c r="AV736"/>
      <c r="AW736"/>
      <c r="AX736"/>
      <c r="AY736"/>
      <c r="AZ736"/>
      <c r="BA736"/>
      <c r="BB736"/>
      <c r="BC736"/>
      <c r="BD736"/>
      <c r="BE736"/>
      <c r="BF736"/>
      <c r="BG736"/>
      <c r="BH736"/>
      <c r="BI736"/>
      <c r="BJ736"/>
      <c r="BK736"/>
      <c r="BL736"/>
      <c r="BM736"/>
      <c r="BN736"/>
      <c r="BO736"/>
      <c r="BP736"/>
      <c r="BQ736"/>
      <c r="BR736"/>
      <c r="EM736"/>
    </row>
    <row r="737" spans="16:143" x14ac:dyDescent="0.2">
      <c r="P737"/>
      <c r="Q737"/>
      <c r="S737"/>
      <c r="T737"/>
      <c r="U737"/>
      <c r="V737"/>
      <c r="W737"/>
      <c r="X737"/>
      <c r="Y737"/>
      <c r="Z737"/>
      <c r="AA737"/>
      <c r="AB737"/>
      <c r="AC737"/>
      <c r="AD737"/>
      <c r="AE737"/>
      <c r="AF737"/>
      <c r="AG737"/>
      <c r="AH737"/>
      <c r="AI737"/>
      <c r="AJ737"/>
      <c r="AK737"/>
      <c r="AL737"/>
      <c r="AM737"/>
      <c r="AN737"/>
      <c r="AO737"/>
      <c r="AP737"/>
      <c r="AQ737"/>
      <c r="AR737"/>
      <c r="AS737"/>
      <c r="AT737"/>
      <c r="AU737"/>
      <c r="AV737"/>
      <c r="AW737"/>
      <c r="AX737"/>
      <c r="AY737"/>
      <c r="AZ737"/>
      <c r="BA737"/>
      <c r="BB737"/>
      <c r="BC737"/>
      <c r="BD737"/>
      <c r="BE737"/>
      <c r="BF737"/>
      <c r="BG737"/>
      <c r="BH737"/>
      <c r="BI737"/>
      <c r="BJ737"/>
      <c r="BK737"/>
      <c r="BL737"/>
      <c r="BM737"/>
      <c r="BN737"/>
      <c r="BO737"/>
      <c r="BP737"/>
      <c r="BQ737"/>
      <c r="BR737"/>
      <c r="EM737"/>
    </row>
    <row r="738" spans="16:143" x14ac:dyDescent="0.2">
      <c r="P738"/>
      <c r="Q738"/>
      <c r="S738"/>
      <c r="T738"/>
      <c r="U738"/>
      <c r="V738"/>
      <c r="W738"/>
      <c r="X738"/>
      <c r="Y738"/>
      <c r="Z738"/>
      <c r="AA738"/>
      <c r="AB738"/>
      <c r="AC738"/>
      <c r="AD738"/>
      <c r="AE738"/>
      <c r="AF738"/>
      <c r="AG738"/>
      <c r="AH738"/>
      <c r="AI738"/>
      <c r="AJ738"/>
      <c r="AK738"/>
      <c r="AL738"/>
      <c r="AM738"/>
      <c r="AN738"/>
      <c r="AO738"/>
      <c r="AP738"/>
      <c r="AQ738"/>
      <c r="AR738"/>
      <c r="AS738"/>
      <c r="AT738"/>
      <c r="AU738"/>
      <c r="AV738"/>
      <c r="AW738"/>
      <c r="AX738"/>
      <c r="AY738"/>
      <c r="AZ738"/>
      <c r="BA738"/>
      <c r="BB738"/>
      <c r="BC738"/>
      <c r="BD738"/>
      <c r="BE738"/>
      <c r="BF738"/>
      <c r="BG738"/>
      <c r="BH738"/>
      <c r="BI738"/>
      <c r="BJ738"/>
      <c r="BK738"/>
      <c r="BL738"/>
      <c r="BM738"/>
      <c r="BN738"/>
      <c r="BO738"/>
      <c r="BP738"/>
      <c r="BQ738"/>
      <c r="BR738"/>
      <c r="EM738"/>
    </row>
    <row r="739" spans="16:143" x14ac:dyDescent="0.2">
      <c r="P739"/>
      <c r="Q739"/>
      <c r="S739"/>
      <c r="T739"/>
      <c r="U739"/>
      <c r="V739"/>
      <c r="W739"/>
      <c r="X739"/>
      <c r="Y739"/>
      <c r="Z739"/>
      <c r="AA739"/>
      <c r="AB739"/>
      <c r="AC739"/>
      <c r="AD739"/>
      <c r="AE739"/>
      <c r="AF739"/>
      <c r="AG739"/>
      <c r="AH739"/>
      <c r="AI739"/>
      <c r="AJ739"/>
      <c r="AK739"/>
      <c r="AL739"/>
      <c r="AM739"/>
      <c r="AN739"/>
      <c r="AO739"/>
      <c r="AP739"/>
      <c r="AQ739"/>
      <c r="AR739"/>
      <c r="AS739"/>
      <c r="AT739"/>
      <c r="AU739"/>
      <c r="AV739"/>
      <c r="AW739"/>
      <c r="AX739"/>
      <c r="AY739"/>
      <c r="AZ739"/>
      <c r="BA739"/>
      <c r="BB739"/>
      <c r="BC739"/>
      <c r="BD739"/>
      <c r="BE739"/>
      <c r="BF739"/>
      <c r="BG739"/>
      <c r="BH739"/>
      <c r="BI739"/>
      <c r="BJ739"/>
      <c r="BK739"/>
      <c r="BL739"/>
      <c r="BM739"/>
      <c r="BN739"/>
      <c r="BO739"/>
      <c r="BP739"/>
      <c r="BQ739"/>
      <c r="BR739"/>
      <c r="EM739"/>
    </row>
    <row r="740" spans="16:143" x14ac:dyDescent="0.2">
      <c r="P740"/>
      <c r="Q740"/>
      <c r="S740"/>
      <c r="T740"/>
      <c r="U740"/>
      <c r="V740"/>
      <c r="W740"/>
      <c r="X740"/>
      <c r="Y740"/>
      <c r="Z740"/>
      <c r="AA740"/>
      <c r="AB740"/>
      <c r="AC740"/>
      <c r="AD740"/>
      <c r="AE740"/>
      <c r="AF740"/>
      <c r="AG740"/>
      <c r="AH740"/>
      <c r="AI740"/>
      <c r="AJ740"/>
      <c r="AK740"/>
      <c r="AL740"/>
      <c r="AM740"/>
      <c r="AN740"/>
      <c r="AO740"/>
      <c r="AP740"/>
      <c r="AQ740"/>
      <c r="AR740"/>
      <c r="AS740"/>
      <c r="AT740"/>
      <c r="AU740"/>
      <c r="AV740"/>
      <c r="AW740"/>
      <c r="AX740"/>
      <c r="AY740"/>
      <c r="AZ740"/>
      <c r="BA740"/>
      <c r="BB740"/>
      <c r="BC740"/>
      <c r="BD740"/>
      <c r="BE740"/>
      <c r="BF740"/>
      <c r="BG740"/>
      <c r="BH740"/>
      <c r="BI740"/>
      <c r="BJ740"/>
      <c r="BK740"/>
      <c r="BL740"/>
      <c r="BM740"/>
      <c r="BN740"/>
      <c r="BO740"/>
      <c r="BP740"/>
      <c r="BQ740"/>
      <c r="BR740"/>
      <c r="EM740"/>
    </row>
    <row r="741" spans="16:143" x14ac:dyDescent="0.2">
      <c r="P741"/>
      <c r="Q741"/>
      <c r="S741"/>
      <c r="T741"/>
      <c r="U741"/>
      <c r="V741"/>
      <c r="W741"/>
      <c r="X741"/>
      <c r="Y741"/>
      <c r="Z741"/>
      <c r="AA741"/>
      <c r="AB741"/>
      <c r="AC741"/>
      <c r="AD741"/>
      <c r="AE741"/>
      <c r="AF741"/>
      <c r="AG741"/>
      <c r="AH741"/>
      <c r="AI741"/>
      <c r="AJ741"/>
      <c r="AK741"/>
      <c r="AL741"/>
      <c r="AM741"/>
      <c r="AN741"/>
      <c r="AO741"/>
      <c r="AP741"/>
      <c r="AQ741"/>
      <c r="AR741"/>
      <c r="AS741"/>
      <c r="AT741"/>
      <c r="AU741"/>
      <c r="AV741"/>
      <c r="AW741"/>
      <c r="AX741"/>
      <c r="AY741"/>
      <c r="AZ741"/>
      <c r="BA741"/>
      <c r="BB741"/>
      <c r="BC741"/>
      <c r="BD741"/>
      <c r="BE741"/>
      <c r="BF741"/>
      <c r="BG741"/>
      <c r="BH741"/>
      <c r="BI741"/>
      <c r="BJ741"/>
      <c r="BK741"/>
      <c r="BL741"/>
      <c r="BM741"/>
      <c r="BN741"/>
      <c r="BO741"/>
      <c r="BP741"/>
      <c r="BQ741"/>
      <c r="BR741"/>
      <c r="EM741"/>
    </row>
    <row r="742" spans="16:143" x14ac:dyDescent="0.2">
      <c r="P742"/>
      <c r="Q742"/>
      <c r="S742"/>
      <c r="T742"/>
      <c r="U742"/>
      <c r="V742"/>
      <c r="W742"/>
      <c r="X742"/>
      <c r="Y742"/>
      <c r="Z742"/>
      <c r="AA742"/>
      <c r="AB742"/>
      <c r="AC742"/>
      <c r="AD742"/>
      <c r="AE742"/>
      <c r="AF742"/>
      <c r="AG742"/>
      <c r="AH742"/>
      <c r="AI742"/>
      <c r="AJ742"/>
      <c r="AK742"/>
      <c r="AL742"/>
      <c r="AM742"/>
      <c r="AN742"/>
      <c r="AO742"/>
      <c r="AP742"/>
      <c r="AQ742"/>
      <c r="AR742"/>
      <c r="AS742"/>
      <c r="AT742"/>
      <c r="AU742"/>
      <c r="AV742"/>
      <c r="AW742"/>
      <c r="AX742"/>
      <c r="AY742"/>
      <c r="AZ742"/>
      <c r="BA742"/>
      <c r="BB742"/>
      <c r="BC742"/>
      <c r="BD742"/>
      <c r="BE742"/>
      <c r="BF742"/>
      <c r="BG742"/>
      <c r="BH742"/>
      <c r="BI742"/>
      <c r="BJ742"/>
      <c r="BK742"/>
      <c r="BL742"/>
      <c r="BM742"/>
      <c r="BN742"/>
      <c r="BO742"/>
      <c r="BP742"/>
      <c r="BQ742"/>
      <c r="BR742"/>
      <c r="EM742"/>
    </row>
    <row r="743" spans="16:143" x14ac:dyDescent="0.2">
      <c r="P743"/>
      <c r="Q743"/>
      <c r="S743"/>
      <c r="T743"/>
      <c r="U743"/>
      <c r="V743"/>
      <c r="W743"/>
      <c r="X743"/>
      <c r="Y743"/>
      <c r="Z743"/>
      <c r="AA743"/>
      <c r="AB743"/>
      <c r="AC743"/>
      <c r="AD743"/>
      <c r="AE743"/>
      <c r="AF743"/>
      <c r="AG743"/>
      <c r="AH743"/>
      <c r="AI743"/>
      <c r="AJ743"/>
      <c r="AK743"/>
      <c r="AL743"/>
      <c r="AM743"/>
      <c r="AN743"/>
      <c r="AO743"/>
      <c r="AP743"/>
      <c r="AQ743"/>
      <c r="AR743"/>
      <c r="AS743"/>
      <c r="AT743"/>
      <c r="AU743"/>
      <c r="AV743"/>
      <c r="AW743"/>
      <c r="AX743"/>
      <c r="AY743"/>
      <c r="AZ743"/>
      <c r="BA743"/>
      <c r="BB743"/>
      <c r="BC743"/>
      <c r="BD743"/>
      <c r="BE743"/>
      <c r="BF743"/>
      <c r="BG743"/>
      <c r="BH743"/>
      <c r="BI743"/>
      <c r="BJ743"/>
      <c r="BK743"/>
      <c r="BL743"/>
      <c r="BM743"/>
      <c r="BN743"/>
      <c r="BO743"/>
      <c r="BP743"/>
      <c r="BQ743"/>
      <c r="BR743"/>
      <c r="EM743"/>
    </row>
    <row r="744" spans="16:143" x14ac:dyDescent="0.2">
      <c r="P744"/>
      <c r="Q744"/>
      <c r="S744"/>
      <c r="T744"/>
      <c r="U744"/>
      <c r="V744"/>
      <c r="W744"/>
      <c r="X744"/>
      <c r="Y744"/>
      <c r="Z744"/>
      <c r="AA744"/>
      <c r="AB744"/>
      <c r="AC744"/>
      <c r="AD744"/>
      <c r="AE744"/>
      <c r="AF744"/>
      <c r="AG744"/>
      <c r="AH744"/>
      <c r="AI744"/>
      <c r="AJ744"/>
      <c r="AK744"/>
      <c r="AL744"/>
      <c r="AM744"/>
      <c r="AN744"/>
      <c r="AO744"/>
      <c r="AP744"/>
      <c r="AQ744"/>
      <c r="AR744"/>
      <c r="AS744"/>
      <c r="AT744"/>
      <c r="AU744"/>
      <c r="AV744"/>
      <c r="AW744"/>
      <c r="AX744"/>
      <c r="AY744"/>
      <c r="AZ744"/>
      <c r="BA744"/>
      <c r="BB744"/>
      <c r="BC744"/>
      <c r="BD744"/>
      <c r="BE744"/>
      <c r="BF744"/>
      <c r="BG744"/>
      <c r="BH744"/>
      <c r="BI744"/>
      <c r="BJ744"/>
      <c r="BK744"/>
      <c r="BL744"/>
      <c r="BM744"/>
      <c r="BN744"/>
      <c r="BO744"/>
      <c r="BP744"/>
      <c r="BQ744"/>
      <c r="BR744"/>
      <c r="EM744"/>
    </row>
    <row r="745" spans="16:143" x14ac:dyDescent="0.2">
      <c r="P745"/>
      <c r="Q745"/>
      <c r="S745"/>
      <c r="T745"/>
      <c r="U745"/>
      <c r="V745"/>
      <c r="W745"/>
      <c r="X745"/>
      <c r="Y745"/>
      <c r="Z745"/>
      <c r="AA745"/>
      <c r="AB745"/>
      <c r="AC745"/>
      <c r="AD745"/>
      <c r="AE745"/>
      <c r="AF745"/>
      <c r="AG745"/>
      <c r="AH745"/>
      <c r="AI745"/>
      <c r="AJ745"/>
      <c r="AK745"/>
      <c r="AL745"/>
      <c r="AM745"/>
      <c r="AN745"/>
      <c r="AO745"/>
      <c r="AP745"/>
      <c r="AQ745"/>
      <c r="AR745"/>
      <c r="AS745"/>
      <c r="AT745"/>
      <c r="AU745"/>
      <c r="AV745"/>
      <c r="AW745"/>
      <c r="AX745"/>
      <c r="AY745"/>
      <c r="AZ745"/>
      <c r="BA745"/>
      <c r="BB745"/>
      <c r="BC745"/>
      <c r="BD745"/>
      <c r="BE745"/>
      <c r="BF745"/>
      <c r="BG745"/>
      <c r="BH745"/>
      <c r="BI745"/>
      <c r="BJ745"/>
      <c r="BK745"/>
      <c r="BL745"/>
      <c r="BM745"/>
      <c r="BN745"/>
      <c r="BO745"/>
      <c r="BP745"/>
      <c r="BQ745"/>
      <c r="BR745"/>
      <c r="EM745"/>
    </row>
    <row r="746" spans="16:143" x14ac:dyDescent="0.2">
      <c r="P746"/>
      <c r="Q746"/>
      <c r="S746"/>
      <c r="T746"/>
      <c r="U746"/>
      <c r="V746"/>
      <c r="W746"/>
      <c r="X746"/>
      <c r="Y746"/>
      <c r="Z746"/>
      <c r="AA746"/>
      <c r="AB746"/>
      <c r="AC746"/>
      <c r="AD746"/>
      <c r="AE746"/>
      <c r="AF746"/>
      <c r="AG746"/>
      <c r="AH746"/>
      <c r="AI746"/>
      <c r="AJ746"/>
      <c r="AK746"/>
      <c r="AL746"/>
      <c r="AM746"/>
      <c r="AN746"/>
      <c r="AO746"/>
      <c r="AP746"/>
      <c r="AQ746"/>
      <c r="AR746"/>
      <c r="AS746"/>
      <c r="AT746"/>
      <c r="AU746"/>
      <c r="AV746"/>
      <c r="AW746"/>
      <c r="AX746"/>
      <c r="AY746"/>
      <c r="AZ746"/>
      <c r="BA746"/>
      <c r="BB746"/>
      <c r="BC746"/>
      <c r="BD746"/>
      <c r="BE746"/>
      <c r="BF746"/>
      <c r="BG746"/>
      <c r="BH746"/>
      <c r="BI746"/>
      <c r="BJ746"/>
      <c r="BK746"/>
      <c r="BL746"/>
      <c r="BM746"/>
      <c r="BN746"/>
      <c r="BO746"/>
      <c r="BP746"/>
      <c r="BQ746"/>
      <c r="BR746"/>
      <c r="EM746"/>
    </row>
    <row r="747" spans="16:143" x14ac:dyDescent="0.2">
      <c r="P747"/>
      <c r="Q747"/>
      <c r="S747"/>
      <c r="T747"/>
      <c r="U747"/>
      <c r="V747"/>
      <c r="W747"/>
      <c r="X747"/>
      <c r="Y747"/>
      <c r="Z747"/>
      <c r="AA747"/>
      <c r="AB747"/>
      <c r="AC747"/>
      <c r="AD747"/>
      <c r="AE747"/>
      <c r="AF747"/>
      <c r="AG747"/>
      <c r="AH747"/>
      <c r="AI747"/>
      <c r="AJ747"/>
      <c r="AK747"/>
      <c r="AL747"/>
      <c r="AM747"/>
      <c r="AN747"/>
      <c r="AO747"/>
      <c r="AP747"/>
      <c r="AQ747"/>
      <c r="AR747"/>
      <c r="AS747"/>
      <c r="AT747"/>
      <c r="AU747"/>
      <c r="AV747"/>
      <c r="AW747"/>
      <c r="AX747"/>
      <c r="AY747"/>
      <c r="AZ747"/>
      <c r="BA747"/>
      <c r="BB747"/>
      <c r="BC747"/>
      <c r="BD747"/>
      <c r="BE747"/>
      <c r="BF747"/>
      <c r="BG747"/>
      <c r="BH747"/>
      <c r="BI747"/>
      <c r="BJ747"/>
      <c r="BK747"/>
      <c r="BL747"/>
      <c r="BM747"/>
      <c r="BN747"/>
      <c r="BO747"/>
      <c r="BP747"/>
      <c r="BQ747"/>
      <c r="BR747"/>
      <c r="EM747"/>
    </row>
    <row r="748" spans="16:143" x14ac:dyDescent="0.2">
      <c r="P748"/>
      <c r="Q748"/>
      <c r="S748"/>
      <c r="T748"/>
      <c r="U748"/>
      <c r="V748"/>
      <c r="W748"/>
      <c r="X748"/>
      <c r="Y748"/>
      <c r="Z748"/>
      <c r="AA748"/>
      <c r="AB748"/>
      <c r="AC748"/>
      <c r="AD748"/>
      <c r="AE748"/>
      <c r="AF748"/>
      <c r="AG748"/>
      <c r="AH748"/>
      <c r="AI748"/>
      <c r="AJ748"/>
      <c r="AK748"/>
      <c r="AL748"/>
      <c r="AM748"/>
      <c r="AN748"/>
      <c r="AO748"/>
      <c r="AP748"/>
      <c r="AQ748"/>
      <c r="AR748"/>
      <c r="AS748"/>
      <c r="AT748"/>
      <c r="AU748"/>
      <c r="AV748"/>
      <c r="AW748"/>
      <c r="AX748"/>
      <c r="AY748"/>
      <c r="AZ748"/>
      <c r="BA748"/>
      <c r="BB748"/>
      <c r="BC748"/>
      <c r="BD748"/>
      <c r="BE748"/>
      <c r="BF748"/>
      <c r="BG748"/>
      <c r="BH748"/>
      <c r="BI748"/>
      <c r="BJ748"/>
      <c r="BK748"/>
      <c r="BL748"/>
      <c r="BM748"/>
      <c r="BN748"/>
      <c r="BO748"/>
      <c r="BP748"/>
      <c r="BQ748"/>
      <c r="BR748"/>
      <c r="EM748"/>
    </row>
    <row r="749" spans="16:143" x14ac:dyDescent="0.2">
      <c r="P749"/>
      <c r="Q749"/>
      <c r="S749"/>
      <c r="T749"/>
      <c r="U749"/>
      <c r="V749"/>
      <c r="W749"/>
      <c r="X749"/>
      <c r="Y749"/>
      <c r="Z749"/>
      <c r="AA749"/>
      <c r="AB749"/>
      <c r="AC749"/>
      <c r="AD749"/>
      <c r="AE749"/>
      <c r="AF749"/>
      <c r="AG749"/>
      <c r="AH749"/>
      <c r="AI749"/>
      <c r="AJ749"/>
      <c r="AK749"/>
      <c r="AL749"/>
      <c r="AM749"/>
      <c r="AN749"/>
      <c r="AO749"/>
      <c r="AP749"/>
      <c r="AQ749"/>
      <c r="AR749"/>
      <c r="AS749"/>
      <c r="AT749"/>
      <c r="AU749"/>
      <c r="AV749"/>
      <c r="AW749"/>
      <c r="AX749"/>
      <c r="AY749"/>
      <c r="AZ749"/>
      <c r="BA749"/>
      <c r="BB749"/>
      <c r="BC749"/>
      <c r="BD749"/>
      <c r="BE749"/>
      <c r="BF749"/>
      <c r="BG749"/>
      <c r="BH749"/>
      <c r="BI749"/>
      <c r="BJ749"/>
      <c r="BK749"/>
      <c r="BL749"/>
      <c r="BM749"/>
      <c r="BN749"/>
      <c r="BO749"/>
      <c r="BP749"/>
      <c r="BQ749"/>
      <c r="BR749"/>
      <c r="EM749"/>
    </row>
    <row r="750" spans="16:143" x14ac:dyDescent="0.2">
      <c r="P750"/>
      <c r="Q750"/>
      <c r="S750"/>
      <c r="T750"/>
      <c r="U750"/>
      <c r="V750"/>
      <c r="W750"/>
      <c r="X750"/>
      <c r="Y750"/>
      <c r="Z750"/>
      <c r="AA750"/>
      <c r="AB750"/>
      <c r="AC750"/>
      <c r="AD750"/>
      <c r="AE750"/>
      <c r="AF750"/>
      <c r="AG750"/>
      <c r="AH750"/>
      <c r="AI750"/>
      <c r="AJ750"/>
      <c r="AK750"/>
      <c r="AL750"/>
      <c r="AM750"/>
      <c r="AN750"/>
      <c r="AO750"/>
      <c r="AP750"/>
      <c r="AQ750"/>
      <c r="AR750"/>
      <c r="AS750"/>
      <c r="AT750"/>
      <c r="AU750"/>
      <c r="AV750"/>
      <c r="AW750"/>
      <c r="AX750"/>
      <c r="AY750"/>
      <c r="AZ750"/>
      <c r="BA750"/>
      <c r="BB750"/>
      <c r="BC750"/>
      <c r="BD750"/>
      <c r="BE750"/>
      <c r="BF750"/>
      <c r="BG750"/>
      <c r="BH750"/>
      <c r="BI750"/>
      <c r="BJ750"/>
      <c r="BK750"/>
      <c r="BL750"/>
      <c r="BM750"/>
      <c r="BN750"/>
      <c r="BO750"/>
      <c r="BP750"/>
      <c r="BQ750"/>
      <c r="BR750"/>
      <c r="EM750"/>
    </row>
    <row r="751" spans="16:143" x14ac:dyDescent="0.2">
      <c r="P751"/>
      <c r="Q751"/>
      <c r="S751"/>
      <c r="T751"/>
      <c r="U751"/>
      <c r="V751"/>
      <c r="W751"/>
      <c r="X751"/>
      <c r="Y751"/>
      <c r="Z751"/>
      <c r="AA751"/>
      <c r="AB751"/>
      <c r="AC751"/>
      <c r="AD751"/>
      <c r="AE751"/>
      <c r="AF751"/>
      <c r="AG751"/>
      <c r="AH751"/>
      <c r="AI751"/>
      <c r="AJ751"/>
      <c r="AK751"/>
      <c r="AL751"/>
      <c r="AM751"/>
      <c r="AN751"/>
      <c r="AO751"/>
      <c r="AP751"/>
      <c r="AQ751"/>
      <c r="AR751"/>
      <c r="AS751"/>
      <c r="AT751"/>
      <c r="AU751"/>
      <c r="AV751"/>
      <c r="AW751"/>
      <c r="AX751"/>
      <c r="AY751"/>
      <c r="AZ751"/>
      <c r="BA751"/>
      <c r="BB751"/>
      <c r="BC751"/>
      <c r="BD751"/>
      <c r="BE751"/>
      <c r="BF751"/>
      <c r="BG751"/>
      <c r="BH751"/>
      <c r="BI751"/>
      <c r="BJ751"/>
      <c r="BK751"/>
      <c r="BL751"/>
      <c r="BM751"/>
      <c r="BN751"/>
      <c r="BO751"/>
      <c r="BP751"/>
      <c r="BQ751"/>
      <c r="BR751"/>
      <c r="EM751"/>
    </row>
    <row r="752" spans="16:143" x14ac:dyDescent="0.2">
      <c r="P752"/>
      <c r="Q752"/>
      <c r="S752"/>
      <c r="T752"/>
      <c r="U752"/>
      <c r="V752"/>
      <c r="W752"/>
      <c r="X752"/>
      <c r="Y752"/>
      <c r="Z752"/>
      <c r="AA752"/>
      <c r="AB752"/>
      <c r="AC752"/>
      <c r="AD752"/>
      <c r="AE752"/>
      <c r="AF752"/>
      <c r="AG752"/>
      <c r="AH752"/>
      <c r="AI752"/>
      <c r="AJ752"/>
      <c r="AK752"/>
      <c r="AL752"/>
      <c r="AM752"/>
      <c r="AN752"/>
      <c r="AO752"/>
      <c r="AP752"/>
      <c r="AQ752"/>
      <c r="AR752"/>
      <c r="AS752"/>
      <c r="AT752"/>
      <c r="AU752"/>
      <c r="AV752"/>
      <c r="AW752"/>
      <c r="AX752"/>
      <c r="AY752"/>
      <c r="AZ752"/>
      <c r="BA752"/>
      <c r="BB752"/>
      <c r="BC752"/>
      <c r="BD752"/>
      <c r="BE752"/>
      <c r="BF752"/>
      <c r="BG752"/>
      <c r="BH752"/>
      <c r="BI752"/>
      <c r="BJ752"/>
      <c r="BK752"/>
      <c r="BL752"/>
      <c r="BM752"/>
      <c r="BN752"/>
      <c r="BO752"/>
      <c r="BP752"/>
      <c r="BQ752"/>
      <c r="BR752"/>
      <c r="EM752"/>
    </row>
    <row r="753" spans="16:143" x14ac:dyDescent="0.2">
      <c r="P753"/>
      <c r="Q753"/>
      <c r="S753"/>
      <c r="T753"/>
      <c r="U753"/>
      <c r="V753"/>
      <c r="W753"/>
      <c r="X753"/>
      <c r="Y753"/>
      <c r="Z753"/>
      <c r="AA753"/>
      <c r="AB753"/>
      <c r="AC753"/>
      <c r="AD753"/>
      <c r="AE753"/>
      <c r="AF753"/>
      <c r="AG753"/>
      <c r="AH753"/>
      <c r="AI753"/>
      <c r="AJ753"/>
      <c r="AK753"/>
      <c r="AL753"/>
      <c r="AM753"/>
      <c r="AN753"/>
      <c r="AO753"/>
      <c r="AP753"/>
      <c r="AQ753"/>
      <c r="AR753"/>
      <c r="AS753"/>
      <c r="AT753"/>
      <c r="AU753"/>
      <c r="AV753"/>
      <c r="AW753"/>
      <c r="AX753"/>
      <c r="AY753"/>
      <c r="AZ753"/>
      <c r="BA753"/>
      <c r="BB753"/>
      <c r="BC753"/>
      <c r="BD753"/>
      <c r="BE753"/>
      <c r="BF753"/>
      <c r="BG753"/>
      <c r="BH753"/>
      <c r="BI753"/>
      <c r="BJ753"/>
      <c r="BK753"/>
      <c r="BL753"/>
      <c r="BM753"/>
      <c r="BN753"/>
      <c r="BO753"/>
      <c r="BP753"/>
      <c r="BQ753"/>
      <c r="BR753"/>
      <c r="EM753"/>
    </row>
    <row r="754" spans="16:143" x14ac:dyDescent="0.2">
      <c r="P754"/>
      <c r="Q754"/>
      <c r="S754"/>
      <c r="T754"/>
      <c r="U754"/>
      <c r="V754"/>
      <c r="W754"/>
      <c r="X754"/>
      <c r="Y754"/>
      <c r="Z754"/>
      <c r="AA754"/>
      <c r="AB754"/>
      <c r="AC754"/>
      <c r="AD754"/>
      <c r="AE754"/>
      <c r="AF754"/>
      <c r="AG754"/>
      <c r="AH754"/>
      <c r="AI754"/>
      <c r="AJ754"/>
      <c r="AK754"/>
      <c r="AL754"/>
      <c r="AM754"/>
      <c r="AN754"/>
      <c r="AO754"/>
      <c r="AP754"/>
      <c r="AQ754"/>
      <c r="AR754"/>
      <c r="AS754"/>
      <c r="AT754"/>
      <c r="AU754"/>
      <c r="AV754"/>
      <c r="AW754"/>
      <c r="AX754"/>
      <c r="AY754"/>
      <c r="AZ754"/>
      <c r="BA754"/>
      <c r="BB754"/>
      <c r="BC754"/>
      <c r="BD754"/>
      <c r="BE754"/>
      <c r="BF754"/>
      <c r="BG754"/>
      <c r="BH754"/>
      <c r="BI754"/>
      <c r="BJ754"/>
      <c r="BK754"/>
      <c r="BL754"/>
      <c r="BM754"/>
      <c r="BN754"/>
      <c r="BO754"/>
      <c r="BP754"/>
      <c r="BQ754"/>
      <c r="BR754"/>
      <c r="EM754"/>
    </row>
    <row r="755" spans="16:143" x14ac:dyDescent="0.2">
      <c r="P755"/>
      <c r="Q755"/>
      <c r="S755"/>
      <c r="T755"/>
      <c r="U755"/>
      <c r="V755"/>
      <c r="W755"/>
      <c r="X755"/>
      <c r="Y755"/>
      <c r="Z755"/>
      <c r="AA755"/>
      <c r="AB755"/>
      <c r="AC755"/>
      <c r="AD755"/>
      <c r="AE755"/>
      <c r="AF755"/>
      <c r="AG755"/>
      <c r="AH755"/>
      <c r="AI755"/>
      <c r="AJ755"/>
      <c r="AK755"/>
      <c r="AL755"/>
      <c r="AM755"/>
      <c r="AN755"/>
      <c r="AO755"/>
      <c r="AP755"/>
      <c r="AQ755"/>
      <c r="AR755"/>
      <c r="AS755"/>
      <c r="AT755"/>
      <c r="AU755"/>
      <c r="AV755"/>
      <c r="AW755"/>
      <c r="AX755"/>
      <c r="AY755"/>
      <c r="AZ755"/>
      <c r="BA755"/>
      <c r="BB755"/>
      <c r="BC755"/>
      <c r="BD755"/>
      <c r="BE755"/>
      <c r="BF755"/>
      <c r="BG755"/>
      <c r="BH755"/>
      <c r="BI755"/>
      <c r="BJ755"/>
      <c r="BK755"/>
      <c r="BL755"/>
      <c r="BM755"/>
      <c r="BN755"/>
      <c r="BO755"/>
      <c r="BP755"/>
      <c r="BQ755"/>
      <c r="BR755"/>
      <c r="EM755"/>
    </row>
    <row r="756" spans="16:143" x14ac:dyDescent="0.2">
      <c r="P756"/>
      <c r="Q756"/>
      <c r="S756"/>
      <c r="T756"/>
      <c r="U756"/>
      <c r="V756"/>
      <c r="W756"/>
      <c r="X756"/>
      <c r="Y756"/>
      <c r="Z756"/>
      <c r="AA756"/>
      <c r="AB756"/>
      <c r="AC756"/>
      <c r="AD756"/>
      <c r="AE756"/>
      <c r="AF756"/>
      <c r="AG756"/>
      <c r="AH756"/>
      <c r="AI756"/>
      <c r="AJ756"/>
      <c r="AK756"/>
      <c r="AL756"/>
      <c r="AM756"/>
      <c r="AN756"/>
      <c r="AO756"/>
      <c r="AP756"/>
      <c r="AQ756"/>
      <c r="AR756"/>
      <c r="AS756"/>
      <c r="AT756"/>
      <c r="AU756"/>
      <c r="AV756"/>
      <c r="AW756"/>
      <c r="AX756"/>
      <c r="AY756"/>
      <c r="AZ756"/>
      <c r="BA756"/>
      <c r="BB756"/>
      <c r="BC756"/>
      <c r="BD756"/>
      <c r="BE756"/>
      <c r="BF756"/>
      <c r="BG756"/>
      <c r="BH756"/>
      <c r="BI756"/>
      <c r="BJ756"/>
      <c r="BK756"/>
      <c r="BL756"/>
      <c r="BM756"/>
      <c r="BN756"/>
      <c r="BO756"/>
      <c r="BP756"/>
      <c r="BQ756"/>
      <c r="BR756"/>
      <c r="EM756"/>
    </row>
    <row r="757" spans="16:143" x14ac:dyDescent="0.2">
      <c r="P757"/>
      <c r="Q757"/>
      <c r="S757"/>
      <c r="T757"/>
      <c r="U757"/>
      <c r="V757"/>
      <c r="W757"/>
      <c r="X757"/>
      <c r="Y757"/>
      <c r="Z757"/>
      <c r="AA757"/>
      <c r="AB757"/>
      <c r="AC757"/>
      <c r="AD757"/>
      <c r="AE757"/>
      <c r="AF757"/>
      <c r="AG757"/>
      <c r="AH757"/>
      <c r="AI757"/>
      <c r="AJ757"/>
      <c r="AK757"/>
      <c r="AL757"/>
      <c r="AM757"/>
      <c r="AN757"/>
      <c r="AO757"/>
      <c r="AP757"/>
      <c r="AQ757"/>
      <c r="AR757"/>
      <c r="AS757"/>
      <c r="AT757"/>
      <c r="AU757"/>
      <c r="AV757"/>
      <c r="AW757"/>
      <c r="AX757"/>
      <c r="AY757"/>
      <c r="AZ757"/>
      <c r="BA757"/>
      <c r="BB757"/>
      <c r="BC757"/>
      <c r="BD757"/>
      <c r="BE757"/>
      <c r="BF757"/>
      <c r="BG757"/>
      <c r="BH757"/>
      <c r="BI757"/>
      <c r="BJ757"/>
      <c r="BK757"/>
      <c r="BL757"/>
      <c r="BM757"/>
      <c r="BN757"/>
      <c r="BO757"/>
      <c r="BP757"/>
      <c r="BQ757"/>
      <c r="BR757"/>
      <c r="EM757"/>
    </row>
    <row r="758" spans="16:143" x14ac:dyDescent="0.2">
      <c r="P758"/>
      <c r="Q758"/>
      <c r="S758"/>
      <c r="T758"/>
      <c r="U758"/>
      <c r="V758"/>
      <c r="W758"/>
      <c r="X758"/>
      <c r="Y758"/>
      <c r="Z758"/>
      <c r="AA758"/>
      <c r="AB758"/>
      <c r="AC758"/>
      <c r="AD758"/>
      <c r="AE758"/>
      <c r="AF758"/>
      <c r="AG758"/>
      <c r="AH758"/>
      <c r="AI758"/>
      <c r="AJ758"/>
      <c r="AK758"/>
      <c r="AL758"/>
      <c r="AM758"/>
      <c r="AN758"/>
      <c r="AO758"/>
      <c r="AP758"/>
      <c r="AQ758"/>
      <c r="AR758"/>
      <c r="AS758"/>
      <c r="AT758"/>
      <c r="AU758"/>
      <c r="AV758"/>
      <c r="AW758"/>
      <c r="AX758"/>
      <c r="AY758"/>
      <c r="AZ758"/>
      <c r="BA758"/>
      <c r="BB758"/>
      <c r="BC758"/>
      <c r="BD758"/>
      <c r="BE758"/>
      <c r="BF758"/>
      <c r="BG758"/>
      <c r="BH758"/>
      <c r="BI758"/>
      <c r="BJ758"/>
      <c r="BK758"/>
      <c r="BL758"/>
      <c r="BM758"/>
      <c r="BN758"/>
      <c r="BO758"/>
      <c r="BP758"/>
      <c r="BQ758"/>
      <c r="BR758"/>
      <c r="EM758"/>
    </row>
    <row r="759" spans="16:143" x14ac:dyDescent="0.2">
      <c r="P759"/>
      <c r="Q759"/>
      <c r="S759"/>
      <c r="T759"/>
      <c r="U759"/>
      <c r="V759"/>
      <c r="W759"/>
      <c r="X759"/>
      <c r="Y759"/>
      <c r="Z759"/>
      <c r="AA759"/>
      <c r="AB759"/>
      <c r="AC759"/>
      <c r="AD759"/>
      <c r="AE759"/>
      <c r="AF759"/>
      <c r="AG759"/>
      <c r="AH759"/>
      <c r="AI759"/>
      <c r="AJ759"/>
      <c r="AK759"/>
      <c r="AL759"/>
      <c r="AM759"/>
      <c r="AN759"/>
      <c r="AO759"/>
      <c r="AP759"/>
      <c r="AQ759"/>
      <c r="AR759"/>
      <c r="AS759"/>
      <c r="AT759"/>
      <c r="AU759"/>
      <c r="AV759"/>
      <c r="AW759"/>
      <c r="AX759"/>
      <c r="AY759"/>
      <c r="AZ759"/>
      <c r="BA759"/>
      <c r="BB759"/>
      <c r="BC759"/>
      <c r="BD759"/>
      <c r="BE759"/>
      <c r="BF759"/>
      <c r="BG759"/>
      <c r="BH759"/>
      <c r="BI759"/>
      <c r="BJ759"/>
      <c r="BK759"/>
      <c r="BL759"/>
      <c r="BM759"/>
      <c r="BN759"/>
      <c r="BO759"/>
      <c r="BP759"/>
      <c r="BQ759"/>
      <c r="BR759"/>
      <c r="EM759"/>
    </row>
    <row r="760" spans="16:143" x14ac:dyDescent="0.2">
      <c r="P760"/>
      <c r="Q760"/>
      <c r="S760"/>
      <c r="T760"/>
      <c r="U760"/>
      <c r="V760"/>
      <c r="W760"/>
      <c r="X760"/>
      <c r="Y760"/>
      <c r="Z760"/>
      <c r="AA760"/>
      <c r="AB760"/>
      <c r="AC760"/>
      <c r="AD760"/>
      <c r="AE760"/>
      <c r="AF760"/>
      <c r="AG760"/>
      <c r="AH760"/>
      <c r="AI760"/>
      <c r="AJ760"/>
      <c r="AK760"/>
      <c r="AL760"/>
      <c r="AM760"/>
      <c r="AN760"/>
      <c r="AO760"/>
      <c r="AP760"/>
      <c r="AQ760"/>
      <c r="AR760"/>
      <c r="AS760"/>
      <c r="AT760"/>
      <c r="AU760"/>
      <c r="AV760"/>
      <c r="AW760"/>
      <c r="AX760"/>
      <c r="AY760"/>
      <c r="AZ760"/>
      <c r="BA760"/>
      <c r="BB760"/>
      <c r="BC760"/>
      <c r="BD760"/>
      <c r="BE760"/>
      <c r="BF760"/>
      <c r="BG760"/>
      <c r="BH760"/>
      <c r="BI760"/>
      <c r="BJ760"/>
      <c r="BK760"/>
      <c r="BL760"/>
      <c r="BM760"/>
      <c r="BN760"/>
      <c r="BO760"/>
      <c r="BP760"/>
      <c r="BQ760"/>
      <c r="BR760"/>
      <c r="EM760"/>
    </row>
    <row r="761" spans="16:143" x14ac:dyDescent="0.2">
      <c r="P761"/>
      <c r="Q761"/>
      <c r="S761"/>
      <c r="T761"/>
      <c r="U761"/>
      <c r="V761"/>
      <c r="W761"/>
      <c r="X761"/>
      <c r="Y761"/>
      <c r="Z761"/>
      <c r="AA761"/>
      <c r="AB761"/>
      <c r="AC761"/>
      <c r="AD761"/>
      <c r="AE761"/>
      <c r="AF761"/>
      <c r="AG761"/>
      <c r="AH761"/>
      <c r="AI761"/>
      <c r="AJ761"/>
      <c r="AK761"/>
      <c r="AL761"/>
      <c r="AM761"/>
      <c r="AN761"/>
      <c r="AO761"/>
      <c r="AP761"/>
      <c r="AQ761"/>
      <c r="AR761"/>
      <c r="AS761"/>
      <c r="AT761"/>
      <c r="AU761"/>
      <c r="AV761"/>
      <c r="AW761"/>
      <c r="AX761"/>
      <c r="AY761"/>
      <c r="AZ761"/>
      <c r="BA761"/>
      <c r="BB761"/>
      <c r="BC761"/>
      <c r="BD761"/>
      <c r="BE761"/>
      <c r="BF761"/>
      <c r="BG761"/>
      <c r="BH761"/>
      <c r="BI761"/>
      <c r="BJ761"/>
      <c r="BK761"/>
      <c r="BL761"/>
      <c r="BM761"/>
      <c r="BN761"/>
      <c r="BO761"/>
      <c r="BP761"/>
      <c r="BQ761"/>
      <c r="BR761"/>
      <c r="EM761"/>
    </row>
    <row r="762" spans="16:143" x14ac:dyDescent="0.2">
      <c r="P762"/>
      <c r="Q762"/>
      <c r="S762"/>
      <c r="T762"/>
      <c r="U762"/>
      <c r="V762"/>
      <c r="W762"/>
      <c r="X762"/>
      <c r="Y762"/>
      <c r="Z762"/>
      <c r="AA762"/>
      <c r="AB762"/>
      <c r="AC762"/>
      <c r="AD762"/>
      <c r="AE762"/>
      <c r="AF762"/>
      <c r="AG762"/>
      <c r="AH762"/>
      <c r="AI762"/>
      <c r="AJ762"/>
      <c r="AK762"/>
      <c r="AL762"/>
      <c r="AM762"/>
      <c r="AN762"/>
      <c r="AO762"/>
      <c r="AP762"/>
      <c r="AQ762"/>
      <c r="AR762"/>
      <c r="AS762"/>
      <c r="AT762"/>
      <c r="AU762"/>
      <c r="AV762"/>
      <c r="AW762"/>
      <c r="AX762"/>
      <c r="AY762"/>
      <c r="AZ762"/>
      <c r="BA762"/>
      <c r="BB762"/>
      <c r="BC762"/>
      <c r="BD762"/>
      <c r="BE762"/>
      <c r="BF762"/>
      <c r="BG762"/>
      <c r="BH762"/>
      <c r="BI762"/>
      <c r="BJ762"/>
      <c r="BK762"/>
      <c r="BL762"/>
      <c r="BM762"/>
      <c r="BN762"/>
      <c r="BO762"/>
      <c r="BP762"/>
      <c r="BQ762"/>
      <c r="BR762"/>
      <c r="EM762"/>
    </row>
    <row r="763" spans="16:143" x14ac:dyDescent="0.2">
      <c r="P763"/>
      <c r="Q763"/>
      <c r="S763"/>
      <c r="T763"/>
      <c r="U763"/>
      <c r="V763"/>
      <c r="W763"/>
      <c r="X763"/>
      <c r="Y763"/>
      <c r="Z763"/>
      <c r="AA763"/>
      <c r="AB763"/>
      <c r="AC763"/>
      <c r="AD763"/>
      <c r="AE763"/>
      <c r="AF763"/>
      <c r="AG763"/>
      <c r="AH763"/>
      <c r="AI763"/>
      <c r="AJ763"/>
      <c r="AK763"/>
      <c r="AL763"/>
      <c r="AM763"/>
      <c r="AN763"/>
      <c r="AO763"/>
      <c r="AP763"/>
      <c r="AQ763"/>
      <c r="AR763"/>
      <c r="AS763"/>
      <c r="AT763"/>
      <c r="AU763"/>
      <c r="AV763"/>
      <c r="AW763"/>
      <c r="AX763"/>
      <c r="AY763"/>
      <c r="AZ763"/>
      <c r="BA763"/>
      <c r="BB763"/>
      <c r="BC763"/>
      <c r="BD763"/>
      <c r="BE763"/>
      <c r="BF763"/>
      <c r="BG763"/>
      <c r="BH763"/>
      <c r="BI763"/>
      <c r="BJ763"/>
      <c r="BK763"/>
      <c r="BL763"/>
      <c r="BM763"/>
      <c r="BN763"/>
      <c r="BO763"/>
      <c r="BP763"/>
      <c r="BQ763"/>
      <c r="BR763"/>
      <c r="EM763"/>
    </row>
    <row r="764" spans="16:143" x14ac:dyDescent="0.2">
      <c r="P764"/>
      <c r="Q764"/>
      <c r="S764"/>
      <c r="T764"/>
      <c r="U764"/>
      <c r="V764"/>
      <c r="W764"/>
      <c r="X764"/>
      <c r="Y764"/>
      <c r="Z764"/>
      <c r="AA764"/>
      <c r="AB764"/>
      <c r="AC764"/>
      <c r="AD764"/>
      <c r="AE764"/>
      <c r="AF764"/>
      <c r="AG764"/>
      <c r="AH764"/>
      <c r="AI764"/>
      <c r="AJ764"/>
      <c r="AK764"/>
      <c r="AL764"/>
      <c r="AM764"/>
      <c r="AN764"/>
      <c r="AO764"/>
      <c r="AP764"/>
      <c r="AQ764"/>
      <c r="AR764"/>
      <c r="AS764"/>
      <c r="AT764"/>
      <c r="AU764"/>
      <c r="AV764"/>
      <c r="AW764"/>
      <c r="AX764"/>
      <c r="AY764"/>
      <c r="AZ764"/>
      <c r="BA764"/>
      <c r="BB764"/>
      <c r="BC764"/>
      <c r="BD764"/>
      <c r="BE764"/>
      <c r="BF764"/>
      <c r="BG764"/>
      <c r="BH764"/>
      <c r="BI764"/>
      <c r="BJ764"/>
      <c r="BK764"/>
      <c r="BL764"/>
      <c r="BM764"/>
      <c r="BN764"/>
      <c r="BO764"/>
      <c r="BP764"/>
      <c r="BQ764"/>
      <c r="BR764"/>
      <c r="EM764"/>
    </row>
    <row r="765" spans="16:143" x14ac:dyDescent="0.2">
      <c r="P765"/>
      <c r="Q765"/>
      <c r="S765"/>
      <c r="T765"/>
      <c r="U765"/>
      <c r="V765"/>
      <c r="W765"/>
      <c r="X765"/>
      <c r="Y765"/>
      <c r="Z765"/>
      <c r="AA765"/>
      <c r="AB765"/>
      <c r="AC765"/>
      <c r="AD765"/>
      <c r="AE765"/>
      <c r="AF765"/>
      <c r="AG765"/>
      <c r="AH765"/>
      <c r="AI765"/>
      <c r="AJ765"/>
      <c r="AK765"/>
      <c r="AL765"/>
      <c r="AM765"/>
      <c r="AN765"/>
      <c r="AO765"/>
      <c r="AP765"/>
      <c r="AQ765"/>
      <c r="AR765"/>
      <c r="AS765"/>
      <c r="AT765"/>
      <c r="AU765"/>
      <c r="AV765"/>
      <c r="AW765"/>
      <c r="AX765"/>
      <c r="AY765"/>
      <c r="AZ765"/>
      <c r="BA765"/>
      <c r="BB765"/>
      <c r="BC765"/>
      <c r="BD765"/>
      <c r="BE765"/>
      <c r="BF765"/>
      <c r="BG765"/>
      <c r="BH765"/>
      <c r="BI765"/>
      <c r="BJ765"/>
      <c r="BK765"/>
      <c r="BL765"/>
      <c r="BM765"/>
      <c r="BN765"/>
      <c r="BO765"/>
      <c r="BP765"/>
      <c r="BQ765"/>
      <c r="BR765"/>
      <c r="EM765"/>
    </row>
    <row r="766" spans="16:143" x14ac:dyDescent="0.2">
      <c r="P766"/>
      <c r="Q766"/>
      <c r="S766"/>
      <c r="T766"/>
      <c r="U766"/>
      <c r="V766"/>
      <c r="W766"/>
      <c r="X766"/>
      <c r="Y766"/>
      <c r="Z766"/>
      <c r="AA766"/>
      <c r="AB766"/>
      <c r="AC766"/>
      <c r="AD766"/>
      <c r="AE766"/>
      <c r="AF766"/>
      <c r="AG766"/>
      <c r="AH766"/>
      <c r="AI766"/>
      <c r="AJ766"/>
      <c r="AK766"/>
      <c r="AL766"/>
      <c r="AM766"/>
      <c r="AN766"/>
      <c r="AO766"/>
      <c r="AP766"/>
      <c r="AQ766"/>
      <c r="AR766"/>
      <c r="AS766"/>
      <c r="AT766"/>
      <c r="AU766"/>
      <c r="AV766"/>
      <c r="AW766"/>
      <c r="AX766"/>
      <c r="AY766"/>
      <c r="AZ766"/>
      <c r="BA766"/>
      <c r="BB766"/>
      <c r="BC766"/>
      <c r="BD766"/>
      <c r="BE766"/>
      <c r="BF766"/>
      <c r="BG766"/>
      <c r="BH766"/>
      <c r="BI766"/>
      <c r="BJ766"/>
      <c r="BK766"/>
      <c r="BL766"/>
      <c r="BM766"/>
      <c r="BN766"/>
      <c r="BO766"/>
      <c r="BP766"/>
      <c r="BQ766"/>
      <c r="BR766"/>
      <c r="EM766"/>
    </row>
    <row r="767" spans="16:143" x14ac:dyDescent="0.2">
      <c r="P767"/>
      <c r="Q767"/>
      <c r="S767"/>
      <c r="T767"/>
      <c r="U767"/>
      <c r="V767"/>
      <c r="W767"/>
      <c r="X767"/>
      <c r="Y767"/>
      <c r="Z767"/>
      <c r="AA767"/>
      <c r="AB767"/>
      <c r="AC767"/>
      <c r="AD767"/>
      <c r="AE767"/>
      <c r="AF767"/>
      <c r="AG767"/>
      <c r="AH767"/>
      <c r="AI767"/>
      <c r="AJ767"/>
      <c r="AK767"/>
      <c r="AL767"/>
      <c r="AM767"/>
      <c r="AN767"/>
      <c r="AO767"/>
      <c r="AP767"/>
      <c r="AQ767"/>
      <c r="AR767"/>
      <c r="AS767"/>
      <c r="AT767"/>
      <c r="AU767"/>
      <c r="AV767"/>
      <c r="AW767"/>
      <c r="AX767"/>
      <c r="AY767"/>
      <c r="AZ767"/>
      <c r="BA767"/>
      <c r="BB767"/>
      <c r="BC767"/>
      <c r="BD767"/>
      <c r="BE767"/>
      <c r="BF767"/>
      <c r="BG767"/>
      <c r="BH767"/>
      <c r="BI767"/>
      <c r="BJ767"/>
      <c r="BK767"/>
      <c r="BL767"/>
      <c r="BM767"/>
      <c r="BN767"/>
      <c r="BO767"/>
      <c r="BP767"/>
      <c r="BQ767"/>
      <c r="BR767"/>
      <c r="EM767"/>
    </row>
    <row r="768" spans="16:143" x14ac:dyDescent="0.2">
      <c r="P768"/>
      <c r="Q768"/>
      <c r="S768"/>
      <c r="T768"/>
      <c r="U768"/>
      <c r="V768"/>
      <c r="W768"/>
      <c r="X768"/>
      <c r="Y768"/>
      <c r="Z768"/>
      <c r="AA768"/>
      <c r="AB768"/>
      <c r="AC768"/>
      <c r="AD768"/>
      <c r="AE768"/>
      <c r="AF768"/>
      <c r="AG768"/>
      <c r="AH768"/>
      <c r="AI768"/>
      <c r="AJ768"/>
      <c r="AK768"/>
      <c r="AL768"/>
      <c r="AM768"/>
      <c r="AN768"/>
      <c r="AO768"/>
      <c r="AP768"/>
      <c r="AQ768"/>
      <c r="AR768"/>
      <c r="AS768"/>
      <c r="AT768"/>
      <c r="AU768"/>
      <c r="AV768"/>
      <c r="AW768"/>
      <c r="AX768"/>
      <c r="AY768"/>
      <c r="AZ768"/>
      <c r="BA768"/>
      <c r="BB768"/>
      <c r="BC768"/>
      <c r="BD768"/>
      <c r="BE768"/>
      <c r="BF768"/>
      <c r="BG768"/>
      <c r="BH768"/>
      <c r="BI768"/>
      <c r="BJ768"/>
      <c r="BK768"/>
      <c r="BL768"/>
      <c r="BM768"/>
      <c r="BN768"/>
      <c r="BO768"/>
      <c r="BP768"/>
      <c r="BQ768"/>
      <c r="BR768"/>
      <c r="EM768"/>
    </row>
    <row r="769" spans="16:143" x14ac:dyDescent="0.2">
      <c r="P769"/>
      <c r="Q769"/>
      <c r="S769"/>
      <c r="T769"/>
      <c r="U769"/>
      <c r="V769"/>
      <c r="W769"/>
      <c r="X769"/>
      <c r="Y769"/>
      <c r="Z769"/>
      <c r="AA769"/>
      <c r="AB769"/>
      <c r="AC769"/>
      <c r="AD769"/>
      <c r="AE769"/>
      <c r="AF769"/>
      <c r="AG769"/>
      <c r="AH769"/>
      <c r="AI769"/>
      <c r="AJ769"/>
      <c r="AK769"/>
      <c r="AL769"/>
      <c r="AM769"/>
      <c r="AN769"/>
      <c r="AO769"/>
      <c r="AP769"/>
      <c r="AQ769"/>
      <c r="AR769"/>
      <c r="AS769"/>
      <c r="AT769"/>
      <c r="AU769"/>
      <c r="AV769"/>
      <c r="AW769"/>
      <c r="AX769"/>
      <c r="AY769"/>
      <c r="AZ769"/>
      <c r="BA769"/>
      <c r="BB769"/>
      <c r="BC769"/>
      <c r="BD769"/>
      <c r="BE769"/>
      <c r="BF769"/>
      <c r="BG769"/>
      <c r="BH769"/>
      <c r="BI769"/>
      <c r="BJ769"/>
      <c r="BK769"/>
      <c r="BL769"/>
      <c r="BM769"/>
      <c r="BN769"/>
      <c r="BO769"/>
      <c r="BP769"/>
      <c r="BQ769"/>
      <c r="BR769"/>
      <c r="EM769"/>
    </row>
    <row r="770" spans="16:143" x14ac:dyDescent="0.2">
      <c r="P770"/>
      <c r="Q770"/>
      <c r="S770"/>
      <c r="T770"/>
      <c r="U770"/>
      <c r="V770"/>
      <c r="W770"/>
      <c r="X770"/>
      <c r="Y770"/>
      <c r="Z770"/>
      <c r="AA770"/>
      <c r="AB770"/>
      <c r="AC770"/>
      <c r="AD770"/>
      <c r="AE770"/>
      <c r="AF770"/>
      <c r="AG770"/>
      <c r="AH770"/>
      <c r="AI770"/>
      <c r="AJ770"/>
      <c r="AK770"/>
      <c r="AL770"/>
      <c r="AM770"/>
      <c r="AN770"/>
      <c r="AO770"/>
      <c r="AP770"/>
      <c r="AQ770"/>
      <c r="AR770"/>
      <c r="AS770"/>
      <c r="AT770"/>
      <c r="AU770"/>
      <c r="AV770"/>
      <c r="AW770"/>
      <c r="AX770"/>
      <c r="AY770"/>
      <c r="AZ770"/>
      <c r="BA770"/>
      <c r="BB770"/>
      <c r="BC770"/>
      <c r="BD770"/>
      <c r="BE770"/>
      <c r="BF770"/>
      <c r="BG770"/>
      <c r="BH770"/>
      <c r="BI770"/>
      <c r="BJ770"/>
      <c r="BK770"/>
      <c r="BL770"/>
      <c r="BM770"/>
      <c r="BN770"/>
      <c r="BO770"/>
      <c r="BP770"/>
      <c r="BQ770"/>
      <c r="BR770"/>
      <c r="EM770"/>
    </row>
    <row r="771" spans="16:143" x14ac:dyDescent="0.2">
      <c r="P771"/>
      <c r="Q771"/>
      <c r="S771"/>
      <c r="T771"/>
      <c r="U771"/>
      <c r="V771"/>
      <c r="W771"/>
      <c r="X771"/>
      <c r="Y771"/>
      <c r="Z771"/>
      <c r="AA771"/>
      <c r="AB771"/>
      <c r="AC771"/>
      <c r="AD771"/>
      <c r="AE771"/>
      <c r="AF771"/>
      <c r="AG771"/>
      <c r="AH771"/>
      <c r="AI771"/>
      <c r="AJ771"/>
      <c r="AK771"/>
      <c r="AL771"/>
      <c r="AM771"/>
      <c r="AN771"/>
      <c r="AO771"/>
      <c r="AP771"/>
      <c r="AQ771"/>
      <c r="AR771"/>
      <c r="AS771"/>
      <c r="AT771"/>
      <c r="AU771"/>
      <c r="AV771"/>
      <c r="AW771"/>
      <c r="AX771"/>
      <c r="AY771"/>
      <c r="AZ771"/>
      <c r="BA771"/>
      <c r="BB771"/>
      <c r="BC771"/>
      <c r="BD771"/>
      <c r="BE771"/>
      <c r="BF771"/>
      <c r="BG771"/>
      <c r="BH771"/>
      <c r="BI771"/>
      <c r="BJ771"/>
      <c r="BK771"/>
      <c r="BL771"/>
      <c r="BM771"/>
      <c r="BN771"/>
      <c r="BO771"/>
      <c r="BP771"/>
      <c r="BQ771"/>
      <c r="BR771"/>
      <c r="EM771"/>
    </row>
    <row r="772" spans="16:143" x14ac:dyDescent="0.2">
      <c r="P772"/>
      <c r="Q772"/>
      <c r="S772"/>
      <c r="T772"/>
      <c r="U772"/>
      <c r="V772"/>
      <c r="W772"/>
      <c r="X772"/>
      <c r="Y772"/>
      <c r="Z772"/>
      <c r="AA772"/>
      <c r="AB772"/>
      <c r="AC772"/>
      <c r="AD772"/>
      <c r="AE772"/>
      <c r="AF772"/>
      <c r="AG772"/>
      <c r="AH772"/>
      <c r="AI772"/>
      <c r="AJ772"/>
      <c r="AK772"/>
      <c r="AL772"/>
      <c r="AM772"/>
      <c r="AN772"/>
      <c r="AO772"/>
      <c r="AP772"/>
      <c r="AQ772"/>
      <c r="AR772"/>
      <c r="AS772"/>
      <c r="AT772"/>
      <c r="AU772"/>
      <c r="AV772"/>
      <c r="AW772"/>
      <c r="AX772"/>
      <c r="AY772"/>
      <c r="AZ772"/>
      <c r="BA772"/>
      <c r="BB772"/>
      <c r="BC772"/>
      <c r="BD772"/>
      <c r="BE772"/>
      <c r="BF772"/>
      <c r="BG772"/>
      <c r="BH772"/>
      <c r="BI772"/>
      <c r="BJ772"/>
      <c r="BK772"/>
      <c r="BL772"/>
      <c r="BM772"/>
      <c r="BN772"/>
      <c r="BO772"/>
      <c r="BP772"/>
      <c r="BQ772"/>
      <c r="BR772"/>
      <c r="EM772"/>
    </row>
    <row r="773" spans="16:143" x14ac:dyDescent="0.2">
      <c r="P773"/>
      <c r="Q773"/>
      <c r="S773"/>
      <c r="T773"/>
      <c r="U773"/>
      <c r="V773"/>
      <c r="W773"/>
      <c r="X773"/>
      <c r="Y773"/>
      <c r="Z773"/>
      <c r="AA773"/>
      <c r="AB773"/>
      <c r="AC773"/>
      <c r="AD773"/>
      <c r="AE773"/>
      <c r="AF773"/>
      <c r="AG773"/>
      <c r="AH773"/>
      <c r="AI773"/>
      <c r="AJ773"/>
      <c r="AK773"/>
      <c r="AL773"/>
      <c r="AM773"/>
      <c r="AN773"/>
      <c r="AO773"/>
      <c r="AP773"/>
      <c r="AQ773"/>
      <c r="AR773"/>
      <c r="AS773"/>
      <c r="AT773"/>
      <c r="AU773"/>
      <c r="AV773"/>
      <c r="AW773"/>
      <c r="AX773"/>
      <c r="AY773"/>
      <c r="AZ773"/>
      <c r="BA773"/>
      <c r="BB773"/>
      <c r="BC773"/>
      <c r="BD773"/>
      <c r="BE773"/>
      <c r="BF773"/>
      <c r="BG773"/>
      <c r="BH773"/>
      <c r="BI773"/>
      <c r="BJ773"/>
      <c r="BK773"/>
      <c r="BL773"/>
      <c r="BM773"/>
      <c r="BN773"/>
      <c r="BO773"/>
      <c r="BP773"/>
      <c r="BQ773"/>
      <c r="BR773"/>
      <c r="EM773"/>
    </row>
    <row r="774" spans="16:143" x14ac:dyDescent="0.2">
      <c r="P774"/>
      <c r="Q774"/>
      <c r="S774"/>
      <c r="T774"/>
      <c r="U774"/>
      <c r="V774"/>
      <c r="W774"/>
      <c r="X774"/>
      <c r="Y774"/>
      <c r="Z774"/>
      <c r="AA774"/>
      <c r="AB774"/>
      <c r="AC774"/>
      <c r="AD774"/>
      <c r="AE774"/>
      <c r="AF774"/>
      <c r="AG774"/>
      <c r="AH774"/>
      <c r="AI774"/>
      <c r="AJ774"/>
      <c r="AK774"/>
      <c r="AL774"/>
      <c r="AM774"/>
      <c r="AN774"/>
      <c r="AO774"/>
      <c r="AP774"/>
      <c r="AQ774"/>
      <c r="AR774"/>
      <c r="AS774"/>
      <c r="AT774"/>
      <c r="AU774"/>
      <c r="AV774"/>
      <c r="AW774"/>
      <c r="AX774"/>
      <c r="AY774"/>
      <c r="AZ774"/>
      <c r="BA774"/>
      <c r="BB774"/>
      <c r="BC774"/>
      <c r="BD774"/>
      <c r="BE774"/>
      <c r="BF774"/>
      <c r="BG774"/>
      <c r="BH774"/>
      <c r="BI774"/>
      <c r="BJ774"/>
      <c r="BK774"/>
      <c r="BL774"/>
      <c r="BM774"/>
      <c r="BN774"/>
      <c r="BO774"/>
      <c r="BP774"/>
      <c r="BQ774"/>
      <c r="BR774"/>
      <c r="EM774"/>
    </row>
    <row r="775" spans="16:143" x14ac:dyDescent="0.2">
      <c r="P775"/>
      <c r="Q775"/>
      <c r="S775"/>
      <c r="T775"/>
      <c r="U775"/>
      <c r="V775"/>
      <c r="W775"/>
      <c r="X775"/>
      <c r="Y775"/>
      <c r="Z775"/>
      <c r="AA775"/>
      <c r="AB775"/>
      <c r="AC775"/>
      <c r="AD775"/>
      <c r="AE775"/>
      <c r="AF775"/>
      <c r="AG775"/>
      <c r="AH775"/>
      <c r="AI775"/>
      <c r="AJ775"/>
      <c r="AK775"/>
      <c r="AL775"/>
      <c r="AM775"/>
      <c r="AN775"/>
      <c r="AO775"/>
      <c r="AP775"/>
      <c r="AQ775"/>
      <c r="AR775"/>
      <c r="AS775"/>
      <c r="AT775"/>
      <c r="AU775"/>
      <c r="AV775"/>
      <c r="AW775"/>
      <c r="AX775"/>
      <c r="AY775"/>
      <c r="AZ775"/>
      <c r="BA775"/>
      <c r="BB775"/>
      <c r="BC775"/>
      <c r="BD775"/>
      <c r="BE775"/>
      <c r="BF775"/>
      <c r="BG775"/>
      <c r="BH775"/>
      <c r="BI775"/>
      <c r="BJ775"/>
      <c r="BK775"/>
      <c r="BL775"/>
      <c r="BM775"/>
      <c r="BN775"/>
      <c r="BO775"/>
      <c r="BP775"/>
      <c r="BQ775"/>
      <c r="BR775"/>
      <c r="EM775"/>
    </row>
    <row r="776" spans="16:143" x14ac:dyDescent="0.2">
      <c r="P776"/>
      <c r="Q776"/>
      <c r="S776"/>
      <c r="T776"/>
      <c r="U776"/>
      <c r="V776"/>
      <c r="W776"/>
      <c r="X776"/>
      <c r="Y776"/>
      <c r="Z776"/>
      <c r="AA776"/>
      <c r="AB776"/>
      <c r="AC776"/>
      <c r="AD776"/>
      <c r="AE776"/>
      <c r="AF776"/>
      <c r="AG776"/>
      <c r="AH776"/>
      <c r="AI776"/>
      <c r="AJ776"/>
      <c r="AK776"/>
      <c r="AL776"/>
      <c r="AM776"/>
      <c r="AN776"/>
      <c r="AO776"/>
      <c r="AP776"/>
      <c r="AQ776"/>
      <c r="AR776"/>
      <c r="AS776"/>
      <c r="AT776"/>
      <c r="AU776"/>
      <c r="AV776"/>
      <c r="AW776"/>
      <c r="AX776"/>
      <c r="AY776"/>
      <c r="AZ776"/>
      <c r="BA776"/>
      <c r="BB776"/>
      <c r="BC776"/>
      <c r="BD776"/>
      <c r="BE776"/>
      <c r="BF776"/>
      <c r="BG776"/>
      <c r="BH776"/>
      <c r="BI776"/>
      <c r="BJ776"/>
      <c r="BK776"/>
      <c r="BL776"/>
      <c r="BM776"/>
      <c r="BN776"/>
      <c r="BO776"/>
      <c r="BP776"/>
      <c r="BQ776"/>
      <c r="BR776"/>
      <c r="EM776"/>
    </row>
    <row r="777" spans="16:143" x14ac:dyDescent="0.2">
      <c r="P777"/>
      <c r="Q777"/>
      <c r="S777"/>
      <c r="T777"/>
      <c r="U777"/>
      <c r="V777"/>
      <c r="W777"/>
      <c r="X777"/>
      <c r="Y777"/>
      <c r="Z777"/>
      <c r="AA777"/>
      <c r="AB777"/>
      <c r="AC777"/>
      <c r="AD777"/>
      <c r="AE777"/>
      <c r="AF777"/>
      <c r="AG777"/>
      <c r="AH777"/>
      <c r="AI777"/>
      <c r="AJ777"/>
      <c r="AK777"/>
      <c r="AL777"/>
      <c r="AM777"/>
      <c r="AN777"/>
      <c r="AO777"/>
      <c r="AP777"/>
      <c r="AQ777"/>
      <c r="AR777"/>
      <c r="AS777"/>
      <c r="AT777"/>
      <c r="AU777"/>
      <c r="AV777"/>
      <c r="AW777"/>
      <c r="AX777"/>
      <c r="AY777"/>
      <c r="AZ777"/>
      <c r="BA777"/>
      <c r="BB777"/>
      <c r="BC777"/>
      <c r="BD777"/>
      <c r="BE777"/>
      <c r="BF777"/>
      <c r="BG777"/>
      <c r="BH777"/>
      <c r="BI777"/>
      <c r="BJ777"/>
      <c r="BK777"/>
      <c r="BL777"/>
      <c r="BM777"/>
      <c r="BN777"/>
      <c r="BO777"/>
      <c r="BP777"/>
      <c r="BQ777"/>
      <c r="BR777"/>
      <c r="EM777"/>
    </row>
    <row r="778" spans="16:143" x14ac:dyDescent="0.2">
      <c r="P778"/>
      <c r="Q778"/>
      <c r="S778"/>
      <c r="T778"/>
      <c r="U778"/>
      <c r="V778"/>
      <c r="W778"/>
      <c r="X778"/>
      <c r="Y778"/>
      <c r="Z778"/>
      <c r="AA778"/>
      <c r="AB778"/>
      <c r="AC778"/>
      <c r="AD778"/>
      <c r="AE778"/>
      <c r="AF778"/>
      <c r="AG778"/>
      <c r="AH778"/>
      <c r="AI778"/>
      <c r="AJ778"/>
      <c r="AK778"/>
      <c r="AL778"/>
      <c r="AM778"/>
      <c r="AN778"/>
      <c r="AO778"/>
      <c r="AP778"/>
      <c r="AQ778"/>
      <c r="AR778"/>
      <c r="AS778"/>
      <c r="AT778"/>
      <c r="AU778"/>
      <c r="AV778"/>
      <c r="AW778"/>
      <c r="AX778"/>
      <c r="AY778"/>
      <c r="AZ778"/>
      <c r="BA778"/>
      <c r="BB778"/>
      <c r="BC778"/>
      <c r="BD778"/>
      <c r="BE778"/>
      <c r="BF778"/>
      <c r="BG778"/>
      <c r="BH778"/>
      <c r="BI778"/>
      <c r="BJ778"/>
      <c r="BK778"/>
      <c r="BL778"/>
      <c r="BM778"/>
      <c r="BN778"/>
      <c r="BO778"/>
      <c r="BP778"/>
      <c r="BQ778"/>
      <c r="BR778"/>
      <c r="EM778"/>
    </row>
    <row r="779" spans="16:143" x14ac:dyDescent="0.2">
      <c r="P779"/>
      <c r="Q779"/>
      <c r="S779"/>
      <c r="T779"/>
      <c r="U779"/>
      <c r="V779"/>
      <c r="W779"/>
      <c r="X779"/>
      <c r="Y779"/>
      <c r="Z779"/>
      <c r="AA779"/>
      <c r="AB779"/>
      <c r="AC779"/>
      <c r="AD779"/>
      <c r="AE779"/>
      <c r="AF779"/>
      <c r="AG779"/>
      <c r="AH779"/>
      <c r="AI779"/>
      <c r="AJ779"/>
      <c r="AK779"/>
      <c r="AL779"/>
      <c r="AM779"/>
      <c r="AN779"/>
      <c r="AO779"/>
      <c r="AP779"/>
      <c r="AQ779"/>
      <c r="AR779"/>
      <c r="AS779"/>
      <c r="AT779"/>
      <c r="AU779"/>
      <c r="AV779"/>
      <c r="AW779"/>
      <c r="AX779"/>
      <c r="AY779"/>
      <c r="AZ779"/>
      <c r="BA779"/>
      <c r="BB779"/>
      <c r="BC779"/>
      <c r="BD779"/>
      <c r="BE779"/>
      <c r="BF779"/>
      <c r="BG779"/>
      <c r="BH779"/>
      <c r="BI779"/>
      <c r="BJ779"/>
      <c r="BK779"/>
      <c r="BL779"/>
      <c r="BM779"/>
      <c r="BN779"/>
      <c r="BO779"/>
      <c r="BP779"/>
      <c r="BQ779"/>
      <c r="BR779"/>
      <c r="EM779"/>
    </row>
    <row r="780" spans="16:143" x14ac:dyDescent="0.2">
      <c r="P780"/>
      <c r="Q780"/>
      <c r="S780"/>
      <c r="T780"/>
      <c r="U780"/>
      <c r="V780"/>
      <c r="W780"/>
      <c r="X780"/>
      <c r="Y780"/>
      <c r="Z780"/>
      <c r="AA780"/>
      <c r="AB780"/>
      <c r="AC780"/>
      <c r="AD780"/>
      <c r="AE780"/>
      <c r="AF780"/>
      <c r="AG780"/>
      <c r="AH780"/>
      <c r="AI780"/>
      <c r="AJ780"/>
      <c r="AK780"/>
      <c r="AL780"/>
      <c r="AM780"/>
      <c r="AN780"/>
      <c r="AO780"/>
      <c r="AP780"/>
      <c r="AQ780"/>
      <c r="AR780"/>
      <c r="AS780"/>
      <c r="AT780"/>
      <c r="AU780"/>
      <c r="AV780"/>
      <c r="AW780"/>
      <c r="AX780"/>
      <c r="AY780"/>
      <c r="AZ780"/>
      <c r="BA780"/>
      <c r="BB780"/>
      <c r="BC780"/>
      <c r="BD780"/>
      <c r="BE780"/>
      <c r="BF780"/>
      <c r="BG780"/>
      <c r="BH780"/>
      <c r="BI780"/>
      <c r="BJ780"/>
      <c r="BK780"/>
      <c r="BL780"/>
      <c r="BM780"/>
      <c r="BN780"/>
      <c r="BO780"/>
      <c r="BP780"/>
      <c r="BQ780"/>
      <c r="BR780"/>
      <c r="EM780"/>
    </row>
    <row r="781" spans="16:143" x14ac:dyDescent="0.2">
      <c r="P781"/>
      <c r="Q781"/>
      <c r="S781"/>
      <c r="T781"/>
      <c r="U781"/>
      <c r="V781"/>
      <c r="W781"/>
      <c r="X781"/>
      <c r="Y781"/>
      <c r="Z781"/>
      <c r="AA781"/>
      <c r="AB781"/>
      <c r="AC781"/>
      <c r="AD781"/>
      <c r="AE781"/>
      <c r="AF781"/>
      <c r="AG781"/>
      <c r="AH781"/>
      <c r="AI781"/>
      <c r="AJ781"/>
      <c r="AK781"/>
      <c r="AL781"/>
      <c r="AM781"/>
      <c r="AN781"/>
      <c r="AO781"/>
      <c r="AP781"/>
      <c r="AQ781"/>
      <c r="AR781"/>
      <c r="AS781"/>
      <c r="AT781"/>
      <c r="AU781"/>
      <c r="AV781"/>
      <c r="AW781"/>
      <c r="AX781"/>
      <c r="AY781"/>
      <c r="AZ781"/>
      <c r="BA781"/>
      <c r="BB781"/>
      <c r="BC781"/>
      <c r="BD781"/>
      <c r="BE781"/>
      <c r="BF781"/>
      <c r="BG781"/>
      <c r="BH781"/>
      <c r="BI781"/>
      <c r="BJ781"/>
      <c r="BK781"/>
      <c r="BL781"/>
      <c r="BM781"/>
      <c r="BN781"/>
      <c r="BO781"/>
      <c r="BP781"/>
      <c r="BQ781"/>
      <c r="BR781"/>
      <c r="EM781"/>
    </row>
    <row r="782" spans="16:143" x14ac:dyDescent="0.2">
      <c r="P782"/>
      <c r="Q782"/>
      <c r="S782"/>
      <c r="T782"/>
      <c r="U782"/>
      <c r="V782"/>
      <c r="W782"/>
      <c r="X782"/>
      <c r="Y782"/>
      <c r="Z782"/>
      <c r="AA782"/>
      <c r="AB782"/>
      <c r="AC782"/>
      <c r="AD782"/>
      <c r="AE782"/>
      <c r="AF782"/>
      <c r="AG782"/>
      <c r="AH782"/>
      <c r="AI782"/>
      <c r="AJ782"/>
      <c r="AK782"/>
      <c r="AL782"/>
      <c r="AM782"/>
      <c r="AN782"/>
      <c r="AO782"/>
      <c r="AP782"/>
      <c r="AQ782"/>
      <c r="AR782"/>
      <c r="AS782"/>
      <c r="AT782"/>
      <c r="AU782"/>
      <c r="AV782"/>
      <c r="AW782"/>
      <c r="AX782"/>
      <c r="AY782"/>
      <c r="AZ782"/>
      <c r="BA782"/>
      <c r="BB782"/>
      <c r="BC782"/>
      <c r="BD782"/>
      <c r="BE782"/>
      <c r="BF782"/>
      <c r="BG782"/>
      <c r="BH782"/>
      <c r="BI782"/>
      <c r="BJ782"/>
      <c r="BK782"/>
      <c r="BL782"/>
      <c r="BM782"/>
      <c r="BN782"/>
      <c r="BO782"/>
      <c r="BP782"/>
      <c r="BQ782"/>
      <c r="BR782"/>
      <c r="EM782"/>
    </row>
    <row r="783" spans="16:143" x14ac:dyDescent="0.2">
      <c r="P783"/>
      <c r="Q783"/>
      <c r="S783"/>
      <c r="T783"/>
      <c r="U783"/>
      <c r="V783"/>
      <c r="W783"/>
      <c r="X783"/>
      <c r="Y783"/>
      <c r="Z783"/>
      <c r="AA783"/>
      <c r="AB783"/>
      <c r="AC783"/>
      <c r="AD783"/>
      <c r="AE783"/>
      <c r="AF783"/>
      <c r="AG783"/>
      <c r="AH783"/>
      <c r="AI783"/>
      <c r="AJ783"/>
      <c r="AK783"/>
      <c r="AL783"/>
      <c r="AM783"/>
      <c r="AN783"/>
      <c r="AO783"/>
      <c r="AP783"/>
      <c r="AQ783"/>
      <c r="AR783"/>
      <c r="AS783"/>
      <c r="AT783"/>
      <c r="AU783"/>
      <c r="AV783"/>
      <c r="AW783"/>
      <c r="AX783"/>
      <c r="AY783"/>
      <c r="AZ783"/>
      <c r="BA783"/>
      <c r="BB783"/>
      <c r="BC783"/>
      <c r="BD783"/>
      <c r="BE783"/>
      <c r="BF783"/>
      <c r="BG783"/>
      <c r="BH783"/>
      <c r="BI783"/>
      <c r="BJ783"/>
      <c r="BK783"/>
      <c r="BL783"/>
      <c r="BM783"/>
      <c r="BN783"/>
      <c r="BO783"/>
      <c r="BP783"/>
      <c r="BQ783"/>
      <c r="BR783"/>
      <c r="EM783"/>
    </row>
    <row r="784" spans="16:143" x14ac:dyDescent="0.2">
      <c r="P784"/>
      <c r="Q784"/>
      <c r="S784"/>
      <c r="T784"/>
      <c r="U784"/>
      <c r="V784"/>
      <c r="W784"/>
      <c r="X784"/>
      <c r="Y784"/>
      <c r="Z784"/>
      <c r="AA784"/>
      <c r="AB784"/>
      <c r="AC784"/>
      <c r="AD784"/>
      <c r="AE784"/>
      <c r="AF784"/>
      <c r="AG784"/>
      <c r="AH784"/>
      <c r="AI784"/>
      <c r="AJ784"/>
      <c r="AK784"/>
      <c r="AL784"/>
      <c r="AM784"/>
      <c r="AN784"/>
      <c r="AO784"/>
      <c r="AP784"/>
      <c r="AQ784"/>
      <c r="AR784"/>
      <c r="AS784"/>
      <c r="AT784"/>
      <c r="AU784"/>
      <c r="AV784"/>
      <c r="AW784"/>
      <c r="AX784"/>
      <c r="AY784"/>
      <c r="AZ784"/>
      <c r="BA784"/>
      <c r="BB784"/>
      <c r="BC784"/>
      <c r="BD784"/>
      <c r="BE784"/>
      <c r="BF784"/>
      <c r="BG784"/>
      <c r="BH784"/>
      <c r="BI784"/>
      <c r="BJ784"/>
      <c r="BK784"/>
      <c r="BL784"/>
      <c r="BM784"/>
      <c r="BN784"/>
      <c r="BO784"/>
      <c r="BP784"/>
      <c r="BQ784"/>
      <c r="BR784"/>
      <c r="EM784"/>
    </row>
    <row r="785" spans="16:143" x14ac:dyDescent="0.2">
      <c r="P785"/>
      <c r="Q785"/>
      <c r="S785"/>
      <c r="T785"/>
      <c r="U785"/>
      <c r="V785"/>
      <c r="W785"/>
      <c r="X785"/>
      <c r="Y785"/>
      <c r="Z785"/>
      <c r="AA785"/>
      <c r="AB785"/>
      <c r="AC785"/>
      <c r="AD785"/>
      <c r="AE785"/>
      <c r="AF785"/>
      <c r="AG785"/>
      <c r="AH785"/>
      <c r="AI785"/>
      <c r="AJ785"/>
      <c r="AK785"/>
      <c r="AL785"/>
      <c r="AM785"/>
      <c r="AN785"/>
      <c r="AO785"/>
      <c r="AP785"/>
      <c r="AQ785"/>
      <c r="AR785"/>
      <c r="AS785"/>
      <c r="AT785"/>
      <c r="AU785"/>
      <c r="AV785"/>
      <c r="AW785"/>
      <c r="AX785"/>
      <c r="AY785"/>
      <c r="AZ785"/>
      <c r="BA785"/>
      <c r="BB785"/>
      <c r="BC785"/>
      <c r="BD785"/>
      <c r="BE785"/>
      <c r="BF785"/>
      <c r="BG785"/>
      <c r="BH785"/>
      <c r="BI785"/>
      <c r="BJ785"/>
      <c r="BK785"/>
      <c r="BL785"/>
      <c r="BM785"/>
      <c r="BN785"/>
      <c r="BO785"/>
      <c r="BP785"/>
      <c r="BQ785"/>
      <c r="BR785"/>
      <c r="EM785"/>
    </row>
    <row r="786" spans="16:143" x14ac:dyDescent="0.2">
      <c r="P786"/>
      <c r="Q786"/>
      <c r="S786"/>
      <c r="T786"/>
      <c r="U786"/>
      <c r="V786"/>
      <c r="W786"/>
      <c r="X786"/>
      <c r="Y786"/>
      <c r="Z786"/>
      <c r="AA786"/>
      <c r="AB786"/>
      <c r="AC786"/>
      <c r="AD786"/>
      <c r="AE786"/>
      <c r="AF786"/>
      <c r="AG786"/>
      <c r="AH786"/>
      <c r="AI786"/>
      <c r="AJ786"/>
      <c r="AK786"/>
      <c r="AL786"/>
      <c r="AM786"/>
      <c r="AN786"/>
      <c r="AO786"/>
      <c r="AP786"/>
      <c r="AQ786"/>
      <c r="AR786"/>
      <c r="AS786"/>
      <c r="AT786"/>
      <c r="AU786"/>
      <c r="AV786"/>
      <c r="AW786"/>
      <c r="AX786"/>
      <c r="AY786"/>
      <c r="AZ786"/>
      <c r="BA786"/>
      <c r="BB786"/>
      <c r="BC786"/>
      <c r="BD786"/>
      <c r="BE786"/>
      <c r="BF786"/>
      <c r="BG786"/>
      <c r="BH786"/>
      <c r="BI786"/>
      <c r="BJ786"/>
      <c r="BK786"/>
      <c r="BL786"/>
      <c r="BM786"/>
      <c r="BN786"/>
      <c r="BO786"/>
      <c r="BP786"/>
      <c r="BQ786"/>
      <c r="BR786"/>
      <c r="EM786"/>
    </row>
    <row r="787" spans="16:143" x14ac:dyDescent="0.2">
      <c r="P787"/>
      <c r="Q787"/>
      <c r="S787"/>
      <c r="T787"/>
      <c r="U787"/>
      <c r="V787"/>
      <c r="W787"/>
      <c r="X787"/>
      <c r="Y787"/>
      <c r="Z787"/>
      <c r="AA787"/>
      <c r="AB787"/>
      <c r="AC787"/>
      <c r="AD787"/>
      <c r="AE787"/>
      <c r="AF787"/>
      <c r="AG787"/>
      <c r="AH787"/>
      <c r="AI787"/>
      <c r="AJ787"/>
      <c r="AK787"/>
      <c r="AL787"/>
      <c r="AM787"/>
      <c r="AN787"/>
      <c r="AO787"/>
      <c r="AP787"/>
      <c r="AQ787"/>
      <c r="AR787"/>
      <c r="AS787"/>
      <c r="AT787"/>
      <c r="AU787"/>
      <c r="AV787"/>
      <c r="AW787"/>
      <c r="AX787"/>
      <c r="AY787"/>
      <c r="AZ787"/>
      <c r="BA787"/>
      <c r="BB787"/>
      <c r="BC787"/>
      <c r="BD787"/>
      <c r="BE787"/>
      <c r="BF787"/>
      <c r="BG787"/>
      <c r="BH787"/>
      <c r="BI787"/>
      <c r="BJ787"/>
      <c r="BK787"/>
      <c r="BL787"/>
      <c r="BM787"/>
      <c r="BN787"/>
      <c r="BO787"/>
      <c r="BP787"/>
      <c r="BQ787"/>
      <c r="BR787"/>
      <c r="EM787"/>
    </row>
    <row r="788" spans="16:143" x14ac:dyDescent="0.2">
      <c r="P788"/>
      <c r="Q788"/>
      <c r="S788"/>
      <c r="T788"/>
      <c r="U788"/>
      <c r="V788"/>
      <c r="W788"/>
      <c r="X788"/>
      <c r="Y788"/>
      <c r="Z788"/>
      <c r="AA788"/>
      <c r="AB788"/>
      <c r="AC788"/>
      <c r="AD788"/>
      <c r="AE788"/>
      <c r="AF788"/>
      <c r="AG788"/>
      <c r="AH788"/>
      <c r="AI788"/>
      <c r="AJ788"/>
      <c r="AK788"/>
      <c r="AL788"/>
      <c r="AM788"/>
      <c r="AN788"/>
      <c r="AO788"/>
      <c r="AP788"/>
      <c r="AQ788"/>
      <c r="AR788"/>
      <c r="AS788"/>
      <c r="AT788"/>
      <c r="AU788"/>
      <c r="AV788"/>
      <c r="AW788"/>
      <c r="AX788"/>
      <c r="AY788"/>
      <c r="AZ788"/>
      <c r="BA788"/>
      <c r="BB788"/>
      <c r="BC788"/>
      <c r="BD788"/>
      <c r="BE788"/>
      <c r="BF788"/>
      <c r="BG788"/>
      <c r="BH788"/>
      <c r="BI788"/>
      <c r="BJ788"/>
      <c r="BK788"/>
      <c r="BL788"/>
      <c r="BM788"/>
      <c r="BN788"/>
      <c r="BO788"/>
      <c r="BP788"/>
      <c r="BQ788"/>
      <c r="BR788"/>
      <c r="EM788"/>
    </row>
    <row r="789" spans="16:143" x14ac:dyDescent="0.2">
      <c r="P789"/>
      <c r="Q789"/>
      <c r="S789"/>
      <c r="T789"/>
      <c r="U789"/>
      <c r="V789"/>
      <c r="W789"/>
      <c r="X789"/>
      <c r="Y789"/>
      <c r="Z789"/>
      <c r="AA789"/>
      <c r="AB789"/>
      <c r="AC789"/>
      <c r="AD789"/>
      <c r="AE789"/>
      <c r="AF789"/>
      <c r="AG789"/>
      <c r="AH789"/>
      <c r="AI789"/>
      <c r="AJ789"/>
      <c r="AK789"/>
      <c r="AL789"/>
      <c r="AM789"/>
      <c r="AN789"/>
      <c r="AO789"/>
      <c r="AP789"/>
      <c r="AQ789"/>
      <c r="AR789"/>
      <c r="AS789"/>
      <c r="AT789"/>
      <c r="AU789"/>
      <c r="AV789"/>
      <c r="AW789"/>
      <c r="AX789"/>
      <c r="AY789"/>
      <c r="AZ789"/>
      <c r="BA789"/>
      <c r="BB789"/>
      <c r="BC789"/>
      <c r="BD789"/>
      <c r="BE789"/>
      <c r="BF789"/>
      <c r="BG789"/>
      <c r="BH789"/>
      <c r="BI789"/>
      <c r="BJ789"/>
      <c r="BK789"/>
      <c r="BL789"/>
      <c r="BM789"/>
      <c r="BN789"/>
      <c r="BO789"/>
      <c r="BP789"/>
      <c r="BQ789"/>
      <c r="BR789"/>
      <c r="EM789"/>
    </row>
    <row r="790" spans="16:143" x14ac:dyDescent="0.2">
      <c r="P790"/>
      <c r="Q790"/>
      <c r="S790"/>
      <c r="T790"/>
      <c r="U790"/>
      <c r="V790"/>
      <c r="W790"/>
      <c r="X790"/>
      <c r="Y790"/>
      <c r="Z790"/>
      <c r="AA790"/>
      <c r="AB790"/>
      <c r="AC790"/>
      <c r="AD790"/>
      <c r="AE790"/>
      <c r="AF790"/>
      <c r="AG790"/>
      <c r="AH790"/>
      <c r="AI790"/>
      <c r="AJ790"/>
      <c r="AK790"/>
      <c r="AL790"/>
      <c r="AM790"/>
      <c r="AN790"/>
      <c r="AO790"/>
      <c r="AP790"/>
      <c r="AQ790"/>
      <c r="AR790"/>
      <c r="AS790"/>
      <c r="AT790"/>
      <c r="AU790"/>
      <c r="AV790"/>
      <c r="AW790"/>
      <c r="AX790"/>
      <c r="AY790"/>
      <c r="AZ790"/>
      <c r="BA790"/>
      <c r="BB790"/>
      <c r="BC790"/>
      <c r="BD790"/>
      <c r="BE790"/>
      <c r="BF790"/>
      <c r="BG790"/>
      <c r="BH790"/>
      <c r="BI790"/>
      <c r="BJ790"/>
      <c r="BK790"/>
      <c r="BL790"/>
      <c r="BM790"/>
      <c r="BN790"/>
      <c r="BO790"/>
      <c r="BP790"/>
      <c r="BQ790"/>
      <c r="BR790"/>
      <c r="EM790"/>
    </row>
    <row r="791" spans="16:143" x14ac:dyDescent="0.2">
      <c r="P791"/>
      <c r="Q791"/>
      <c r="S791"/>
      <c r="T791"/>
      <c r="U791"/>
      <c r="V791"/>
      <c r="W791"/>
      <c r="X791"/>
      <c r="Y791"/>
      <c r="Z791"/>
      <c r="AA791"/>
      <c r="AB791"/>
      <c r="AC791"/>
      <c r="AD791"/>
      <c r="AE791"/>
      <c r="AF791"/>
      <c r="AG791"/>
      <c r="AH791"/>
      <c r="AI791"/>
      <c r="AJ791"/>
      <c r="AK791"/>
      <c r="AL791"/>
      <c r="AM791"/>
      <c r="AN791"/>
      <c r="AO791"/>
      <c r="AP791"/>
      <c r="AQ791"/>
      <c r="AR791"/>
      <c r="AS791"/>
      <c r="AT791"/>
      <c r="AU791"/>
      <c r="AV791"/>
      <c r="AW791"/>
      <c r="AX791"/>
      <c r="AY791"/>
      <c r="AZ791"/>
      <c r="BA791"/>
      <c r="BB791"/>
      <c r="BC791"/>
      <c r="BD791"/>
      <c r="BE791"/>
      <c r="BF791"/>
      <c r="BG791"/>
      <c r="BH791"/>
      <c r="BI791"/>
      <c r="BJ791"/>
      <c r="BK791"/>
      <c r="BL791"/>
      <c r="BM791"/>
      <c r="BN791"/>
      <c r="BO791"/>
      <c r="BP791"/>
      <c r="BQ791"/>
      <c r="BR791"/>
      <c r="EM791"/>
    </row>
    <row r="792" spans="16:143" x14ac:dyDescent="0.2">
      <c r="P792"/>
      <c r="Q792"/>
      <c r="S792"/>
      <c r="T792"/>
      <c r="U792"/>
      <c r="V792"/>
      <c r="W792"/>
      <c r="X792"/>
      <c r="Y792"/>
      <c r="Z792"/>
      <c r="AA792"/>
      <c r="AB792"/>
      <c r="AC792"/>
      <c r="AD792"/>
      <c r="AE792"/>
      <c r="AF792"/>
      <c r="AG792"/>
      <c r="AH792"/>
      <c r="AI792"/>
      <c r="AJ792"/>
      <c r="AK792"/>
      <c r="AL792"/>
      <c r="AM792"/>
      <c r="AN792"/>
      <c r="AO792"/>
      <c r="AP792"/>
      <c r="AQ792"/>
      <c r="AR792"/>
      <c r="AS792"/>
      <c r="AT792"/>
      <c r="AU792"/>
      <c r="AV792"/>
      <c r="AW792"/>
      <c r="AX792"/>
      <c r="AY792"/>
      <c r="AZ792"/>
      <c r="BA792"/>
      <c r="BB792"/>
      <c r="BC792"/>
      <c r="BD792"/>
      <c r="BE792"/>
      <c r="BF792"/>
      <c r="BG792"/>
      <c r="BH792"/>
      <c r="BI792"/>
      <c r="BJ792"/>
      <c r="BK792"/>
      <c r="BL792"/>
      <c r="BM792"/>
      <c r="BN792"/>
      <c r="BO792"/>
      <c r="BP792"/>
      <c r="BQ792"/>
      <c r="BR792"/>
      <c r="EM792"/>
    </row>
    <row r="793" spans="16:143" x14ac:dyDescent="0.2">
      <c r="P793"/>
      <c r="Q793"/>
      <c r="S793"/>
      <c r="T793"/>
      <c r="U793"/>
      <c r="V793"/>
      <c r="W793"/>
      <c r="X793"/>
      <c r="Y793"/>
      <c r="Z793"/>
      <c r="AA793"/>
      <c r="AB793"/>
      <c r="AC793"/>
      <c r="AD793"/>
      <c r="AE793"/>
      <c r="AF793"/>
      <c r="AG793"/>
      <c r="AH793"/>
      <c r="AI793"/>
      <c r="AJ793"/>
      <c r="AK793"/>
      <c r="AL793"/>
      <c r="AM793"/>
      <c r="AN793"/>
      <c r="AO793"/>
      <c r="AP793"/>
      <c r="AQ793"/>
      <c r="AR793"/>
      <c r="AS793"/>
      <c r="AT793"/>
      <c r="AU793"/>
      <c r="AV793"/>
      <c r="AW793"/>
      <c r="AX793"/>
      <c r="AY793"/>
      <c r="AZ793"/>
      <c r="BA793"/>
      <c r="BB793"/>
      <c r="BC793"/>
      <c r="BD793"/>
      <c r="BE793"/>
      <c r="BF793"/>
      <c r="BG793"/>
      <c r="BH793"/>
      <c r="BI793"/>
      <c r="BJ793"/>
      <c r="BK793"/>
      <c r="BL793"/>
      <c r="BM793"/>
      <c r="BN793"/>
      <c r="BO793"/>
      <c r="BP793"/>
      <c r="BQ793"/>
      <c r="BR793"/>
      <c r="EM793"/>
    </row>
    <row r="794" spans="16:143" x14ac:dyDescent="0.2">
      <c r="P794"/>
      <c r="Q794"/>
      <c r="S794"/>
      <c r="T794"/>
      <c r="U794"/>
      <c r="V794"/>
      <c r="W794"/>
      <c r="X794"/>
      <c r="Y794"/>
      <c r="Z794"/>
      <c r="AA794"/>
      <c r="AB794"/>
      <c r="AC794"/>
      <c r="AD794"/>
      <c r="AE794"/>
      <c r="AF794"/>
      <c r="AG794"/>
      <c r="AH794"/>
      <c r="AI794"/>
      <c r="AJ794"/>
      <c r="AK794"/>
      <c r="AL794"/>
      <c r="AM794"/>
      <c r="AN794"/>
      <c r="AO794"/>
      <c r="AP794"/>
      <c r="AQ794"/>
      <c r="AR794"/>
      <c r="AS794"/>
      <c r="AT794"/>
      <c r="AU794"/>
      <c r="AV794"/>
      <c r="AW794"/>
      <c r="AX794"/>
      <c r="AY794"/>
      <c r="AZ794"/>
      <c r="BA794"/>
      <c r="BB794"/>
      <c r="BC794"/>
      <c r="BD794"/>
      <c r="BE794"/>
      <c r="BF794"/>
      <c r="BG794"/>
      <c r="BH794"/>
      <c r="BI794"/>
      <c r="BJ794"/>
      <c r="BK794"/>
      <c r="BL794"/>
      <c r="BM794"/>
      <c r="BN794"/>
      <c r="BO794"/>
      <c r="BP794"/>
      <c r="BQ794"/>
      <c r="BR794"/>
      <c r="EM794"/>
    </row>
    <row r="795" spans="16:143" x14ac:dyDescent="0.2">
      <c r="P795"/>
      <c r="Q795"/>
      <c r="S795"/>
      <c r="T795"/>
      <c r="U795"/>
      <c r="V795"/>
      <c r="W795"/>
      <c r="X795"/>
      <c r="Y795"/>
      <c r="Z795"/>
      <c r="AA795"/>
      <c r="AB795"/>
      <c r="AC795"/>
      <c r="AD795"/>
      <c r="AE795"/>
      <c r="AF795"/>
      <c r="AG795"/>
      <c r="AH795"/>
      <c r="AI795"/>
      <c r="AJ795"/>
      <c r="AK795"/>
      <c r="AL795"/>
      <c r="AM795"/>
      <c r="AN795"/>
      <c r="AO795"/>
      <c r="AP795"/>
      <c r="AQ795"/>
      <c r="AR795"/>
      <c r="AS795"/>
      <c r="AT795"/>
      <c r="AU795"/>
      <c r="AV795"/>
      <c r="AW795"/>
      <c r="AX795"/>
      <c r="AY795"/>
      <c r="AZ795"/>
      <c r="BA795"/>
      <c r="BB795"/>
      <c r="BC795"/>
      <c r="BD795"/>
      <c r="BE795"/>
      <c r="BF795"/>
      <c r="BG795"/>
      <c r="BH795"/>
      <c r="BI795"/>
      <c r="BJ795"/>
      <c r="BK795"/>
      <c r="BL795"/>
      <c r="BM795"/>
      <c r="BN795"/>
      <c r="BO795"/>
      <c r="BP795"/>
      <c r="BQ795"/>
      <c r="BR795"/>
      <c r="EM795"/>
    </row>
    <row r="796" spans="16:143" x14ac:dyDescent="0.2">
      <c r="P796"/>
      <c r="Q796"/>
      <c r="S796"/>
      <c r="T796"/>
      <c r="U796"/>
      <c r="V796"/>
      <c r="W796"/>
      <c r="X796"/>
      <c r="Y796"/>
      <c r="Z796"/>
      <c r="AA796"/>
      <c r="AB796"/>
      <c r="AC796"/>
      <c r="AD796"/>
      <c r="AE796"/>
      <c r="AF796"/>
      <c r="AG796"/>
      <c r="AH796"/>
      <c r="AI796"/>
      <c r="AJ796"/>
      <c r="AK796"/>
      <c r="AL796"/>
      <c r="AM796"/>
      <c r="AN796"/>
      <c r="AO796"/>
      <c r="AP796"/>
      <c r="AQ796"/>
      <c r="AR796"/>
      <c r="AS796"/>
      <c r="AT796"/>
      <c r="AU796"/>
      <c r="AV796"/>
      <c r="AW796"/>
      <c r="AX796"/>
      <c r="AY796"/>
      <c r="AZ796"/>
      <c r="BA796"/>
      <c r="BB796"/>
      <c r="BC796"/>
      <c r="BD796"/>
      <c r="BE796"/>
      <c r="BF796"/>
      <c r="BG796"/>
      <c r="BH796"/>
      <c r="BI796"/>
      <c r="BJ796"/>
      <c r="BK796"/>
      <c r="BL796"/>
      <c r="BM796"/>
      <c r="BN796"/>
      <c r="BO796"/>
      <c r="BP796"/>
      <c r="BQ796"/>
      <c r="BR796"/>
      <c r="EM796"/>
    </row>
    <row r="797" spans="16:143" x14ac:dyDescent="0.2">
      <c r="P797"/>
      <c r="Q797"/>
      <c r="S797"/>
      <c r="T797"/>
      <c r="U797"/>
      <c r="V797"/>
      <c r="W797"/>
      <c r="X797"/>
      <c r="Y797"/>
      <c r="Z797"/>
      <c r="AA797"/>
      <c r="AB797"/>
      <c r="AC797"/>
      <c r="AD797"/>
      <c r="AE797"/>
      <c r="AF797"/>
      <c r="AG797"/>
      <c r="AH797"/>
      <c r="AI797"/>
      <c r="AJ797"/>
      <c r="AK797"/>
      <c r="AL797"/>
      <c r="AM797"/>
      <c r="AN797"/>
      <c r="AO797"/>
      <c r="AP797"/>
      <c r="AQ797"/>
      <c r="AR797"/>
      <c r="AS797"/>
      <c r="AT797"/>
      <c r="AU797"/>
      <c r="AV797"/>
      <c r="AW797"/>
      <c r="AX797"/>
      <c r="AY797"/>
      <c r="AZ797"/>
      <c r="BA797"/>
      <c r="BB797"/>
      <c r="BC797"/>
      <c r="BD797"/>
      <c r="BE797"/>
      <c r="BF797"/>
      <c r="BG797"/>
      <c r="BH797"/>
      <c r="BI797"/>
      <c r="BJ797"/>
      <c r="BK797"/>
      <c r="BL797"/>
      <c r="BM797"/>
      <c r="BN797"/>
      <c r="BO797"/>
      <c r="BP797"/>
      <c r="BQ797"/>
      <c r="BR797"/>
      <c r="EM797"/>
    </row>
    <row r="798" spans="16:143" x14ac:dyDescent="0.2">
      <c r="P798"/>
      <c r="Q798"/>
      <c r="S798"/>
      <c r="T798"/>
      <c r="U798"/>
      <c r="V798"/>
      <c r="W798"/>
      <c r="X798"/>
      <c r="Y798"/>
      <c r="Z798"/>
      <c r="AA798"/>
      <c r="AB798"/>
      <c r="AC798"/>
      <c r="AD798"/>
      <c r="AE798"/>
      <c r="AF798"/>
      <c r="AG798"/>
      <c r="AH798"/>
      <c r="AI798"/>
      <c r="AJ798"/>
      <c r="AK798"/>
      <c r="AL798"/>
      <c r="AM798"/>
      <c r="AN798"/>
      <c r="AO798"/>
      <c r="AP798"/>
      <c r="AQ798"/>
      <c r="AR798"/>
      <c r="AS798"/>
      <c r="AT798"/>
      <c r="AU798"/>
      <c r="AV798"/>
      <c r="AW798"/>
      <c r="AX798"/>
      <c r="AY798"/>
      <c r="AZ798"/>
      <c r="BA798"/>
      <c r="BB798"/>
      <c r="BC798"/>
      <c r="BD798"/>
      <c r="BE798"/>
      <c r="BF798"/>
      <c r="BG798"/>
      <c r="BH798"/>
      <c r="BI798"/>
      <c r="BJ798"/>
      <c r="BK798"/>
      <c r="BL798"/>
      <c r="BM798"/>
      <c r="BN798"/>
      <c r="BO798"/>
      <c r="BP798"/>
      <c r="BQ798"/>
      <c r="BR798"/>
      <c r="EM798"/>
    </row>
    <row r="799" spans="16:143" x14ac:dyDescent="0.2">
      <c r="P799"/>
      <c r="Q799"/>
      <c r="S799"/>
      <c r="T799"/>
      <c r="U799"/>
      <c r="V799"/>
      <c r="W799"/>
      <c r="X799"/>
      <c r="Y799"/>
      <c r="Z799"/>
      <c r="AA799"/>
      <c r="AB799"/>
      <c r="AC799"/>
      <c r="AD799"/>
      <c r="AE799"/>
      <c r="AF799"/>
      <c r="AG799"/>
      <c r="AH799"/>
      <c r="AI799"/>
      <c r="AJ799"/>
      <c r="AK799"/>
      <c r="AL799"/>
      <c r="AM799"/>
      <c r="AN799"/>
      <c r="AO799"/>
      <c r="AP799"/>
      <c r="AQ799"/>
      <c r="AR799"/>
      <c r="AS799"/>
      <c r="AT799"/>
      <c r="AU799"/>
      <c r="AV799"/>
      <c r="AW799"/>
      <c r="AX799"/>
      <c r="AY799"/>
      <c r="AZ799"/>
      <c r="BA799"/>
      <c r="BB799"/>
      <c r="BC799"/>
      <c r="BD799"/>
      <c r="BE799"/>
      <c r="BF799"/>
      <c r="BG799"/>
      <c r="BH799"/>
      <c r="BI799"/>
      <c r="BJ799"/>
      <c r="BK799"/>
      <c r="BL799"/>
      <c r="BM799"/>
      <c r="BN799"/>
      <c r="BO799"/>
      <c r="BP799"/>
      <c r="BQ799"/>
      <c r="BR799"/>
      <c r="EM799"/>
    </row>
    <row r="800" spans="16:143" x14ac:dyDescent="0.2">
      <c r="P800"/>
      <c r="Q800"/>
      <c r="S800"/>
      <c r="T800"/>
      <c r="U800"/>
      <c r="V800"/>
      <c r="W800"/>
      <c r="X800"/>
      <c r="Y800"/>
      <c r="Z800"/>
      <c r="AA800"/>
      <c r="AB800"/>
      <c r="AC800"/>
      <c r="AD800"/>
      <c r="AE800"/>
      <c r="AF800"/>
      <c r="AG800"/>
      <c r="AH800"/>
      <c r="AI800"/>
      <c r="AJ800"/>
      <c r="AK800"/>
      <c r="AL800"/>
      <c r="AM800"/>
      <c r="AN800"/>
      <c r="AO800"/>
      <c r="AP800"/>
      <c r="AQ800"/>
      <c r="AR800"/>
      <c r="AS800"/>
      <c r="AT800"/>
      <c r="AU800"/>
      <c r="AV800"/>
      <c r="AW800"/>
      <c r="AX800"/>
      <c r="AY800"/>
      <c r="AZ800"/>
      <c r="BA800"/>
      <c r="BB800"/>
      <c r="BC800"/>
      <c r="BD800"/>
      <c r="BE800"/>
      <c r="BF800"/>
      <c r="BG800"/>
      <c r="BH800"/>
      <c r="BI800"/>
      <c r="BJ800"/>
      <c r="BK800"/>
      <c r="BL800"/>
      <c r="BM800"/>
      <c r="BN800"/>
      <c r="BO800"/>
      <c r="BP800"/>
      <c r="BQ800"/>
      <c r="BR800"/>
      <c r="EM800"/>
    </row>
    <row r="801" spans="16:143" x14ac:dyDescent="0.2">
      <c r="P801"/>
      <c r="Q801"/>
      <c r="S801"/>
      <c r="T801"/>
      <c r="U801"/>
      <c r="V801"/>
      <c r="W801"/>
      <c r="X801"/>
      <c r="Y801"/>
      <c r="Z801"/>
      <c r="AA801"/>
      <c r="AB801"/>
      <c r="AC801"/>
      <c r="AD801"/>
      <c r="AE801"/>
      <c r="AF801"/>
      <c r="AG801"/>
      <c r="AH801"/>
      <c r="AI801"/>
      <c r="AJ801"/>
      <c r="AK801"/>
      <c r="AL801"/>
      <c r="AM801"/>
      <c r="AN801"/>
      <c r="AO801"/>
      <c r="AP801"/>
      <c r="AQ801"/>
      <c r="AR801"/>
      <c r="AS801"/>
      <c r="AT801"/>
      <c r="AU801"/>
      <c r="AV801"/>
      <c r="AW801"/>
      <c r="AX801"/>
      <c r="AY801"/>
      <c r="AZ801"/>
      <c r="BA801"/>
      <c r="BB801"/>
      <c r="BC801"/>
      <c r="BD801"/>
      <c r="BE801"/>
      <c r="BF801"/>
      <c r="BG801"/>
      <c r="BH801"/>
      <c r="BI801"/>
      <c r="BJ801"/>
      <c r="BK801"/>
      <c r="BL801"/>
      <c r="BM801"/>
      <c r="BN801"/>
      <c r="BO801"/>
      <c r="BP801"/>
      <c r="BQ801"/>
      <c r="BR801"/>
      <c r="EM801"/>
    </row>
    <row r="802" spans="16:143" x14ac:dyDescent="0.2">
      <c r="P802"/>
      <c r="Q802"/>
      <c r="S802"/>
      <c r="T802"/>
      <c r="U802"/>
      <c r="V802"/>
      <c r="W802"/>
      <c r="X802"/>
      <c r="Y802"/>
      <c r="Z802"/>
      <c r="AA802"/>
      <c r="AB802"/>
      <c r="AC802"/>
      <c r="AD802"/>
      <c r="AE802"/>
      <c r="AF802"/>
      <c r="AG802"/>
      <c r="AH802"/>
      <c r="AI802"/>
      <c r="AJ802"/>
      <c r="AK802"/>
      <c r="AL802"/>
      <c r="AM802"/>
      <c r="AN802"/>
      <c r="AO802"/>
      <c r="AP802"/>
      <c r="AQ802"/>
      <c r="AR802"/>
      <c r="AS802"/>
      <c r="AT802"/>
      <c r="AU802"/>
      <c r="AV802"/>
      <c r="AW802"/>
      <c r="AX802"/>
      <c r="AY802"/>
      <c r="AZ802"/>
      <c r="BA802"/>
      <c r="BB802"/>
      <c r="BC802"/>
      <c r="BD802"/>
      <c r="BE802"/>
      <c r="BF802"/>
      <c r="BG802"/>
      <c r="BH802"/>
      <c r="BI802"/>
      <c r="BJ802"/>
      <c r="BK802"/>
      <c r="BL802"/>
      <c r="BM802"/>
      <c r="BN802"/>
      <c r="BO802"/>
      <c r="BP802"/>
      <c r="BQ802"/>
      <c r="BR802"/>
      <c r="EM802"/>
    </row>
    <row r="803" spans="16:143" x14ac:dyDescent="0.2">
      <c r="P803"/>
      <c r="Q803"/>
      <c r="S803"/>
      <c r="T803"/>
      <c r="U803"/>
      <c r="V803"/>
      <c r="W803"/>
      <c r="X803"/>
      <c r="Y803"/>
      <c r="Z803"/>
      <c r="AA803"/>
      <c r="AB803"/>
      <c r="AC803"/>
      <c r="AD803"/>
      <c r="AE803"/>
      <c r="AF803"/>
      <c r="AG803"/>
      <c r="AH803"/>
      <c r="AI803"/>
      <c r="AJ803"/>
      <c r="AK803"/>
      <c r="AL803"/>
      <c r="AM803"/>
      <c r="AN803"/>
      <c r="AO803"/>
      <c r="AP803"/>
      <c r="AQ803"/>
      <c r="AR803"/>
      <c r="AS803"/>
      <c r="AT803"/>
      <c r="AU803"/>
      <c r="AV803"/>
      <c r="AW803"/>
      <c r="AX803"/>
      <c r="AY803"/>
      <c r="AZ803"/>
      <c r="BA803"/>
      <c r="BB803"/>
      <c r="BC803"/>
      <c r="BD803"/>
      <c r="BE803"/>
      <c r="BF803"/>
      <c r="BG803"/>
      <c r="BH803"/>
      <c r="BI803"/>
      <c r="BJ803"/>
      <c r="BK803"/>
      <c r="BL803"/>
      <c r="BM803"/>
      <c r="BN803"/>
      <c r="BO803"/>
      <c r="BP803"/>
      <c r="BQ803"/>
      <c r="BR803"/>
      <c r="EM803"/>
    </row>
    <row r="804" spans="16:143" x14ac:dyDescent="0.2">
      <c r="P804"/>
      <c r="Q804"/>
      <c r="S804"/>
      <c r="T804"/>
      <c r="U804"/>
      <c r="V804"/>
      <c r="W804"/>
      <c r="X804"/>
      <c r="Y804"/>
      <c r="Z804"/>
      <c r="AA804"/>
      <c r="AB804"/>
      <c r="AC804"/>
      <c r="AD804"/>
      <c r="AE804"/>
      <c r="AF804"/>
      <c r="AG804"/>
      <c r="AH804"/>
      <c r="AI804"/>
      <c r="AJ804"/>
      <c r="AK804"/>
      <c r="AL804"/>
      <c r="AM804"/>
      <c r="AN804"/>
      <c r="AO804"/>
      <c r="AP804"/>
      <c r="AQ804"/>
      <c r="AR804"/>
      <c r="AS804"/>
      <c r="AT804"/>
      <c r="AU804"/>
      <c r="AV804"/>
      <c r="AW804"/>
      <c r="AX804"/>
      <c r="AY804"/>
      <c r="AZ804"/>
      <c r="BA804"/>
      <c r="BB804"/>
      <c r="BC804"/>
      <c r="BD804"/>
      <c r="BE804"/>
      <c r="BF804"/>
      <c r="BG804"/>
      <c r="BH804"/>
      <c r="BI804"/>
      <c r="BJ804"/>
      <c r="BK804"/>
      <c r="BL804"/>
      <c r="BM804"/>
      <c r="BN804"/>
      <c r="BO804"/>
      <c r="BP804"/>
      <c r="BQ804"/>
      <c r="BR804"/>
      <c r="EM804"/>
    </row>
    <row r="805" spans="16:143" x14ac:dyDescent="0.2">
      <c r="P805"/>
      <c r="Q805"/>
      <c r="S805"/>
      <c r="T805"/>
      <c r="U805"/>
      <c r="V805"/>
      <c r="W805"/>
      <c r="X805"/>
      <c r="Y805"/>
      <c r="Z805"/>
      <c r="AA805"/>
      <c r="AB805"/>
      <c r="AC805"/>
      <c r="AD805"/>
      <c r="AE805"/>
      <c r="AF805"/>
      <c r="AG805"/>
      <c r="AH805"/>
      <c r="AI805"/>
      <c r="AJ805"/>
      <c r="AK805"/>
      <c r="AL805"/>
      <c r="AM805"/>
      <c r="AN805"/>
      <c r="AO805"/>
      <c r="AP805"/>
      <c r="AQ805"/>
      <c r="AR805"/>
      <c r="AS805"/>
      <c r="AT805"/>
      <c r="AU805"/>
      <c r="AV805"/>
      <c r="AW805"/>
      <c r="AX805"/>
      <c r="AY805"/>
      <c r="AZ805"/>
      <c r="BA805"/>
      <c r="BB805"/>
      <c r="BC805"/>
      <c r="BD805"/>
      <c r="BE805"/>
      <c r="BF805"/>
      <c r="BG805"/>
      <c r="BH805"/>
      <c r="BI805"/>
      <c r="BJ805"/>
      <c r="BK805"/>
      <c r="BL805"/>
      <c r="BM805"/>
      <c r="BN805"/>
      <c r="BO805"/>
      <c r="BP805"/>
      <c r="BQ805"/>
      <c r="BR805"/>
      <c r="EM805"/>
    </row>
    <row r="806" spans="16:143" x14ac:dyDescent="0.2">
      <c r="P806"/>
      <c r="Q806"/>
      <c r="S806"/>
      <c r="T806"/>
      <c r="U806"/>
      <c r="V806"/>
      <c r="W806"/>
      <c r="X806"/>
      <c r="Y806"/>
      <c r="Z806"/>
      <c r="AA806"/>
      <c r="AB806"/>
      <c r="AC806"/>
      <c r="AD806"/>
      <c r="AE806"/>
      <c r="AF806"/>
      <c r="AG806"/>
      <c r="AH806"/>
      <c r="AI806"/>
      <c r="AJ806"/>
      <c r="AK806"/>
      <c r="AL806"/>
      <c r="AM806"/>
      <c r="AN806"/>
      <c r="AO806"/>
      <c r="AP806"/>
      <c r="AQ806"/>
      <c r="AR806"/>
      <c r="AS806"/>
      <c r="AT806"/>
      <c r="AU806"/>
      <c r="AV806"/>
      <c r="AW806"/>
      <c r="AX806"/>
      <c r="AY806"/>
      <c r="AZ806"/>
      <c r="BA806"/>
      <c r="BB806"/>
      <c r="BC806"/>
      <c r="BD806"/>
      <c r="BE806"/>
      <c r="BF806"/>
      <c r="BG806"/>
      <c r="BH806"/>
      <c r="BI806"/>
      <c r="BJ806"/>
      <c r="BK806"/>
      <c r="BL806"/>
      <c r="BM806"/>
      <c r="BN806"/>
      <c r="BO806"/>
      <c r="BP806"/>
      <c r="BQ806"/>
      <c r="BR806"/>
      <c r="EM806"/>
    </row>
    <row r="807" spans="16:143" x14ac:dyDescent="0.2">
      <c r="P807"/>
      <c r="Q807"/>
      <c r="S807"/>
      <c r="T807"/>
      <c r="U807"/>
      <c r="V807"/>
      <c r="W807"/>
      <c r="X807"/>
      <c r="Y807"/>
      <c r="Z807"/>
      <c r="AA807"/>
      <c r="AB807"/>
      <c r="AC807"/>
      <c r="AD807"/>
      <c r="AE807"/>
      <c r="AF807"/>
      <c r="AG807"/>
      <c r="AH807"/>
      <c r="AI807"/>
      <c r="AJ807"/>
      <c r="AK807"/>
      <c r="AL807"/>
      <c r="AM807"/>
      <c r="AN807"/>
      <c r="AO807"/>
      <c r="AP807"/>
      <c r="AQ807"/>
      <c r="AR807"/>
      <c r="AS807"/>
      <c r="AT807"/>
      <c r="AU807"/>
      <c r="AV807"/>
      <c r="AW807"/>
      <c r="AX807"/>
      <c r="AY807"/>
      <c r="AZ807"/>
      <c r="BA807"/>
      <c r="BB807"/>
      <c r="BC807"/>
      <c r="BD807"/>
      <c r="BE807"/>
      <c r="BF807"/>
      <c r="BG807"/>
      <c r="BH807"/>
      <c r="BI807"/>
      <c r="BJ807"/>
      <c r="BK807"/>
      <c r="BL807"/>
      <c r="BM807"/>
      <c r="BN807"/>
      <c r="BO807"/>
      <c r="BP807"/>
      <c r="BQ807"/>
      <c r="BR807"/>
      <c r="EM807"/>
    </row>
    <row r="808" spans="16:143" x14ac:dyDescent="0.2">
      <c r="P808"/>
      <c r="Q808"/>
      <c r="S808"/>
      <c r="T808"/>
      <c r="U808"/>
      <c r="V808"/>
      <c r="W808"/>
      <c r="X808"/>
      <c r="Y808"/>
      <c r="Z808"/>
      <c r="AA808"/>
      <c r="AB808"/>
      <c r="AC808"/>
      <c r="AD808"/>
      <c r="AE808"/>
      <c r="AF808"/>
      <c r="AG808"/>
      <c r="AH808"/>
      <c r="AI808"/>
      <c r="AJ808"/>
      <c r="AK808"/>
      <c r="AL808"/>
      <c r="AM808"/>
      <c r="AN808"/>
      <c r="AO808"/>
      <c r="AP808"/>
      <c r="AQ808"/>
      <c r="AR808"/>
      <c r="AS808"/>
      <c r="AT808"/>
      <c r="AU808"/>
      <c r="AV808"/>
      <c r="AW808"/>
      <c r="AX808"/>
      <c r="AY808"/>
      <c r="AZ808"/>
      <c r="BA808"/>
      <c r="BB808"/>
      <c r="BC808"/>
      <c r="BD808"/>
      <c r="BE808"/>
      <c r="BF808"/>
      <c r="BG808"/>
      <c r="BH808"/>
      <c r="BI808"/>
      <c r="BJ808"/>
      <c r="BK808"/>
      <c r="BL808"/>
      <c r="BM808"/>
      <c r="BN808"/>
      <c r="BO808"/>
      <c r="BP808"/>
      <c r="BQ808"/>
      <c r="BR808"/>
      <c r="EM808"/>
    </row>
    <row r="809" spans="16:143" x14ac:dyDescent="0.2">
      <c r="P809"/>
      <c r="Q809"/>
      <c r="S809"/>
      <c r="T809"/>
      <c r="U809"/>
      <c r="V809"/>
      <c r="W809"/>
      <c r="X809"/>
      <c r="Y809"/>
      <c r="Z809"/>
      <c r="AA809"/>
      <c r="AB809"/>
      <c r="AC809"/>
      <c r="AD809"/>
      <c r="AE809"/>
      <c r="AF809"/>
      <c r="AG809"/>
      <c r="AH809"/>
      <c r="AI809"/>
      <c r="AJ809"/>
      <c r="AK809"/>
      <c r="AL809"/>
      <c r="AM809"/>
      <c r="AN809"/>
      <c r="AO809"/>
      <c r="AP809"/>
      <c r="AQ809"/>
      <c r="AR809"/>
      <c r="AS809"/>
      <c r="AT809"/>
      <c r="AU809"/>
      <c r="AV809"/>
      <c r="AW809"/>
      <c r="AX809"/>
      <c r="AY809"/>
      <c r="AZ809"/>
      <c r="BA809"/>
      <c r="BB809"/>
      <c r="BC809"/>
      <c r="BD809"/>
      <c r="BE809"/>
      <c r="BF809"/>
      <c r="BG809"/>
      <c r="BH809"/>
      <c r="BI809"/>
      <c r="BJ809"/>
      <c r="BK809"/>
      <c r="BL809"/>
      <c r="BM809"/>
      <c r="BN809"/>
      <c r="BO809"/>
      <c r="BP809"/>
      <c r="BQ809"/>
      <c r="BR809"/>
      <c r="EM809"/>
    </row>
    <row r="810" spans="16:143" x14ac:dyDescent="0.2">
      <c r="P810"/>
      <c r="Q810"/>
      <c r="S810"/>
      <c r="T810"/>
      <c r="U810"/>
      <c r="V810"/>
      <c r="W810"/>
      <c r="X810"/>
      <c r="Y810"/>
      <c r="Z810"/>
      <c r="AA810"/>
      <c r="AB810"/>
      <c r="AC810"/>
      <c r="AD810"/>
      <c r="AE810"/>
      <c r="AF810"/>
      <c r="AG810"/>
      <c r="AH810"/>
      <c r="AI810"/>
      <c r="AJ810"/>
      <c r="AK810"/>
      <c r="AL810"/>
      <c r="AM810"/>
      <c r="AN810"/>
      <c r="AO810"/>
      <c r="AP810"/>
      <c r="AQ810"/>
      <c r="AR810"/>
      <c r="AS810"/>
      <c r="AT810"/>
      <c r="AU810"/>
      <c r="AV810"/>
      <c r="AW810"/>
      <c r="AX810"/>
      <c r="AY810"/>
      <c r="AZ810"/>
      <c r="BA810"/>
      <c r="BB810"/>
      <c r="BC810"/>
      <c r="BD810"/>
      <c r="BE810"/>
      <c r="BF810"/>
      <c r="BG810"/>
      <c r="BH810"/>
      <c r="BI810"/>
      <c r="BJ810"/>
      <c r="BK810"/>
      <c r="BL810"/>
      <c r="BM810"/>
      <c r="BN810"/>
      <c r="BO810"/>
      <c r="BP810"/>
      <c r="BQ810"/>
      <c r="BR810"/>
      <c r="EM810"/>
    </row>
    <row r="811" spans="16:143" x14ac:dyDescent="0.2">
      <c r="P811"/>
      <c r="Q811"/>
      <c r="S811"/>
      <c r="T811"/>
      <c r="U811"/>
      <c r="V811"/>
      <c r="W811"/>
      <c r="X811"/>
      <c r="Y811"/>
      <c r="Z811"/>
      <c r="AA811"/>
      <c r="AB811"/>
      <c r="AC811"/>
      <c r="AD811"/>
      <c r="AE811"/>
      <c r="AF811"/>
      <c r="AG811"/>
      <c r="AH811"/>
      <c r="AI811"/>
      <c r="AJ811"/>
      <c r="AK811"/>
      <c r="AL811"/>
      <c r="AM811"/>
      <c r="AN811"/>
      <c r="AO811"/>
      <c r="AP811"/>
      <c r="AQ811"/>
      <c r="AR811"/>
      <c r="AS811"/>
      <c r="AT811"/>
      <c r="AU811"/>
      <c r="AV811"/>
      <c r="AW811"/>
      <c r="AX811"/>
      <c r="AY811"/>
      <c r="AZ811"/>
      <c r="BA811"/>
      <c r="BB811"/>
      <c r="BC811"/>
      <c r="BD811"/>
      <c r="BE811"/>
      <c r="BF811"/>
      <c r="BG811"/>
      <c r="BH811"/>
      <c r="BI811"/>
      <c r="BJ811"/>
      <c r="BK811"/>
      <c r="BL811"/>
      <c r="BM811"/>
      <c r="BN811"/>
      <c r="BO811"/>
      <c r="BP811"/>
      <c r="BQ811"/>
      <c r="BR811"/>
      <c r="EM811"/>
    </row>
    <row r="812" spans="16:143" x14ac:dyDescent="0.2">
      <c r="P812"/>
      <c r="Q812"/>
      <c r="S812"/>
      <c r="T812"/>
      <c r="U812"/>
      <c r="V812"/>
      <c r="W812"/>
      <c r="X812"/>
      <c r="Y812"/>
      <c r="Z812"/>
      <c r="AA812"/>
      <c r="AB812"/>
      <c r="AC812"/>
      <c r="AD812"/>
      <c r="AE812"/>
      <c r="AF812"/>
      <c r="AG812"/>
      <c r="AH812"/>
      <c r="AI812"/>
      <c r="AJ812"/>
      <c r="AK812"/>
      <c r="AL812"/>
      <c r="AM812"/>
      <c r="AN812"/>
      <c r="AO812"/>
      <c r="AP812"/>
      <c r="AQ812"/>
      <c r="AR812"/>
      <c r="AS812"/>
      <c r="AT812"/>
      <c r="AU812"/>
      <c r="AV812"/>
      <c r="AW812"/>
      <c r="AX812"/>
      <c r="AY812"/>
      <c r="AZ812"/>
      <c r="BA812"/>
      <c r="BB812"/>
      <c r="BC812"/>
      <c r="BD812"/>
      <c r="BE812"/>
      <c r="BF812"/>
      <c r="BG812"/>
      <c r="BH812"/>
      <c r="BI812"/>
      <c r="BJ812"/>
      <c r="BK812"/>
      <c r="BL812"/>
      <c r="BM812"/>
      <c r="BN812"/>
      <c r="BO812"/>
      <c r="BP812"/>
      <c r="BQ812"/>
      <c r="BR812"/>
      <c r="EM812"/>
    </row>
    <row r="813" spans="16:143" x14ac:dyDescent="0.2">
      <c r="P813"/>
      <c r="Q813"/>
      <c r="S813"/>
      <c r="T813"/>
      <c r="U813"/>
      <c r="V813"/>
      <c r="W813"/>
      <c r="X813"/>
      <c r="Y813"/>
      <c r="Z813"/>
      <c r="AA813"/>
      <c r="AB813"/>
      <c r="AC813"/>
      <c r="AD813"/>
      <c r="AE813"/>
      <c r="AF813"/>
      <c r="AG813"/>
      <c r="AH813"/>
      <c r="AI813"/>
      <c r="AJ813"/>
      <c r="AK813"/>
      <c r="AL813"/>
      <c r="AM813"/>
      <c r="AN813"/>
      <c r="AO813"/>
      <c r="AP813"/>
      <c r="AQ813"/>
      <c r="AR813"/>
      <c r="AS813"/>
      <c r="AT813"/>
      <c r="AU813"/>
      <c r="AV813"/>
      <c r="AW813"/>
      <c r="AX813"/>
      <c r="AY813"/>
      <c r="AZ813"/>
      <c r="BA813"/>
      <c r="BB813"/>
      <c r="BC813"/>
      <c r="BD813"/>
      <c r="BE813"/>
      <c r="BF813"/>
      <c r="BG813"/>
      <c r="BH813"/>
      <c r="BI813"/>
      <c r="BJ813"/>
      <c r="BK813"/>
      <c r="BL813"/>
      <c r="BM813"/>
      <c r="BN813"/>
      <c r="BO813"/>
      <c r="BP813"/>
      <c r="BQ813"/>
      <c r="BR813"/>
      <c r="EM813"/>
    </row>
    <row r="814" spans="16:143" x14ac:dyDescent="0.2">
      <c r="P814"/>
      <c r="Q814"/>
      <c r="S814"/>
      <c r="T814"/>
      <c r="U814"/>
      <c r="V814"/>
      <c r="W814"/>
      <c r="X814"/>
      <c r="Y814"/>
      <c r="Z814"/>
      <c r="AA814"/>
      <c r="AB814"/>
      <c r="AC814"/>
      <c r="AD814"/>
      <c r="AE814"/>
      <c r="AF814"/>
      <c r="AG814"/>
      <c r="AH814"/>
      <c r="AI814"/>
      <c r="AJ814"/>
      <c r="AK814"/>
      <c r="AL814"/>
      <c r="AM814"/>
      <c r="AN814"/>
      <c r="AO814"/>
      <c r="AP814"/>
      <c r="AQ814"/>
      <c r="AR814"/>
      <c r="AS814"/>
      <c r="AT814"/>
      <c r="AU814"/>
      <c r="AV814"/>
      <c r="AW814"/>
      <c r="AX814"/>
      <c r="AY814"/>
      <c r="AZ814"/>
      <c r="BA814"/>
      <c r="BB814"/>
      <c r="BC814"/>
      <c r="BD814"/>
      <c r="BE814"/>
      <c r="BF814"/>
      <c r="BG814"/>
      <c r="BH814"/>
      <c r="BI814"/>
      <c r="BJ814"/>
      <c r="BK814"/>
      <c r="BL814"/>
      <c r="BM814"/>
      <c r="BN814"/>
      <c r="BO814"/>
      <c r="BP814"/>
      <c r="BQ814"/>
      <c r="BR814"/>
      <c r="EM814"/>
    </row>
    <row r="815" spans="16:143" x14ac:dyDescent="0.2">
      <c r="P815"/>
      <c r="Q815"/>
      <c r="S815"/>
      <c r="T815"/>
      <c r="U815"/>
      <c r="V815"/>
      <c r="W815"/>
      <c r="X815"/>
      <c r="Y815"/>
      <c r="Z815"/>
      <c r="AA815"/>
      <c r="AB815"/>
      <c r="AC815"/>
      <c r="AD815"/>
      <c r="AE815"/>
      <c r="AF815"/>
      <c r="AG815"/>
      <c r="AH815"/>
      <c r="AI815"/>
      <c r="AJ815"/>
      <c r="AK815"/>
      <c r="AL815"/>
      <c r="AM815"/>
      <c r="AN815"/>
      <c r="AO815"/>
      <c r="AP815"/>
      <c r="AQ815"/>
      <c r="AR815"/>
      <c r="AS815"/>
      <c r="AT815"/>
      <c r="AU815"/>
      <c r="AV815"/>
      <c r="AW815"/>
      <c r="AX815"/>
      <c r="AY815"/>
      <c r="AZ815"/>
      <c r="BA815"/>
      <c r="BB815"/>
      <c r="BC815"/>
      <c r="BD815"/>
      <c r="BE815"/>
      <c r="BF815"/>
      <c r="BG815"/>
      <c r="BH815"/>
      <c r="BI815"/>
      <c r="BJ815"/>
      <c r="BK815"/>
      <c r="BL815"/>
      <c r="BM815"/>
      <c r="BN815"/>
      <c r="BO815"/>
      <c r="BP815"/>
      <c r="BQ815"/>
      <c r="BR815"/>
      <c r="EM815"/>
    </row>
    <row r="816" spans="16:143" x14ac:dyDescent="0.2">
      <c r="P816"/>
      <c r="Q816"/>
      <c r="S816"/>
      <c r="T816"/>
      <c r="U816"/>
      <c r="V816"/>
      <c r="W816"/>
      <c r="X816"/>
      <c r="Y816"/>
      <c r="Z816"/>
      <c r="AA816"/>
      <c r="AB816"/>
      <c r="AC816"/>
      <c r="AD816"/>
      <c r="AE816"/>
      <c r="AF816"/>
      <c r="AG816"/>
      <c r="AH816"/>
      <c r="AI816"/>
      <c r="AJ816"/>
      <c r="AK816"/>
      <c r="AL816"/>
      <c r="AM816"/>
      <c r="AN816"/>
      <c r="AO816"/>
      <c r="AP816"/>
      <c r="AQ816"/>
      <c r="AR816"/>
      <c r="AS816"/>
      <c r="AT816"/>
      <c r="AU816"/>
      <c r="AV816"/>
      <c r="AW816"/>
      <c r="AX816"/>
      <c r="AY816"/>
      <c r="AZ816"/>
      <c r="BA816"/>
      <c r="BB816"/>
      <c r="BC816"/>
      <c r="BD816"/>
      <c r="BE816"/>
      <c r="BF816"/>
      <c r="BG816"/>
      <c r="BH816"/>
      <c r="BI816"/>
      <c r="BJ816"/>
      <c r="BK816"/>
      <c r="BL816"/>
      <c r="BM816"/>
      <c r="BN816"/>
      <c r="BO816"/>
      <c r="BP816"/>
      <c r="BQ816"/>
      <c r="BR816"/>
      <c r="EM816"/>
    </row>
    <row r="817" spans="16:143" x14ac:dyDescent="0.2">
      <c r="P817"/>
      <c r="Q817"/>
      <c r="S817"/>
      <c r="T817"/>
      <c r="U817"/>
      <c r="V817"/>
      <c r="W817"/>
      <c r="X817"/>
      <c r="Y817"/>
      <c r="Z817"/>
      <c r="AA817"/>
      <c r="AB817"/>
      <c r="AC817"/>
      <c r="AD817"/>
      <c r="AE817"/>
      <c r="AF817"/>
      <c r="AG817"/>
      <c r="AH817"/>
      <c r="AI817"/>
      <c r="AJ817"/>
      <c r="AK817"/>
      <c r="AL817"/>
      <c r="AM817"/>
      <c r="AN817"/>
      <c r="AO817"/>
      <c r="AP817"/>
      <c r="AQ817"/>
      <c r="AR817"/>
      <c r="AS817"/>
      <c r="AT817"/>
      <c r="AU817"/>
      <c r="AV817"/>
      <c r="AW817"/>
      <c r="AX817"/>
      <c r="AY817"/>
      <c r="AZ817"/>
      <c r="BA817"/>
      <c r="BB817"/>
      <c r="BC817"/>
      <c r="BD817"/>
      <c r="BE817"/>
      <c r="BF817"/>
      <c r="BG817"/>
      <c r="BH817"/>
      <c r="BI817"/>
      <c r="BJ817"/>
      <c r="BK817"/>
      <c r="BL817"/>
      <c r="BM817"/>
      <c r="BN817"/>
      <c r="BO817"/>
      <c r="BP817"/>
      <c r="BQ817"/>
      <c r="BR817"/>
      <c r="EM817"/>
    </row>
    <row r="818" spans="16:143" x14ac:dyDescent="0.2">
      <c r="P818"/>
      <c r="Q818"/>
      <c r="S818"/>
      <c r="T818"/>
      <c r="U818"/>
      <c r="V818"/>
      <c r="W818"/>
      <c r="X818"/>
      <c r="Y818"/>
      <c r="Z818"/>
      <c r="AA818"/>
      <c r="AB818"/>
      <c r="AC818"/>
      <c r="AD818"/>
      <c r="AE818"/>
      <c r="AF818"/>
      <c r="AG818"/>
      <c r="AH818"/>
      <c r="AI818"/>
      <c r="AJ818"/>
      <c r="AK818"/>
      <c r="AL818"/>
      <c r="AM818"/>
      <c r="AN818"/>
      <c r="AO818"/>
      <c r="AP818"/>
      <c r="AQ818"/>
      <c r="AR818"/>
      <c r="AS818"/>
      <c r="AT818"/>
      <c r="AU818"/>
      <c r="AV818"/>
      <c r="AW818"/>
      <c r="AX818"/>
      <c r="AY818"/>
      <c r="AZ818"/>
      <c r="BA818"/>
      <c r="BB818"/>
      <c r="BC818"/>
      <c r="BD818"/>
      <c r="BE818"/>
      <c r="BF818"/>
      <c r="BG818"/>
      <c r="BH818"/>
      <c r="BI818"/>
      <c r="BJ818"/>
      <c r="BK818"/>
      <c r="BL818"/>
      <c r="BM818"/>
      <c r="BN818"/>
      <c r="BO818"/>
      <c r="BP818"/>
      <c r="BQ818"/>
      <c r="BR818"/>
      <c r="EM818"/>
    </row>
    <row r="819" spans="16:143" x14ac:dyDescent="0.2">
      <c r="P819"/>
      <c r="Q819"/>
      <c r="S819"/>
      <c r="T819"/>
      <c r="U819"/>
      <c r="V819"/>
      <c r="W819"/>
      <c r="X819"/>
      <c r="Y819"/>
      <c r="Z819"/>
      <c r="AA819"/>
      <c r="AB819"/>
      <c r="AC819"/>
      <c r="AD819"/>
      <c r="AE819"/>
      <c r="AF819"/>
      <c r="AG819"/>
      <c r="AH819"/>
      <c r="AI819"/>
      <c r="AJ819"/>
      <c r="AK819"/>
      <c r="AL819"/>
      <c r="AM819"/>
      <c r="AN819"/>
      <c r="AO819"/>
      <c r="AP819"/>
      <c r="AQ819"/>
      <c r="AR819"/>
      <c r="AS819"/>
      <c r="AT819"/>
      <c r="AU819"/>
      <c r="AV819"/>
      <c r="AW819"/>
      <c r="AX819"/>
      <c r="AY819"/>
      <c r="AZ819"/>
      <c r="BA819"/>
      <c r="BB819"/>
      <c r="BC819"/>
      <c r="BD819"/>
      <c r="BE819"/>
      <c r="BF819"/>
      <c r="BG819"/>
      <c r="BH819"/>
      <c r="BI819"/>
      <c r="BJ819"/>
      <c r="BK819"/>
      <c r="BL819"/>
      <c r="BM819"/>
      <c r="BN819"/>
      <c r="BO819"/>
      <c r="BP819"/>
      <c r="BQ819"/>
      <c r="BR819"/>
      <c r="EM819"/>
    </row>
    <row r="820" spans="16:143" x14ac:dyDescent="0.2">
      <c r="P820"/>
      <c r="Q820"/>
      <c r="S820"/>
      <c r="T820"/>
      <c r="U820"/>
      <c r="V820"/>
      <c r="W820"/>
      <c r="X820"/>
      <c r="Y820"/>
      <c r="Z820"/>
      <c r="AA820"/>
      <c r="AB820"/>
      <c r="AC820"/>
      <c r="AD820"/>
      <c r="AE820"/>
      <c r="AF820"/>
      <c r="AG820"/>
      <c r="AH820"/>
      <c r="AI820"/>
      <c r="AJ820"/>
      <c r="AK820"/>
      <c r="AL820"/>
      <c r="AM820"/>
      <c r="AN820"/>
      <c r="AO820"/>
      <c r="AP820"/>
      <c r="AQ820"/>
      <c r="AR820"/>
      <c r="AS820"/>
      <c r="AT820"/>
      <c r="AU820"/>
      <c r="AV820"/>
      <c r="AW820"/>
      <c r="AX820"/>
      <c r="AY820"/>
      <c r="AZ820"/>
      <c r="BA820"/>
      <c r="BB820"/>
      <c r="BC820"/>
      <c r="BD820"/>
      <c r="BE820"/>
      <c r="BF820"/>
      <c r="BG820"/>
      <c r="BH820"/>
      <c r="BI820"/>
      <c r="BJ820"/>
      <c r="BK820"/>
      <c r="BL820"/>
      <c r="BM820"/>
      <c r="BN820"/>
      <c r="BO820"/>
      <c r="BP820"/>
      <c r="BQ820"/>
      <c r="BR820"/>
      <c r="EM820"/>
    </row>
    <row r="821" spans="16:143" x14ac:dyDescent="0.2">
      <c r="P821"/>
      <c r="Q821"/>
      <c r="S821"/>
      <c r="T821"/>
      <c r="U821"/>
      <c r="V821"/>
      <c r="W821"/>
      <c r="X821"/>
      <c r="Y821"/>
      <c r="Z821"/>
      <c r="AA821"/>
      <c r="AB821"/>
      <c r="AC821"/>
      <c r="AD821"/>
      <c r="AE821"/>
      <c r="AF821"/>
      <c r="AG821"/>
      <c r="AH821"/>
      <c r="AI821"/>
      <c r="AJ821"/>
      <c r="AK821"/>
      <c r="AL821"/>
      <c r="AM821"/>
      <c r="AN821"/>
      <c r="AO821"/>
      <c r="AP821"/>
      <c r="AQ821"/>
      <c r="AR821"/>
      <c r="AS821"/>
      <c r="AT821"/>
      <c r="AU821"/>
      <c r="AV821"/>
      <c r="AW821"/>
      <c r="AX821"/>
      <c r="AY821"/>
      <c r="AZ821"/>
      <c r="BA821"/>
      <c r="BB821"/>
      <c r="BC821"/>
      <c r="BD821"/>
      <c r="BE821"/>
      <c r="BF821"/>
      <c r="BG821"/>
      <c r="BH821"/>
      <c r="BI821"/>
      <c r="BJ821"/>
      <c r="BK821"/>
      <c r="BL821"/>
      <c r="BM821"/>
      <c r="BN821"/>
      <c r="BO821"/>
      <c r="BP821"/>
      <c r="BQ821"/>
      <c r="BR821"/>
      <c r="EM821"/>
    </row>
    <row r="822" spans="16:143" x14ac:dyDescent="0.2">
      <c r="P822"/>
      <c r="Q822"/>
      <c r="S822"/>
      <c r="T822"/>
      <c r="U822"/>
      <c r="V822"/>
      <c r="W822"/>
      <c r="X822"/>
      <c r="Y822"/>
      <c r="Z822"/>
      <c r="AA822"/>
      <c r="AB822"/>
      <c r="AC822"/>
      <c r="AD822"/>
      <c r="AE822"/>
      <c r="AF822"/>
      <c r="AG822"/>
      <c r="AH822"/>
      <c r="AI822"/>
      <c r="AJ822"/>
      <c r="AK822"/>
      <c r="AL822"/>
      <c r="AM822"/>
      <c r="AN822"/>
      <c r="AO822"/>
      <c r="AP822"/>
      <c r="AQ822"/>
      <c r="AR822"/>
      <c r="AS822"/>
      <c r="AT822"/>
      <c r="AU822"/>
      <c r="AV822"/>
      <c r="AW822"/>
      <c r="AX822"/>
      <c r="AY822"/>
      <c r="AZ822"/>
      <c r="BA822"/>
      <c r="BB822"/>
      <c r="BC822"/>
      <c r="BD822"/>
      <c r="BE822"/>
      <c r="BF822"/>
      <c r="BG822"/>
      <c r="BH822"/>
      <c r="BI822"/>
      <c r="BJ822"/>
      <c r="BK822"/>
      <c r="BL822"/>
      <c r="BM822"/>
      <c r="BN822"/>
      <c r="BO822"/>
      <c r="BP822"/>
      <c r="BQ822"/>
      <c r="BR822"/>
      <c r="EM822"/>
    </row>
    <row r="823" spans="16:143" x14ac:dyDescent="0.2">
      <c r="P823"/>
      <c r="Q823"/>
      <c r="S823"/>
      <c r="T823"/>
      <c r="U823"/>
      <c r="V823"/>
      <c r="W823"/>
      <c r="X823"/>
      <c r="Y823"/>
      <c r="Z823"/>
      <c r="AA823"/>
      <c r="AB823"/>
      <c r="AC823"/>
      <c r="AD823"/>
      <c r="AE823"/>
      <c r="AF823"/>
      <c r="AG823"/>
      <c r="AH823"/>
      <c r="AI823"/>
      <c r="AJ823"/>
      <c r="AK823"/>
      <c r="AL823"/>
      <c r="AM823"/>
      <c r="AN823"/>
      <c r="AO823"/>
      <c r="AP823"/>
      <c r="AQ823"/>
      <c r="AR823"/>
      <c r="AS823"/>
      <c r="AT823"/>
      <c r="AU823"/>
      <c r="AV823"/>
      <c r="AW823"/>
      <c r="AX823"/>
      <c r="AY823"/>
      <c r="AZ823"/>
      <c r="BA823"/>
      <c r="BB823"/>
      <c r="BC823"/>
      <c r="BD823"/>
      <c r="BE823"/>
      <c r="BF823"/>
      <c r="BG823"/>
      <c r="BH823"/>
      <c r="BI823"/>
      <c r="BJ823"/>
      <c r="BK823"/>
      <c r="BL823"/>
      <c r="BM823"/>
      <c r="BN823"/>
      <c r="BO823"/>
      <c r="BP823"/>
      <c r="BQ823"/>
      <c r="BR823"/>
      <c r="EM823"/>
    </row>
    <row r="824" spans="16:143" x14ac:dyDescent="0.2">
      <c r="P824"/>
      <c r="Q824"/>
      <c r="S824"/>
      <c r="T824"/>
      <c r="U824"/>
      <c r="V824"/>
      <c r="W824"/>
      <c r="X824"/>
      <c r="Y824"/>
      <c r="Z824"/>
      <c r="AA824"/>
      <c r="AB824"/>
      <c r="AC824"/>
      <c r="AD824"/>
      <c r="AE824"/>
      <c r="AF824"/>
      <c r="AG824"/>
      <c r="AH824"/>
      <c r="AI824"/>
      <c r="AJ824"/>
      <c r="AK824"/>
      <c r="AL824"/>
      <c r="AM824"/>
      <c r="AN824"/>
      <c r="AO824"/>
      <c r="AP824"/>
      <c r="AQ824"/>
      <c r="AR824"/>
      <c r="AS824"/>
      <c r="AT824"/>
      <c r="AU824"/>
      <c r="AV824"/>
      <c r="AW824"/>
      <c r="AX824"/>
      <c r="AY824"/>
      <c r="AZ824"/>
      <c r="BA824"/>
      <c r="BB824"/>
      <c r="BC824"/>
      <c r="BD824"/>
      <c r="BE824"/>
      <c r="BF824"/>
      <c r="BG824"/>
      <c r="BH824"/>
      <c r="BI824"/>
      <c r="BJ824"/>
      <c r="BK824"/>
      <c r="BL824"/>
      <c r="BM824"/>
      <c r="BN824"/>
      <c r="BO824"/>
      <c r="BP824"/>
      <c r="BQ824"/>
      <c r="BR824"/>
      <c r="EM824"/>
    </row>
    <row r="825" spans="16:143" x14ac:dyDescent="0.2">
      <c r="P825"/>
      <c r="Q825"/>
      <c r="S825"/>
      <c r="T825"/>
      <c r="U825"/>
      <c r="V825"/>
      <c r="W825"/>
      <c r="X825"/>
      <c r="Y825"/>
      <c r="Z825"/>
      <c r="AA825"/>
      <c r="AB825"/>
      <c r="AC825"/>
      <c r="AD825"/>
      <c r="AE825"/>
      <c r="AF825"/>
      <c r="AG825"/>
      <c r="AH825"/>
      <c r="AI825"/>
      <c r="AJ825"/>
      <c r="AK825"/>
      <c r="AL825"/>
      <c r="AM825"/>
      <c r="AN825"/>
      <c r="AO825"/>
      <c r="AP825"/>
      <c r="AQ825"/>
      <c r="AR825"/>
      <c r="AS825"/>
      <c r="AT825"/>
      <c r="AU825"/>
      <c r="AV825"/>
      <c r="AW825"/>
      <c r="AX825"/>
      <c r="AY825"/>
      <c r="AZ825"/>
      <c r="BA825"/>
      <c r="BB825"/>
      <c r="BC825"/>
      <c r="BD825"/>
      <c r="BE825"/>
      <c r="BF825"/>
      <c r="BG825"/>
      <c r="BH825"/>
      <c r="BI825"/>
      <c r="BJ825"/>
      <c r="BK825"/>
      <c r="BL825"/>
      <c r="BM825"/>
      <c r="BN825"/>
      <c r="BO825"/>
      <c r="BP825"/>
      <c r="BQ825"/>
      <c r="BR825"/>
      <c r="EM825"/>
    </row>
    <row r="826" spans="16:143" x14ac:dyDescent="0.2">
      <c r="P826"/>
      <c r="Q826"/>
      <c r="S826"/>
      <c r="T826"/>
      <c r="U826"/>
      <c r="V826"/>
      <c r="W826"/>
      <c r="X826"/>
      <c r="Y826"/>
      <c r="Z826"/>
      <c r="AA826"/>
      <c r="AB826"/>
      <c r="AC826"/>
      <c r="AD826"/>
      <c r="AE826"/>
      <c r="AF826"/>
      <c r="AG826"/>
      <c r="AH826"/>
      <c r="AI826"/>
      <c r="AJ826"/>
      <c r="AK826"/>
      <c r="AL826"/>
      <c r="AM826"/>
      <c r="AN826"/>
      <c r="AO826"/>
      <c r="AP826"/>
      <c r="AQ826"/>
      <c r="AR826"/>
      <c r="AS826"/>
      <c r="AT826"/>
      <c r="AU826"/>
      <c r="AV826"/>
      <c r="AW826"/>
      <c r="AX826"/>
      <c r="AY826"/>
      <c r="AZ826"/>
      <c r="BA826"/>
      <c r="BB826"/>
      <c r="BC826"/>
      <c r="BD826"/>
      <c r="BE826"/>
      <c r="BF826"/>
      <c r="BG826"/>
      <c r="BH826"/>
      <c r="BI826"/>
      <c r="BJ826"/>
      <c r="BK826"/>
      <c r="BL826"/>
      <c r="BM826"/>
      <c r="BN826"/>
      <c r="BO826"/>
      <c r="BP826"/>
      <c r="BQ826"/>
      <c r="BR826"/>
      <c r="EM826"/>
    </row>
    <row r="827" spans="16:143" x14ac:dyDescent="0.2">
      <c r="P827"/>
      <c r="Q827"/>
      <c r="S827"/>
      <c r="T827"/>
      <c r="U827"/>
      <c r="V827"/>
      <c r="W827"/>
      <c r="X827"/>
      <c r="Y827"/>
      <c r="Z827"/>
      <c r="AA827"/>
      <c r="AB827"/>
      <c r="AC827"/>
      <c r="AD827"/>
      <c r="AE827"/>
      <c r="AF827"/>
      <c r="AG827"/>
      <c r="AH827"/>
      <c r="AI827"/>
      <c r="AJ827"/>
      <c r="AK827"/>
      <c r="AL827"/>
      <c r="AM827"/>
      <c r="AN827"/>
      <c r="AO827"/>
      <c r="AP827"/>
      <c r="AQ827"/>
      <c r="AR827"/>
      <c r="AS827"/>
      <c r="AT827"/>
      <c r="AU827"/>
      <c r="AV827"/>
      <c r="AW827"/>
      <c r="AX827"/>
      <c r="AY827"/>
      <c r="AZ827"/>
      <c r="BA827"/>
      <c r="BB827"/>
      <c r="BC827"/>
      <c r="BD827"/>
      <c r="BE827"/>
      <c r="BF827"/>
      <c r="BG827"/>
      <c r="BH827"/>
      <c r="BI827"/>
      <c r="BJ827"/>
      <c r="BK827"/>
      <c r="BL827"/>
      <c r="BM827"/>
      <c r="BN827"/>
      <c r="BO827"/>
      <c r="BP827"/>
      <c r="BQ827"/>
      <c r="BR827"/>
      <c r="EM827"/>
    </row>
    <row r="828" spans="16:143" x14ac:dyDescent="0.2">
      <c r="P828"/>
      <c r="Q828"/>
      <c r="S828"/>
      <c r="T828"/>
      <c r="U828"/>
      <c r="V828"/>
      <c r="W828"/>
      <c r="X828"/>
      <c r="Y828"/>
      <c r="Z828"/>
      <c r="AA828"/>
      <c r="AB828"/>
      <c r="AC828"/>
      <c r="AD828"/>
      <c r="AE828"/>
      <c r="AF828"/>
      <c r="AG828"/>
      <c r="AH828"/>
      <c r="AI828"/>
      <c r="AJ828"/>
      <c r="AK828"/>
      <c r="AL828"/>
      <c r="AM828"/>
      <c r="AN828"/>
      <c r="AO828"/>
      <c r="AP828"/>
      <c r="AQ828"/>
      <c r="AR828"/>
      <c r="AS828"/>
      <c r="AT828"/>
      <c r="AU828"/>
      <c r="AV828"/>
      <c r="AW828"/>
      <c r="AX828"/>
      <c r="AY828"/>
      <c r="AZ828"/>
      <c r="BA828"/>
      <c r="BB828"/>
      <c r="BC828"/>
      <c r="BD828"/>
      <c r="BE828"/>
      <c r="BF828"/>
      <c r="BG828"/>
      <c r="BH828"/>
      <c r="BI828"/>
      <c r="BJ828"/>
      <c r="BK828"/>
      <c r="BL828"/>
      <c r="BM828"/>
      <c r="BN828"/>
      <c r="BO828"/>
      <c r="BP828"/>
      <c r="BQ828"/>
      <c r="BR828"/>
      <c r="EM828"/>
    </row>
    <row r="829" spans="16:143" x14ac:dyDescent="0.2">
      <c r="P829"/>
      <c r="Q829"/>
      <c r="S829"/>
      <c r="T829"/>
      <c r="U829"/>
      <c r="V829"/>
      <c r="W829"/>
      <c r="X829"/>
      <c r="Y829"/>
      <c r="Z829"/>
      <c r="AA829"/>
      <c r="AB829"/>
      <c r="AC829"/>
      <c r="AD829"/>
      <c r="AE829"/>
      <c r="AF829"/>
      <c r="AG829"/>
      <c r="AH829"/>
      <c r="AI829"/>
      <c r="AJ829"/>
      <c r="AK829"/>
      <c r="AL829"/>
      <c r="AM829"/>
      <c r="AN829"/>
      <c r="AO829"/>
      <c r="AP829"/>
      <c r="AQ829"/>
      <c r="AR829"/>
      <c r="AS829"/>
      <c r="AT829"/>
      <c r="AU829"/>
      <c r="AV829"/>
      <c r="AW829"/>
      <c r="AX829"/>
      <c r="AY829"/>
      <c r="AZ829"/>
      <c r="BA829"/>
      <c r="BB829"/>
      <c r="BC829"/>
      <c r="BD829"/>
      <c r="BE829"/>
      <c r="BF829"/>
      <c r="BG829"/>
      <c r="BH829"/>
      <c r="BI829"/>
      <c r="BJ829"/>
      <c r="BK829"/>
      <c r="BL829"/>
      <c r="BM829"/>
      <c r="BN829"/>
      <c r="BO829"/>
      <c r="BP829"/>
      <c r="BQ829"/>
      <c r="BR829"/>
      <c r="EM829"/>
    </row>
    <row r="830" spans="16:143" x14ac:dyDescent="0.2">
      <c r="P830"/>
      <c r="Q830"/>
      <c r="S830"/>
      <c r="T830"/>
      <c r="U830"/>
      <c r="V830"/>
      <c r="W830"/>
      <c r="X830"/>
      <c r="Y830"/>
      <c r="Z830"/>
      <c r="AA830"/>
      <c r="AB830"/>
      <c r="AC830"/>
      <c r="AD830"/>
      <c r="AE830"/>
      <c r="AF830"/>
      <c r="AG830"/>
      <c r="AH830"/>
      <c r="AI830"/>
      <c r="AJ830"/>
      <c r="AK830"/>
      <c r="AL830"/>
      <c r="AM830"/>
      <c r="AN830"/>
      <c r="AO830"/>
      <c r="AP830"/>
      <c r="AQ830"/>
      <c r="AR830"/>
      <c r="AS830"/>
      <c r="AT830"/>
      <c r="AU830"/>
      <c r="AV830"/>
      <c r="AW830"/>
      <c r="AX830"/>
      <c r="AY830"/>
      <c r="AZ830"/>
      <c r="BA830"/>
      <c r="BB830"/>
      <c r="BC830"/>
      <c r="BD830"/>
      <c r="BE830"/>
      <c r="BF830"/>
      <c r="BG830"/>
      <c r="BH830"/>
      <c r="BI830"/>
      <c r="BJ830"/>
      <c r="BK830"/>
      <c r="BL830"/>
      <c r="BM830"/>
      <c r="BN830"/>
      <c r="BO830"/>
      <c r="BP830"/>
      <c r="BQ830"/>
      <c r="BR830"/>
      <c r="EM830"/>
    </row>
    <row r="831" spans="16:143" x14ac:dyDescent="0.2">
      <c r="P831"/>
      <c r="Q831"/>
      <c r="S831"/>
      <c r="T831"/>
      <c r="U831"/>
      <c r="V831"/>
      <c r="W831"/>
      <c r="X831"/>
      <c r="Y831"/>
      <c r="Z831"/>
      <c r="AA831"/>
      <c r="AB831"/>
      <c r="AC831"/>
      <c r="AD831"/>
      <c r="AE831"/>
      <c r="AF831"/>
      <c r="AG831"/>
      <c r="AH831"/>
      <c r="AI831"/>
      <c r="AJ831"/>
      <c r="AK831"/>
      <c r="AL831"/>
      <c r="AM831"/>
      <c r="AN831"/>
      <c r="AO831"/>
      <c r="AP831"/>
      <c r="AQ831"/>
      <c r="AR831"/>
      <c r="AS831"/>
      <c r="AT831"/>
      <c r="AU831"/>
      <c r="AV831"/>
      <c r="AW831"/>
      <c r="AX831"/>
      <c r="AY831"/>
      <c r="AZ831"/>
      <c r="BA831"/>
      <c r="BB831"/>
      <c r="BC831"/>
      <c r="BD831"/>
      <c r="BE831"/>
      <c r="BF831"/>
      <c r="BG831"/>
      <c r="BH831"/>
      <c r="BI831"/>
      <c r="BJ831"/>
      <c r="BK831"/>
      <c r="BL831"/>
      <c r="BM831"/>
      <c r="BN831"/>
      <c r="BO831"/>
      <c r="BP831"/>
      <c r="BQ831"/>
      <c r="BR831"/>
      <c r="EM831"/>
    </row>
    <row r="832" spans="16:143" x14ac:dyDescent="0.2">
      <c r="P832"/>
      <c r="Q832"/>
      <c r="S832"/>
      <c r="T832"/>
      <c r="U832"/>
      <c r="V832"/>
      <c r="W832"/>
      <c r="X832"/>
      <c r="Y832"/>
      <c r="Z832"/>
      <c r="AA832"/>
      <c r="AB832"/>
      <c r="AC832"/>
      <c r="AD832"/>
      <c r="AE832"/>
      <c r="AF832"/>
      <c r="AG832"/>
      <c r="AH832"/>
      <c r="AI832"/>
      <c r="AJ832"/>
      <c r="AK832"/>
      <c r="AL832"/>
      <c r="AM832"/>
      <c r="AN832"/>
      <c r="AO832"/>
      <c r="AP832"/>
      <c r="AQ832"/>
      <c r="AR832"/>
      <c r="AS832"/>
      <c r="AT832"/>
      <c r="AU832"/>
      <c r="AV832"/>
      <c r="AW832"/>
      <c r="AX832"/>
      <c r="AY832"/>
      <c r="AZ832"/>
      <c r="BA832"/>
      <c r="BB832"/>
      <c r="BC832"/>
      <c r="BD832"/>
      <c r="BE832"/>
      <c r="BF832"/>
      <c r="BG832"/>
      <c r="BH832"/>
      <c r="BI832"/>
      <c r="BJ832"/>
      <c r="BK832"/>
      <c r="BL832"/>
      <c r="BM832"/>
      <c r="BN832"/>
      <c r="BO832"/>
      <c r="BP832"/>
      <c r="BQ832"/>
      <c r="BR832"/>
      <c r="EM832"/>
    </row>
    <row r="833" spans="16:143" x14ac:dyDescent="0.2">
      <c r="P833"/>
      <c r="Q833"/>
      <c r="S833"/>
      <c r="T833"/>
      <c r="U833"/>
      <c r="V833"/>
      <c r="W833"/>
      <c r="X833"/>
      <c r="Y833"/>
      <c r="Z833"/>
      <c r="AA833"/>
      <c r="AB833"/>
      <c r="AC833"/>
      <c r="AD833"/>
      <c r="AE833"/>
      <c r="AF833"/>
      <c r="AG833"/>
      <c r="AH833"/>
      <c r="AI833"/>
      <c r="AJ833"/>
      <c r="AK833"/>
      <c r="AL833"/>
      <c r="AM833"/>
      <c r="AN833"/>
      <c r="AO833"/>
      <c r="AP833"/>
      <c r="AQ833"/>
      <c r="AR833"/>
      <c r="AS833"/>
      <c r="AT833"/>
      <c r="AU833"/>
      <c r="AV833"/>
      <c r="AW833"/>
      <c r="AX833"/>
      <c r="AY833"/>
      <c r="AZ833"/>
      <c r="BA833"/>
      <c r="BB833"/>
      <c r="BC833"/>
      <c r="BD833"/>
      <c r="BE833"/>
      <c r="BF833"/>
      <c r="BG833"/>
      <c r="BH833"/>
      <c r="BI833"/>
      <c r="BJ833"/>
      <c r="BK833"/>
      <c r="BL833"/>
      <c r="BM833"/>
      <c r="BN833"/>
      <c r="BO833"/>
      <c r="BP833"/>
      <c r="BQ833"/>
      <c r="BR833"/>
      <c r="EM833"/>
    </row>
    <row r="834" spans="16:143" x14ac:dyDescent="0.2">
      <c r="P834"/>
      <c r="Q834"/>
      <c r="S834"/>
      <c r="T834"/>
      <c r="U834"/>
      <c r="V834"/>
      <c r="W834"/>
      <c r="X834"/>
      <c r="Y834"/>
      <c r="Z834"/>
      <c r="AA834"/>
      <c r="AB834"/>
      <c r="AC834"/>
      <c r="AD834"/>
      <c r="AE834"/>
      <c r="AF834"/>
      <c r="AG834"/>
      <c r="AH834"/>
      <c r="AI834"/>
      <c r="AJ834"/>
      <c r="AK834"/>
      <c r="AL834"/>
      <c r="AM834"/>
      <c r="AN834"/>
      <c r="AO834"/>
      <c r="AP834"/>
      <c r="AQ834"/>
      <c r="AR834"/>
      <c r="AS834"/>
      <c r="AT834"/>
      <c r="AU834"/>
      <c r="AV834"/>
      <c r="AW834"/>
      <c r="AX834"/>
      <c r="AY834"/>
      <c r="AZ834"/>
      <c r="BA834"/>
      <c r="BB834"/>
      <c r="BC834"/>
      <c r="BD834"/>
      <c r="BE834"/>
      <c r="BF834"/>
      <c r="BG834"/>
      <c r="BH834"/>
      <c r="BI834"/>
      <c r="BJ834"/>
      <c r="BK834"/>
      <c r="BL834"/>
      <c r="BM834"/>
      <c r="BN834"/>
      <c r="BO834"/>
      <c r="BP834"/>
      <c r="BQ834"/>
      <c r="BR834"/>
      <c r="EM834"/>
    </row>
    <row r="835" spans="16:143" x14ac:dyDescent="0.2">
      <c r="P835"/>
      <c r="Q835"/>
      <c r="S835"/>
      <c r="T835"/>
      <c r="U835"/>
      <c r="V835"/>
      <c r="W835"/>
      <c r="X835"/>
      <c r="Y835"/>
      <c r="Z835"/>
      <c r="AA835"/>
      <c r="AB835"/>
      <c r="AC835"/>
      <c r="AD835"/>
      <c r="AE835"/>
      <c r="AF835"/>
      <c r="AG835"/>
      <c r="AH835"/>
      <c r="AI835"/>
      <c r="AJ835"/>
      <c r="AK835"/>
      <c r="AL835"/>
      <c r="AM835"/>
      <c r="AN835"/>
      <c r="AO835"/>
      <c r="AP835"/>
      <c r="AQ835"/>
      <c r="AR835"/>
      <c r="AS835"/>
      <c r="AT835"/>
      <c r="AU835"/>
      <c r="AV835"/>
      <c r="AW835"/>
      <c r="AX835"/>
      <c r="AY835"/>
      <c r="AZ835"/>
      <c r="BA835"/>
      <c r="BB835"/>
      <c r="BC835"/>
      <c r="BD835"/>
      <c r="BE835"/>
      <c r="BF835"/>
      <c r="BG835"/>
      <c r="BH835"/>
      <c r="BI835"/>
      <c r="BJ835"/>
      <c r="BK835"/>
      <c r="BL835"/>
      <c r="BM835"/>
      <c r="BN835"/>
      <c r="BO835"/>
      <c r="BP835"/>
      <c r="BQ835"/>
      <c r="BR835"/>
      <c r="EM835"/>
    </row>
    <row r="836" spans="16:143" x14ac:dyDescent="0.2">
      <c r="P836"/>
      <c r="Q836"/>
      <c r="S836"/>
      <c r="T836"/>
      <c r="U836"/>
      <c r="V836"/>
      <c r="W836"/>
      <c r="X836"/>
      <c r="Y836"/>
      <c r="Z836"/>
      <c r="AA836"/>
      <c r="AB836"/>
      <c r="AC836"/>
      <c r="AD836"/>
      <c r="AE836"/>
      <c r="AF836"/>
      <c r="AG836"/>
      <c r="AH836"/>
      <c r="AI836"/>
      <c r="AJ836"/>
      <c r="AK836"/>
      <c r="AL836"/>
      <c r="AM836"/>
      <c r="AN836"/>
      <c r="AO836"/>
      <c r="AP836"/>
      <c r="AQ836"/>
      <c r="AR836"/>
      <c r="AS836"/>
      <c r="AT836"/>
      <c r="AU836"/>
      <c r="AV836"/>
      <c r="AW836"/>
      <c r="AX836"/>
      <c r="AY836"/>
      <c r="AZ836"/>
      <c r="BA836"/>
      <c r="BB836"/>
      <c r="BC836"/>
      <c r="BD836"/>
      <c r="BE836"/>
      <c r="BF836"/>
      <c r="BG836"/>
      <c r="BH836"/>
      <c r="BI836"/>
      <c r="BJ836"/>
      <c r="BK836"/>
      <c r="BL836"/>
      <c r="BM836"/>
      <c r="BN836"/>
      <c r="BO836"/>
      <c r="BP836"/>
      <c r="BQ836"/>
      <c r="BR836"/>
      <c r="EM836"/>
    </row>
    <row r="837" spans="16:143" x14ac:dyDescent="0.2">
      <c r="P837"/>
      <c r="Q837"/>
      <c r="S837"/>
      <c r="T837"/>
      <c r="U837"/>
      <c r="V837"/>
      <c r="W837"/>
      <c r="X837"/>
      <c r="Y837"/>
      <c r="Z837"/>
      <c r="AA837"/>
      <c r="AB837"/>
      <c r="AC837"/>
      <c r="AD837"/>
      <c r="AE837"/>
      <c r="AF837"/>
      <c r="AG837"/>
      <c r="AH837"/>
      <c r="AI837"/>
      <c r="AJ837"/>
      <c r="AK837"/>
      <c r="AL837"/>
      <c r="AM837"/>
      <c r="AN837"/>
      <c r="AO837"/>
      <c r="AP837"/>
      <c r="AQ837"/>
      <c r="AR837"/>
      <c r="AS837"/>
      <c r="AT837"/>
      <c r="AU837"/>
      <c r="AV837"/>
      <c r="AW837"/>
      <c r="AX837"/>
      <c r="AY837"/>
      <c r="AZ837"/>
      <c r="BA837"/>
      <c r="BB837"/>
      <c r="BC837"/>
      <c r="BD837"/>
      <c r="BE837"/>
      <c r="BF837"/>
      <c r="BG837"/>
      <c r="BH837"/>
      <c r="BI837"/>
      <c r="BJ837"/>
      <c r="BK837"/>
      <c r="BL837"/>
      <c r="BM837"/>
      <c r="BN837"/>
      <c r="BO837"/>
      <c r="BP837"/>
      <c r="BQ837"/>
      <c r="BR837"/>
      <c r="EM837"/>
    </row>
    <row r="838" spans="16:143" x14ac:dyDescent="0.2">
      <c r="P838"/>
      <c r="Q838"/>
      <c r="S838"/>
      <c r="T838"/>
      <c r="U838"/>
      <c r="V838"/>
      <c r="W838"/>
      <c r="X838"/>
      <c r="Y838"/>
      <c r="Z838"/>
      <c r="AA838"/>
      <c r="AB838"/>
      <c r="AC838"/>
      <c r="AD838"/>
      <c r="AE838"/>
      <c r="AF838"/>
      <c r="AG838"/>
      <c r="AH838"/>
      <c r="AI838"/>
      <c r="AJ838"/>
      <c r="AK838"/>
      <c r="AL838"/>
      <c r="AM838"/>
      <c r="AN838"/>
      <c r="AO838"/>
      <c r="AP838"/>
      <c r="AQ838"/>
      <c r="AR838"/>
      <c r="AS838"/>
      <c r="AT838"/>
      <c r="AU838"/>
      <c r="AV838"/>
      <c r="AW838"/>
      <c r="AX838"/>
      <c r="AY838"/>
      <c r="AZ838"/>
      <c r="BA838"/>
      <c r="BB838"/>
      <c r="BC838"/>
      <c r="BD838"/>
      <c r="BE838"/>
      <c r="BF838"/>
      <c r="BG838"/>
      <c r="BH838"/>
      <c r="BI838"/>
      <c r="BJ838"/>
      <c r="BK838"/>
      <c r="BL838"/>
      <c r="BM838"/>
      <c r="BN838"/>
      <c r="BO838"/>
      <c r="BP838"/>
      <c r="BQ838"/>
      <c r="BR838"/>
      <c r="EM838"/>
    </row>
    <row r="839" spans="16:143" x14ac:dyDescent="0.2">
      <c r="P839"/>
      <c r="Q839"/>
      <c r="S839"/>
      <c r="T839"/>
      <c r="U839"/>
      <c r="V839"/>
      <c r="W839"/>
      <c r="X839"/>
      <c r="Y839"/>
      <c r="Z839"/>
      <c r="AA839"/>
      <c r="AB839"/>
      <c r="AC839"/>
      <c r="AD839"/>
      <c r="AE839"/>
      <c r="AF839"/>
      <c r="AG839"/>
      <c r="AH839"/>
      <c r="AI839"/>
      <c r="AJ839"/>
      <c r="AK839"/>
      <c r="AL839"/>
      <c r="AM839"/>
      <c r="AN839"/>
      <c r="AO839"/>
      <c r="AP839"/>
      <c r="AQ839"/>
      <c r="AR839"/>
      <c r="AS839"/>
      <c r="AT839"/>
      <c r="AU839"/>
      <c r="AV839"/>
      <c r="AW839"/>
      <c r="AX839"/>
      <c r="AY839"/>
      <c r="AZ839"/>
      <c r="BA839"/>
      <c r="BB839"/>
      <c r="BC839"/>
      <c r="BD839"/>
      <c r="BE839"/>
      <c r="BF839"/>
      <c r="BG839"/>
      <c r="BH839"/>
      <c r="BI839"/>
      <c r="BJ839"/>
      <c r="BK839"/>
      <c r="BL839"/>
      <c r="BM839"/>
      <c r="BN839"/>
      <c r="BO839"/>
      <c r="BP839"/>
      <c r="BQ839"/>
      <c r="BR839"/>
      <c r="EM839"/>
    </row>
    <row r="840" spans="16:143" x14ac:dyDescent="0.2">
      <c r="P840"/>
      <c r="Q840"/>
      <c r="S840"/>
      <c r="T840"/>
      <c r="U840"/>
      <c r="V840"/>
      <c r="W840"/>
      <c r="X840"/>
      <c r="Y840"/>
      <c r="Z840"/>
      <c r="AA840"/>
      <c r="AB840"/>
      <c r="AC840"/>
      <c r="AD840"/>
      <c r="AE840"/>
      <c r="AF840"/>
      <c r="AG840"/>
      <c r="AH840"/>
      <c r="AI840"/>
      <c r="AJ840"/>
      <c r="AK840"/>
      <c r="AL840"/>
      <c r="AM840"/>
      <c r="AN840"/>
      <c r="AO840"/>
      <c r="AP840"/>
      <c r="AQ840"/>
      <c r="AR840"/>
      <c r="AS840"/>
      <c r="AT840"/>
      <c r="AU840"/>
      <c r="AV840"/>
      <c r="AW840"/>
      <c r="AX840"/>
      <c r="AY840"/>
      <c r="AZ840"/>
      <c r="BA840"/>
      <c r="BB840"/>
      <c r="BC840"/>
      <c r="BD840"/>
      <c r="BE840"/>
      <c r="BF840"/>
      <c r="BG840"/>
      <c r="BH840"/>
      <c r="BI840"/>
      <c r="BJ840"/>
      <c r="BK840"/>
      <c r="BL840"/>
      <c r="BM840"/>
      <c r="BN840"/>
      <c r="BO840"/>
      <c r="BP840"/>
      <c r="BQ840"/>
      <c r="BR840"/>
      <c r="EM840"/>
    </row>
    <row r="841" spans="16:143" x14ac:dyDescent="0.2">
      <c r="P841"/>
      <c r="Q841"/>
      <c r="S841"/>
      <c r="T841"/>
      <c r="U841"/>
      <c r="V841"/>
      <c r="W841"/>
      <c r="X841"/>
      <c r="Y841"/>
      <c r="Z841"/>
      <c r="AA841"/>
      <c r="AB841"/>
      <c r="AC841"/>
      <c r="AD841"/>
      <c r="AE841"/>
      <c r="AF841"/>
      <c r="AG841"/>
      <c r="AH841"/>
      <c r="AI841"/>
      <c r="AJ841"/>
      <c r="AK841"/>
      <c r="AL841"/>
      <c r="AM841"/>
      <c r="AN841"/>
      <c r="AO841"/>
      <c r="AP841"/>
      <c r="AQ841"/>
      <c r="AR841"/>
      <c r="AS841"/>
      <c r="AT841"/>
      <c r="AU841"/>
      <c r="AV841"/>
      <c r="AW841"/>
      <c r="AX841"/>
      <c r="AY841"/>
      <c r="AZ841"/>
      <c r="BA841"/>
      <c r="BB841"/>
      <c r="BC841"/>
      <c r="BD841"/>
      <c r="BE841"/>
      <c r="BF841"/>
      <c r="BG841"/>
      <c r="BH841"/>
      <c r="BI841"/>
      <c r="BJ841"/>
      <c r="BK841"/>
      <c r="BL841"/>
      <c r="BM841"/>
      <c r="BN841"/>
      <c r="BO841"/>
      <c r="BP841"/>
      <c r="BQ841"/>
      <c r="BR841"/>
      <c r="EM841"/>
    </row>
    <row r="842" spans="16:143" x14ac:dyDescent="0.2">
      <c r="P842"/>
      <c r="Q842"/>
      <c r="S842"/>
      <c r="T842"/>
      <c r="U842"/>
      <c r="V842"/>
      <c r="W842"/>
      <c r="X842"/>
      <c r="Y842"/>
      <c r="Z842"/>
      <c r="AA842"/>
      <c r="AB842"/>
      <c r="AC842"/>
      <c r="AD842"/>
      <c r="AE842"/>
      <c r="AF842"/>
      <c r="AG842"/>
      <c r="AH842"/>
      <c r="AI842"/>
      <c r="AJ842"/>
      <c r="AK842"/>
      <c r="AL842"/>
      <c r="AM842"/>
      <c r="AN842"/>
      <c r="AO842"/>
      <c r="AP842"/>
      <c r="AQ842"/>
      <c r="AR842"/>
      <c r="AS842"/>
      <c r="AT842"/>
      <c r="AU842"/>
      <c r="AV842"/>
      <c r="AW842"/>
      <c r="AX842"/>
      <c r="AY842"/>
      <c r="AZ842"/>
      <c r="BA842"/>
      <c r="BB842"/>
      <c r="BC842"/>
      <c r="BD842"/>
      <c r="BE842"/>
      <c r="BF842"/>
      <c r="BG842"/>
      <c r="BH842"/>
      <c r="BI842"/>
      <c r="BJ842"/>
      <c r="BK842"/>
      <c r="BL842"/>
      <c r="BM842"/>
      <c r="BN842"/>
      <c r="BO842"/>
      <c r="BP842"/>
      <c r="BQ842"/>
      <c r="BR842"/>
      <c r="EM842"/>
    </row>
    <row r="843" spans="16:143" x14ac:dyDescent="0.2">
      <c r="P843"/>
      <c r="Q843"/>
      <c r="S843"/>
      <c r="T843"/>
      <c r="U843"/>
      <c r="V843"/>
      <c r="W843"/>
      <c r="X843"/>
      <c r="Y843"/>
      <c r="Z843"/>
      <c r="AA843"/>
      <c r="AB843"/>
      <c r="AC843"/>
      <c r="AD843"/>
      <c r="AE843"/>
      <c r="AF843"/>
      <c r="AG843"/>
      <c r="AH843"/>
      <c r="AI843"/>
      <c r="AJ843"/>
      <c r="AK843"/>
      <c r="AL843"/>
      <c r="AM843"/>
      <c r="AN843"/>
      <c r="AO843"/>
      <c r="AP843"/>
      <c r="AQ843"/>
      <c r="AR843"/>
      <c r="AS843"/>
      <c r="AT843"/>
      <c r="AU843"/>
      <c r="AV843"/>
      <c r="AW843"/>
      <c r="AX843"/>
      <c r="AY843"/>
      <c r="AZ843"/>
      <c r="BA843"/>
      <c r="BB843"/>
      <c r="BC843"/>
      <c r="BD843"/>
      <c r="BE843"/>
      <c r="BF843"/>
      <c r="BG843"/>
      <c r="BH843"/>
      <c r="BI843"/>
      <c r="BJ843"/>
      <c r="BK843"/>
      <c r="BL843"/>
      <c r="BM843"/>
      <c r="BN843"/>
      <c r="BO843"/>
      <c r="BP843"/>
      <c r="BQ843"/>
      <c r="BR843"/>
      <c r="EM843"/>
    </row>
    <row r="844" spans="16:143" x14ac:dyDescent="0.2">
      <c r="P844"/>
      <c r="Q844"/>
      <c r="S844"/>
      <c r="T844"/>
      <c r="U844"/>
      <c r="V844"/>
      <c r="W844"/>
      <c r="X844"/>
      <c r="Y844"/>
      <c r="Z844"/>
      <c r="AA844"/>
      <c r="AB844"/>
      <c r="AC844"/>
      <c r="AD844"/>
      <c r="AE844"/>
      <c r="AF844"/>
      <c r="AG844"/>
      <c r="AH844"/>
      <c r="AI844"/>
      <c r="AJ844"/>
      <c r="AK844"/>
      <c r="AL844"/>
      <c r="AM844"/>
      <c r="AN844"/>
      <c r="AO844"/>
      <c r="AP844"/>
      <c r="AQ844"/>
      <c r="AR844"/>
      <c r="AS844"/>
      <c r="AT844"/>
      <c r="AU844"/>
      <c r="AV844"/>
      <c r="AW844"/>
      <c r="AX844"/>
      <c r="AY844"/>
      <c r="AZ844"/>
      <c r="BA844"/>
      <c r="BB844"/>
      <c r="BC844"/>
      <c r="BD844"/>
      <c r="BE844"/>
      <c r="BF844"/>
      <c r="BG844"/>
      <c r="BH844"/>
      <c r="BI844"/>
      <c r="BJ844"/>
      <c r="BK844"/>
      <c r="BL844"/>
      <c r="BM844"/>
      <c r="BN844"/>
      <c r="BO844"/>
      <c r="BP844"/>
      <c r="BQ844"/>
      <c r="BR844"/>
      <c r="EM844"/>
    </row>
    <row r="845" spans="16:143" x14ac:dyDescent="0.2">
      <c r="P845"/>
      <c r="Q845"/>
      <c r="S845"/>
      <c r="T845"/>
      <c r="U845"/>
      <c r="V845"/>
      <c r="W845"/>
      <c r="X845"/>
      <c r="Y845"/>
      <c r="Z845"/>
      <c r="AA845"/>
      <c r="AB845"/>
      <c r="AC845"/>
      <c r="AD845"/>
      <c r="AE845"/>
      <c r="AF845"/>
      <c r="AG845"/>
      <c r="AH845"/>
      <c r="AI845"/>
      <c r="AJ845"/>
      <c r="AK845"/>
      <c r="AL845"/>
      <c r="AM845"/>
      <c r="AN845"/>
      <c r="AO845"/>
      <c r="AP845"/>
      <c r="AQ845"/>
      <c r="AR845"/>
      <c r="AS845"/>
      <c r="AT845"/>
      <c r="AU845"/>
      <c r="AV845"/>
      <c r="AW845"/>
      <c r="AX845"/>
      <c r="AY845"/>
      <c r="AZ845"/>
      <c r="BA845"/>
      <c r="BB845"/>
      <c r="BC845"/>
      <c r="BD845"/>
      <c r="BE845"/>
      <c r="BF845"/>
      <c r="BG845"/>
      <c r="BH845"/>
      <c r="BI845"/>
      <c r="BJ845"/>
      <c r="BK845"/>
      <c r="BL845"/>
      <c r="BM845"/>
      <c r="BN845"/>
      <c r="BO845"/>
      <c r="BP845"/>
      <c r="BQ845"/>
      <c r="BR845"/>
      <c r="EM845"/>
    </row>
    <row r="846" spans="16:143" x14ac:dyDescent="0.2">
      <c r="P846"/>
      <c r="Q846"/>
      <c r="S846"/>
      <c r="T846"/>
      <c r="U846"/>
      <c r="V846"/>
      <c r="W846"/>
      <c r="X846"/>
      <c r="Y846"/>
      <c r="Z846"/>
      <c r="AA846"/>
      <c r="AB846"/>
      <c r="AC846"/>
      <c r="AD846"/>
      <c r="AE846"/>
      <c r="AF846"/>
      <c r="AG846"/>
      <c r="AH846"/>
      <c r="AI846"/>
      <c r="AJ846"/>
      <c r="AK846"/>
      <c r="AL846"/>
      <c r="AM846"/>
      <c r="AN846"/>
      <c r="AO846"/>
      <c r="AP846"/>
      <c r="AQ846"/>
      <c r="AR846"/>
      <c r="AS846"/>
      <c r="AT846"/>
      <c r="AU846"/>
      <c r="AV846"/>
      <c r="AW846"/>
      <c r="AX846"/>
      <c r="AY846"/>
      <c r="AZ846"/>
      <c r="BA846"/>
      <c r="BB846"/>
      <c r="BC846"/>
      <c r="BD846"/>
      <c r="BE846"/>
      <c r="BF846"/>
      <c r="BG846"/>
      <c r="BH846"/>
      <c r="BI846"/>
      <c r="BJ846"/>
      <c r="BK846"/>
      <c r="BL846"/>
      <c r="BM846"/>
      <c r="BN846"/>
      <c r="BO846"/>
      <c r="BP846"/>
      <c r="BQ846"/>
      <c r="BR846"/>
      <c r="EM846"/>
    </row>
    <row r="847" spans="16:143" x14ac:dyDescent="0.2">
      <c r="P847"/>
      <c r="Q847"/>
      <c r="S847"/>
      <c r="T847"/>
      <c r="U847"/>
      <c r="V847"/>
      <c r="W847"/>
      <c r="X847"/>
      <c r="Y847"/>
      <c r="Z847"/>
      <c r="AA847"/>
      <c r="AB847"/>
      <c r="AC847"/>
      <c r="AD847"/>
      <c r="AE847"/>
      <c r="AF847"/>
      <c r="AG847"/>
      <c r="AH847"/>
      <c r="AI847"/>
      <c r="AJ847"/>
      <c r="AK847"/>
      <c r="AL847"/>
      <c r="AM847"/>
      <c r="AN847"/>
      <c r="AO847"/>
      <c r="AP847"/>
      <c r="AQ847"/>
      <c r="AR847"/>
      <c r="AS847"/>
      <c r="AT847"/>
      <c r="AU847"/>
      <c r="AV847"/>
      <c r="AW847"/>
      <c r="AX847"/>
      <c r="AY847"/>
      <c r="AZ847"/>
      <c r="BA847"/>
      <c r="BB847"/>
      <c r="BC847"/>
      <c r="BD847"/>
      <c r="BE847"/>
      <c r="BF847"/>
      <c r="BG847"/>
      <c r="BH847"/>
      <c r="BI847"/>
      <c r="BJ847"/>
      <c r="BK847"/>
      <c r="BL847"/>
      <c r="BM847"/>
      <c r="BN847"/>
      <c r="BO847"/>
      <c r="BP847"/>
      <c r="BQ847"/>
      <c r="BR847"/>
      <c r="EM847"/>
    </row>
    <row r="848" spans="16:143" x14ac:dyDescent="0.2">
      <c r="P848"/>
      <c r="Q848"/>
      <c r="S848"/>
      <c r="T848"/>
      <c r="U848"/>
      <c r="V848"/>
      <c r="W848"/>
      <c r="X848"/>
      <c r="Y848"/>
      <c r="Z848"/>
      <c r="AA848"/>
      <c r="AB848"/>
      <c r="AC848"/>
      <c r="AD848"/>
      <c r="AE848"/>
      <c r="AF848"/>
      <c r="AG848"/>
      <c r="AH848"/>
      <c r="AI848"/>
      <c r="AJ848"/>
      <c r="AK848"/>
      <c r="AL848"/>
      <c r="AM848"/>
      <c r="AN848"/>
      <c r="AO848"/>
      <c r="AP848"/>
      <c r="AQ848"/>
      <c r="AR848"/>
      <c r="AS848"/>
      <c r="AT848"/>
      <c r="AU848"/>
      <c r="AV848"/>
      <c r="AW848"/>
      <c r="AX848"/>
      <c r="AY848"/>
      <c r="AZ848"/>
      <c r="BA848"/>
      <c r="BB848"/>
      <c r="BC848"/>
      <c r="BD848"/>
      <c r="BE848"/>
      <c r="BF848"/>
      <c r="BG848"/>
      <c r="BH848"/>
      <c r="BI848"/>
      <c r="BJ848"/>
      <c r="BK848"/>
      <c r="BL848"/>
      <c r="BM848"/>
      <c r="BN848"/>
      <c r="BO848"/>
      <c r="BP848"/>
      <c r="BQ848"/>
      <c r="BR848"/>
      <c r="EM848"/>
    </row>
    <row r="849" spans="16:143" x14ac:dyDescent="0.2">
      <c r="P849"/>
      <c r="Q849"/>
      <c r="S849"/>
      <c r="T849"/>
      <c r="U849"/>
      <c r="V849"/>
      <c r="W849"/>
      <c r="X849"/>
      <c r="Y849"/>
      <c r="Z849"/>
      <c r="AA849"/>
      <c r="AB849"/>
      <c r="AC849"/>
      <c r="AD849"/>
      <c r="AE849"/>
      <c r="AF849"/>
      <c r="AG849"/>
      <c r="AH849"/>
      <c r="AI849"/>
      <c r="AJ849"/>
      <c r="AK849"/>
      <c r="AL849"/>
      <c r="AM849"/>
      <c r="AN849"/>
      <c r="AO849"/>
      <c r="AP849"/>
      <c r="AQ849"/>
      <c r="AR849"/>
      <c r="AS849"/>
      <c r="AT849"/>
      <c r="AU849"/>
      <c r="AV849"/>
      <c r="AW849"/>
      <c r="AX849"/>
      <c r="AY849"/>
      <c r="AZ849"/>
      <c r="BA849"/>
      <c r="BB849"/>
      <c r="BC849"/>
      <c r="BD849"/>
      <c r="BE849"/>
      <c r="BF849"/>
      <c r="BG849"/>
      <c r="BH849"/>
      <c r="BI849"/>
      <c r="BJ849"/>
      <c r="BK849"/>
      <c r="BL849"/>
      <c r="BM849"/>
      <c r="BN849"/>
      <c r="BO849"/>
      <c r="BP849"/>
      <c r="BQ849"/>
      <c r="BR849"/>
      <c r="EM849"/>
    </row>
    <row r="850" spans="16:143" x14ac:dyDescent="0.2">
      <c r="P850"/>
      <c r="Q850"/>
      <c r="S850"/>
      <c r="T850"/>
      <c r="U850"/>
      <c r="V850"/>
      <c r="W850"/>
      <c r="X850"/>
      <c r="Y850"/>
      <c r="Z850"/>
      <c r="AA850"/>
      <c r="AB850"/>
      <c r="AC850"/>
      <c r="AD850"/>
      <c r="AE850"/>
      <c r="AF850"/>
      <c r="AG850"/>
      <c r="AH850"/>
      <c r="AI850"/>
      <c r="AJ850"/>
      <c r="AK850"/>
      <c r="AL850"/>
      <c r="AM850"/>
      <c r="AN850"/>
      <c r="AO850"/>
      <c r="AP850"/>
      <c r="AQ850"/>
      <c r="AR850"/>
      <c r="AS850"/>
      <c r="AT850"/>
      <c r="AU850"/>
      <c r="AV850"/>
      <c r="AW850"/>
      <c r="AX850"/>
      <c r="AY850"/>
      <c r="AZ850"/>
      <c r="BA850"/>
      <c r="BB850"/>
      <c r="BC850"/>
      <c r="BD850"/>
      <c r="BE850"/>
      <c r="BF850"/>
      <c r="BG850"/>
      <c r="BH850"/>
      <c r="BI850"/>
      <c r="BJ850"/>
      <c r="BK850"/>
      <c r="BL850"/>
      <c r="BM850"/>
      <c r="BN850"/>
      <c r="BO850"/>
      <c r="BP850"/>
      <c r="BQ850"/>
      <c r="BR850"/>
      <c r="EM850"/>
    </row>
    <row r="851" spans="16:143" x14ac:dyDescent="0.2">
      <c r="P851"/>
      <c r="Q851"/>
      <c r="S851"/>
      <c r="T851"/>
      <c r="U851"/>
      <c r="V851"/>
      <c r="W851"/>
      <c r="X851"/>
      <c r="Y851"/>
      <c r="Z851"/>
      <c r="AA851"/>
      <c r="AB851"/>
      <c r="AC851"/>
      <c r="AD851"/>
      <c r="AE851"/>
      <c r="AF851"/>
      <c r="AG851"/>
      <c r="AH851"/>
      <c r="AI851"/>
      <c r="AJ851"/>
      <c r="AK851"/>
      <c r="AL851"/>
      <c r="AM851"/>
      <c r="AN851"/>
      <c r="AO851"/>
      <c r="AP851"/>
      <c r="AQ851"/>
      <c r="AR851"/>
      <c r="AS851"/>
      <c r="AT851"/>
      <c r="AU851"/>
      <c r="AV851"/>
      <c r="AW851"/>
      <c r="AX851"/>
      <c r="AY851"/>
      <c r="AZ851"/>
      <c r="BA851"/>
      <c r="BB851"/>
      <c r="BC851"/>
      <c r="BD851"/>
      <c r="BE851"/>
      <c r="BF851"/>
      <c r="BG851"/>
      <c r="BH851"/>
      <c r="BI851"/>
      <c r="BJ851"/>
      <c r="BK851"/>
      <c r="BL851"/>
      <c r="BM851"/>
      <c r="BN851"/>
      <c r="BO851"/>
      <c r="BP851"/>
      <c r="BQ851"/>
      <c r="BR851"/>
      <c r="EM851"/>
    </row>
    <row r="852" spans="16:143" x14ac:dyDescent="0.2">
      <c r="P852"/>
      <c r="Q852"/>
      <c r="S852"/>
      <c r="T852"/>
      <c r="U852"/>
      <c r="V852"/>
      <c r="W852"/>
      <c r="X852"/>
      <c r="Y852"/>
      <c r="Z852"/>
      <c r="AA852"/>
      <c r="AB852"/>
      <c r="AC852"/>
      <c r="AD852"/>
      <c r="AE852"/>
      <c r="AF852"/>
      <c r="AG852"/>
      <c r="AH852"/>
      <c r="AI852"/>
      <c r="AJ852"/>
      <c r="AK852"/>
      <c r="AL852"/>
      <c r="AM852"/>
      <c r="AN852"/>
      <c r="AO852"/>
      <c r="AP852"/>
      <c r="AQ852"/>
      <c r="AR852"/>
      <c r="AS852"/>
      <c r="AT852"/>
      <c r="AU852"/>
      <c r="AV852"/>
      <c r="AW852"/>
      <c r="AX852"/>
      <c r="AY852"/>
      <c r="AZ852"/>
      <c r="BA852"/>
      <c r="BB852"/>
      <c r="BC852"/>
      <c r="BD852"/>
      <c r="BE852"/>
      <c r="BF852"/>
      <c r="BG852"/>
      <c r="BH852"/>
      <c r="BI852"/>
      <c r="BJ852"/>
      <c r="BK852"/>
      <c r="BL852"/>
      <c r="BM852"/>
      <c r="BN852"/>
      <c r="BO852"/>
      <c r="BP852"/>
      <c r="BQ852"/>
      <c r="BR852"/>
      <c r="EM852"/>
    </row>
    <row r="853" spans="16:143" x14ac:dyDescent="0.2">
      <c r="P853"/>
      <c r="Q853"/>
      <c r="S853"/>
      <c r="T853"/>
      <c r="U853"/>
      <c r="V853"/>
      <c r="W853"/>
      <c r="X853"/>
      <c r="Y853"/>
      <c r="Z853"/>
      <c r="AA853"/>
      <c r="AB853"/>
      <c r="AC853"/>
      <c r="AD853"/>
      <c r="AE853"/>
      <c r="AF853"/>
      <c r="AG853"/>
      <c r="AH853"/>
      <c r="AI853"/>
      <c r="AJ853"/>
      <c r="AK853"/>
      <c r="AL853"/>
      <c r="AM853"/>
      <c r="AN853"/>
      <c r="AO853"/>
      <c r="AP853"/>
      <c r="AQ853"/>
      <c r="AR853"/>
      <c r="AS853"/>
      <c r="AT853"/>
      <c r="AU853"/>
      <c r="AV853"/>
      <c r="AW853"/>
      <c r="AX853"/>
      <c r="AY853"/>
      <c r="AZ853"/>
      <c r="BA853"/>
      <c r="BB853"/>
      <c r="BC853"/>
      <c r="BD853"/>
      <c r="BE853"/>
      <c r="BF853"/>
      <c r="BG853"/>
      <c r="BH853"/>
      <c r="BI853"/>
      <c r="BJ853"/>
      <c r="BK853"/>
      <c r="BL853"/>
      <c r="BM853"/>
      <c r="BN853"/>
      <c r="BO853"/>
      <c r="BP853"/>
      <c r="BQ853"/>
      <c r="BR853"/>
      <c r="EM853"/>
    </row>
    <row r="854" spans="16:143" x14ac:dyDescent="0.2">
      <c r="P854"/>
      <c r="Q854"/>
      <c r="S854"/>
      <c r="T854"/>
      <c r="U854"/>
      <c r="V854"/>
      <c r="W854"/>
      <c r="X854"/>
      <c r="Y854"/>
      <c r="Z854"/>
      <c r="AA854"/>
      <c r="AB854"/>
      <c r="AC854"/>
      <c r="AD854"/>
      <c r="AE854"/>
      <c r="AF854"/>
      <c r="AG854"/>
      <c r="AH854"/>
      <c r="AI854"/>
      <c r="AJ854"/>
      <c r="AK854"/>
      <c r="AL854"/>
      <c r="AM854"/>
      <c r="AN854"/>
      <c r="AO854"/>
      <c r="AP854"/>
      <c r="AQ854"/>
      <c r="AR854"/>
      <c r="AS854"/>
      <c r="AT854"/>
      <c r="AU854"/>
      <c r="AV854"/>
      <c r="AW854"/>
      <c r="AX854"/>
      <c r="AY854"/>
      <c r="AZ854"/>
      <c r="BA854"/>
      <c r="BB854"/>
      <c r="BC854"/>
      <c r="BD854"/>
      <c r="BE854"/>
      <c r="BF854"/>
      <c r="BG854"/>
      <c r="BH854"/>
      <c r="BI854"/>
      <c r="BJ854"/>
      <c r="BK854"/>
      <c r="BL854"/>
      <c r="BM854"/>
      <c r="BN854"/>
      <c r="BO854"/>
      <c r="BP854"/>
      <c r="BQ854"/>
      <c r="BR854"/>
      <c r="EM854"/>
    </row>
    <row r="855" spans="16:143" x14ac:dyDescent="0.2">
      <c r="P855"/>
      <c r="Q855"/>
      <c r="S855"/>
      <c r="T855"/>
      <c r="U855"/>
      <c r="V855"/>
      <c r="W855"/>
      <c r="X855"/>
      <c r="Y855"/>
      <c r="Z855"/>
      <c r="AA855"/>
      <c r="AB855"/>
      <c r="AC855"/>
      <c r="AD855"/>
      <c r="AE855"/>
      <c r="AF855"/>
      <c r="AG855"/>
      <c r="AH855"/>
      <c r="AI855"/>
      <c r="AJ855"/>
      <c r="AK855"/>
      <c r="AL855"/>
      <c r="AM855"/>
      <c r="AN855"/>
      <c r="AO855"/>
      <c r="AP855"/>
      <c r="AQ855"/>
      <c r="AR855"/>
      <c r="AS855"/>
      <c r="AT855"/>
      <c r="AU855"/>
      <c r="AV855"/>
      <c r="AW855"/>
      <c r="AX855"/>
      <c r="AY855"/>
      <c r="AZ855"/>
      <c r="BA855"/>
      <c r="BB855"/>
      <c r="BC855"/>
      <c r="BD855"/>
      <c r="BE855"/>
      <c r="BF855"/>
      <c r="BG855"/>
      <c r="BH855"/>
      <c r="BI855"/>
      <c r="BJ855"/>
      <c r="BK855"/>
      <c r="BL855"/>
      <c r="BM855"/>
      <c r="BN855"/>
      <c r="BO855"/>
      <c r="BP855"/>
      <c r="BQ855"/>
      <c r="BR855"/>
      <c r="EM855"/>
    </row>
    <row r="856" spans="16:143" x14ac:dyDescent="0.2">
      <c r="P856"/>
      <c r="Q856"/>
      <c r="S856"/>
      <c r="T856"/>
      <c r="U856"/>
      <c r="V856"/>
      <c r="W856"/>
      <c r="X856"/>
      <c r="Y856"/>
      <c r="Z856"/>
      <c r="AA856"/>
      <c r="AB856"/>
      <c r="AC856"/>
      <c r="AD856"/>
      <c r="AE856"/>
      <c r="AF856"/>
      <c r="AG856"/>
      <c r="AH856"/>
      <c r="AI856"/>
      <c r="AJ856"/>
      <c r="AK856"/>
      <c r="AL856"/>
      <c r="AM856"/>
      <c r="AN856"/>
      <c r="AO856"/>
      <c r="AP856"/>
      <c r="AQ856"/>
      <c r="AR856"/>
      <c r="AS856"/>
      <c r="AT856"/>
      <c r="AU856"/>
      <c r="AV856"/>
      <c r="AW856"/>
      <c r="AX856"/>
      <c r="AY856"/>
      <c r="AZ856"/>
      <c r="BA856"/>
      <c r="BB856"/>
      <c r="BC856"/>
      <c r="BD856"/>
      <c r="BE856"/>
      <c r="BF856"/>
      <c r="BG856"/>
      <c r="BH856"/>
      <c r="BI856"/>
      <c r="BJ856"/>
      <c r="BK856"/>
      <c r="BL856"/>
      <c r="BM856"/>
      <c r="BN856"/>
      <c r="BO856"/>
      <c r="BP856"/>
      <c r="BQ856"/>
      <c r="BR856"/>
      <c r="EM856"/>
    </row>
    <row r="857" spans="16:143" x14ac:dyDescent="0.2">
      <c r="P857"/>
      <c r="Q857"/>
      <c r="S857"/>
      <c r="T857"/>
      <c r="U857"/>
      <c r="V857"/>
      <c r="W857"/>
      <c r="X857"/>
      <c r="Y857"/>
      <c r="Z857"/>
      <c r="AA857"/>
      <c r="AB857"/>
      <c r="AC857"/>
      <c r="AD857"/>
      <c r="AE857"/>
      <c r="AF857"/>
      <c r="AG857"/>
      <c r="AH857"/>
      <c r="AI857"/>
      <c r="AJ857"/>
      <c r="AK857"/>
      <c r="AL857"/>
      <c r="AM857"/>
      <c r="AN857"/>
      <c r="AO857"/>
      <c r="AP857"/>
      <c r="AQ857"/>
      <c r="AR857"/>
      <c r="AS857"/>
      <c r="AT857"/>
      <c r="AU857"/>
      <c r="AV857"/>
      <c r="AW857"/>
      <c r="AX857"/>
      <c r="AY857"/>
      <c r="AZ857"/>
      <c r="BA857"/>
      <c r="BB857"/>
      <c r="BC857"/>
      <c r="BD857"/>
      <c r="BE857"/>
      <c r="BF857"/>
      <c r="BG857"/>
      <c r="BH857"/>
      <c r="BI857"/>
      <c r="BJ857"/>
      <c r="BK857"/>
      <c r="BL857"/>
      <c r="BM857"/>
      <c r="BN857"/>
      <c r="BO857"/>
      <c r="BP857"/>
      <c r="BQ857"/>
      <c r="BR857"/>
      <c r="EM857"/>
    </row>
    <row r="858" spans="16:143" x14ac:dyDescent="0.2">
      <c r="P858"/>
      <c r="Q858"/>
      <c r="S858"/>
      <c r="T858"/>
      <c r="U858"/>
      <c r="V858"/>
      <c r="W858"/>
      <c r="X858"/>
      <c r="Y858"/>
      <c r="Z858"/>
      <c r="AA858"/>
      <c r="AB858"/>
      <c r="AC858"/>
      <c r="AD858"/>
      <c r="AE858"/>
      <c r="AF858"/>
      <c r="AG858"/>
      <c r="AH858"/>
      <c r="AI858"/>
      <c r="AJ858"/>
      <c r="AK858"/>
      <c r="AL858"/>
      <c r="AM858"/>
      <c r="AN858"/>
      <c r="AO858"/>
      <c r="AP858"/>
      <c r="AQ858"/>
      <c r="AR858"/>
      <c r="AS858"/>
      <c r="AT858"/>
      <c r="AU858"/>
      <c r="AV858"/>
      <c r="AW858"/>
      <c r="AX858"/>
      <c r="AY858"/>
      <c r="AZ858"/>
      <c r="BA858"/>
      <c r="BB858"/>
      <c r="BC858"/>
      <c r="BD858"/>
      <c r="BE858"/>
      <c r="BF858"/>
      <c r="BG858"/>
      <c r="BH858"/>
      <c r="BI858"/>
      <c r="BJ858"/>
      <c r="BK858"/>
      <c r="BL858"/>
      <c r="BM858"/>
      <c r="BN858"/>
      <c r="BO858"/>
      <c r="BP858"/>
      <c r="BQ858"/>
      <c r="BR858"/>
      <c r="EM858"/>
    </row>
    <row r="859" spans="16:143" x14ac:dyDescent="0.2">
      <c r="P859"/>
      <c r="Q859"/>
      <c r="S859"/>
      <c r="T859"/>
      <c r="U859"/>
      <c r="V859"/>
      <c r="W859"/>
      <c r="X859"/>
      <c r="Y859"/>
      <c r="Z859"/>
      <c r="AA859"/>
      <c r="AB859"/>
      <c r="AC859"/>
      <c r="AD859"/>
      <c r="AE859"/>
      <c r="AF859"/>
      <c r="AG859"/>
      <c r="AH859"/>
      <c r="AI859"/>
      <c r="AJ859"/>
      <c r="AK859"/>
      <c r="AL859"/>
      <c r="AM859"/>
      <c r="AN859"/>
      <c r="AO859"/>
      <c r="AP859"/>
      <c r="AQ859"/>
      <c r="AR859"/>
      <c r="AS859"/>
      <c r="AT859"/>
      <c r="AU859"/>
      <c r="AV859"/>
      <c r="AW859"/>
      <c r="AX859"/>
      <c r="AY859"/>
      <c r="AZ859"/>
      <c r="BA859"/>
      <c r="BB859"/>
      <c r="BC859"/>
      <c r="BD859"/>
      <c r="BE859"/>
      <c r="BF859"/>
      <c r="BG859"/>
      <c r="BH859"/>
      <c r="BI859"/>
      <c r="BJ859"/>
      <c r="BK859"/>
      <c r="BL859"/>
      <c r="BM859"/>
      <c r="BN859"/>
      <c r="BO859"/>
      <c r="BP859"/>
      <c r="BQ859"/>
      <c r="BR859"/>
      <c r="EM859"/>
    </row>
    <row r="860" spans="16:143" x14ac:dyDescent="0.2">
      <c r="P860"/>
      <c r="Q860"/>
      <c r="S860"/>
      <c r="T860"/>
      <c r="U860"/>
      <c r="V860"/>
      <c r="W860"/>
      <c r="X860"/>
      <c r="Y860"/>
      <c r="Z860"/>
      <c r="AA860"/>
      <c r="AB860"/>
      <c r="AC860"/>
      <c r="AD860"/>
      <c r="AE860"/>
      <c r="AF860"/>
      <c r="AG860"/>
      <c r="AH860"/>
      <c r="AI860"/>
      <c r="AJ860"/>
      <c r="AK860"/>
      <c r="AL860"/>
      <c r="AM860"/>
      <c r="AN860"/>
      <c r="AO860"/>
      <c r="AP860"/>
      <c r="AQ860"/>
      <c r="AR860"/>
      <c r="AS860"/>
      <c r="AT860"/>
      <c r="AU860"/>
      <c r="AV860"/>
      <c r="AW860"/>
      <c r="AX860"/>
      <c r="AY860"/>
      <c r="AZ860"/>
      <c r="BA860"/>
      <c r="BB860"/>
      <c r="BC860"/>
      <c r="BD860"/>
      <c r="BE860"/>
      <c r="BF860"/>
      <c r="BG860"/>
      <c r="BH860"/>
      <c r="BI860"/>
      <c r="BJ860"/>
      <c r="BK860"/>
      <c r="BL860"/>
      <c r="BM860"/>
      <c r="BN860"/>
      <c r="BO860"/>
      <c r="BP860"/>
      <c r="BQ860"/>
      <c r="BR860"/>
      <c r="EM860"/>
    </row>
    <row r="861" spans="16:143" x14ac:dyDescent="0.2">
      <c r="P861"/>
      <c r="Q861"/>
      <c r="S861"/>
      <c r="T861"/>
      <c r="U861"/>
      <c r="V861"/>
      <c r="W861"/>
      <c r="X861"/>
      <c r="Y861"/>
      <c r="Z861"/>
      <c r="AA861"/>
      <c r="AB861"/>
      <c r="AC861"/>
      <c r="AD861"/>
      <c r="AE861"/>
      <c r="AF861"/>
      <c r="AG861"/>
      <c r="AH861"/>
      <c r="AI861"/>
      <c r="AJ861"/>
      <c r="AK861"/>
      <c r="AL861"/>
      <c r="AM861"/>
      <c r="AN861"/>
      <c r="AO861"/>
      <c r="AP861"/>
      <c r="AQ861"/>
      <c r="AR861"/>
      <c r="AS861"/>
      <c r="AT861"/>
      <c r="AU861"/>
      <c r="AV861"/>
      <c r="AW861"/>
      <c r="AX861"/>
      <c r="AY861"/>
      <c r="AZ861"/>
      <c r="BA861"/>
      <c r="BB861"/>
      <c r="BC861"/>
      <c r="BD861"/>
      <c r="BE861"/>
      <c r="BF861"/>
      <c r="BG861"/>
      <c r="BH861"/>
      <c r="BI861"/>
      <c r="BJ861"/>
      <c r="BK861"/>
      <c r="BL861"/>
      <c r="BM861"/>
      <c r="BN861"/>
      <c r="BO861"/>
      <c r="BP861"/>
      <c r="BQ861"/>
      <c r="BR861"/>
      <c r="EM861"/>
    </row>
    <row r="862" spans="16:143" x14ac:dyDescent="0.2">
      <c r="P862"/>
      <c r="Q862"/>
      <c r="S862"/>
      <c r="T862"/>
      <c r="U862"/>
      <c r="V862"/>
      <c r="W862"/>
      <c r="X862"/>
      <c r="Y862"/>
      <c r="Z862"/>
      <c r="AA862"/>
      <c r="AB862"/>
      <c r="AC862"/>
      <c r="AD862"/>
      <c r="AE862"/>
      <c r="AF862"/>
      <c r="AG862"/>
      <c r="AH862"/>
      <c r="AI862"/>
      <c r="AJ862"/>
      <c r="AK862"/>
      <c r="AL862"/>
      <c r="AM862"/>
      <c r="AN862"/>
      <c r="AO862"/>
      <c r="AP862"/>
      <c r="AQ862"/>
      <c r="AR862"/>
      <c r="AS862"/>
      <c r="AT862"/>
      <c r="AU862"/>
      <c r="AV862"/>
      <c r="AW862"/>
      <c r="AX862"/>
      <c r="AY862"/>
      <c r="AZ862"/>
      <c r="BA862"/>
      <c r="BB862"/>
      <c r="BC862"/>
      <c r="BD862"/>
      <c r="BE862"/>
      <c r="BF862"/>
      <c r="BG862"/>
      <c r="BH862"/>
      <c r="BI862"/>
      <c r="BJ862"/>
      <c r="BK862"/>
      <c r="BL862"/>
      <c r="BM862"/>
      <c r="BN862"/>
      <c r="BO862"/>
      <c r="BP862"/>
      <c r="BQ862"/>
      <c r="BR862"/>
      <c r="EM862"/>
    </row>
    <row r="863" spans="16:143" x14ac:dyDescent="0.2">
      <c r="P863"/>
      <c r="Q863"/>
      <c r="S863"/>
      <c r="T863"/>
      <c r="U863"/>
      <c r="V863"/>
      <c r="W863"/>
      <c r="X863"/>
      <c r="Y863"/>
      <c r="Z863"/>
      <c r="AA863"/>
      <c r="AB863"/>
      <c r="AC863"/>
      <c r="AD863"/>
      <c r="AE863"/>
      <c r="AF863"/>
      <c r="AG863"/>
      <c r="AH863"/>
      <c r="AI863"/>
      <c r="AJ863"/>
      <c r="AK863"/>
      <c r="AL863"/>
      <c r="AM863"/>
      <c r="AN863"/>
      <c r="AO863"/>
      <c r="AP863"/>
      <c r="AQ863"/>
      <c r="AR863"/>
      <c r="AS863"/>
      <c r="AT863"/>
      <c r="AU863"/>
      <c r="AV863"/>
      <c r="AW863"/>
      <c r="AX863"/>
      <c r="AY863"/>
      <c r="AZ863"/>
      <c r="BA863"/>
      <c r="BB863"/>
      <c r="BC863"/>
      <c r="BD863"/>
      <c r="BE863"/>
      <c r="BF863"/>
      <c r="BG863"/>
      <c r="BH863"/>
      <c r="BI863"/>
      <c r="BJ863"/>
      <c r="BK863"/>
      <c r="BL863"/>
      <c r="BM863"/>
      <c r="BN863"/>
      <c r="BO863"/>
      <c r="BP863"/>
      <c r="BQ863"/>
      <c r="BR863"/>
      <c r="EM863"/>
    </row>
    <row r="864" spans="16:143" x14ac:dyDescent="0.2">
      <c r="P864"/>
      <c r="Q864"/>
      <c r="S864"/>
      <c r="T864"/>
      <c r="U864"/>
      <c r="V864"/>
      <c r="W864"/>
      <c r="X864"/>
      <c r="Y864"/>
      <c r="Z864"/>
      <c r="AA864"/>
      <c r="AB864"/>
      <c r="AC864"/>
      <c r="AD864"/>
      <c r="AE864"/>
      <c r="AF864"/>
      <c r="AG864"/>
      <c r="AH864"/>
      <c r="AI864"/>
      <c r="AJ864"/>
      <c r="AK864"/>
      <c r="AL864"/>
      <c r="AM864"/>
      <c r="AN864"/>
      <c r="AO864"/>
      <c r="AP864"/>
      <c r="AQ864"/>
      <c r="AR864"/>
      <c r="AS864"/>
      <c r="AT864"/>
      <c r="AU864"/>
      <c r="AV864"/>
      <c r="AW864"/>
      <c r="AX864"/>
      <c r="AY864"/>
      <c r="AZ864"/>
      <c r="BA864"/>
      <c r="BB864"/>
      <c r="BC864"/>
      <c r="BD864"/>
      <c r="BE864"/>
      <c r="BF864"/>
      <c r="BG864"/>
      <c r="BH864"/>
      <c r="BI864"/>
      <c r="BJ864"/>
      <c r="BK864"/>
      <c r="BL864"/>
      <c r="BM864"/>
      <c r="BN864"/>
      <c r="BO864"/>
      <c r="BP864"/>
      <c r="BQ864"/>
      <c r="BR864"/>
      <c r="EM864"/>
    </row>
    <row r="865" spans="16:143" x14ac:dyDescent="0.2">
      <c r="P865"/>
      <c r="Q865"/>
      <c r="S865"/>
      <c r="T865"/>
      <c r="U865"/>
      <c r="V865"/>
      <c r="W865"/>
      <c r="X865"/>
      <c r="Y865"/>
      <c r="Z865"/>
      <c r="AA865"/>
      <c r="AB865"/>
      <c r="AC865"/>
      <c r="AD865"/>
      <c r="AE865"/>
      <c r="AF865"/>
      <c r="AG865"/>
      <c r="AH865"/>
      <c r="AI865"/>
      <c r="AJ865"/>
      <c r="AK865"/>
      <c r="AL865"/>
      <c r="AM865"/>
      <c r="AN865"/>
      <c r="AO865"/>
      <c r="AP865"/>
      <c r="AQ865"/>
      <c r="AR865"/>
      <c r="AS865"/>
      <c r="AT865"/>
      <c r="AU865"/>
      <c r="AV865"/>
      <c r="AW865"/>
      <c r="AX865"/>
      <c r="AY865"/>
      <c r="AZ865"/>
      <c r="BA865"/>
      <c r="BB865"/>
      <c r="BC865"/>
      <c r="BD865"/>
      <c r="BE865"/>
      <c r="BF865"/>
      <c r="BG865"/>
      <c r="BH865"/>
      <c r="BI865"/>
      <c r="BJ865"/>
      <c r="BK865"/>
      <c r="BL865"/>
      <c r="BM865"/>
      <c r="BN865"/>
      <c r="BO865"/>
      <c r="BP865"/>
      <c r="BQ865"/>
      <c r="BR865"/>
      <c r="EM865"/>
    </row>
    <row r="866" spans="16:143" x14ac:dyDescent="0.2">
      <c r="P866"/>
      <c r="Q866"/>
      <c r="S866"/>
      <c r="T866"/>
      <c r="U866"/>
      <c r="V866"/>
      <c r="W866"/>
      <c r="X866"/>
      <c r="Y866"/>
      <c r="Z866"/>
      <c r="AA866"/>
      <c r="AB866"/>
      <c r="AC866"/>
      <c r="AD866"/>
      <c r="AE866"/>
      <c r="AF866"/>
      <c r="AG866"/>
      <c r="AH866"/>
      <c r="AI866"/>
      <c r="AJ866"/>
      <c r="AK866"/>
      <c r="AL866"/>
      <c r="AM866"/>
      <c r="AN866"/>
      <c r="AO866"/>
      <c r="AP866"/>
      <c r="AQ866"/>
      <c r="AR866"/>
      <c r="AS866"/>
      <c r="AT866"/>
      <c r="AU866"/>
      <c r="AV866"/>
      <c r="AW866"/>
      <c r="AX866"/>
      <c r="AY866"/>
      <c r="AZ866"/>
      <c r="BA866"/>
      <c r="BB866"/>
      <c r="BC866"/>
      <c r="BD866"/>
      <c r="BE866"/>
      <c r="BF866"/>
      <c r="BG866"/>
      <c r="BH866"/>
      <c r="BI866"/>
      <c r="BJ866"/>
      <c r="BK866"/>
      <c r="BL866"/>
      <c r="BM866"/>
      <c r="BN866"/>
      <c r="BO866"/>
      <c r="BP866"/>
      <c r="BQ866"/>
      <c r="BR866"/>
      <c r="EM866"/>
    </row>
    <row r="867" spans="16:143" x14ac:dyDescent="0.2">
      <c r="P867"/>
      <c r="Q867"/>
      <c r="S867"/>
      <c r="T867"/>
      <c r="U867"/>
      <c r="V867"/>
      <c r="W867"/>
      <c r="X867"/>
      <c r="Y867"/>
      <c r="Z867"/>
      <c r="AA867"/>
      <c r="AB867"/>
      <c r="AC867"/>
      <c r="AD867"/>
      <c r="AE867"/>
      <c r="AF867"/>
      <c r="AG867"/>
      <c r="AH867"/>
      <c r="AI867"/>
      <c r="AJ867"/>
      <c r="AK867"/>
      <c r="AL867"/>
      <c r="AM867"/>
      <c r="AN867"/>
      <c r="AO867"/>
      <c r="AP867"/>
      <c r="AQ867"/>
      <c r="AR867"/>
      <c r="AS867"/>
      <c r="AT867"/>
      <c r="AU867"/>
      <c r="AV867"/>
      <c r="AW867"/>
      <c r="AX867"/>
      <c r="AY867"/>
      <c r="AZ867"/>
      <c r="BA867"/>
      <c r="BB867"/>
      <c r="BC867"/>
      <c r="BD867"/>
      <c r="BE867"/>
      <c r="BF867"/>
      <c r="BG867"/>
      <c r="BH867"/>
      <c r="BI867"/>
      <c r="BJ867"/>
      <c r="BK867"/>
      <c r="BL867"/>
      <c r="BM867"/>
      <c r="BN867"/>
      <c r="BO867"/>
      <c r="BP867"/>
      <c r="BQ867"/>
      <c r="BR867"/>
      <c r="EM867"/>
    </row>
    <row r="868" spans="16:143" x14ac:dyDescent="0.2">
      <c r="P868"/>
      <c r="Q868"/>
      <c r="S868"/>
      <c r="T868"/>
      <c r="U868"/>
      <c r="V868"/>
      <c r="W868"/>
      <c r="X868"/>
      <c r="Y868"/>
      <c r="Z868"/>
      <c r="AA868"/>
      <c r="AB868"/>
      <c r="AC868"/>
      <c r="AD868"/>
      <c r="AE868"/>
      <c r="AF868"/>
      <c r="AG868"/>
      <c r="AH868"/>
      <c r="AI868"/>
      <c r="AJ868"/>
      <c r="AK868"/>
      <c r="AL868"/>
      <c r="AM868"/>
      <c r="AN868"/>
      <c r="AO868"/>
      <c r="AP868"/>
      <c r="AQ868"/>
      <c r="AR868"/>
      <c r="AS868"/>
      <c r="AT868"/>
      <c r="AU868"/>
      <c r="AV868"/>
      <c r="AW868"/>
      <c r="AX868"/>
      <c r="AY868"/>
      <c r="AZ868"/>
      <c r="BA868"/>
      <c r="BB868"/>
      <c r="BC868"/>
      <c r="BD868"/>
      <c r="BE868"/>
      <c r="BF868"/>
      <c r="BG868"/>
      <c r="BH868"/>
      <c r="BI868"/>
      <c r="BJ868"/>
      <c r="BK868"/>
      <c r="BL868"/>
      <c r="BM868"/>
      <c r="BN868"/>
      <c r="BO868"/>
      <c r="BP868"/>
      <c r="BQ868"/>
      <c r="BR868"/>
      <c r="EM868"/>
    </row>
    <row r="869" spans="16:143" x14ac:dyDescent="0.2">
      <c r="P869"/>
      <c r="Q869"/>
      <c r="S869"/>
      <c r="T869"/>
      <c r="U869"/>
      <c r="V869"/>
      <c r="W869"/>
      <c r="X869"/>
      <c r="Y869"/>
      <c r="Z869"/>
      <c r="AA869"/>
      <c r="AB869"/>
      <c r="AC869"/>
      <c r="AD869"/>
      <c r="AE869"/>
      <c r="AF869"/>
      <c r="AG869"/>
      <c r="AH869"/>
      <c r="AI869"/>
      <c r="AJ869"/>
      <c r="AK869"/>
      <c r="AL869"/>
      <c r="AM869"/>
      <c r="AN869"/>
      <c r="AO869"/>
      <c r="AP869"/>
      <c r="AQ869"/>
      <c r="AR869"/>
      <c r="AS869"/>
      <c r="AT869"/>
      <c r="AU869"/>
      <c r="AV869"/>
      <c r="AW869"/>
      <c r="AX869"/>
      <c r="AY869"/>
      <c r="AZ869"/>
      <c r="BA869"/>
      <c r="BB869"/>
      <c r="BC869"/>
      <c r="BD869"/>
      <c r="BE869"/>
      <c r="BF869"/>
      <c r="BG869"/>
      <c r="BH869"/>
      <c r="BI869"/>
      <c r="BJ869"/>
      <c r="BK869"/>
      <c r="BL869"/>
      <c r="BM869"/>
      <c r="BN869"/>
      <c r="BO869"/>
      <c r="BP869"/>
      <c r="BQ869"/>
      <c r="BR869"/>
      <c r="EM869"/>
    </row>
    <row r="870" spans="16:143" x14ac:dyDescent="0.2">
      <c r="P870"/>
      <c r="Q870"/>
      <c r="S870"/>
      <c r="T870"/>
      <c r="U870"/>
      <c r="V870"/>
      <c r="W870"/>
      <c r="X870"/>
      <c r="Y870"/>
      <c r="Z870"/>
      <c r="AA870"/>
      <c r="AB870"/>
      <c r="AC870"/>
      <c r="AD870"/>
      <c r="AE870"/>
      <c r="AF870"/>
      <c r="AG870"/>
      <c r="AH870"/>
      <c r="AI870"/>
      <c r="AJ870"/>
      <c r="AK870"/>
      <c r="AL870"/>
      <c r="AM870"/>
      <c r="AN870"/>
      <c r="AO870"/>
      <c r="AP870"/>
      <c r="AQ870"/>
      <c r="AR870"/>
      <c r="AS870"/>
      <c r="AT870"/>
      <c r="AU870"/>
      <c r="AV870"/>
      <c r="AW870"/>
      <c r="AX870"/>
      <c r="AY870"/>
      <c r="AZ870"/>
      <c r="BA870"/>
      <c r="BB870"/>
      <c r="BC870"/>
      <c r="BD870"/>
      <c r="BE870"/>
      <c r="BF870"/>
      <c r="BG870"/>
      <c r="BH870"/>
      <c r="BI870"/>
      <c r="BJ870"/>
      <c r="BK870"/>
      <c r="BL870"/>
      <c r="BM870"/>
      <c r="BN870"/>
      <c r="BO870"/>
      <c r="BP870"/>
      <c r="BQ870"/>
      <c r="BR870"/>
      <c r="EM870"/>
    </row>
    <row r="871" spans="16:143" x14ac:dyDescent="0.2">
      <c r="P871"/>
      <c r="Q871"/>
      <c r="S871"/>
      <c r="T871"/>
      <c r="U871"/>
      <c r="V871"/>
      <c r="W871"/>
      <c r="X871"/>
      <c r="Y871"/>
      <c r="Z871"/>
      <c r="AA871"/>
      <c r="AB871"/>
      <c r="AC871"/>
      <c r="AD871"/>
      <c r="AE871"/>
      <c r="AF871"/>
      <c r="AG871"/>
      <c r="AH871"/>
      <c r="AI871"/>
      <c r="AJ871"/>
      <c r="AK871"/>
      <c r="AL871"/>
      <c r="AM871"/>
      <c r="AN871"/>
      <c r="AO871"/>
      <c r="AP871"/>
      <c r="AQ871"/>
      <c r="AR871"/>
      <c r="AS871"/>
      <c r="AT871"/>
      <c r="AU871"/>
      <c r="AV871"/>
      <c r="AW871"/>
      <c r="AX871"/>
      <c r="AY871"/>
      <c r="AZ871"/>
      <c r="BA871"/>
      <c r="BB871"/>
      <c r="BC871"/>
      <c r="BD871"/>
      <c r="BE871"/>
      <c r="BF871"/>
      <c r="BG871"/>
      <c r="BH871"/>
      <c r="BI871"/>
      <c r="BJ871"/>
      <c r="BK871"/>
      <c r="BL871"/>
      <c r="BM871"/>
      <c r="BN871"/>
      <c r="BO871"/>
      <c r="BP871"/>
      <c r="BQ871"/>
      <c r="BR871"/>
      <c r="EM871"/>
    </row>
    <row r="872" spans="16:143" x14ac:dyDescent="0.2">
      <c r="P872"/>
      <c r="Q872"/>
      <c r="S872"/>
      <c r="T872"/>
      <c r="U872"/>
      <c r="V872"/>
      <c r="W872"/>
      <c r="X872"/>
      <c r="Y872"/>
      <c r="Z872"/>
      <c r="AA872"/>
      <c r="AB872"/>
      <c r="AC872"/>
      <c r="AD872"/>
      <c r="AE872"/>
      <c r="AF872"/>
      <c r="AG872"/>
      <c r="AH872"/>
      <c r="AI872"/>
      <c r="AJ872"/>
      <c r="AK872"/>
      <c r="AL872"/>
      <c r="AM872"/>
      <c r="AN872"/>
      <c r="AO872"/>
      <c r="AP872"/>
      <c r="AQ872"/>
      <c r="AR872"/>
      <c r="AS872"/>
      <c r="AT872"/>
      <c r="AU872"/>
      <c r="AV872"/>
      <c r="AW872"/>
      <c r="AX872"/>
      <c r="AY872"/>
      <c r="AZ872"/>
      <c r="BA872"/>
      <c r="BB872"/>
      <c r="BC872"/>
      <c r="BD872"/>
      <c r="BE872"/>
      <c r="BF872"/>
      <c r="BG872"/>
      <c r="BH872"/>
      <c r="BI872"/>
      <c r="BJ872"/>
      <c r="BK872"/>
      <c r="BL872"/>
      <c r="BM872"/>
      <c r="BN872"/>
      <c r="BO872"/>
      <c r="BP872"/>
      <c r="BQ872"/>
      <c r="BR872"/>
      <c r="EM872"/>
    </row>
    <row r="873" spans="16:143" x14ac:dyDescent="0.2">
      <c r="P873"/>
      <c r="Q873"/>
      <c r="S873"/>
      <c r="T873"/>
      <c r="U873"/>
      <c r="V873"/>
      <c r="W873"/>
      <c r="X873"/>
      <c r="Y873"/>
      <c r="Z873"/>
      <c r="AA873"/>
      <c r="AB873"/>
      <c r="AC873"/>
      <c r="AD873"/>
      <c r="AE873"/>
      <c r="AF873"/>
      <c r="AG873"/>
      <c r="AH873"/>
      <c r="AI873"/>
      <c r="AJ873"/>
      <c r="AK873"/>
      <c r="AL873"/>
      <c r="AM873"/>
      <c r="AN873"/>
      <c r="AO873"/>
      <c r="AP873"/>
      <c r="AQ873"/>
      <c r="AR873"/>
      <c r="AS873"/>
      <c r="AT873"/>
      <c r="AU873"/>
      <c r="AV873"/>
      <c r="AW873"/>
      <c r="AX873"/>
      <c r="AY873"/>
      <c r="AZ873"/>
      <c r="BA873"/>
      <c r="BB873"/>
      <c r="BC873"/>
      <c r="BD873"/>
      <c r="BE873"/>
      <c r="BF873"/>
      <c r="BG873"/>
      <c r="BH873"/>
      <c r="BI873"/>
      <c r="BJ873"/>
      <c r="BK873"/>
      <c r="BL873"/>
      <c r="BM873"/>
      <c r="BN873"/>
      <c r="BO873"/>
      <c r="BP873"/>
      <c r="BQ873"/>
      <c r="BR873"/>
      <c r="EM873"/>
    </row>
    <row r="874" spans="16:143" x14ac:dyDescent="0.2">
      <c r="P874"/>
      <c r="Q874"/>
      <c r="S874"/>
      <c r="T874"/>
      <c r="U874"/>
      <c r="V874"/>
      <c r="W874"/>
      <c r="X874"/>
      <c r="Y874"/>
      <c r="Z874"/>
      <c r="AA874"/>
      <c r="AB874"/>
      <c r="AC874"/>
      <c r="AD874"/>
      <c r="AE874"/>
      <c r="AF874"/>
      <c r="AG874"/>
      <c r="AH874"/>
      <c r="AI874"/>
      <c r="AJ874"/>
      <c r="AK874"/>
      <c r="AL874"/>
      <c r="AM874"/>
      <c r="AN874"/>
      <c r="AO874"/>
      <c r="AP874"/>
      <c r="AQ874"/>
      <c r="AR874"/>
      <c r="AS874"/>
      <c r="AT874"/>
      <c r="AU874"/>
      <c r="AV874"/>
      <c r="AW874"/>
      <c r="AX874"/>
      <c r="AY874"/>
      <c r="AZ874"/>
      <c r="BA874"/>
      <c r="BB874"/>
      <c r="BC874"/>
      <c r="BD874"/>
      <c r="BE874"/>
      <c r="BF874"/>
      <c r="BG874"/>
      <c r="BH874"/>
      <c r="BI874"/>
      <c r="BJ874"/>
      <c r="BK874"/>
      <c r="BL874"/>
      <c r="BM874"/>
      <c r="BN874"/>
      <c r="BO874"/>
      <c r="BP874"/>
      <c r="BQ874"/>
      <c r="BR874"/>
      <c r="EM874"/>
    </row>
    <row r="875" spans="16:143" x14ac:dyDescent="0.2">
      <c r="P875"/>
      <c r="Q875"/>
      <c r="S875"/>
      <c r="T875"/>
      <c r="U875"/>
      <c r="V875"/>
      <c r="W875"/>
      <c r="X875"/>
      <c r="Y875"/>
      <c r="Z875"/>
      <c r="AA875"/>
      <c r="AB875"/>
      <c r="AC875"/>
      <c r="AD875"/>
      <c r="AE875"/>
      <c r="AF875"/>
      <c r="AG875"/>
      <c r="AH875"/>
      <c r="AI875"/>
      <c r="AJ875"/>
      <c r="AK875"/>
      <c r="AL875"/>
      <c r="AM875"/>
      <c r="AN875"/>
      <c r="AO875"/>
      <c r="AP875"/>
      <c r="AQ875"/>
      <c r="AR875"/>
      <c r="AS875"/>
      <c r="AT875"/>
      <c r="AU875"/>
      <c r="AV875"/>
      <c r="AW875"/>
      <c r="AX875"/>
      <c r="AY875"/>
      <c r="AZ875"/>
      <c r="BA875"/>
      <c r="BB875"/>
      <c r="BC875"/>
      <c r="BD875"/>
      <c r="BE875"/>
      <c r="BF875"/>
      <c r="BG875"/>
      <c r="BH875"/>
      <c r="BI875"/>
      <c r="BJ875"/>
      <c r="BK875"/>
      <c r="BL875"/>
      <c r="BM875"/>
      <c r="BN875"/>
      <c r="BO875"/>
      <c r="BP875"/>
      <c r="BQ875"/>
      <c r="BR875"/>
      <c r="EM875"/>
    </row>
    <row r="876" spans="16:143" x14ac:dyDescent="0.2">
      <c r="P876"/>
      <c r="Q876"/>
      <c r="S876"/>
      <c r="T876"/>
      <c r="U876"/>
      <c r="V876"/>
      <c r="W876"/>
      <c r="X876"/>
      <c r="Y876"/>
      <c r="Z876"/>
      <c r="AA876"/>
      <c r="AB876"/>
      <c r="AC876"/>
      <c r="AD876"/>
      <c r="AE876"/>
      <c r="AF876"/>
      <c r="AG876"/>
      <c r="AH876"/>
      <c r="AI876"/>
      <c r="AJ876"/>
      <c r="AK876"/>
      <c r="AL876"/>
      <c r="AM876"/>
      <c r="AN876"/>
      <c r="AO876"/>
      <c r="AP876"/>
      <c r="AQ876"/>
      <c r="AR876"/>
      <c r="AS876"/>
      <c r="AT876"/>
      <c r="AU876"/>
      <c r="AV876"/>
      <c r="AW876"/>
      <c r="AX876"/>
      <c r="AY876"/>
      <c r="AZ876"/>
      <c r="BA876"/>
      <c r="BB876"/>
      <c r="BC876"/>
      <c r="BD876"/>
      <c r="BE876"/>
      <c r="BF876"/>
      <c r="BG876"/>
      <c r="BH876"/>
      <c r="BI876"/>
      <c r="BJ876"/>
      <c r="BK876"/>
      <c r="BL876"/>
      <c r="BM876"/>
      <c r="BN876"/>
      <c r="BO876"/>
      <c r="BP876"/>
      <c r="BQ876"/>
      <c r="BR876"/>
      <c r="EM876"/>
    </row>
    <row r="877" spans="16:143" x14ac:dyDescent="0.2">
      <c r="P877"/>
      <c r="Q877"/>
      <c r="S877"/>
      <c r="T877"/>
      <c r="U877"/>
      <c r="V877"/>
      <c r="W877"/>
      <c r="X877"/>
      <c r="Y877"/>
      <c r="Z877"/>
      <c r="AA877"/>
      <c r="AB877"/>
      <c r="AC877"/>
      <c r="AD877"/>
      <c r="AE877"/>
      <c r="AF877"/>
      <c r="AG877"/>
      <c r="AH877"/>
      <c r="AI877"/>
      <c r="AJ877"/>
      <c r="AK877"/>
      <c r="AL877"/>
      <c r="AM877"/>
      <c r="AN877"/>
      <c r="AO877"/>
      <c r="AP877"/>
      <c r="AQ877"/>
      <c r="AR877"/>
      <c r="AS877"/>
      <c r="AT877"/>
      <c r="AU877"/>
      <c r="AV877"/>
      <c r="AW877"/>
      <c r="AX877"/>
      <c r="AY877"/>
      <c r="AZ877"/>
      <c r="BA877"/>
      <c r="BB877"/>
      <c r="BC877"/>
      <c r="BD877"/>
      <c r="BE877"/>
      <c r="BF877"/>
      <c r="BG877"/>
      <c r="BH877"/>
      <c r="BI877"/>
      <c r="BJ877"/>
      <c r="BK877"/>
      <c r="BL877"/>
      <c r="BM877"/>
      <c r="BN877"/>
      <c r="BO877"/>
      <c r="BP877"/>
      <c r="BQ877"/>
      <c r="BR877"/>
      <c r="EM877"/>
    </row>
    <row r="878" spans="16:143" x14ac:dyDescent="0.2">
      <c r="P878"/>
      <c r="Q878"/>
      <c r="S878"/>
      <c r="T878"/>
      <c r="U878"/>
      <c r="V878"/>
      <c r="W878"/>
      <c r="X878"/>
      <c r="Y878"/>
      <c r="Z878"/>
      <c r="AA878"/>
      <c r="AB878"/>
      <c r="AC878"/>
      <c r="AD878"/>
      <c r="AE878"/>
      <c r="AF878"/>
      <c r="AG878"/>
      <c r="AH878"/>
      <c r="AI878"/>
      <c r="AJ878"/>
      <c r="AK878"/>
      <c r="AL878"/>
      <c r="AM878"/>
      <c r="AN878"/>
      <c r="AO878"/>
      <c r="AP878"/>
      <c r="AQ878"/>
      <c r="AR878"/>
      <c r="AS878"/>
      <c r="AT878"/>
      <c r="AU878"/>
      <c r="AV878"/>
      <c r="AW878"/>
      <c r="AX878"/>
      <c r="AY878"/>
      <c r="AZ878"/>
      <c r="BA878"/>
      <c r="BB878"/>
      <c r="BC878"/>
      <c r="BD878"/>
      <c r="BE878"/>
      <c r="BF878"/>
      <c r="BG878"/>
      <c r="BH878"/>
      <c r="BI878"/>
      <c r="BJ878"/>
      <c r="BK878"/>
      <c r="BL878"/>
      <c r="BM878"/>
      <c r="BN878"/>
      <c r="BO878"/>
      <c r="BP878"/>
      <c r="BQ878"/>
      <c r="BR878"/>
      <c r="EM878"/>
    </row>
    <row r="879" spans="16:143" x14ac:dyDescent="0.2">
      <c r="P879"/>
      <c r="Q879"/>
      <c r="S879"/>
      <c r="T879"/>
      <c r="U879"/>
      <c r="V879"/>
      <c r="W879"/>
      <c r="X879"/>
      <c r="Y879"/>
      <c r="Z879"/>
      <c r="AA879"/>
      <c r="AB879"/>
      <c r="AC879"/>
      <c r="AD879"/>
      <c r="AE879"/>
      <c r="AF879"/>
      <c r="AG879"/>
      <c r="AH879"/>
      <c r="AI879"/>
      <c r="AJ879"/>
      <c r="AK879"/>
      <c r="AL879"/>
      <c r="AM879"/>
      <c r="AN879"/>
      <c r="AO879"/>
      <c r="AP879"/>
      <c r="AQ879"/>
      <c r="AR879"/>
      <c r="AS879"/>
      <c r="AT879"/>
      <c r="AU879"/>
      <c r="AV879"/>
      <c r="AW879"/>
      <c r="AX879"/>
      <c r="AY879"/>
      <c r="AZ879"/>
      <c r="BA879"/>
      <c r="BB879"/>
      <c r="BC879"/>
      <c r="BD879"/>
      <c r="BE879"/>
      <c r="BF879"/>
      <c r="BG879"/>
      <c r="BH879"/>
      <c r="BI879"/>
      <c r="BJ879"/>
      <c r="BK879"/>
      <c r="BL879"/>
      <c r="BM879"/>
      <c r="BN879"/>
      <c r="BO879"/>
      <c r="BP879"/>
      <c r="BQ879"/>
      <c r="BR879"/>
      <c r="EM879"/>
    </row>
    <row r="880" spans="16:143" x14ac:dyDescent="0.2">
      <c r="P880"/>
      <c r="Q880"/>
      <c r="S880"/>
      <c r="T880"/>
      <c r="U880"/>
      <c r="V880"/>
      <c r="W880"/>
      <c r="X880"/>
      <c r="Y880"/>
      <c r="Z880"/>
      <c r="AA880"/>
      <c r="AB880"/>
      <c r="AC880"/>
      <c r="AD880"/>
      <c r="AE880"/>
      <c r="AF880"/>
      <c r="AG880"/>
      <c r="AH880"/>
      <c r="AI880"/>
      <c r="AJ880"/>
      <c r="AK880"/>
      <c r="AL880"/>
      <c r="AM880"/>
      <c r="AN880"/>
      <c r="AO880"/>
      <c r="AP880"/>
      <c r="AQ880"/>
      <c r="AR880"/>
      <c r="AS880"/>
      <c r="AT880"/>
      <c r="AU880"/>
      <c r="AV880"/>
      <c r="AW880"/>
      <c r="AX880"/>
      <c r="AY880"/>
      <c r="AZ880"/>
      <c r="BA880"/>
      <c r="BB880"/>
      <c r="BC880"/>
      <c r="BD880"/>
      <c r="BE880"/>
      <c r="BF880"/>
      <c r="BG880"/>
      <c r="BH880"/>
      <c r="BI880"/>
      <c r="BJ880"/>
      <c r="BK880"/>
      <c r="BL880"/>
      <c r="BM880"/>
      <c r="BN880"/>
      <c r="BO880"/>
      <c r="BP880"/>
      <c r="BQ880"/>
      <c r="BR880"/>
      <c r="EM880"/>
    </row>
    <row r="881" spans="16:143" x14ac:dyDescent="0.2">
      <c r="P881"/>
      <c r="Q881"/>
      <c r="S881"/>
      <c r="T881"/>
      <c r="U881"/>
      <c r="V881"/>
      <c r="W881"/>
      <c r="X881"/>
      <c r="Y881"/>
      <c r="Z881"/>
      <c r="AA881"/>
      <c r="AB881"/>
      <c r="AC881"/>
      <c r="AD881"/>
      <c r="AE881"/>
      <c r="AF881"/>
      <c r="AG881"/>
      <c r="AH881"/>
      <c r="AI881"/>
      <c r="AJ881"/>
      <c r="AK881"/>
      <c r="AL881"/>
      <c r="AM881"/>
      <c r="AN881"/>
      <c r="AO881"/>
      <c r="AP881"/>
      <c r="AQ881"/>
      <c r="AR881"/>
      <c r="AS881"/>
      <c r="AT881"/>
      <c r="AU881"/>
      <c r="AV881"/>
      <c r="AW881"/>
      <c r="AX881"/>
      <c r="AY881"/>
      <c r="AZ881"/>
      <c r="BA881"/>
      <c r="BB881"/>
      <c r="BC881"/>
      <c r="BD881"/>
      <c r="BE881"/>
      <c r="BF881"/>
      <c r="BG881"/>
      <c r="BH881"/>
      <c r="BI881"/>
      <c r="BJ881"/>
      <c r="BK881"/>
      <c r="BL881"/>
      <c r="BM881"/>
      <c r="BN881"/>
      <c r="BO881"/>
      <c r="BP881"/>
      <c r="BQ881"/>
      <c r="BR881"/>
      <c r="EM881"/>
    </row>
    <row r="882" spans="16:143" x14ac:dyDescent="0.2">
      <c r="P882"/>
      <c r="Q882"/>
      <c r="S882"/>
      <c r="T882"/>
      <c r="U882"/>
      <c r="V882"/>
      <c r="W882"/>
      <c r="X882"/>
      <c r="Y882"/>
      <c r="Z882"/>
      <c r="AA882"/>
      <c r="AB882"/>
      <c r="AC882"/>
      <c r="AD882"/>
      <c r="AE882"/>
      <c r="AF882"/>
      <c r="AG882"/>
      <c r="AH882"/>
      <c r="AI882"/>
      <c r="AJ882"/>
      <c r="AK882"/>
      <c r="AL882"/>
      <c r="AM882"/>
      <c r="AN882"/>
      <c r="AO882"/>
      <c r="AP882"/>
      <c r="AQ882"/>
      <c r="AR882"/>
      <c r="AS882"/>
      <c r="AT882"/>
      <c r="AU882"/>
      <c r="AV882"/>
      <c r="AW882"/>
      <c r="AX882"/>
      <c r="AY882"/>
      <c r="AZ882"/>
      <c r="BA882"/>
      <c r="BB882"/>
      <c r="BC882"/>
      <c r="BD882"/>
      <c r="BE882"/>
      <c r="BF882"/>
      <c r="BG882"/>
      <c r="BH882"/>
      <c r="BI882"/>
      <c r="BJ882"/>
      <c r="BK882"/>
      <c r="BL882"/>
      <c r="BM882"/>
      <c r="BN882"/>
      <c r="BO882"/>
      <c r="BP882"/>
      <c r="BQ882"/>
      <c r="BR882"/>
      <c r="EM882"/>
    </row>
    <row r="883" spans="16:143" x14ac:dyDescent="0.2">
      <c r="P883"/>
      <c r="Q883"/>
      <c r="S883"/>
      <c r="T883"/>
      <c r="U883"/>
      <c r="V883"/>
      <c r="W883"/>
      <c r="X883"/>
      <c r="Y883"/>
      <c r="Z883"/>
      <c r="AA883"/>
      <c r="AB883"/>
      <c r="AC883"/>
      <c r="AD883"/>
      <c r="AE883"/>
      <c r="AF883"/>
      <c r="AG883"/>
      <c r="AH883"/>
      <c r="AI883"/>
      <c r="AJ883"/>
      <c r="AK883"/>
      <c r="AL883"/>
      <c r="AM883"/>
      <c r="AN883"/>
      <c r="AO883"/>
      <c r="AP883"/>
      <c r="AQ883"/>
      <c r="AR883"/>
      <c r="AS883"/>
      <c r="AT883"/>
      <c r="AU883"/>
      <c r="AV883"/>
      <c r="AW883"/>
      <c r="AX883"/>
      <c r="AY883"/>
      <c r="AZ883"/>
      <c r="BA883"/>
      <c r="BB883"/>
      <c r="BC883"/>
      <c r="BD883"/>
      <c r="BE883"/>
      <c r="BF883"/>
      <c r="BG883"/>
      <c r="BH883"/>
      <c r="BI883"/>
      <c r="BJ883"/>
      <c r="BK883"/>
      <c r="BL883"/>
      <c r="BM883"/>
      <c r="BN883"/>
      <c r="BO883"/>
      <c r="BP883"/>
      <c r="BQ883"/>
      <c r="BR883"/>
      <c r="EM883"/>
    </row>
    <row r="884" spans="16:143" x14ac:dyDescent="0.2">
      <c r="P884"/>
      <c r="Q884"/>
      <c r="S884"/>
      <c r="T884"/>
      <c r="U884"/>
      <c r="V884"/>
      <c r="W884"/>
      <c r="X884"/>
      <c r="Y884"/>
      <c r="Z884"/>
      <c r="AA884"/>
      <c r="AB884"/>
      <c r="AC884"/>
      <c r="AD884"/>
      <c r="AE884"/>
      <c r="AF884"/>
      <c r="AG884"/>
      <c r="AH884"/>
      <c r="AI884"/>
      <c r="AJ884"/>
      <c r="AK884"/>
      <c r="AL884"/>
      <c r="AM884"/>
      <c r="AN884"/>
      <c r="AO884"/>
      <c r="AP884"/>
      <c r="AQ884"/>
      <c r="AR884"/>
      <c r="AS884"/>
      <c r="AT884"/>
      <c r="AU884"/>
      <c r="AV884"/>
      <c r="AW884"/>
      <c r="AX884"/>
      <c r="AY884"/>
      <c r="AZ884"/>
      <c r="BA884"/>
      <c r="BB884"/>
      <c r="BC884"/>
      <c r="BD884"/>
      <c r="BE884"/>
      <c r="BF884"/>
      <c r="BG884"/>
      <c r="BH884"/>
      <c r="BI884"/>
      <c r="BJ884"/>
      <c r="BK884"/>
      <c r="BL884"/>
      <c r="BM884"/>
      <c r="BN884"/>
      <c r="BO884"/>
      <c r="BP884"/>
      <c r="BQ884"/>
      <c r="BR884"/>
      <c r="EM884"/>
    </row>
    <row r="885" spans="16:143" x14ac:dyDescent="0.2">
      <c r="P885"/>
      <c r="Q885"/>
      <c r="S885"/>
      <c r="T885"/>
      <c r="U885"/>
      <c r="V885"/>
      <c r="W885"/>
      <c r="X885"/>
      <c r="Y885"/>
      <c r="Z885"/>
      <c r="AA885"/>
      <c r="AB885"/>
      <c r="AC885"/>
      <c r="AD885"/>
      <c r="AE885"/>
      <c r="AF885"/>
      <c r="AG885"/>
      <c r="AH885"/>
      <c r="AI885"/>
      <c r="AJ885"/>
      <c r="AK885"/>
      <c r="AL885"/>
      <c r="AM885"/>
      <c r="AN885"/>
      <c r="AO885"/>
      <c r="AP885"/>
      <c r="AQ885"/>
      <c r="AR885"/>
      <c r="AS885"/>
      <c r="AT885"/>
      <c r="AU885"/>
      <c r="AV885"/>
      <c r="AW885"/>
      <c r="AX885"/>
      <c r="AY885"/>
      <c r="AZ885"/>
      <c r="BA885"/>
      <c r="BB885"/>
      <c r="BC885"/>
      <c r="BD885"/>
      <c r="BE885"/>
      <c r="BF885"/>
      <c r="BG885"/>
      <c r="BH885"/>
      <c r="BI885"/>
      <c r="BJ885"/>
      <c r="BK885"/>
      <c r="BL885"/>
      <c r="BM885"/>
      <c r="BN885"/>
      <c r="BO885"/>
      <c r="BP885"/>
      <c r="BQ885"/>
      <c r="BR885"/>
      <c r="EM885"/>
    </row>
    <row r="886" spans="16:143" x14ac:dyDescent="0.2">
      <c r="P886"/>
      <c r="Q886"/>
      <c r="S886"/>
      <c r="T886"/>
      <c r="U886"/>
      <c r="V886"/>
      <c r="W886"/>
      <c r="X886"/>
      <c r="Y886"/>
      <c r="Z886"/>
      <c r="AA886"/>
      <c r="AB886"/>
      <c r="AC886"/>
      <c r="AD886"/>
      <c r="AE886"/>
      <c r="AF886"/>
      <c r="AG886"/>
      <c r="AH886"/>
      <c r="AI886"/>
      <c r="AJ886"/>
      <c r="AK886"/>
      <c r="AL886"/>
      <c r="AM886"/>
      <c r="AN886"/>
      <c r="AO886"/>
      <c r="AP886"/>
      <c r="AQ886"/>
      <c r="AR886"/>
      <c r="AS886"/>
      <c r="AT886"/>
      <c r="AU886"/>
      <c r="AV886"/>
      <c r="AW886"/>
      <c r="AX886"/>
      <c r="AY886"/>
      <c r="AZ886"/>
      <c r="BA886"/>
      <c r="BB886"/>
      <c r="BC886"/>
      <c r="BD886"/>
      <c r="BE886"/>
      <c r="BF886"/>
      <c r="BG886"/>
      <c r="BH886"/>
      <c r="BI886"/>
      <c r="BJ886"/>
      <c r="BK886"/>
      <c r="BL886"/>
      <c r="BM886"/>
      <c r="BN886"/>
      <c r="BO886"/>
      <c r="BP886"/>
      <c r="BQ886"/>
      <c r="BR886"/>
      <c r="EM886"/>
    </row>
    <row r="887" spans="16:143" x14ac:dyDescent="0.2">
      <c r="P887"/>
      <c r="Q887"/>
      <c r="S887"/>
      <c r="T887"/>
      <c r="U887"/>
      <c r="V887"/>
      <c r="W887"/>
      <c r="X887"/>
      <c r="Y887"/>
      <c r="Z887"/>
      <c r="AA887"/>
      <c r="AB887"/>
      <c r="AC887"/>
      <c r="AD887"/>
      <c r="AE887"/>
      <c r="AF887"/>
      <c r="AG887"/>
      <c r="AH887"/>
      <c r="AI887"/>
      <c r="AJ887"/>
      <c r="AK887"/>
      <c r="AL887"/>
      <c r="AM887"/>
      <c r="AN887"/>
      <c r="AO887"/>
      <c r="AP887"/>
      <c r="AQ887"/>
      <c r="AR887"/>
      <c r="AS887"/>
      <c r="AT887"/>
      <c r="AU887"/>
      <c r="AV887"/>
      <c r="AW887"/>
      <c r="AX887"/>
      <c r="AY887"/>
      <c r="AZ887"/>
      <c r="BA887"/>
      <c r="BB887"/>
      <c r="BC887"/>
      <c r="BD887"/>
      <c r="BE887"/>
      <c r="BF887"/>
      <c r="BG887"/>
      <c r="BH887"/>
      <c r="BI887"/>
      <c r="BJ887"/>
      <c r="BK887"/>
      <c r="BL887"/>
      <c r="BM887"/>
      <c r="BN887"/>
      <c r="BO887"/>
      <c r="BP887"/>
      <c r="BQ887"/>
      <c r="BR887"/>
      <c r="EM887"/>
    </row>
    <row r="888" spans="16:143" x14ac:dyDescent="0.2">
      <c r="P888"/>
      <c r="Q888"/>
      <c r="S888"/>
      <c r="T888"/>
      <c r="U888"/>
      <c r="V888"/>
      <c r="W888"/>
      <c r="X888"/>
      <c r="Y888"/>
      <c r="Z888"/>
      <c r="AA888"/>
      <c r="AB888"/>
      <c r="AC888"/>
      <c r="AD888"/>
      <c r="AE888"/>
      <c r="AF888"/>
      <c r="AG888"/>
      <c r="AH888"/>
      <c r="AI888"/>
      <c r="AJ888"/>
      <c r="AK888"/>
      <c r="AL888"/>
      <c r="AM888"/>
      <c r="AN888"/>
      <c r="AO888"/>
      <c r="AP888"/>
      <c r="AQ888"/>
      <c r="AR888"/>
      <c r="AS888"/>
      <c r="AT888"/>
      <c r="AU888"/>
      <c r="AV888"/>
      <c r="AW888"/>
      <c r="AX888"/>
      <c r="AY888"/>
      <c r="AZ888"/>
      <c r="BA888"/>
      <c r="BB888"/>
      <c r="BC888"/>
      <c r="BD888"/>
      <c r="BE888"/>
      <c r="BF888"/>
      <c r="BG888"/>
      <c r="BH888"/>
      <c r="BI888"/>
      <c r="BJ888"/>
      <c r="BK888"/>
      <c r="BL888"/>
      <c r="BM888"/>
      <c r="BN888"/>
      <c r="BO888"/>
      <c r="BP888"/>
      <c r="BQ888"/>
      <c r="BR888"/>
      <c r="EM888"/>
    </row>
    <row r="889" spans="16:143" x14ac:dyDescent="0.2">
      <c r="P889"/>
      <c r="Q889"/>
      <c r="S889"/>
      <c r="T889"/>
      <c r="U889"/>
      <c r="V889"/>
      <c r="W889"/>
      <c r="X889"/>
      <c r="Y889"/>
      <c r="Z889"/>
      <c r="AA889"/>
      <c r="AB889"/>
      <c r="AC889"/>
      <c r="AD889"/>
      <c r="AE889"/>
      <c r="AF889"/>
      <c r="AG889"/>
      <c r="AH889"/>
      <c r="AI889"/>
      <c r="AJ889"/>
      <c r="AK889"/>
      <c r="AL889"/>
      <c r="AM889"/>
      <c r="AN889"/>
      <c r="AO889"/>
      <c r="AP889"/>
      <c r="AQ889"/>
      <c r="AR889"/>
      <c r="AS889"/>
      <c r="AT889"/>
      <c r="AU889"/>
      <c r="AV889"/>
      <c r="AW889"/>
      <c r="AX889"/>
      <c r="AY889"/>
      <c r="AZ889"/>
      <c r="BA889"/>
      <c r="BB889"/>
      <c r="BC889"/>
      <c r="BD889"/>
      <c r="BE889"/>
      <c r="BF889"/>
      <c r="BG889"/>
      <c r="BH889"/>
      <c r="BI889"/>
      <c r="BJ889"/>
      <c r="BK889"/>
      <c r="BL889"/>
      <c r="BM889"/>
      <c r="BN889"/>
      <c r="BO889"/>
      <c r="BP889"/>
      <c r="BQ889"/>
      <c r="BR889"/>
      <c r="EM889"/>
    </row>
    <row r="890" spans="16:143" x14ac:dyDescent="0.2">
      <c r="P890"/>
      <c r="Q890"/>
      <c r="S890"/>
      <c r="T890"/>
      <c r="U890"/>
      <c r="V890"/>
      <c r="W890"/>
      <c r="X890"/>
      <c r="Y890"/>
      <c r="Z890"/>
      <c r="AA890"/>
      <c r="AB890"/>
      <c r="AC890"/>
      <c r="AD890"/>
      <c r="AE890"/>
      <c r="AF890"/>
      <c r="AG890"/>
      <c r="AH890"/>
      <c r="AI890"/>
      <c r="AJ890"/>
      <c r="AK890"/>
      <c r="AL890"/>
      <c r="AM890"/>
      <c r="AN890"/>
      <c r="AO890"/>
      <c r="AP890"/>
      <c r="AQ890"/>
      <c r="AR890"/>
      <c r="AS890"/>
      <c r="AT890"/>
      <c r="AU890"/>
      <c r="AV890"/>
      <c r="AW890"/>
      <c r="AX890"/>
      <c r="AY890"/>
      <c r="AZ890"/>
      <c r="BA890"/>
      <c r="BB890"/>
      <c r="BC890"/>
      <c r="BD890"/>
      <c r="BE890"/>
      <c r="BF890"/>
      <c r="BG890"/>
      <c r="BH890"/>
      <c r="BI890"/>
      <c r="BJ890"/>
      <c r="BK890"/>
      <c r="BL890"/>
      <c r="BM890"/>
      <c r="BN890"/>
      <c r="BO890"/>
      <c r="BP890"/>
      <c r="BQ890"/>
      <c r="BR890"/>
      <c r="EM890"/>
    </row>
    <row r="891" spans="16:143" x14ac:dyDescent="0.2">
      <c r="P891"/>
      <c r="Q891"/>
      <c r="S891"/>
      <c r="T891"/>
      <c r="U891"/>
      <c r="V891"/>
      <c r="W891"/>
      <c r="X891"/>
      <c r="Y891"/>
      <c r="Z891"/>
      <c r="AA891"/>
      <c r="AB891"/>
      <c r="AC891"/>
      <c r="AD891"/>
      <c r="AE891"/>
      <c r="AF891"/>
      <c r="AG891"/>
      <c r="AH891"/>
      <c r="AI891"/>
      <c r="AJ891"/>
      <c r="AK891"/>
      <c r="AL891"/>
      <c r="AM891"/>
      <c r="AN891"/>
      <c r="AO891"/>
      <c r="AP891"/>
      <c r="AQ891"/>
      <c r="AR891"/>
      <c r="AS891"/>
      <c r="AT891"/>
      <c r="AU891"/>
      <c r="AV891"/>
      <c r="AW891"/>
      <c r="AX891"/>
      <c r="AY891"/>
      <c r="AZ891"/>
      <c r="BA891"/>
      <c r="BB891"/>
      <c r="BC891"/>
      <c r="BD891"/>
      <c r="BE891"/>
      <c r="BF891"/>
      <c r="BG891"/>
      <c r="BH891"/>
      <c r="BI891"/>
      <c r="BJ891"/>
      <c r="BK891"/>
      <c r="BL891"/>
      <c r="BM891"/>
      <c r="BN891"/>
      <c r="BO891"/>
      <c r="BP891"/>
      <c r="BQ891"/>
      <c r="BR891"/>
      <c r="EM891"/>
    </row>
    <row r="892" spans="16:143" x14ac:dyDescent="0.2">
      <c r="P892"/>
      <c r="Q892"/>
      <c r="S892"/>
      <c r="T892"/>
      <c r="U892"/>
      <c r="V892"/>
      <c r="W892"/>
      <c r="X892"/>
      <c r="Y892"/>
      <c r="Z892"/>
      <c r="AA892"/>
      <c r="AB892"/>
      <c r="AC892"/>
      <c r="AD892"/>
      <c r="AE892"/>
      <c r="AF892"/>
      <c r="AG892"/>
      <c r="AH892"/>
      <c r="AI892"/>
      <c r="AJ892"/>
      <c r="AK892"/>
      <c r="AL892"/>
      <c r="AM892"/>
      <c r="AN892"/>
      <c r="AO892"/>
      <c r="AP892"/>
      <c r="AQ892"/>
      <c r="AR892"/>
      <c r="AS892"/>
      <c r="AT892"/>
      <c r="AU892"/>
      <c r="AV892"/>
      <c r="AW892"/>
      <c r="AX892"/>
      <c r="AY892"/>
      <c r="AZ892"/>
      <c r="BA892"/>
      <c r="BB892"/>
      <c r="BC892"/>
      <c r="BD892"/>
      <c r="BE892"/>
      <c r="BF892"/>
      <c r="BG892"/>
      <c r="BH892"/>
      <c r="BI892"/>
      <c r="BJ892"/>
      <c r="BK892"/>
      <c r="BL892"/>
      <c r="BM892"/>
      <c r="BN892"/>
      <c r="BO892"/>
      <c r="BP892"/>
      <c r="BQ892"/>
      <c r="BR892"/>
      <c r="EM892"/>
    </row>
    <row r="893" spans="16:143" x14ac:dyDescent="0.2">
      <c r="P893"/>
      <c r="Q893"/>
      <c r="S893"/>
      <c r="T893"/>
      <c r="U893"/>
      <c r="V893"/>
      <c r="W893"/>
      <c r="X893"/>
      <c r="Y893"/>
      <c r="Z893"/>
      <c r="AA893"/>
      <c r="AB893"/>
      <c r="AC893"/>
      <c r="AD893"/>
      <c r="AE893"/>
      <c r="AF893"/>
      <c r="AG893"/>
      <c r="AH893"/>
      <c r="AI893"/>
      <c r="AJ893"/>
      <c r="AK893"/>
      <c r="AL893"/>
      <c r="AM893"/>
      <c r="AN893"/>
      <c r="AO893"/>
      <c r="AP893"/>
      <c r="AQ893"/>
      <c r="AR893"/>
      <c r="AS893"/>
      <c r="AT893"/>
      <c r="AU893"/>
      <c r="AV893"/>
      <c r="AW893"/>
      <c r="AX893"/>
      <c r="AY893"/>
      <c r="AZ893"/>
      <c r="BA893"/>
      <c r="BB893"/>
      <c r="BC893"/>
      <c r="BD893"/>
      <c r="BE893"/>
      <c r="BF893"/>
      <c r="BG893"/>
      <c r="BH893"/>
      <c r="BI893"/>
      <c r="BJ893"/>
      <c r="BK893"/>
      <c r="BL893"/>
      <c r="BM893"/>
      <c r="BN893"/>
      <c r="BO893"/>
      <c r="BP893"/>
      <c r="BQ893"/>
      <c r="BR893"/>
      <c r="EM893"/>
    </row>
    <row r="894" spans="16:143" x14ac:dyDescent="0.2">
      <c r="P894"/>
      <c r="Q894"/>
      <c r="S894"/>
      <c r="T894"/>
      <c r="U894"/>
      <c r="V894"/>
      <c r="W894"/>
      <c r="X894"/>
      <c r="Y894"/>
      <c r="Z894"/>
      <c r="AA894"/>
      <c r="AB894"/>
      <c r="AC894"/>
      <c r="AD894"/>
      <c r="AE894"/>
      <c r="AF894"/>
      <c r="AG894"/>
      <c r="AH894"/>
      <c r="AI894"/>
      <c r="AJ894"/>
      <c r="AK894"/>
      <c r="AL894"/>
      <c r="AM894"/>
      <c r="AN894"/>
      <c r="AO894"/>
      <c r="AP894"/>
      <c r="AQ894"/>
      <c r="AR894"/>
      <c r="AS894"/>
      <c r="AT894"/>
      <c r="AU894"/>
      <c r="AV894"/>
      <c r="AW894"/>
      <c r="AX894"/>
      <c r="AY894"/>
      <c r="AZ894"/>
      <c r="BA894"/>
      <c r="BB894"/>
      <c r="BC894"/>
      <c r="BD894"/>
      <c r="BE894"/>
      <c r="BF894"/>
      <c r="BG894"/>
      <c r="BH894"/>
      <c r="BI894"/>
      <c r="BJ894"/>
      <c r="BK894"/>
      <c r="BL894"/>
      <c r="BM894"/>
      <c r="BN894"/>
      <c r="BO894"/>
      <c r="BP894"/>
      <c r="BQ894"/>
      <c r="BR894"/>
      <c r="EM894"/>
    </row>
    <row r="895" spans="16:143" x14ac:dyDescent="0.2">
      <c r="P895"/>
      <c r="Q895"/>
      <c r="S895"/>
      <c r="T895"/>
      <c r="U895"/>
      <c r="V895"/>
      <c r="W895"/>
      <c r="X895"/>
      <c r="Y895"/>
      <c r="Z895"/>
      <c r="AA895"/>
      <c r="AB895"/>
      <c r="AC895"/>
      <c r="AD895"/>
      <c r="AE895"/>
      <c r="AF895"/>
      <c r="AG895"/>
      <c r="AH895"/>
      <c r="AI895"/>
      <c r="AJ895"/>
      <c r="AK895"/>
      <c r="AL895"/>
      <c r="AM895"/>
      <c r="AN895"/>
      <c r="AO895"/>
      <c r="AP895"/>
      <c r="AQ895"/>
      <c r="AR895"/>
      <c r="AS895"/>
      <c r="AT895"/>
      <c r="AU895"/>
      <c r="AV895"/>
      <c r="AW895"/>
      <c r="AX895"/>
      <c r="AY895"/>
      <c r="AZ895"/>
      <c r="BA895"/>
      <c r="BB895"/>
      <c r="BC895"/>
      <c r="BD895"/>
      <c r="BE895"/>
      <c r="BF895"/>
      <c r="BG895"/>
      <c r="BH895"/>
      <c r="BI895"/>
      <c r="BJ895"/>
      <c r="BK895"/>
      <c r="BL895"/>
      <c r="BM895"/>
      <c r="BN895"/>
      <c r="BO895"/>
      <c r="BP895"/>
      <c r="BQ895"/>
      <c r="BR895"/>
      <c r="EM895"/>
    </row>
    <row r="896" spans="16:143" x14ac:dyDescent="0.2">
      <c r="P896"/>
      <c r="Q896"/>
      <c r="S896"/>
      <c r="T896"/>
      <c r="U896"/>
      <c r="V896"/>
      <c r="W896"/>
      <c r="X896"/>
      <c r="Y896"/>
      <c r="Z896"/>
      <c r="AA896"/>
      <c r="AB896"/>
      <c r="AC896"/>
      <c r="AD896"/>
      <c r="AE896"/>
      <c r="AF896"/>
      <c r="AG896"/>
      <c r="AH896"/>
      <c r="AI896"/>
      <c r="AJ896"/>
      <c r="AK896"/>
      <c r="AL896"/>
      <c r="AM896"/>
      <c r="AN896"/>
      <c r="AO896"/>
      <c r="AP896"/>
      <c r="AQ896"/>
      <c r="AR896"/>
      <c r="AS896"/>
      <c r="AT896"/>
      <c r="AU896"/>
      <c r="AV896"/>
      <c r="AW896"/>
      <c r="AX896"/>
      <c r="AY896"/>
      <c r="AZ896"/>
      <c r="BA896"/>
      <c r="BB896"/>
      <c r="BC896"/>
      <c r="BD896"/>
      <c r="BE896"/>
      <c r="BF896"/>
      <c r="BG896"/>
      <c r="BH896"/>
      <c r="BI896"/>
      <c r="BJ896"/>
      <c r="BK896"/>
      <c r="BL896"/>
      <c r="BM896"/>
      <c r="BN896"/>
      <c r="BO896"/>
      <c r="BP896"/>
      <c r="BQ896"/>
      <c r="BR896"/>
      <c r="EM896"/>
    </row>
    <row r="897" spans="16:143" x14ac:dyDescent="0.2">
      <c r="P897"/>
      <c r="Q897"/>
      <c r="S897"/>
      <c r="T897"/>
      <c r="U897"/>
      <c r="V897"/>
      <c r="W897"/>
      <c r="X897"/>
      <c r="Y897"/>
      <c r="Z897"/>
      <c r="AA897"/>
      <c r="AB897"/>
      <c r="AC897"/>
      <c r="AD897"/>
      <c r="AE897"/>
      <c r="AF897"/>
      <c r="AG897"/>
      <c r="AH897"/>
      <c r="AI897"/>
      <c r="AJ897"/>
      <c r="AK897"/>
      <c r="AL897"/>
      <c r="AM897"/>
      <c r="AN897"/>
      <c r="AO897"/>
      <c r="AP897"/>
      <c r="AQ897"/>
      <c r="AR897"/>
      <c r="AS897"/>
      <c r="AT897"/>
      <c r="AU897"/>
      <c r="AV897"/>
      <c r="AW897"/>
      <c r="AX897"/>
      <c r="AY897"/>
      <c r="AZ897"/>
      <c r="BA897"/>
      <c r="BB897"/>
      <c r="BC897"/>
      <c r="BD897"/>
      <c r="BE897"/>
      <c r="BF897"/>
      <c r="BG897"/>
      <c r="BH897"/>
      <c r="BI897"/>
      <c r="BJ897"/>
      <c r="BK897"/>
      <c r="BL897"/>
      <c r="BM897"/>
      <c r="BN897"/>
      <c r="BO897"/>
      <c r="BP897"/>
      <c r="BQ897"/>
      <c r="BR897"/>
      <c r="EM897"/>
    </row>
    <row r="898" spans="16:143" x14ac:dyDescent="0.2">
      <c r="P898"/>
      <c r="Q898"/>
      <c r="S898"/>
      <c r="T898"/>
      <c r="U898"/>
      <c r="V898"/>
      <c r="W898"/>
      <c r="X898"/>
      <c r="Y898"/>
      <c r="Z898"/>
      <c r="AA898"/>
      <c r="AB898"/>
      <c r="AC898"/>
      <c r="AD898"/>
      <c r="AE898"/>
      <c r="AF898"/>
      <c r="AG898"/>
      <c r="AH898"/>
      <c r="AI898"/>
      <c r="AJ898"/>
      <c r="AK898"/>
      <c r="AL898"/>
      <c r="AM898"/>
      <c r="AN898"/>
      <c r="AO898"/>
      <c r="AP898"/>
      <c r="AQ898"/>
      <c r="AR898"/>
      <c r="AS898"/>
      <c r="AT898"/>
      <c r="AU898"/>
      <c r="AV898"/>
      <c r="AW898"/>
      <c r="AX898"/>
      <c r="AY898"/>
      <c r="AZ898"/>
      <c r="BA898"/>
      <c r="BB898"/>
      <c r="BC898"/>
      <c r="BD898"/>
      <c r="BE898"/>
      <c r="BF898"/>
      <c r="BG898"/>
      <c r="BH898"/>
      <c r="BI898"/>
      <c r="BJ898"/>
      <c r="BK898"/>
      <c r="BL898"/>
      <c r="BM898"/>
      <c r="BN898"/>
      <c r="BO898"/>
      <c r="BP898"/>
      <c r="BQ898"/>
      <c r="BR898"/>
      <c r="EM898"/>
    </row>
    <row r="899" spans="16:143" x14ac:dyDescent="0.2">
      <c r="P899"/>
      <c r="Q899"/>
      <c r="S899"/>
      <c r="T899"/>
      <c r="U899"/>
      <c r="V899"/>
      <c r="W899"/>
      <c r="X899"/>
      <c r="Y899"/>
      <c r="Z899"/>
      <c r="AA899"/>
      <c r="AB899"/>
      <c r="AC899"/>
      <c r="AD899"/>
      <c r="AE899"/>
      <c r="AF899"/>
      <c r="AG899"/>
      <c r="AH899"/>
      <c r="AI899"/>
      <c r="AJ899"/>
      <c r="AK899"/>
      <c r="AL899"/>
      <c r="AM899"/>
      <c r="AN899"/>
      <c r="AO899"/>
      <c r="AP899"/>
      <c r="AQ899"/>
      <c r="AR899"/>
      <c r="AS899"/>
      <c r="AT899"/>
      <c r="AU899"/>
      <c r="AV899"/>
      <c r="AW899"/>
      <c r="AX899"/>
      <c r="AY899"/>
      <c r="AZ899"/>
      <c r="BA899"/>
      <c r="BB899"/>
      <c r="BC899"/>
      <c r="BD899"/>
      <c r="BE899"/>
      <c r="BF899"/>
      <c r="BG899"/>
      <c r="BH899"/>
      <c r="BI899"/>
      <c r="BJ899"/>
      <c r="BK899"/>
      <c r="BL899"/>
      <c r="BM899"/>
      <c r="BN899"/>
      <c r="BO899"/>
      <c r="BP899"/>
      <c r="BQ899"/>
      <c r="BR899"/>
      <c r="EM899"/>
    </row>
    <row r="900" spans="16:143" x14ac:dyDescent="0.2">
      <c r="P900"/>
      <c r="Q900"/>
      <c r="S900"/>
      <c r="T900"/>
      <c r="U900"/>
      <c r="V900"/>
      <c r="W900"/>
      <c r="X900"/>
      <c r="Y900"/>
      <c r="Z900"/>
      <c r="AA900"/>
      <c r="AB900"/>
      <c r="AC900"/>
      <c r="AD900"/>
      <c r="AE900"/>
      <c r="AF900"/>
      <c r="AG900"/>
      <c r="AH900"/>
      <c r="AI900"/>
      <c r="AJ900"/>
      <c r="AK900"/>
      <c r="AL900"/>
      <c r="AM900"/>
      <c r="AN900"/>
      <c r="AO900"/>
      <c r="AP900"/>
      <c r="AQ900"/>
      <c r="AR900"/>
      <c r="AS900"/>
      <c r="AT900"/>
      <c r="AU900"/>
      <c r="AV900"/>
      <c r="AW900"/>
      <c r="AX900"/>
      <c r="AY900"/>
      <c r="AZ900"/>
      <c r="BA900"/>
      <c r="BB900"/>
      <c r="BC900"/>
      <c r="BD900"/>
      <c r="BE900"/>
      <c r="BF900"/>
      <c r="BG900"/>
      <c r="BH900"/>
      <c r="BI900"/>
      <c r="BJ900"/>
      <c r="BK900"/>
      <c r="BL900"/>
      <c r="BM900"/>
      <c r="BN900"/>
      <c r="BO900"/>
      <c r="BP900"/>
      <c r="BQ900"/>
      <c r="BR900"/>
      <c r="EM900"/>
    </row>
    <row r="901" spans="16:143" x14ac:dyDescent="0.2">
      <c r="P901"/>
      <c r="Q901"/>
      <c r="S901"/>
      <c r="T901"/>
      <c r="U901"/>
      <c r="V901"/>
      <c r="W901"/>
      <c r="X901"/>
      <c r="Y901"/>
      <c r="Z901"/>
      <c r="AA901"/>
      <c r="AB901"/>
      <c r="AC901"/>
      <c r="AD901"/>
      <c r="AE901"/>
      <c r="AF901"/>
      <c r="AG901"/>
      <c r="AH901"/>
      <c r="AI901"/>
      <c r="AJ901"/>
      <c r="AK901"/>
      <c r="AL901"/>
      <c r="AM901"/>
      <c r="AN901"/>
      <c r="AO901"/>
      <c r="AP901"/>
      <c r="AQ901"/>
      <c r="AR901"/>
      <c r="AS901"/>
      <c r="AT901"/>
      <c r="AU901"/>
      <c r="AV901"/>
      <c r="AW901"/>
      <c r="AX901"/>
      <c r="AY901"/>
      <c r="AZ901"/>
      <c r="BA901"/>
      <c r="BB901"/>
      <c r="BC901"/>
      <c r="BD901"/>
      <c r="BE901"/>
      <c r="BF901"/>
      <c r="BG901"/>
      <c r="BH901"/>
      <c r="BI901"/>
      <c r="BJ901"/>
      <c r="BK901"/>
      <c r="BL901"/>
      <c r="BM901"/>
      <c r="BN901"/>
      <c r="BO901"/>
      <c r="BP901"/>
      <c r="BQ901"/>
      <c r="BR901"/>
      <c r="EM901"/>
    </row>
    <row r="902" spans="16:143" x14ac:dyDescent="0.2">
      <c r="P902"/>
      <c r="Q902"/>
      <c r="S902"/>
      <c r="T902"/>
      <c r="U902"/>
      <c r="V902"/>
      <c r="W902"/>
      <c r="X902"/>
      <c r="Y902"/>
      <c r="Z902"/>
      <c r="AA902"/>
      <c r="AB902"/>
      <c r="AC902"/>
      <c r="AD902"/>
      <c r="AE902"/>
      <c r="AF902"/>
      <c r="AG902"/>
      <c r="AH902"/>
      <c r="AI902"/>
      <c r="AJ902"/>
      <c r="AK902"/>
      <c r="AL902"/>
      <c r="AM902"/>
      <c r="AN902"/>
      <c r="AO902"/>
      <c r="AP902"/>
      <c r="AQ902"/>
      <c r="AR902"/>
      <c r="AS902"/>
      <c r="AT902"/>
      <c r="AU902"/>
      <c r="AV902"/>
      <c r="AW902"/>
      <c r="AX902"/>
      <c r="AY902"/>
      <c r="AZ902"/>
      <c r="BA902"/>
      <c r="BB902"/>
      <c r="BC902"/>
      <c r="BD902"/>
      <c r="BE902"/>
      <c r="BF902"/>
      <c r="BG902"/>
      <c r="BH902"/>
      <c r="BI902"/>
      <c r="BJ902"/>
      <c r="BK902"/>
      <c r="BL902"/>
      <c r="BM902"/>
      <c r="BN902"/>
      <c r="BO902"/>
      <c r="BP902"/>
      <c r="BQ902"/>
      <c r="BR902"/>
      <c r="EM902"/>
    </row>
    <row r="903" spans="16:143" x14ac:dyDescent="0.2">
      <c r="P903"/>
      <c r="Q903"/>
      <c r="S903"/>
      <c r="T903"/>
      <c r="U903"/>
      <c r="V903"/>
      <c r="W903"/>
      <c r="X903"/>
      <c r="Y903"/>
      <c r="Z903"/>
      <c r="AA903"/>
      <c r="AB903"/>
      <c r="AC903"/>
      <c r="AD903"/>
      <c r="AE903"/>
      <c r="AF903"/>
      <c r="AG903"/>
      <c r="AH903"/>
      <c r="AI903"/>
      <c r="AJ903"/>
      <c r="AK903"/>
      <c r="AL903"/>
      <c r="AM903"/>
      <c r="AN903"/>
      <c r="AO903"/>
      <c r="AP903"/>
      <c r="AQ903"/>
      <c r="AR903"/>
      <c r="AS903"/>
      <c r="AT903"/>
      <c r="AU903"/>
      <c r="AV903"/>
      <c r="AW903"/>
      <c r="AX903"/>
      <c r="AY903"/>
      <c r="AZ903"/>
      <c r="BA903"/>
      <c r="BB903"/>
      <c r="BC903"/>
      <c r="BD903"/>
      <c r="BE903"/>
      <c r="BF903"/>
      <c r="BG903"/>
      <c r="BH903"/>
      <c r="BI903"/>
      <c r="BJ903"/>
      <c r="BK903"/>
      <c r="BL903"/>
      <c r="BM903"/>
      <c r="BN903"/>
      <c r="BO903"/>
      <c r="BP903"/>
      <c r="BQ903"/>
      <c r="BR903"/>
      <c r="EM903"/>
    </row>
    <row r="904" spans="16:143" x14ac:dyDescent="0.2">
      <c r="P904"/>
      <c r="Q904"/>
      <c r="S904"/>
      <c r="T904"/>
      <c r="U904"/>
      <c r="V904"/>
      <c r="W904"/>
      <c r="X904"/>
      <c r="Y904"/>
      <c r="Z904"/>
      <c r="AA904"/>
      <c r="AB904"/>
      <c r="AC904"/>
      <c r="AD904"/>
      <c r="AE904"/>
      <c r="AF904"/>
      <c r="AG904"/>
      <c r="AH904"/>
      <c r="AI904"/>
      <c r="AJ904"/>
      <c r="AK904"/>
      <c r="AL904"/>
      <c r="AM904"/>
      <c r="AN904"/>
      <c r="AO904"/>
      <c r="AP904"/>
      <c r="AQ904"/>
      <c r="AR904"/>
      <c r="AS904"/>
      <c r="AT904"/>
      <c r="AU904"/>
      <c r="AV904"/>
      <c r="AW904"/>
      <c r="AX904"/>
      <c r="AY904"/>
      <c r="AZ904"/>
      <c r="BA904"/>
      <c r="BB904"/>
      <c r="BC904"/>
      <c r="BD904"/>
      <c r="BE904"/>
      <c r="BF904"/>
      <c r="BG904"/>
      <c r="BH904"/>
      <c r="BI904"/>
      <c r="BJ904"/>
      <c r="BK904"/>
      <c r="BL904"/>
      <c r="BM904"/>
      <c r="BN904"/>
      <c r="BO904"/>
      <c r="BP904"/>
      <c r="BQ904"/>
      <c r="BR904"/>
      <c r="EM904"/>
    </row>
    <row r="905" spans="16:143" x14ac:dyDescent="0.2">
      <c r="P905"/>
      <c r="Q905"/>
      <c r="S905"/>
      <c r="T905"/>
      <c r="U905"/>
      <c r="V905"/>
      <c r="W905"/>
      <c r="X905"/>
      <c r="Y905"/>
      <c r="Z905"/>
      <c r="AA905"/>
      <c r="AB905"/>
      <c r="AC905"/>
      <c r="AD905"/>
      <c r="AE905"/>
      <c r="AF905"/>
      <c r="AG905"/>
      <c r="AH905"/>
      <c r="AI905"/>
      <c r="AJ905"/>
      <c r="AK905"/>
      <c r="AL905"/>
      <c r="AM905"/>
      <c r="AN905"/>
      <c r="AO905"/>
      <c r="AP905"/>
      <c r="AQ905"/>
      <c r="AR905"/>
      <c r="AS905"/>
      <c r="AT905"/>
      <c r="AU905"/>
      <c r="AV905"/>
      <c r="AW905"/>
      <c r="AX905"/>
      <c r="AY905"/>
      <c r="AZ905"/>
      <c r="BA905"/>
      <c r="BB905"/>
      <c r="BC905"/>
      <c r="BD905"/>
      <c r="BE905"/>
      <c r="BF905"/>
      <c r="BG905"/>
      <c r="BH905"/>
      <c r="BI905"/>
      <c r="BJ905"/>
      <c r="BK905"/>
      <c r="BL905"/>
      <c r="BM905"/>
      <c r="BN905"/>
      <c r="BO905"/>
      <c r="BP905"/>
      <c r="BQ905"/>
      <c r="BR905"/>
      <c r="EM905"/>
    </row>
    <row r="906" spans="16:143" x14ac:dyDescent="0.2">
      <c r="P906"/>
      <c r="Q906"/>
      <c r="S906"/>
      <c r="T906"/>
      <c r="U906"/>
      <c r="V906"/>
      <c r="W906"/>
      <c r="X906"/>
      <c r="Y906"/>
      <c r="Z906"/>
      <c r="AA906"/>
      <c r="AB906"/>
      <c r="AC906"/>
      <c r="AD906"/>
      <c r="AE906"/>
      <c r="AF906"/>
      <c r="AG906"/>
      <c r="AH906"/>
      <c r="AI906"/>
      <c r="AJ906"/>
      <c r="AK906"/>
      <c r="AL906"/>
      <c r="AM906"/>
      <c r="AN906"/>
      <c r="AO906"/>
      <c r="AP906"/>
      <c r="AQ906"/>
      <c r="AR906"/>
      <c r="AS906"/>
      <c r="AT906"/>
      <c r="AU906"/>
      <c r="AV906"/>
      <c r="AW906"/>
      <c r="AX906"/>
      <c r="AY906"/>
      <c r="AZ906"/>
      <c r="BA906"/>
      <c r="BB906"/>
      <c r="BC906"/>
      <c r="BD906"/>
      <c r="BE906"/>
      <c r="BF906"/>
      <c r="BG906"/>
      <c r="BH906"/>
      <c r="BI906"/>
      <c r="BJ906"/>
      <c r="BK906"/>
      <c r="BL906"/>
      <c r="BM906"/>
      <c r="BN906"/>
      <c r="BO906"/>
      <c r="BP906"/>
      <c r="BQ906"/>
      <c r="BR906"/>
      <c r="EM906"/>
    </row>
    <row r="907" spans="16:143" x14ac:dyDescent="0.2">
      <c r="P907"/>
      <c r="Q907"/>
      <c r="S907"/>
      <c r="T907"/>
      <c r="U907"/>
      <c r="V907"/>
      <c r="W907"/>
      <c r="X907"/>
      <c r="Y907"/>
      <c r="Z907"/>
      <c r="AA907"/>
      <c r="AB907"/>
      <c r="AC907"/>
      <c r="AD907"/>
      <c r="AE907"/>
      <c r="AF907"/>
      <c r="AG907"/>
      <c r="AH907"/>
      <c r="AI907"/>
      <c r="AJ907"/>
      <c r="AK907"/>
      <c r="AL907"/>
      <c r="AM907"/>
      <c r="AN907"/>
      <c r="AO907"/>
      <c r="AP907"/>
      <c r="AQ907"/>
      <c r="AR907"/>
      <c r="AS907"/>
      <c r="AT907"/>
      <c r="AU907"/>
      <c r="AV907"/>
      <c r="AW907"/>
      <c r="AX907"/>
      <c r="AY907"/>
      <c r="AZ907"/>
      <c r="BA907"/>
      <c r="BB907"/>
      <c r="BC907"/>
      <c r="BD907"/>
      <c r="BE907"/>
      <c r="BF907"/>
      <c r="BG907"/>
      <c r="BH907"/>
      <c r="BI907"/>
      <c r="BJ907"/>
      <c r="BK907"/>
      <c r="BL907"/>
      <c r="BM907"/>
      <c r="BN907"/>
      <c r="BO907"/>
      <c r="BP907"/>
      <c r="BQ907"/>
      <c r="BR907"/>
      <c r="EM907"/>
    </row>
    <row r="908" spans="16:143" x14ac:dyDescent="0.2">
      <c r="P908"/>
      <c r="Q908"/>
      <c r="S908"/>
      <c r="T908"/>
      <c r="U908"/>
      <c r="V908"/>
      <c r="W908"/>
      <c r="X908"/>
      <c r="Y908"/>
      <c r="Z908"/>
      <c r="AA908"/>
      <c r="AB908"/>
      <c r="AC908"/>
      <c r="AD908"/>
      <c r="AE908"/>
      <c r="AF908"/>
      <c r="AG908"/>
      <c r="AH908"/>
      <c r="AI908"/>
      <c r="AJ908"/>
      <c r="AK908"/>
      <c r="AL908"/>
      <c r="AM908"/>
      <c r="AN908"/>
      <c r="AO908"/>
      <c r="AP908"/>
      <c r="AQ908"/>
      <c r="AR908"/>
      <c r="AS908"/>
      <c r="AT908"/>
      <c r="AU908"/>
      <c r="AV908"/>
      <c r="AW908"/>
      <c r="AX908"/>
      <c r="AY908"/>
      <c r="AZ908"/>
      <c r="BA908"/>
      <c r="BB908"/>
      <c r="BC908"/>
      <c r="BD908"/>
      <c r="BE908"/>
      <c r="BF908"/>
      <c r="BG908"/>
      <c r="BH908"/>
      <c r="BI908"/>
      <c r="BJ908"/>
      <c r="BK908"/>
      <c r="BL908"/>
      <c r="BM908"/>
      <c r="BN908"/>
      <c r="BO908"/>
      <c r="BP908"/>
      <c r="BQ908"/>
      <c r="BR908"/>
      <c r="EM908"/>
    </row>
    <row r="909" spans="16:143" x14ac:dyDescent="0.2">
      <c r="P909"/>
      <c r="Q909"/>
      <c r="S909"/>
      <c r="T909"/>
      <c r="U909"/>
      <c r="V909"/>
      <c r="W909"/>
      <c r="X909"/>
      <c r="Y909"/>
      <c r="Z909"/>
      <c r="AA909"/>
      <c r="AB909"/>
      <c r="AC909"/>
      <c r="AD909"/>
      <c r="AE909"/>
      <c r="AF909"/>
      <c r="AG909"/>
      <c r="AH909"/>
      <c r="AI909"/>
      <c r="AJ909"/>
      <c r="AK909"/>
      <c r="AL909"/>
      <c r="AM909"/>
      <c r="AN909"/>
      <c r="AO909"/>
      <c r="AP909"/>
      <c r="AQ909"/>
      <c r="AR909"/>
      <c r="AS909"/>
      <c r="AT909"/>
      <c r="AU909"/>
      <c r="AV909"/>
      <c r="AW909"/>
      <c r="AX909"/>
      <c r="AY909"/>
      <c r="AZ909"/>
      <c r="BA909"/>
      <c r="BB909"/>
      <c r="BC909"/>
      <c r="BD909"/>
      <c r="BE909"/>
      <c r="BF909"/>
      <c r="BG909"/>
      <c r="BH909"/>
      <c r="BI909"/>
      <c r="BJ909"/>
      <c r="BK909"/>
      <c r="BL909"/>
      <c r="BM909"/>
      <c r="BN909"/>
      <c r="BO909"/>
      <c r="BP909"/>
      <c r="BQ909"/>
      <c r="BR909"/>
      <c r="EM909"/>
    </row>
    <row r="910" spans="16:143" x14ac:dyDescent="0.2">
      <c r="P910"/>
      <c r="Q910"/>
      <c r="S910"/>
      <c r="T910"/>
      <c r="U910"/>
      <c r="V910"/>
      <c r="W910"/>
      <c r="X910"/>
      <c r="Y910"/>
      <c r="Z910"/>
      <c r="AA910"/>
      <c r="AB910"/>
      <c r="AC910"/>
      <c r="AD910"/>
      <c r="AE910"/>
      <c r="AF910"/>
      <c r="AG910"/>
      <c r="AH910"/>
      <c r="AI910"/>
      <c r="AJ910"/>
      <c r="AK910"/>
      <c r="AL910"/>
      <c r="AM910"/>
      <c r="AN910"/>
      <c r="AO910"/>
      <c r="AP910"/>
      <c r="AQ910"/>
      <c r="AR910"/>
      <c r="AS910"/>
      <c r="AT910"/>
      <c r="AU910"/>
      <c r="AV910"/>
      <c r="AW910"/>
      <c r="AX910"/>
      <c r="AY910"/>
      <c r="AZ910"/>
      <c r="BA910"/>
      <c r="BB910"/>
      <c r="BC910"/>
      <c r="BD910"/>
      <c r="BE910"/>
      <c r="BF910"/>
      <c r="BG910"/>
      <c r="BH910"/>
      <c r="BI910"/>
      <c r="BJ910"/>
      <c r="BK910"/>
      <c r="BL910"/>
      <c r="BM910"/>
      <c r="BN910"/>
      <c r="BO910"/>
      <c r="BP910"/>
      <c r="BQ910"/>
      <c r="BR910"/>
      <c r="EM910"/>
    </row>
    <row r="911" spans="16:143" x14ac:dyDescent="0.2">
      <c r="P911"/>
      <c r="Q911"/>
      <c r="S911"/>
      <c r="T911"/>
      <c r="U911"/>
      <c r="V911"/>
      <c r="W911"/>
      <c r="X911"/>
      <c r="Y911"/>
      <c r="Z911"/>
      <c r="AA911"/>
      <c r="AB911"/>
      <c r="AC911"/>
      <c r="AD911"/>
      <c r="AE911"/>
      <c r="AF911"/>
      <c r="AG911"/>
      <c r="AH911"/>
      <c r="AI911"/>
      <c r="AJ911"/>
      <c r="AK911"/>
      <c r="AL911"/>
      <c r="AM911"/>
      <c r="AN911"/>
      <c r="AO911"/>
      <c r="AP911"/>
      <c r="AQ911"/>
      <c r="AR911"/>
      <c r="AS911"/>
      <c r="AT911"/>
      <c r="AU911"/>
      <c r="AV911"/>
      <c r="AW911"/>
      <c r="AX911"/>
      <c r="AY911"/>
      <c r="AZ911"/>
      <c r="BA911"/>
      <c r="BB911"/>
      <c r="BC911"/>
      <c r="BD911"/>
      <c r="BE911"/>
      <c r="BF911"/>
      <c r="BG911"/>
      <c r="BH911"/>
      <c r="BI911"/>
      <c r="BJ911"/>
      <c r="BK911"/>
      <c r="BL911"/>
      <c r="BM911"/>
      <c r="BN911"/>
      <c r="BO911"/>
      <c r="BP911"/>
      <c r="BQ911"/>
      <c r="BR911"/>
      <c r="EM911"/>
    </row>
    <row r="912" spans="16:143" x14ac:dyDescent="0.2">
      <c r="P912"/>
      <c r="Q912"/>
      <c r="S912"/>
      <c r="T912"/>
      <c r="U912"/>
      <c r="V912"/>
      <c r="W912"/>
      <c r="X912"/>
      <c r="Y912"/>
      <c r="Z912"/>
      <c r="AA912"/>
      <c r="AB912"/>
      <c r="AC912"/>
      <c r="AD912"/>
      <c r="AE912"/>
      <c r="AF912"/>
      <c r="AG912"/>
      <c r="AH912"/>
      <c r="AI912"/>
      <c r="AJ912"/>
      <c r="AK912"/>
      <c r="AL912"/>
      <c r="AM912"/>
      <c r="AN912"/>
      <c r="AO912"/>
      <c r="AP912"/>
      <c r="AQ912"/>
      <c r="AR912"/>
      <c r="AS912"/>
      <c r="AT912"/>
      <c r="AU912"/>
      <c r="AV912"/>
      <c r="AW912"/>
      <c r="AX912"/>
      <c r="AY912"/>
      <c r="AZ912"/>
      <c r="BA912"/>
      <c r="BB912"/>
      <c r="BC912"/>
      <c r="BD912"/>
      <c r="BE912"/>
      <c r="BF912"/>
      <c r="BG912"/>
      <c r="BH912"/>
      <c r="BI912"/>
      <c r="BJ912"/>
      <c r="BK912"/>
      <c r="BL912"/>
      <c r="BM912"/>
      <c r="BN912"/>
      <c r="BO912"/>
      <c r="BP912"/>
      <c r="BQ912"/>
      <c r="BR912"/>
      <c r="EM912"/>
    </row>
    <row r="913" spans="16:143" x14ac:dyDescent="0.2">
      <c r="P913"/>
      <c r="Q913"/>
      <c r="S913"/>
      <c r="T913"/>
      <c r="U913"/>
      <c r="V913"/>
      <c r="W913"/>
      <c r="X913"/>
      <c r="Y913"/>
      <c r="Z913"/>
      <c r="AA913"/>
      <c r="AB913"/>
      <c r="AC913"/>
      <c r="AD913"/>
      <c r="AE913"/>
      <c r="AF913"/>
      <c r="AG913"/>
      <c r="AH913"/>
      <c r="AI913"/>
      <c r="AJ913"/>
      <c r="AK913"/>
      <c r="AL913"/>
      <c r="AM913"/>
      <c r="AN913"/>
      <c r="AO913"/>
      <c r="AP913"/>
      <c r="AQ913"/>
      <c r="AR913"/>
      <c r="AS913"/>
      <c r="AT913"/>
      <c r="AU913"/>
      <c r="AV913"/>
      <c r="AW913"/>
      <c r="AX913"/>
      <c r="AY913"/>
      <c r="AZ913"/>
      <c r="BA913"/>
      <c r="BB913"/>
      <c r="BC913"/>
      <c r="BD913"/>
      <c r="BE913"/>
      <c r="BF913"/>
      <c r="BG913"/>
      <c r="BH913"/>
      <c r="BI913"/>
      <c r="BJ913"/>
      <c r="BK913"/>
      <c r="BL913"/>
      <c r="BM913"/>
      <c r="BN913"/>
      <c r="BO913"/>
      <c r="BP913"/>
      <c r="BQ913"/>
      <c r="BR913"/>
      <c r="EM913"/>
    </row>
    <row r="914" spans="16:143" x14ac:dyDescent="0.2">
      <c r="P914"/>
      <c r="Q914"/>
      <c r="S914"/>
      <c r="T914"/>
      <c r="U914"/>
      <c r="V914"/>
      <c r="W914"/>
      <c r="X914"/>
      <c r="Y914"/>
      <c r="Z914"/>
      <c r="AA914"/>
      <c r="AB914"/>
      <c r="AC914"/>
      <c r="AD914"/>
      <c r="AE914"/>
      <c r="AF914"/>
      <c r="AG914"/>
      <c r="AH914"/>
      <c r="AI914"/>
      <c r="AJ914"/>
      <c r="AK914"/>
      <c r="AL914"/>
      <c r="AM914"/>
      <c r="AN914"/>
      <c r="AO914"/>
      <c r="AP914"/>
      <c r="AQ914"/>
      <c r="AR914"/>
      <c r="AS914"/>
      <c r="AT914"/>
      <c r="AU914"/>
      <c r="AV914"/>
      <c r="AW914"/>
      <c r="AX914"/>
      <c r="AY914"/>
      <c r="AZ914"/>
      <c r="BA914"/>
      <c r="BB914"/>
      <c r="BC914"/>
      <c r="BD914"/>
      <c r="BE914"/>
      <c r="BF914"/>
      <c r="BG914"/>
      <c r="BH914"/>
      <c r="BI914"/>
      <c r="BJ914"/>
      <c r="BK914"/>
      <c r="BL914"/>
      <c r="BM914"/>
      <c r="BN914"/>
      <c r="BO914"/>
      <c r="BP914"/>
      <c r="BQ914"/>
      <c r="BR914"/>
      <c r="EM914"/>
    </row>
    <row r="915" spans="16:143" x14ac:dyDescent="0.2">
      <c r="P915"/>
      <c r="Q915"/>
      <c r="S915"/>
      <c r="T915"/>
      <c r="U915"/>
      <c r="V915"/>
      <c r="W915"/>
      <c r="X915"/>
      <c r="Y915"/>
      <c r="Z915"/>
      <c r="AA915"/>
      <c r="AB915"/>
      <c r="AC915"/>
      <c r="AD915"/>
      <c r="AE915"/>
      <c r="AF915"/>
      <c r="AG915"/>
      <c r="AH915"/>
      <c r="AI915"/>
      <c r="AJ915"/>
      <c r="AK915"/>
      <c r="AL915"/>
      <c r="AM915"/>
      <c r="AN915"/>
      <c r="AO915"/>
      <c r="AP915"/>
      <c r="AQ915"/>
      <c r="AR915"/>
      <c r="AS915"/>
      <c r="AT915"/>
      <c r="AU915"/>
      <c r="AV915"/>
      <c r="AW915"/>
      <c r="AX915"/>
      <c r="AY915"/>
      <c r="AZ915"/>
      <c r="BA915"/>
      <c r="BB915"/>
      <c r="BC915"/>
      <c r="BD915"/>
      <c r="BE915"/>
      <c r="BF915"/>
      <c r="BG915"/>
      <c r="BH915"/>
      <c r="BI915"/>
      <c r="BJ915"/>
      <c r="BK915"/>
      <c r="BL915"/>
      <c r="BM915"/>
      <c r="BN915"/>
      <c r="BO915"/>
      <c r="BP915"/>
      <c r="BQ915"/>
      <c r="BR915"/>
      <c r="EM915"/>
    </row>
    <row r="916" spans="16:143" x14ac:dyDescent="0.2">
      <c r="P916"/>
      <c r="Q916"/>
      <c r="S916"/>
      <c r="T916"/>
      <c r="U916"/>
      <c r="V916"/>
      <c r="W916"/>
      <c r="X916"/>
      <c r="Y916"/>
      <c r="Z916"/>
      <c r="AA916"/>
      <c r="AB916"/>
      <c r="AC916"/>
      <c r="AD916"/>
      <c r="AE916"/>
      <c r="AF916"/>
      <c r="AG916"/>
      <c r="AH916"/>
      <c r="AI916"/>
      <c r="AJ916"/>
      <c r="AK916"/>
      <c r="AL916"/>
      <c r="AM916"/>
      <c r="AN916"/>
      <c r="AO916"/>
      <c r="AP916"/>
      <c r="AQ916"/>
      <c r="AR916"/>
      <c r="AS916"/>
      <c r="AT916"/>
      <c r="AU916"/>
      <c r="AV916"/>
      <c r="AW916"/>
      <c r="AX916"/>
      <c r="AY916"/>
      <c r="AZ916"/>
      <c r="BA916"/>
      <c r="BB916"/>
      <c r="BC916"/>
      <c r="BD916"/>
      <c r="BE916"/>
      <c r="BF916"/>
      <c r="BG916"/>
      <c r="BH916"/>
      <c r="BI916"/>
      <c r="BJ916"/>
      <c r="BK916"/>
      <c r="BL916"/>
      <c r="BM916"/>
      <c r="BN916"/>
      <c r="BO916"/>
      <c r="BP916"/>
      <c r="BQ916"/>
      <c r="BR916"/>
      <c r="EM916"/>
    </row>
    <row r="917" spans="16:143" x14ac:dyDescent="0.2">
      <c r="P917"/>
      <c r="Q917"/>
      <c r="S917"/>
      <c r="T917"/>
      <c r="U917"/>
      <c r="V917"/>
      <c r="W917"/>
      <c r="X917"/>
      <c r="Y917"/>
      <c r="Z917"/>
      <c r="AA917"/>
      <c r="AB917"/>
      <c r="AC917"/>
      <c r="AD917"/>
      <c r="AE917"/>
      <c r="AF917"/>
      <c r="AG917"/>
      <c r="AH917"/>
      <c r="AI917"/>
      <c r="AJ917"/>
      <c r="AK917"/>
      <c r="AL917"/>
      <c r="AM917"/>
      <c r="AN917"/>
      <c r="AO917"/>
      <c r="AP917"/>
      <c r="AQ917"/>
      <c r="AR917"/>
      <c r="AS917"/>
      <c r="AT917"/>
      <c r="AU917"/>
      <c r="AV917"/>
      <c r="AW917"/>
      <c r="AX917"/>
      <c r="AY917"/>
      <c r="AZ917"/>
      <c r="BA917"/>
      <c r="BB917"/>
      <c r="BC917"/>
      <c r="BD917"/>
      <c r="BE917"/>
      <c r="BF917"/>
      <c r="BG917"/>
      <c r="BH917"/>
      <c r="BI917"/>
      <c r="BJ917"/>
      <c r="BK917"/>
      <c r="BL917"/>
      <c r="BM917"/>
      <c r="BN917"/>
      <c r="BO917"/>
      <c r="BP917"/>
      <c r="BQ917"/>
      <c r="BR917"/>
      <c r="EM917"/>
    </row>
    <row r="918" spans="16:143" x14ac:dyDescent="0.2">
      <c r="P918"/>
      <c r="Q918"/>
      <c r="S918"/>
      <c r="T918"/>
      <c r="U918"/>
      <c r="V918"/>
      <c r="W918"/>
      <c r="X918"/>
      <c r="Y918"/>
      <c r="Z918"/>
      <c r="AA918"/>
      <c r="AB918"/>
      <c r="AC918"/>
      <c r="AD918"/>
      <c r="AE918"/>
      <c r="AF918"/>
      <c r="AG918"/>
      <c r="AH918"/>
      <c r="AI918"/>
      <c r="AJ918"/>
      <c r="AK918"/>
      <c r="AL918"/>
      <c r="AM918"/>
      <c r="AN918"/>
      <c r="AO918"/>
      <c r="AP918"/>
      <c r="AQ918"/>
      <c r="AR918"/>
      <c r="AS918"/>
      <c r="AT918"/>
      <c r="AU918"/>
      <c r="AV918"/>
      <c r="AW918"/>
      <c r="AX918"/>
      <c r="AY918"/>
      <c r="AZ918"/>
      <c r="BA918"/>
      <c r="BB918"/>
      <c r="BC918"/>
      <c r="BD918"/>
      <c r="BE918"/>
      <c r="BF918"/>
      <c r="BG918"/>
      <c r="BH918"/>
      <c r="BI918"/>
      <c r="BJ918"/>
      <c r="BK918"/>
      <c r="BL918"/>
      <c r="BM918"/>
      <c r="BN918"/>
      <c r="BO918"/>
      <c r="BP918"/>
      <c r="BQ918"/>
      <c r="BR918"/>
      <c r="EM918"/>
    </row>
    <row r="919" spans="16:143" x14ac:dyDescent="0.2">
      <c r="P919"/>
      <c r="Q919"/>
      <c r="S919"/>
      <c r="T919"/>
      <c r="U919"/>
      <c r="V919"/>
      <c r="W919"/>
      <c r="X919"/>
      <c r="Y919"/>
      <c r="Z919"/>
      <c r="AA919"/>
      <c r="AB919"/>
      <c r="AC919"/>
      <c r="AD919"/>
      <c r="AE919"/>
      <c r="AF919"/>
      <c r="AG919"/>
      <c r="AH919"/>
      <c r="AI919"/>
      <c r="AJ919"/>
      <c r="AK919"/>
      <c r="AL919"/>
      <c r="AM919"/>
      <c r="AN919"/>
      <c r="AO919"/>
      <c r="AP919"/>
      <c r="AQ919"/>
      <c r="AR919"/>
      <c r="AS919"/>
      <c r="AT919"/>
      <c r="AU919"/>
      <c r="AV919"/>
      <c r="AW919"/>
      <c r="AX919"/>
      <c r="AY919"/>
      <c r="AZ919"/>
      <c r="BA919"/>
      <c r="BB919"/>
      <c r="BC919"/>
      <c r="BD919"/>
      <c r="BE919"/>
      <c r="BF919"/>
      <c r="BG919"/>
      <c r="BH919"/>
      <c r="BI919"/>
      <c r="BJ919"/>
      <c r="BK919"/>
      <c r="BL919"/>
      <c r="BM919"/>
      <c r="BN919"/>
      <c r="BO919"/>
      <c r="BP919"/>
      <c r="BQ919"/>
      <c r="BR919"/>
      <c r="EM919"/>
    </row>
    <row r="920" spans="16:143" x14ac:dyDescent="0.2">
      <c r="P920"/>
      <c r="Q920"/>
      <c r="S920"/>
      <c r="T920"/>
      <c r="U920"/>
      <c r="V920"/>
      <c r="W920"/>
      <c r="X920"/>
      <c r="Y920"/>
      <c r="Z920"/>
      <c r="AA920"/>
      <c r="AB920"/>
      <c r="AC920"/>
      <c r="AD920"/>
      <c r="AE920"/>
      <c r="AF920"/>
      <c r="AG920"/>
      <c r="AH920"/>
      <c r="AI920"/>
      <c r="AJ920"/>
      <c r="AK920"/>
      <c r="AL920"/>
      <c r="AM920"/>
      <c r="AN920"/>
      <c r="AO920"/>
      <c r="AP920"/>
      <c r="AQ920"/>
      <c r="AR920"/>
      <c r="AS920"/>
      <c r="AT920"/>
      <c r="AU920"/>
      <c r="AV920"/>
      <c r="AW920"/>
      <c r="AX920"/>
      <c r="AY920"/>
      <c r="AZ920"/>
      <c r="BA920"/>
      <c r="BB920"/>
      <c r="BC920"/>
      <c r="BD920"/>
      <c r="BE920"/>
      <c r="BF920"/>
      <c r="BG920"/>
      <c r="BH920"/>
      <c r="BI920"/>
      <c r="BJ920"/>
      <c r="BK920"/>
      <c r="BL920"/>
      <c r="BM920"/>
      <c r="BN920"/>
      <c r="BO920"/>
      <c r="BP920"/>
      <c r="BQ920"/>
      <c r="BR920"/>
      <c r="EM920"/>
    </row>
    <row r="921" spans="16:143" x14ac:dyDescent="0.2">
      <c r="P921"/>
      <c r="Q921"/>
      <c r="S921"/>
      <c r="T921"/>
      <c r="U921"/>
      <c r="V921"/>
      <c r="W921"/>
      <c r="X921"/>
      <c r="Y921"/>
      <c r="Z921"/>
      <c r="AA921"/>
      <c r="AB921"/>
      <c r="AC921"/>
      <c r="AD921"/>
      <c r="AE921"/>
      <c r="AF921"/>
      <c r="AG921"/>
      <c r="AH921"/>
      <c r="AI921"/>
      <c r="AJ921"/>
      <c r="AK921"/>
      <c r="AL921"/>
      <c r="AM921"/>
      <c r="AN921"/>
      <c r="AO921"/>
      <c r="AP921"/>
      <c r="AQ921"/>
      <c r="AR921"/>
      <c r="AS921"/>
      <c r="AT921"/>
      <c r="AU921"/>
      <c r="AV921"/>
      <c r="AW921"/>
      <c r="AX921"/>
      <c r="AY921"/>
      <c r="AZ921"/>
      <c r="BA921"/>
      <c r="BB921"/>
      <c r="BC921"/>
      <c r="BD921"/>
      <c r="BE921"/>
      <c r="BF921"/>
      <c r="BG921"/>
      <c r="BH921"/>
      <c r="BI921"/>
      <c r="BJ921"/>
      <c r="BK921"/>
      <c r="BL921"/>
      <c r="BM921"/>
      <c r="BN921"/>
      <c r="BO921"/>
      <c r="BP921"/>
      <c r="BQ921"/>
      <c r="BR921"/>
      <c r="EM921"/>
    </row>
    <row r="922" spans="16:143" x14ac:dyDescent="0.2">
      <c r="P922"/>
      <c r="Q922"/>
      <c r="S922"/>
      <c r="T922"/>
      <c r="U922"/>
      <c r="V922"/>
      <c r="W922"/>
      <c r="X922"/>
      <c r="Y922"/>
      <c r="Z922"/>
      <c r="AA922"/>
      <c r="AB922"/>
      <c r="AC922"/>
      <c r="AD922"/>
      <c r="AE922"/>
      <c r="AF922"/>
      <c r="AG922"/>
      <c r="AH922"/>
      <c r="AI922"/>
      <c r="AJ922"/>
      <c r="AK922"/>
      <c r="AL922"/>
      <c r="AM922"/>
      <c r="AN922"/>
      <c r="AO922"/>
      <c r="AP922"/>
      <c r="AQ922"/>
      <c r="AR922"/>
      <c r="AS922"/>
      <c r="AT922"/>
      <c r="AU922"/>
      <c r="AV922"/>
      <c r="AW922"/>
      <c r="AX922"/>
      <c r="AY922"/>
      <c r="AZ922"/>
      <c r="BA922"/>
      <c r="BB922"/>
      <c r="BC922"/>
      <c r="BD922"/>
      <c r="BE922"/>
      <c r="BF922"/>
      <c r="BG922"/>
      <c r="BH922"/>
      <c r="BI922"/>
      <c r="BJ922"/>
      <c r="BK922"/>
      <c r="BL922"/>
      <c r="BM922"/>
      <c r="BN922"/>
      <c r="BO922"/>
      <c r="BP922"/>
      <c r="BQ922"/>
      <c r="BR922"/>
      <c r="EM922"/>
    </row>
    <row r="923" spans="16:143" x14ac:dyDescent="0.2">
      <c r="P923"/>
      <c r="Q923"/>
      <c r="S923"/>
      <c r="T923"/>
      <c r="U923"/>
      <c r="V923"/>
      <c r="W923"/>
      <c r="X923"/>
      <c r="Y923"/>
      <c r="Z923"/>
      <c r="AA923"/>
      <c r="AB923"/>
      <c r="AC923"/>
      <c r="AD923"/>
      <c r="AE923"/>
      <c r="AF923"/>
      <c r="AG923"/>
      <c r="AH923"/>
      <c r="AI923"/>
      <c r="AJ923"/>
      <c r="AK923"/>
      <c r="AL923"/>
      <c r="AM923"/>
      <c r="AN923"/>
      <c r="AO923"/>
      <c r="AP923"/>
      <c r="AQ923"/>
      <c r="AR923"/>
      <c r="AS923"/>
      <c r="AT923"/>
      <c r="AU923"/>
      <c r="AV923"/>
      <c r="AW923"/>
      <c r="AX923"/>
      <c r="AY923"/>
      <c r="AZ923"/>
      <c r="BA923"/>
      <c r="BB923"/>
      <c r="BC923"/>
      <c r="BD923"/>
      <c r="BE923"/>
      <c r="BF923"/>
      <c r="BG923"/>
      <c r="BH923"/>
      <c r="BI923"/>
      <c r="BJ923"/>
      <c r="BK923"/>
      <c r="BL923"/>
      <c r="BM923"/>
      <c r="BN923"/>
      <c r="BO923"/>
      <c r="BP923"/>
      <c r="BQ923"/>
      <c r="BR923"/>
      <c r="EM923"/>
    </row>
    <row r="924" spans="16:143" x14ac:dyDescent="0.2">
      <c r="P924"/>
      <c r="Q924"/>
      <c r="S924"/>
      <c r="T924"/>
      <c r="U924"/>
      <c r="V924"/>
      <c r="W924"/>
      <c r="X924"/>
      <c r="Y924"/>
      <c r="Z924"/>
      <c r="AA924"/>
      <c r="AB924"/>
      <c r="AC924"/>
      <c r="AD924"/>
      <c r="AE924"/>
      <c r="AF924"/>
      <c r="AG924"/>
      <c r="AH924"/>
      <c r="AI924"/>
      <c r="AJ924"/>
      <c r="AK924"/>
      <c r="AL924"/>
      <c r="AM924"/>
      <c r="AN924"/>
      <c r="AO924"/>
      <c r="AP924"/>
      <c r="AQ924"/>
      <c r="AR924"/>
      <c r="AS924"/>
      <c r="AT924"/>
      <c r="AU924"/>
      <c r="AV924"/>
      <c r="AW924"/>
      <c r="AX924"/>
      <c r="AY924"/>
      <c r="AZ924"/>
      <c r="BA924"/>
      <c r="BB924"/>
      <c r="BC924"/>
      <c r="BD924"/>
      <c r="BE924"/>
      <c r="BF924"/>
      <c r="BG924"/>
      <c r="BH924"/>
      <c r="BI924"/>
      <c r="BJ924"/>
      <c r="BK924"/>
      <c r="BL924"/>
      <c r="BM924"/>
      <c r="BN924"/>
      <c r="BO924"/>
      <c r="BP924"/>
      <c r="BQ924"/>
      <c r="BR924"/>
      <c r="EM924"/>
    </row>
    <row r="925" spans="16:143" x14ac:dyDescent="0.2">
      <c r="P925"/>
      <c r="Q925"/>
      <c r="S925"/>
      <c r="T925"/>
      <c r="U925"/>
      <c r="V925"/>
      <c r="W925"/>
      <c r="X925"/>
      <c r="Y925"/>
      <c r="Z925"/>
      <c r="AA925"/>
      <c r="AB925"/>
      <c r="AC925"/>
      <c r="AD925"/>
      <c r="AE925"/>
      <c r="AF925"/>
      <c r="AG925"/>
      <c r="AH925"/>
      <c r="AI925"/>
      <c r="AJ925"/>
      <c r="AK925"/>
      <c r="AL925"/>
      <c r="AM925"/>
      <c r="AN925"/>
      <c r="AO925"/>
      <c r="AP925"/>
      <c r="AQ925"/>
      <c r="AR925"/>
      <c r="AS925"/>
      <c r="AT925"/>
      <c r="AU925"/>
      <c r="AV925"/>
      <c r="AW925"/>
      <c r="AX925"/>
      <c r="AY925"/>
      <c r="AZ925"/>
      <c r="BA925"/>
      <c r="BB925"/>
      <c r="BC925"/>
      <c r="BD925"/>
      <c r="BE925"/>
      <c r="BF925"/>
      <c r="BG925"/>
      <c r="BH925"/>
      <c r="BI925"/>
      <c r="BJ925"/>
      <c r="BK925"/>
      <c r="BL925"/>
      <c r="BM925"/>
      <c r="BN925"/>
      <c r="BO925"/>
      <c r="BP925"/>
      <c r="BQ925"/>
      <c r="BR925"/>
      <c r="EM925"/>
    </row>
    <row r="926" spans="16:143" x14ac:dyDescent="0.2">
      <c r="P926"/>
      <c r="Q926"/>
      <c r="S926"/>
      <c r="T926"/>
      <c r="U926"/>
      <c r="V926"/>
      <c r="W926"/>
      <c r="X926"/>
      <c r="Y926"/>
      <c r="Z926"/>
      <c r="AA926"/>
      <c r="AB926"/>
      <c r="AC926"/>
      <c r="AD926"/>
      <c r="AE926"/>
      <c r="AF926"/>
      <c r="AG926"/>
      <c r="AH926"/>
      <c r="AI926"/>
      <c r="AJ926"/>
      <c r="AK926"/>
      <c r="AL926"/>
      <c r="AM926"/>
      <c r="AN926"/>
      <c r="AO926"/>
      <c r="AP926"/>
      <c r="AQ926"/>
      <c r="AR926"/>
      <c r="AS926"/>
      <c r="AT926"/>
      <c r="AU926"/>
      <c r="AV926"/>
      <c r="AW926"/>
      <c r="AX926"/>
      <c r="AY926"/>
      <c r="AZ926"/>
      <c r="BA926"/>
      <c r="BB926"/>
      <c r="BC926"/>
      <c r="BD926"/>
      <c r="BE926"/>
      <c r="BF926"/>
      <c r="BG926"/>
      <c r="BH926"/>
      <c r="BI926"/>
      <c r="BJ926"/>
      <c r="BK926"/>
      <c r="BL926"/>
      <c r="BM926"/>
      <c r="BN926"/>
      <c r="BO926"/>
      <c r="BP926"/>
      <c r="BQ926"/>
      <c r="BR926"/>
      <c r="EM926"/>
    </row>
    <row r="927" spans="16:143" x14ac:dyDescent="0.2">
      <c r="P927"/>
      <c r="Q927"/>
      <c r="S927"/>
      <c r="T927"/>
      <c r="U927"/>
      <c r="V927"/>
      <c r="W927"/>
      <c r="X927"/>
      <c r="Y927"/>
      <c r="Z927"/>
      <c r="AA927"/>
      <c r="AB927"/>
      <c r="AC927"/>
      <c r="AD927"/>
      <c r="AE927"/>
      <c r="AF927"/>
      <c r="AG927"/>
      <c r="AH927"/>
      <c r="AI927"/>
      <c r="AJ927"/>
      <c r="AK927"/>
      <c r="AL927"/>
      <c r="AM927"/>
      <c r="AN927"/>
      <c r="AO927"/>
      <c r="AP927"/>
      <c r="AQ927"/>
      <c r="AR927"/>
      <c r="AS927"/>
      <c r="AT927"/>
      <c r="AU927"/>
      <c r="AV927"/>
      <c r="AW927"/>
      <c r="AX927"/>
      <c r="AY927"/>
      <c r="AZ927"/>
      <c r="BA927"/>
      <c r="BB927"/>
      <c r="BC927"/>
      <c r="BD927"/>
      <c r="BE927"/>
      <c r="BF927"/>
      <c r="BG927"/>
      <c r="BH927"/>
      <c r="BI927"/>
      <c r="BJ927"/>
      <c r="BK927"/>
      <c r="BL927"/>
      <c r="BM927"/>
      <c r="BN927"/>
      <c r="BO927"/>
      <c r="BP927"/>
      <c r="BQ927"/>
      <c r="BR927"/>
      <c r="EM927"/>
    </row>
    <row r="928" spans="16:143" x14ac:dyDescent="0.2">
      <c r="P928"/>
      <c r="Q928"/>
      <c r="S928"/>
      <c r="T928"/>
      <c r="U928"/>
      <c r="V928"/>
      <c r="W928"/>
      <c r="X928"/>
      <c r="Y928"/>
      <c r="Z928"/>
      <c r="AA928"/>
      <c r="AB928"/>
      <c r="AC928"/>
      <c r="AD928"/>
      <c r="AE928"/>
      <c r="AF928"/>
      <c r="AG928"/>
      <c r="AH928"/>
      <c r="AI928"/>
      <c r="AJ928"/>
      <c r="AK928"/>
      <c r="AL928"/>
      <c r="AM928"/>
      <c r="AN928"/>
      <c r="AO928"/>
      <c r="AP928"/>
      <c r="AQ928"/>
      <c r="AR928"/>
      <c r="AS928"/>
      <c r="AT928"/>
      <c r="AU928"/>
      <c r="AV928"/>
      <c r="AW928"/>
      <c r="AX928"/>
      <c r="AY928"/>
      <c r="AZ928"/>
      <c r="BA928"/>
      <c r="BB928"/>
      <c r="BC928"/>
      <c r="BD928"/>
      <c r="BE928"/>
      <c r="BF928"/>
      <c r="BG928"/>
      <c r="BH928"/>
      <c r="BI928"/>
      <c r="BJ928"/>
      <c r="BK928"/>
      <c r="BL928"/>
      <c r="BM928"/>
      <c r="BN928"/>
      <c r="BO928"/>
      <c r="BP928"/>
      <c r="BQ928"/>
      <c r="BR928"/>
      <c r="EM928"/>
    </row>
    <row r="929" spans="16:143" x14ac:dyDescent="0.2">
      <c r="P929"/>
      <c r="Q929"/>
      <c r="S929"/>
      <c r="T929"/>
      <c r="U929"/>
      <c r="V929"/>
      <c r="W929"/>
      <c r="X929"/>
      <c r="Y929"/>
      <c r="Z929"/>
      <c r="AA929"/>
      <c r="AB929"/>
      <c r="AC929"/>
      <c r="AD929"/>
      <c r="AE929"/>
      <c r="AF929"/>
      <c r="AG929"/>
      <c r="AH929"/>
      <c r="AI929"/>
      <c r="AJ929"/>
      <c r="AK929"/>
      <c r="AL929"/>
      <c r="AM929"/>
      <c r="AN929"/>
      <c r="AO929"/>
      <c r="AP929"/>
      <c r="AQ929"/>
      <c r="AR929"/>
      <c r="AS929"/>
      <c r="AT929"/>
      <c r="AU929"/>
      <c r="AV929"/>
      <c r="AW929"/>
      <c r="AX929"/>
      <c r="AY929"/>
      <c r="AZ929"/>
      <c r="BA929"/>
      <c r="BB929"/>
      <c r="BC929"/>
      <c r="BD929"/>
      <c r="BE929"/>
      <c r="BF929"/>
      <c r="BG929"/>
      <c r="BH929"/>
      <c r="BI929"/>
      <c r="BJ929"/>
      <c r="BK929"/>
      <c r="BL929"/>
      <c r="BM929"/>
      <c r="BN929"/>
      <c r="BO929"/>
      <c r="BP929"/>
      <c r="BQ929"/>
      <c r="BR929"/>
      <c r="EM929"/>
    </row>
    <row r="930" spans="16:143" x14ac:dyDescent="0.2">
      <c r="P930"/>
      <c r="Q930"/>
      <c r="S930"/>
      <c r="T930"/>
      <c r="U930"/>
      <c r="V930"/>
      <c r="W930"/>
      <c r="X930"/>
      <c r="Y930"/>
      <c r="Z930"/>
      <c r="AA930"/>
      <c r="AB930"/>
      <c r="AC930"/>
      <c r="AD930"/>
      <c r="AE930"/>
      <c r="AF930"/>
      <c r="AG930"/>
      <c r="AH930"/>
      <c r="AI930"/>
      <c r="AJ930"/>
      <c r="AK930"/>
      <c r="AL930"/>
      <c r="AM930"/>
      <c r="AN930"/>
      <c r="AO930"/>
      <c r="AP930"/>
      <c r="AQ930"/>
      <c r="AR930"/>
      <c r="AS930"/>
      <c r="AT930"/>
      <c r="AU930"/>
      <c r="AV930"/>
      <c r="AW930"/>
      <c r="AX930"/>
      <c r="AY930"/>
      <c r="AZ930"/>
      <c r="BA930"/>
      <c r="BB930"/>
      <c r="BC930"/>
      <c r="BD930"/>
      <c r="BE930"/>
      <c r="BF930"/>
      <c r="BG930"/>
      <c r="BH930"/>
      <c r="BI930"/>
      <c r="BJ930"/>
      <c r="BK930"/>
      <c r="BL930"/>
      <c r="BM930"/>
      <c r="BN930"/>
      <c r="BO930"/>
      <c r="BP930"/>
      <c r="BQ930"/>
      <c r="BR930"/>
      <c r="EM930"/>
    </row>
    <row r="931" spans="16:143" x14ac:dyDescent="0.2">
      <c r="P931"/>
      <c r="Q931"/>
      <c r="S931"/>
      <c r="T931"/>
      <c r="U931"/>
      <c r="V931"/>
      <c r="W931"/>
      <c r="X931"/>
      <c r="Y931"/>
      <c r="Z931"/>
      <c r="AA931"/>
      <c r="AB931"/>
      <c r="AC931"/>
      <c r="AD931"/>
      <c r="AE931"/>
      <c r="AF931"/>
      <c r="AG931"/>
      <c r="AH931"/>
      <c r="AI931"/>
      <c r="AJ931"/>
      <c r="AK931"/>
      <c r="AL931"/>
      <c r="AM931"/>
      <c r="AN931"/>
      <c r="AO931"/>
      <c r="AP931"/>
      <c r="AQ931"/>
      <c r="AR931"/>
      <c r="AS931"/>
      <c r="AT931"/>
      <c r="AU931"/>
      <c r="AV931"/>
      <c r="AW931"/>
      <c r="AX931"/>
      <c r="AY931"/>
      <c r="AZ931"/>
      <c r="BA931"/>
      <c r="BB931"/>
      <c r="BC931"/>
      <c r="BD931"/>
      <c r="BE931"/>
      <c r="BF931"/>
      <c r="BG931"/>
      <c r="BH931"/>
      <c r="BI931"/>
      <c r="BJ931"/>
      <c r="BK931"/>
      <c r="BL931"/>
      <c r="BM931"/>
      <c r="BN931"/>
      <c r="BO931"/>
      <c r="BP931"/>
      <c r="BQ931"/>
      <c r="BR931"/>
      <c r="EM931"/>
    </row>
    <row r="932" spans="16:143" x14ac:dyDescent="0.2">
      <c r="P932"/>
      <c r="Q932"/>
      <c r="S932"/>
      <c r="T932"/>
      <c r="U932"/>
      <c r="V932"/>
      <c r="W932"/>
      <c r="X932"/>
      <c r="Y932"/>
      <c r="Z932"/>
      <c r="AA932"/>
      <c r="AB932"/>
      <c r="AC932"/>
      <c r="AD932"/>
      <c r="AE932"/>
      <c r="AF932"/>
      <c r="AG932"/>
      <c r="AH932"/>
      <c r="AI932"/>
      <c r="AJ932"/>
      <c r="AK932"/>
      <c r="AL932"/>
      <c r="AM932"/>
      <c r="AN932"/>
      <c r="AO932"/>
      <c r="AP932"/>
      <c r="AQ932"/>
      <c r="AR932"/>
      <c r="AS932"/>
      <c r="AT932"/>
      <c r="AU932"/>
      <c r="AV932"/>
      <c r="AW932"/>
      <c r="AX932"/>
      <c r="AY932"/>
      <c r="AZ932"/>
      <c r="BA932"/>
      <c r="BB932"/>
      <c r="BC932"/>
      <c r="BD932"/>
      <c r="BE932"/>
      <c r="BF932"/>
      <c r="BG932"/>
      <c r="BH932"/>
      <c r="BI932"/>
      <c r="BJ932"/>
      <c r="BK932"/>
      <c r="BL932"/>
      <c r="BM932"/>
      <c r="BN932"/>
      <c r="BO932"/>
      <c r="BP932"/>
      <c r="BQ932"/>
      <c r="BR932"/>
      <c r="EM932"/>
    </row>
    <row r="933" spans="16:143" x14ac:dyDescent="0.2">
      <c r="P933"/>
      <c r="Q933"/>
      <c r="S933"/>
      <c r="T933"/>
      <c r="U933"/>
      <c r="V933"/>
      <c r="W933"/>
      <c r="X933"/>
      <c r="Y933"/>
      <c r="Z933"/>
      <c r="AA933"/>
      <c r="AB933"/>
      <c r="AC933"/>
      <c r="AD933"/>
      <c r="AE933"/>
      <c r="AF933"/>
      <c r="AG933"/>
      <c r="AH933"/>
      <c r="AI933"/>
      <c r="AJ933"/>
      <c r="AK933"/>
      <c r="AL933"/>
      <c r="AM933"/>
      <c r="AN933"/>
      <c r="AO933"/>
      <c r="AP933"/>
      <c r="AQ933"/>
      <c r="AR933"/>
      <c r="AS933"/>
      <c r="AT933"/>
      <c r="AU933"/>
      <c r="AV933"/>
      <c r="AW933"/>
      <c r="AX933"/>
      <c r="AY933"/>
      <c r="AZ933"/>
      <c r="BA933"/>
      <c r="BB933"/>
      <c r="BC933"/>
      <c r="BD933"/>
      <c r="BE933"/>
      <c r="BF933"/>
      <c r="BG933"/>
      <c r="BH933"/>
      <c r="BI933"/>
      <c r="BJ933"/>
      <c r="BK933"/>
      <c r="BL933"/>
      <c r="BM933"/>
      <c r="BN933"/>
      <c r="BO933"/>
      <c r="BP933"/>
      <c r="BQ933"/>
      <c r="BR933"/>
      <c r="EM933"/>
    </row>
    <row r="934" spans="16:143" x14ac:dyDescent="0.2">
      <c r="P934"/>
      <c r="Q934"/>
      <c r="S934"/>
      <c r="T934"/>
      <c r="U934"/>
      <c r="V934"/>
      <c r="W934"/>
      <c r="X934"/>
      <c r="Y934"/>
      <c r="Z934"/>
      <c r="AA934"/>
      <c r="AB934"/>
      <c r="AC934"/>
      <c r="AD934"/>
      <c r="AE934"/>
      <c r="AF934"/>
      <c r="AG934"/>
      <c r="AH934"/>
      <c r="AI934"/>
      <c r="AJ934"/>
      <c r="AK934"/>
      <c r="AL934"/>
      <c r="AM934"/>
      <c r="AN934"/>
      <c r="AO934"/>
      <c r="AP934"/>
      <c r="AQ934"/>
      <c r="AR934"/>
      <c r="AS934"/>
      <c r="AT934"/>
      <c r="AU934"/>
      <c r="AV934"/>
      <c r="AW934"/>
      <c r="AX934"/>
      <c r="AY934"/>
      <c r="AZ934"/>
      <c r="BA934"/>
      <c r="BB934"/>
      <c r="BC934"/>
      <c r="BD934"/>
      <c r="BE934"/>
      <c r="BF934"/>
      <c r="BG934"/>
      <c r="BH934"/>
      <c r="BI934"/>
      <c r="BJ934"/>
      <c r="BK934"/>
      <c r="BL934"/>
      <c r="BM934"/>
      <c r="BN934"/>
      <c r="BO934"/>
      <c r="BP934"/>
      <c r="BQ934"/>
      <c r="BR934"/>
      <c r="EM934"/>
    </row>
    <row r="935" spans="16:143" x14ac:dyDescent="0.2">
      <c r="P935"/>
      <c r="Q935"/>
      <c r="S935"/>
      <c r="T935"/>
      <c r="U935"/>
      <c r="V935"/>
      <c r="W935"/>
      <c r="X935"/>
      <c r="Y935"/>
      <c r="Z935"/>
      <c r="AA935"/>
      <c r="AB935"/>
      <c r="AC935"/>
      <c r="AD935"/>
      <c r="AE935"/>
      <c r="AF935"/>
      <c r="AG935"/>
      <c r="AH935"/>
      <c r="AI935"/>
      <c r="AJ935"/>
      <c r="AK935"/>
      <c r="AL935"/>
      <c r="AM935"/>
      <c r="AN935"/>
      <c r="AO935"/>
      <c r="AP935"/>
      <c r="AQ935"/>
      <c r="AR935"/>
      <c r="AS935"/>
      <c r="AT935"/>
      <c r="AU935"/>
      <c r="AV935"/>
      <c r="AW935"/>
      <c r="AX935"/>
      <c r="AY935"/>
      <c r="AZ935"/>
      <c r="BA935"/>
      <c r="BB935"/>
      <c r="BC935"/>
      <c r="BD935"/>
      <c r="BE935"/>
      <c r="BF935"/>
      <c r="BG935"/>
      <c r="BH935"/>
      <c r="BI935"/>
      <c r="BJ935"/>
      <c r="BK935"/>
      <c r="BL935"/>
      <c r="BM935"/>
      <c r="BN935"/>
      <c r="BO935"/>
      <c r="BP935"/>
      <c r="BQ935"/>
      <c r="BR935"/>
      <c r="EM935"/>
    </row>
    <row r="936" spans="16:143" x14ac:dyDescent="0.2">
      <c r="P936"/>
      <c r="Q936"/>
      <c r="S936"/>
      <c r="T936"/>
      <c r="U936"/>
      <c r="V936"/>
      <c r="W936"/>
      <c r="X936"/>
      <c r="Y936"/>
      <c r="Z936"/>
      <c r="AA936"/>
      <c r="AB936"/>
      <c r="AC936"/>
      <c r="AD936"/>
      <c r="AE936"/>
      <c r="AF936"/>
      <c r="AG936"/>
      <c r="AH936"/>
      <c r="AI936"/>
      <c r="AJ936"/>
      <c r="AK936"/>
      <c r="AL936"/>
      <c r="AM936"/>
      <c r="AN936"/>
      <c r="AO936"/>
      <c r="AP936"/>
      <c r="AQ936"/>
      <c r="AR936"/>
      <c r="AS936"/>
      <c r="AT936"/>
      <c r="AU936"/>
      <c r="AV936"/>
      <c r="AW936"/>
      <c r="AX936"/>
      <c r="AY936"/>
      <c r="AZ936"/>
      <c r="BA936"/>
      <c r="BB936"/>
      <c r="BC936"/>
      <c r="BD936"/>
      <c r="BE936"/>
      <c r="BF936"/>
      <c r="BG936"/>
      <c r="BH936"/>
      <c r="BI936"/>
      <c r="BJ936"/>
      <c r="BK936"/>
      <c r="BL936"/>
      <c r="BM936"/>
      <c r="BN936"/>
      <c r="BO936"/>
      <c r="BP936"/>
      <c r="BQ936"/>
      <c r="BR936"/>
      <c r="EM936"/>
    </row>
    <row r="937" spans="16:143" x14ac:dyDescent="0.2">
      <c r="P937"/>
      <c r="Q937"/>
      <c r="S937"/>
      <c r="T937"/>
      <c r="U937"/>
      <c r="V937"/>
      <c r="W937"/>
      <c r="X937"/>
      <c r="Y937"/>
      <c r="Z937"/>
      <c r="AA937"/>
      <c r="AB937"/>
      <c r="AC937"/>
      <c r="AD937"/>
      <c r="AE937"/>
      <c r="AF937"/>
      <c r="AG937"/>
      <c r="AH937"/>
      <c r="AI937"/>
      <c r="AJ937"/>
      <c r="AK937"/>
      <c r="AL937"/>
      <c r="AM937"/>
      <c r="AN937"/>
      <c r="AO937"/>
      <c r="AP937"/>
      <c r="AQ937"/>
      <c r="AR937"/>
      <c r="AS937"/>
      <c r="AT937"/>
      <c r="AU937"/>
      <c r="AV937"/>
      <c r="AW937"/>
      <c r="AX937"/>
      <c r="AY937"/>
      <c r="AZ937"/>
      <c r="BA937"/>
      <c r="BB937"/>
      <c r="BC937"/>
      <c r="BD937"/>
      <c r="BE937"/>
      <c r="BF937"/>
      <c r="BG937"/>
      <c r="BH937"/>
      <c r="BI937"/>
      <c r="BJ937"/>
      <c r="BK937"/>
      <c r="BL937"/>
      <c r="BM937"/>
      <c r="BN937"/>
      <c r="BO937"/>
      <c r="BP937"/>
      <c r="BQ937"/>
      <c r="BR937"/>
      <c r="EM937"/>
    </row>
    <row r="938" spans="16:143" x14ac:dyDescent="0.2">
      <c r="P938"/>
      <c r="Q938"/>
      <c r="S938"/>
      <c r="T938"/>
      <c r="U938"/>
      <c r="V938"/>
      <c r="W938"/>
      <c r="X938"/>
      <c r="Y938"/>
      <c r="Z938"/>
      <c r="AA938"/>
      <c r="AB938"/>
      <c r="AC938"/>
      <c r="AD938"/>
      <c r="AE938"/>
      <c r="AF938"/>
      <c r="AG938"/>
      <c r="AH938"/>
      <c r="AI938"/>
      <c r="AJ938"/>
      <c r="AK938"/>
      <c r="AL938"/>
      <c r="AM938"/>
      <c r="AN938"/>
      <c r="AO938"/>
      <c r="AP938"/>
      <c r="AQ938"/>
      <c r="AR938"/>
      <c r="AS938"/>
      <c r="AT938"/>
      <c r="AU938"/>
      <c r="AV938"/>
      <c r="AW938"/>
      <c r="AX938"/>
      <c r="AY938"/>
      <c r="AZ938"/>
      <c r="BA938"/>
      <c r="BB938"/>
      <c r="BC938"/>
      <c r="BD938"/>
      <c r="BE938"/>
      <c r="BF938"/>
      <c r="BG938"/>
      <c r="BH938"/>
      <c r="BI938"/>
      <c r="BJ938"/>
      <c r="BK938"/>
      <c r="BL938"/>
      <c r="BM938"/>
      <c r="BN938"/>
      <c r="BO938"/>
      <c r="BP938"/>
      <c r="BQ938"/>
      <c r="BR938"/>
      <c r="EM938"/>
    </row>
    <row r="939" spans="16:143" x14ac:dyDescent="0.2">
      <c r="P939"/>
      <c r="Q939"/>
      <c r="S939"/>
      <c r="T939"/>
      <c r="U939"/>
      <c r="V939"/>
      <c r="W939"/>
      <c r="X939"/>
      <c r="Y939"/>
      <c r="Z939"/>
      <c r="AA939"/>
      <c r="AB939"/>
      <c r="AC939"/>
      <c r="AD939"/>
      <c r="AE939"/>
      <c r="AF939"/>
      <c r="AG939"/>
      <c r="AH939"/>
      <c r="AI939"/>
      <c r="AJ939"/>
      <c r="AK939"/>
      <c r="AL939"/>
      <c r="AM939"/>
      <c r="AN939"/>
      <c r="AO939"/>
      <c r="AP939"/>
      <c r="AQ939"/>
      <c r="AR939"/>
      <c r="AS939"/>
      <c r="AT939"/>
      <c r="AU939"/>
      <c r="AV939"/>
      <c r="AW939"/>
      <c r="AX939"/>
      <c r="AY939"/>
      <c r="AZ939"/>
      <c r="BA939"/>
      <c r="BB939"/>
      <c r="BC939"/>
      <c r="BD939"/>
      <c r="BE939"/>
      <c r="BF939"/>
      <c r="BG939"/>
      <c r="BH939"/>
      <c r="BI939"/>
      <c r="BJ939"/>
      <c r="BK939"/>
      <c r="BL939"/>
      <c r="BM939"/>
      <c r="BN939"/>
      <c r="BO939"/>
      <c r="BP939"/>
      <c r="BQ939"/>
      <c r="BR939"/>
      <c r="EM939"/>
    </row>
    <row r="940" spans="16:143" x14ac:dyDescent="0.2">
      <c r="P940"/>
      <c r="Q940"/>
      <c r="S940"/>
      <c r="T940"/>
      <c r="U940"/>
      <c r="V940"/>
      <c r="W940"/>
      <c r="X940"/>
      <c r="Y940"/>
      <c r="Z940"/>
      <c r="AA940"/>
      <c r="AB940"/>
      <c r="AC940"/>
      <c r="AD940"/>
      <c r="AE940"/>
      <c r="AF940"/>
      <c r="AG940"/>
      <c r="AH940"/>
      <c r="AI940"/>
      <c r="AJ940"/>
      <c r="AK940"/>
      <c r="AL940"/>
      <c r="AM940"/>
      <c r="AN940"/>
      <c r="AO940"/>
      <c r="AP940"/>
      <c r="AQ940"/>
      <c r="AR940"/>
      <c r="AS940"/>
      <c r="AT940"/>
      <c r="AU940"/>
      <c r="AV940"/>
      <c r="AW940"/>
      <c r="AX940"/>
      <c r="AY940"/>
      <c r="AZ940"/>
      <c r="BA940"/>
      <c r="BB940"/>
      <c r="BC940"/>
      <c r="BD940"/>
      <c r="BE940"/>
      <c r="BF940"/>
      <c r="BG940"/>
      <c r="BH940"/>
      <c r="BI940"/>
      <c r="BJ940"/>
      <c r="BK940"/>
      <c r="BL940"/>
      <c r="BM940"/>
      <c r="BN940"/>
      <c r="BO940"/>
      <c r="BP940"/>
      <c r="BQ940"/>
      <c r="BR940"/>
      <c r="EM940"/>
    </row>
    <row r="941" spans="16:143" x14ac:dyDescent="0.2">
      <c r="P941"/>
      <c r="Q941"/>
      <c r="S941"/>
      <c r="T941"/>
      <c r="U941"/>
      <c r="V941"/>
      <c r="W941"/>
      <c r="X941"/>
      <c r="Y941"/>
      <c r="Z941"/>
      <c r="AA941"/>
      <c r="AB941"/>
      <c r="AC941"/>
      <c r="AD941"/>
      <c r="AE941"/>
      <c r="AF941"/>
      <c r="AG941"/>
      <c r="AH941"/>
      <c r="AI941"/>
      <c r="AJ941"/>
      <c r="AK941"/>
      <c r="AL941"/>
      <c r="AM941"/>
      <c r="AN941"/>
      <c r="AO941"/>
      <c r="AP941"/>
      <c r="AQ941"/>
      <c r="AR941"/>
      <c r="AS941"/>
      <c r="AT941"/>
      <c r="AU941"/>
      <c r="AV941"/>
      <c r="AW941"/>
      <c r="AX941"/>
      <c r="AY941"/>
      <c r="AZ941"/>
      <c r="BA941"/>
      <c r="BB941"/>
      <c r="BC941"/>
      <c r="BD941"/>
      <c r="BE941"/>
      <c r="BF941"/>
      <c r="BG941"/>
      <c r="BH941"/>
      <c r="BI941"/>
      <c r="BJ941"/>
      <c r="BK941"/>
      <c r="BL941"/>
      <c r="BM941"/>
      <c r="BN941"/>
      <c r="BO941"/>
      <c r="BP941"/>
      <c r="BQ941"/>
      <c r="BR941"/>
      <c r="EM941"/>
    </row>
    <row r="942" spans="16:143" x14ac:dyDescent="0.2">
      <c r="P942"/>
      <c r="Q942"/>
      <c r="S942"/>
      <c r="T942"/>
      <c r="U942"/>
      <c r="V942"/>
      <c r="W942"/>
      <c r="X942"/>
      <c r="Y942"/>
      <c r="Z942"/>
      <c r="AA942"/>
      <c r="AB942"/>
      <c r="AC942"/>
      <c r="AD942"/>
      <c r="AE942"/>
      <c r="AF942"/>
      <c r="AG942"/>
      <c r="AH942"/>
      <c r="AI942"/>
      <c r="AJ942"/>
      <c r="AK942"/>
      <c r="AL942"/>
      <c r="AM942"/>
      <c r="AN942"/>
      <c r="AO942"/>
      <c r="AP942"/>
      <c r="AQ942"/>
      <c r="AR942"/>
      <c r="AS942"/>
      <c r="AT942"/>
      <c r="AU942"/>
      <c r="AV942"/>
      <c r="AW942"/>
      <c r="AX942"/>
      <c r="AY942"/>
      <c r="AZ942"/>
      <c r="BA942"/>
      <c r="BB942"/>
      <c r="BC942"/>
      <c r="BD942"/>
      <c r="BE942"/>
      <c r="BF942"/>
      <c r="BG942"/>
      <c r="BH942"/>
      <c r="BI942"/>
      <c r="BJ942"/>
      <c r="BK942"/>
      <c r="BL942"/>
      <c r="BM942"/>
      <c r="BN942"/>
      <c r="BO942"/>
      <c r="BP942"/>
      <c r="BQ942"/>
      <c r="BR942"/>
      <c r="EM942"/>
    </row>
    <row r="943" spans="16:143" x14ac:dyDescent="0.2">
      <c r="P943"/>
      <c r="Q943"/>
      <c r="S943"/>
      <c r="T943"/>
      <c r="U943"/>
      <c r="V943"/>
      <c r="W943"/>
      <c r="X943"/>
      <c r="Y943"/>
      <c r="Z943"/>
      <c r="AA943"/>
      <c r="AB943"/>
      <c r="AC943"/>
      <c r="AD943"/>
      <c r="AE943"/>
      <c r="AF943"/>
      <c r="AG943"/>
      <c r="AH943"/>
      <c r="AI943"/>
      <c r="AJ943"/>
      <c r="AK943"/>
      <c r="AL943"/>
      <c r="AM943"/>
      <c r="AN943"/>
      <c r="AO943"/>
      <c r="AP943"/>
      <c r="AQ943"/>
      <c r="AR943"/>
      <c r="AS943"/>
      <c r="AT943"/>
      <c r="AU943"/>
      <c r="AV943"/>
      <c r="AW943"/>
      <c r="AX943"/>
      <c r="AY943"/>
      <c r="AZ943"/>
      <c r="BA943"/>
      <c r="BB943"/>
      <c r="BC943"/>
      <c r="BD943"/>
      <c r="BE943"/>
      <c r="BF943"/>
      <c r="BG943"/>
      <c r="BH943"/>
      <c r="BI943"/>
      <c r="BJ943"/>
      <c r="BK943"/>
      <c r="BL943"/>
      <c r="BM943"/>
      <c r="BN943"/>
      <c r="BO943"/>
      <c r="BP943"/>
      <c r="BQ943"/>
      <c r="BR943"/>
      <c r="EM943"/>
    </row>
    <row r="944" spans="16:143" x14ac:dyDescent="0.2">
      <c r="P944"/>
      <c r="Q944"/>
      <c r="S944"/>
      <c r="T944"/>
      <c r="U944"/>
      <c r="V944"/>
      <c r="W944"/>
      <c r="X944"/>
      <c r="Y944"/>
      <c r="Z944"/>
      <c r="AA944"/>
      <c r="AB944"/>
      <c r="AC944"/>
      <c r="AD944"/>
      <c r="AE944"/>
      <c r="AF944"/>
      <c r="AG944"/>
      <c r="AH944"/>
      <c r="AI944"/>
      <c r="AJ944"/>
      <c r="AK944"/>
      <c r="AL944"/>
      <c r="AM944"/>
      <c r="AN944"/>
      <c r="AO944"/>
      <c r="AP944"/>
      <c r="AQ944"/>
      <c r="AR944"/>
      <c r="AS944"/>
      <c r="AT944"/>
      <c r="AU944"/>
      <c r="AV944"/>
      <c r="AW944"/>
      <c r="AX944"/>
      <c r="AY944"/>
      <c r="AZ944"/>
      <c r="BA944"/>
      <c r="BB944"/>
      <c r="BC944"/>
      <c r="BD944"/>
      <c r="BE944"/>
      <c r="BF944"/>
      <c r="BG944"/>
      <c r="BH944"/>
      <c r="BI944"/>
      <c r="BJ944"/>
      <c r="BK944"/>
      <c r="BL944"/>
      <c r="BM944"/>
      <c r="BN944"/>
      <c r="BO944"/>
      <c r="BP944"/>
      <c r="BQ944"/>
      <c r="BR944"/>
      <c r="EM944"/>
    </row>
    <row r="945" spans="16:143" x14ac:dyDescent="0.2">
      <c r="P945"/>
      <c r="Q945"/>
      <c r="S945"/>
      <c r="T945"/>
      <c r="U945"/>
      <c r="V945"/>
      <c r="W945"/>
      <c r="X945"/>
      <c r="Y945"/>
      <c r="Z945"/>
      <c r="AA945"/>
      <c r="AB945"/>
      <c r="AC945"/>
      <c r="AD945"/>
      <c r="AE945"/>
      <c r="AF945"/>
      <c r="AG945"/>
      <c r="AH945"/>
      <c r="AI945"/>
      <c r="AJ945"/>
      <c r="AK945"/>
      <c r="AL945"/>
      <c r="AM945"/>
      <c r="AN945"/>
      <c r="AO945"/>
      <c r="AP945"/>
      <c r="AQ945"/>
      <c r="AR945"/>
      <c r="AS945"/>
      <c r="AT945"/>
      <c r="AU945"/>
      <c r="AV945"/>
      <c r="AW945"/>
      <c r="AX945"/>
      <c r="AY945"/>
      <c r="AZ945"/>
      <c r="BA945"/>
      <c r="BB945"/>
      <c r="BC945"/>
      <c r="BD945"/>
      <c r="BE945"/>
      <c r="BF945"/>
      <c r="BG945"/>
      <c r="BH945"/>
      <c r="BI945"/>
      <c r="BJ945"/>
      <c r="BK945"/>
      <c r="BL945"/>
      <c r="BM945"/>
      <c r="BN945"/>
      <c r="BO945"/>
      <c r="BP945"/>
      <c r="BQ945"/>
      <c r="BR945"/>
      <c r="EM945"/>
    </row>
    <row r="946" spans="16:143" x14ac:dyDescent="0.2">
      <c r="P946"/>
      <c r="Q946"/>
      <c r="S946"/>
      <c r="T946"/>
      <c r="U946"/>
      <c r="V946"/>
      <c r="W946"/>
      <c r="X946"/>
      <c r="Y946"/>
      <c r="Z946"/>
      <c r="AA946"/>
      <c r="AB946"/>
      <c r="AC946"/>
      <c r="AD946"/>
      <c r="AE946"/>
      <c r="AF946"/>
      <c r="AG946"/>
      <c r="AH946"/>
      <c r="AI946"/>
      <c r="AJ946"/>
      <c r="AK946"/>
      <c r="AL946"/>
      <c r="AM946"/>
      <c r="AN946"/>
      <c r="AO946"/>
      <c r="AP946"/>
      <c r="AQ946"/>
      <c r="AR946"/>
      <c r="AS946"/>
      <c r="AT946"/>
      <c r="AU946"/>
      <c r="AV946"/>
      <c r="AW946"/>
      <c r="AX946"/>
      <c r="AY946"/>
      <c r="AZ946"/>
      <c r="BA946"/>
      <c r="BB946"/>
      <c r="BC946"/>
      <c r="BD946"/>
      <c r="BE946"/>
      <c r="BF946"/>
      <c r="BG946"/>
      <c r="BH946"/>
      <c r="BI946"/>
      <c r="BJ946"/>
      <c r="BK946"/>
      <c r="BL946"/>
      <c r="BM946"/>
      <c r="BN946"/>
      <c r="BO946"/>
      <c r="BP946"/>
      <c r="BQ946"/>
      <c r="BR946"/>
      <c r="EM946"/>
    </row>
    <row r="947" spans="16:143" x14ac:dyDescent="0.2">
      <c r="P947"/>
      <c r="Q947"/>
      <c r="S947"/>
      <c r="T947"/>
      <c r="U947"/>
      <c r="V947"/>
      <c r="W947"/>
      <c r="X947"/>
      <c r="Y947"/>
      <c r="Z947"/>
      <c r="AA947"/>
      <c r="AB947"/>
      <c r="AC947"/>
      <c r="AD947"/>
      <c r="AE947"/>
      <c r="AF947"/>
      <c r="AG947"/>
      <c r="AH947"/>
      <c r="AI947"/>
      <c r="AJ947"/>
      <c r="AK947"/>
      <c r="AL947"/>
      <c r="AM947"/>
      <c r="AN947"/>
      <c r="AO947"/>
      <c r="AP947"/>
      <c r="AQ947"/>
      <c r="AR947"/>
      <c r="AS947"/>
      <c r="AT947"/>
      <c r="AU947"/>
      <c r="AV947"/>
      <c r="AW947"/>
      <c r="AX947"/>
      <c r="AY947"/>
      <c r="AZ947"/>
      <c r="BA947"/>
      <c r="BB947"/>
      <c r="BC947"/>
      <c r="BD947"/>
      <c r="BE947"/>
      <c r="BF947"/>
      <c r="BG947"/>
      <c r="BH947"/>
      <c r="BI947"/>
      <c r="BJ947"/>
      <c r="BK947"/>
      <c r="BL947"/>
      <c r="BM947"/>
      <c r="BN947"/>
      <c r="BO947"/>
      <c r="BP947"/>
      <c r="BQ947"/>
      <c r="BR947"/>
      <c r="EM947"/>
    </row>
    <row r="948" spans="16:143" x14ac:dyDescent="0.2">
      <c r="P948"/>
      <c r="Q948"/>
      <c r="S948"/>
      <c r="T948"/>
      <c r="U948"/>
      <c r="V948"/>
      <c r="W948"/>
      <c r="X948"/>
      <c r="Y948"/>
      <c r="Z948"/>
      <c r="AA948"/>
      <c r="AB948"/>
      <c r="AC948"/>
      <c r="AD948"/>
      <c r="AE948"/>
      <c r="AF948"/>
      <c r="AG948"/>
      <c r="AH948"/>
      <c r="AI948"/>
      <c r="AJ948"/>
      <c r="AK948"/>
      <c r="AL948"/>
      <c r="AM948"/>
      <c r="AN948"/>
      <c r="AO948"/>
      <c r="AP948"/>
      <c r="AQ948"/>
      <c r="AR948"/>
      <c r="AS948"/>
      <c r="AT948"/>
      <c r="AU948"/>
      <c r="AV948"/>
      <c r="AW948"/>
      <c r="AX948"/>
      <c r="AY948"/>
      <c r="AZ948"/>
      <c r="BA948"/>
      <c r="BB948"/>
      <c r="BC948"/>
      <c r="BD948"/>
      <c r="BE948"/>
      <c r="BF948"/>
      <c r="BG948"/>
      <c r="BH948"/>
      <c r="BI948"/>
      <c r="BJ948"/>
      <c r="BK948"/>
      <c r="BL948"/>
      <c r="BM948"/>
      <c r="BN948"/>
      <c r="BO948"/>
      <c r="BP948"/>
      <c r="BQ948"/>
      <c r="BR948"/>
      <c r="EM948"/>
    </row>
    <row r="949" spans="16:143" x14ac:dyDescent="0.2">
      <c r="P949"/>
      <c r="Q949"/>
      <c r="S949"/>
      <c r="T949"/>
      <c r="U949"/>
      <c r="V949"/>
      <c r="W949"/>
      <c r="X949"/>
      <c r="Y949"/>
      <c r="Z949"/>
      <c r="AA949"/>
      <c r="AB949"/>
      <c r="AC949"/>
      <c r="AD949"/>
      <c r="AE949"/>
      <c r="AF949"/>
      <c r="AG949"/>
      <c r="AH949"/>
      <c r="AI949"/>
      <c r="AJ949"/>
      <c r="AK949"/>
      <c r="AL949"/>
      <c r="AM949"/>
      <c r="AN949"/>
      <c r="AO949"/>
      <c r="AP949"/>
      <c r="AQ949"/>
      <c r="AR949"/>
      <c r="AS949"/>
      <c r="AT949"/>
      <c r="AU949"/>
      <c r="AV949"/>
      <c r="AW949"/>
      <c r="AX949"/>
      <c r="AY949"/>
      <c r="AZ949"/>
      <c r="BA949"/>
      <c r="BB949"/>
      <c r="BC949"/>
      <c r="BD949"/>
      <c r="BE949"/>
      <c r="BF949"/>
      <c r="BG949"/>
      <c r="BH949"/>
      <c r="BI949"/>
      <c r="BJ949"/>
      <c r="BK949"/>
      <c r="BL949"/>
      <c r="BM949"/>
      <c r="BN949"/>
      <c r="BO949"/>
      <c r="BP949"/>
      <c r="BQ949"/>
      <c r="BR949"/>
      <c r="EM949"/>
    </row>
    <row r="950" spans="16:143" x14ac:dyDescent="0.2">
      <c r="P950"/>
      <c r="Q950"/>
      <c r="S950"/>
      <c r="T950"/>
      <c r="U950"/>
      <c r="V950"/>
      <c r="W950"/>
      <c r="X950"/>
      <c r="Y950"/>
      <c r="Z950"/>
      <c r="AA950"/>
      <c r="AB950"/>
      <c r="AC950"/>
      <c r="AD950"/>
      <c r="AE950"/>
      <c r="AF950"/>
      <c r="AG950"/>
      <c r="AH950"/>
      <c r="AI950"/>
      <c r="AJ950"/>
      <c r="AK950"/>
      <c r="AL950"/>
      <c r="AM950"/>
      <c r="AN950"/>
      <c r="AO950"/>
      <c r="AP950"/>
      <c r="AQ950"/>
      <c r="AR950"/>
      <c r="AS950"/>
      <c r="AT950"/>
      <c r="AU950"/>
      <c r="AV950"/>
      <c r="AW950"/>
      <c r="AX950"/>
      <c r="AY950"/>
      <c r="AZ950"/>
      <c r="BA950"/>
      <c r="BB950"/>
      <c r="BC950"/>
      <c r="BD950"/>
      <c r="BE950"/>
      <c r="BF950"/>
      <c r="BG950"/>
      <c r="BH950"/>
      <c r="BI950"/>
      <c r="BJ950"/>
      <c r="BK950"/>
      <c r="BL950"/>
      <c r="BM950"/>
      <c r="BN950"/>
      <c r="BO950"/>
      <c r="BP950"/>
      <c r="BQ950"/>
      <c r="BR950"/>
      <c r="EM950"/>
    </row>
    <row r="951" spans="16:143" x14ac:dyDescent="0.2">
      <c r="P951"/>
      <c r="Q951"/>
      <c r="S951"/>
      <c r="T951"/>
      <c r="U951"/>
      <c r="V951"/>
      <c r="W951"/>
      <c r="X951"/>
      <c r="Y951"/>
      <c r="Z951"/>
      <c r="AA951"/>
      <c r="AB951"/>
      <c r="AC951"/>
      <c r="AD951"/>
      <c r="AE951"/>
      <c r="AF951"/>
      <c r="AG951"/>
      <c r="AH951"/>
      <c r="AI951"/>
      <c r="AJ951"/>
      <c r="AK951"/>
      <c r="AL951"/>
      <c r="AM951"/>
      <c r="AN951"/>
      <c r="AO951"/>
      <c r="AP951"/>
      <c r="AQ951"/>
      <c r="AR951"/>
      <c r="AS951"/>
      <c r="AT951"/>
      <c r="AU951"/>
      <c r="AV951"/>
      <c r="AW951"/>
      <c r="AX951"/>
      <c r="AY951"/>
      <c r="AZ951"/>
      <c r="BA951"/>
      <c r="BB951"/>
      <c r="BC951"/>
      <c r="BD951"/>
      <c r="BE951"/>
      <c r="BF951"/>
      <c r="BG951"/>
      <c r="BH951"/>
      <c r="BI951"/>
      <c r="BJ951"/>
      <c r="BK951"/>
      <c r="BL951"/>
      <c r="BM951"/>
      <c r="BN951"/>
      <c r="BO951"/>
      <c r="BP951"/>
      <c r="BQ951"/>
      <c r="BR951"/>
      <c r="EM951"/>
    </row>
    <row r="952" spans="16:143" x14ac:dyDescent="0.2">
      <c r="P952"/>
      <c r="Q952"/>
      <c r="S952"/>
      <c r="T952"/>
      <c r="U952"/>
      <c r="V952"/>
      <c r="W952"/>
      <c r="X952"/>
      <c r="Y952"/>
      <c r="Z952"/>
      <c r="AA952"/>
      <c r="AB952"/>
      <c r="AC952"/>
      <c r="AD952"/>
      <c r="AE952"/>
      <c r="AF952"/>
      <c r="AG952"/>
      <c r="AH952"/>
      <c r="AI952"/>
      <c r="AJ952"/>
      <c r="AK952"/>
      <c r="AL952"/>
      <c r="AM952"/>
      <c r="AN952"/>
      <c r="AO952"/>
      <c r="AP952"/>
      <c r="AQ952"/>
      <c r="AR952"/>
      <c r="AS952"/>
      <c r="AT952"/>
      <c r="AU952"/>
      <c r="AV952"/>
      <c r="AW952"/>
      <c r="AX952"/>
      <c r="AY952"/>
      <c r="AZ952"/>
      <c r="BA952"/>
      <c r="BB952"/>
      <c r="BC952"/>
      <c r="BD952"/>
      <c r="BE952"/>
      <c r="BF952"/>
      <c r="BG952"/>
      <c r="BH952"/>
      <c r="BI952"/>
      <c r="BJ952"/>
      <c r="BK952"/>
      <c r="BL952"/>
      <c r="BM952"/>
      <c r="BN952"/>
      <c r="BO952"/>
      <c r="BP952"/>
      <c r="BQ952"/>
      <c r="BR952"/>
      <c r="EM952"/>
    </row>
    <row r="953" spans="16:143" x14ac:dyDescent="0.2">
      <c r="P953"/>
      <c r="Q953"/>
      <c r="S953"/>
      <c r="T953"/>
      <c r="U953"/>
      <c r="V953"/>
      <c r="W953"/>
      <c r="X953"/>
      <c r="Y953"/>
      <c r="Z953"/>
      <c r="AA953"/>
      <c r="AB953"/>
      <c r="AC953"/>
      <c r="AD953"/>
      <c r="AE953"/>
      <c r="AF953"/>
      <c r="AG953"/>
      <c r="AH953"/>
      <c r="AI953"/>
      <c r="AJ953"/>
      <c r="AK953"/>
      <c r="AL953"/>
      <c r="AM953"/>
      <c r="AN953"/>
      <c r="AO953"/>
      <c r="AP953"/>
      <c r="AQ953"/>
      <c r="AR953"/>
      <c r="AS953"/>
      <c r="AT953"/>
      <c r="AU953"/>
      <c r="AV953"/>
      <c r="AW953"/>
      <c r="AX953"/>
      <c r="AY953"/>
      <c r="AZ953"/>
      <c r="BA953"/>
      <c r="BB953"/>
      <c r="BC953"/>
      <c r="BD953"/>
      <c r="BE953"/>
      <c r="BF953"/>
      <c r="BG953"/>
      <c r="BH953"/>
      <c r="BI953"/>
      <c r="BJ953"/>
      <c r="BK953"/>
      <c r="BL953"/>
      <c r="BM953"/>
      <c r="BN953"/>
      <c r="BO953"/>
      <c r="BP953"/>
      <c r="BQ953"/>
      <c r="BR953"/>
      <c r="EM953"/>
    </row>
    <row r="954" spans="16:143" x14ac:dyDescent="0.2">
      <c r="P954"/>
      <c r="Q954"/>
      <c r="S954"/>
      <c r="T954"/>
      <c r="U954"/>
      <c r="V954"/>
      <c r="W954"/>
      <c r="X954"/>
      <c r="Y954"/>
      <c r="Z954"/>
      <c r="AA954"/>
      <c r="AB954"/>
      <c r="AC954"/>
      <c r="AD954"/>
      <c r="AE954"/>
      <c r="AF954"/>
      <c r="AG954"/>
      <c r="AH954"/>
      <c r="AI954"/>
      <c r="AJ954"/>
      <c r="AK954"/>
      <c r="AL954"/>
      <c r="AM954"/>
      <c r="AN954"/>
      <c r="AO954"/>
      <c r="AP954"/>
      <c r="AQ954"/>
      <c r="AR954"/>
      <c r="AS954"/>
      <c r="AT954"/>
      <c r="AU954"/>
      <c r="AV954"/>
      <c r="AW954"/>
      <c r="AX954"/>
      <c r="AY954"/>
      <c r="AZ954"/>
      <c r="BA954"/>
      <c r="BB954"/>
      <c r="BC954"/>
      <c r="BD954"/>
      <c r="BE954"/>
      <c r="BF954"/>
      <c r="BG954"/>
      <c r="BH954"/>
      <c r="BI954"/>
      <c r="BJ954"/>
      <c r="BK954"/>
      <c r="BL954"/>
      <c r="BM954"/>
      <c r="BN954"/>
      <c r="BO954"/>
      <c r="BP954"/>
      <c r="BQ954"/>
      <c r="BR954"/>
      <c r="EM954"/>
    </row>
    <row r="955" spans="16:143" x14ac:dyDescent="0.2">
      <c r="P955"/>
      <c r="Q955"/>
      <c r="S955"/>
      <c r="T955"/>
      <c r="U955"/>
      <c r="V955"/>
      <c r="W955"/>
      <c r="X955"/>
      <c r="Y955"/>
      <c r="Z955"/>
      <c r="AA955"/>
      <c r="AB955"/>
      <c r="AC955"/>
      <c r="AD955"/>
      <c r="AE955"/>
      <c r="AF955"/>
      <c r="AG955"/>
      <c r="AH955"/>
      <c r="AI955"/>
      <c r="AJ955"/>
      <c r="AK955"/>
      <c r="AL955"/>
      <c r="AM955"/>
      <c r="AN955"/>
      <c r="AO955"/>
      <c r="AP955"/>
      <c r="AQ955"/>
      <c r="AR955"/>
      <c r="AS955"/>
      <c r="AT955"/>
      <c r="AU955"/>
      <c r="AV955"/>
      <c r="AW955"/>
      <c r="AX955"/>
      <c r="AY955"/>
      <c r="AZ955"/>
      <c r="BA955"/>
      <c r="BB955"/>
      <c r="BC955"/>
      <c r="BD955"/>
      <c r="BE955"/>
      <c r="BF955"/>
      <c r="BG955"/>
      <c r="BH955"/>
      <c r="BI955"/>
      <c r="BJ955"/>
      <c r="BK955"/>
      <c r="BL955"/>
      <c r="BM955"/>
      <c r="BN955"/>
      <c r="BO955"/>
      <c r="BP955"/>
      <c r="BQ955"/>
      <c r="BR955"/>
      <c r="EM955"/>
    </row>
    <row r="956" spans="16:143" x14ac:dyDescent="0.2">
      <c r="P956"/>
      <c r="Q956"/>
      <c r="S956"/>
      <c r="T956"/>
      <c r="U956"/>
      <c r="V956"/>
      <c r="W956"/>
      <c r="X956"/>
      <c r="Y956"/>
      <c r="Z956"/>
      <c r="AA956"/>
      <c r="AB956"/>
      <c r="AC956"/>
      <c r="AD956"/>
      <c r="AE956"/>
      <c r="AF956"/>
      <c r="AG956"/>
      <c r="AH956"/>
      <c r="AI956"/>
      <c r="AJ956"/>
      <c r="AK956"/>
      <c r="AL956"/>
      <c r="AM956"/>
      <c r="AN956"/>
      <c r="AO956"/>
      <c r="AP956"/>
      <c r="AQ956"/>
      <c r="AR956"/>
      <c r="AS956"/>
      <c r="AT956"/>
      <c r="AU956"/>
      <c r="AV956"/>
      <c r="AW956"/>
      <c r="AX956"/>
      <c r="AY956"/>
      <c r="AZ956"/>
      <c r="BA956"/>
      <c r="BB956"/>
      <c r="BC956"/>
      <c r="BD956"/>
      <c r="BE956"/>
      <c r="BF956"/>
      <c r="BG956"/>
      <c r="BH956"/>
      <c r="BI956"/>
      <c r="BJ956"/>
      <c r="BK956"/>
      <c r="BL956"/>
      <c r="BM956"/>
      <c r="BN956"/>
      <c r="BO956"/>
      <c r="BP956"/>
      <c r="BQ956"/>
      <c r="BR956"/>
      <c r="EM956"/>
    </row>
    <row r="957" spans="16:143" x14ac:dyDescent="0.2">
      <c r="P957"/>
      <c r="Q957"/>
      <c r="S957"/>
      <c r="T957"/>
      <c r="U957"/>
      <c r="V957"/>
      <c r="W957"/>
      <c r="X957"/>
      <c r="Y957"/>
      <c r="Z957"/>
      <c r="AA957"/>
      <c r="AB957"/>
      <c r="AC957"/>
      <c r="AD957"/>
      <c r="AE957"/>
      <c r="AF957"/>
      <c r="AG957"/>
      <c r="AH957"/>
      <c r="AI957"/>
      <c r="AJ957"/>
      <c r="AK957"/>
      <c r="AL957"/>
      <c r="AM957"/>
      <c r="AN957"/>
      <c r="AO957"/>
      <c r="AP957"/>
      <c r="AQ957"/>
      <c r="AR957"/>
      <c r="AS957"/>
      <c r="AT957"/>
      <c r="AU957"/>
      <c r="AV957"/>
      <c r="AW957"/>
      <c r="AX957"/>
      <c r="AY957"/>
      <c r="AZ957"/>
      <c r="BA957"/>
      <c r="BB957"/>
      <c r="BC957"/>
      <c r="BD957"/>
      <c r="BE957"/>
      <c r="BF957"/>
      <c r="BG957"/>
      <c r="BH957"/>
      <c r="BI957"/>
      <c r="BJ957"/>
      <c r="BK957"/>
      <c r="BL957"/>
      <c r="BM957"/>
      <c r="BN957"/>
      <c r="BO957"/>
      <c r="BP957"/>
      <c r="BQ957"/>
      <c r="BR957"/>
      <c r="EM957"/>
    </row>
    <row r="958" spans="16:143" x14ac:dyDescent="0.2">
      <c r="P958"/>
      <c r="Q958"/>
      <c r="S958"/>
      <c r="T958"/>
      <c r="U958"/>
      <c r="V958"/>
      <c r="W958"/>
      <c r="X958"/>
      <c r="Y958"/>
      <c r="Z958"/>
      <c r="AA958"/>
      <c r="AB958"/>
      <c r="AC958"/>
      <c r="AD958"/>
      <c r="AE958"/>
      <c r="AF958"/>
      <c r="AG958"/>
      <c r="AH958"/>
      <c r="AI958"/>
      <c r="AJ958"/>
      <c r="AK958"/>
      <c r="AL958"/>
      <c r="AM958"/>
      <c r="AN958"/>
      <c r="AO958"/>
      <c r="AP958"/>
      <c r="AQ958"/>
      <c r="AR958"/>
      <c r="AS958"/>
      <c r="AT958"/>
      <c r="AU958"/>
      <c r="AV958"/>
      <c r="AW958"/>
      <c r="AX958"/>
      <c r="AY958"/>
      <c r="AZ958"/>
      <c r="BA958"/>
      <c r="BB958"/>
      <c r="BC958"/>
      <c r="BD958"/>
      <c r="BE958"/>
      <c r="BF958"/>
      <c r="BG958"/>
      <c r="BH958"/>
      <c r="BI958"/>
      <c r="BJ958"/>
      <c r="BK958"/>
      <c r="BL958"/>
      <c r="BM958"/>
      <c r="BN958"/>
      <c r="BO958"/>
      <c r="BP958"/>
      <c r="BQ958"/>
      <c r="BR958"/>
      <c r="EM958"/>
    </row>
    <row r="959" spans="16:143" x14ac:dyDescent="0.2">
      <c r="P959"/>
      <c r="Q959"/>
      <c r="S959"/>
      <c r="T959"/>
      <c r="U959"/>
      <c r="V959"/>
      <c r="W959"/>
      <c r="X959"/>
      <c r="Y959"/>
      <c r="Z959"/>
      <c r="AA959"/>
      <c r="AB959"/>
      <c r="AC959"/>
      <c r="AD959"/>
      <c r="AE959"/>
      <c r="AF959"/>
      <c r="AG959"/>
      <c r="AH959"/>
      <c r="AI959"/>
      <c r="AJ959"/>
      <c r="AK959"/>
      <c r="AL959"/>
      <c r="AM959"/>
      <c r="AN959"/>
      <c r="AO959"/>
      <c r="AP959"/>
      <c r="AQ959"/>
      <c r="AR959"/>
      <c r="AS959"/>
      <c r="AT959"/>
      <c r="AU959"/>
      <c r="AV959"/>
      <c r="AW959"/>
      <c r="AX959"/>
      <c r="AY959"/>
      <c r="AZ959"/>
      <c r="BA959"/>
      <c r="BB959"/>
      <c r="BC959"/>
      <c r="BD959"/>
      <c r="BE959"/>
      <c r="BF959"/>
      <c r="BG959"/>
      <c r="BH959"/>
      <c r="BI959"/>
      <c r="BJ959"/>
      <c r="BK959"/>
      <c r="BL959"/>
      <c r="BM959"/>
      <c r="BN959"/>
      <c r="BO959"/>
      <c r="BP959"/>
      <c r="BQ959"/>
      <c r="BR959"/>
      <c r="EM959"/>
    </row>
    <row r="960" spans="16:143" x14ac:dyDescent="0.2">
      <c r="P960"/>
      <c r="Q960"/>
      <c r="S960"/>
      <c r="T960"/>
      <c r="U960"/>
      <c r="V960"/>
      <c r="W960"/>
      <c r="X960"/>
      <c r="Y960"/>
      <c r="Z960"/>
      <c r="AA960"/>
      <c r="AB960"/>
      <c r="AC960"/>
      <c r="AD960"/>
      <c r="AE960"/>
      <c r="AF960"/>
      <c r="AG960"/>
      <c r="AH960"/>
      <c r="AI960"/>
      <c r="AJ960"/>
      <c r="AK960"/>
      <c r="AL960"/>
      <c r="AM960"/>
      <c r="AN960"/>
      <c r="AO960"/>
      <c r="AP960"/>
      <c r="AQ960"/>
      <c r="AR960"/>
      <c r="AS960"/>
      <c r="AT960"/>
      <c r="AU960"/>
      <c r="AV960"/>
      <c r="AW960"/>
      <c r="AX960"/>
      <c r="AY960"/>
      <c r="AZ960"/>
      <c r="BA960"/>
      <c r="BB960"/>
      <c r="BC960"/>
      <c r="BD960"/>
      <c r="BE960"/>
      <c r="BF960"/>
      <c r="BG960"/>
      <c r="BH960"/>
      <c r="BI960"/>
      <c r="BJ960"/>
      <c r="BK960"/>
      <c r="BL960"/>
      <c r="BM960"/>
      <c r="BN960"/>
      <c r="BO960"/>
      <c r="BP960"/>
      <c r="BQ960"/>
      <c r="BR960"/>
      <c r="EM960"/>
    </row>
    <row r="961" spans="16:143" x14ac:dyDescent="0.2">
      <c r="P961"/>
      <c r="Q961"/>
      <c r="S961"/>
      <c r="T961"/>
      <c r="U961"/>
      <c r="V961"/>
      <c r="W961"/>
      <c r="X961"/>
      <c r="Y961"/>
      <c r="Z961"/>
      <c r="AA961"/>
      <c r="AB961"/>
      <c r="AC961"/>
      <c r="AD961"/>
      <c r="AE961"/>
      <c r="AF961"/>
      <c r="AG961"/>
      <c r="AH961"/>
      <c r="AI961"/>
      <c r="AJ961"/>
      <c r="AK961"/>
      <c r="AL961"/>
      <c r="AM961"/>
      <c r="AN961"/>
      <c r="AO961"/>
      <c r="AP961"/>
      <c r="AQ961"/>
      <c r="AR961"/>
      <c r="AS961"/>
      <c r="AT961"/>
      <c r="AU961"/>
      <c r="AV961"/>
      <c r="AW961"/>
      <c r="AX961"/>
      <c r="AY961"/>
      <c r="AZ961"/>
      <c r="BA961"/>
      <c r="BB961"/>
      <c r="BC961"/>
      <c r="BD961"/>
      <c r="BE961"/>
      <c r="BF961"/>
      <c r="BG961"/>
      <c r="BH961"/>
      <c r="BI961"/>
      <c r="BJ961"/>
      <c r="BK961"/>
      <c r="BL961"/>
      <c r="BM961"/>
      <c r="BN961"/>
      <c r="BO961"/>
      <c r="BP961"/>
      <c r="BQ961"/>
      <c r="BR961"/>
      <c r="EM961"/>
    </row>
    <row r="962" spans="16:143" x14ac:dyDescent="0.2">
      <c r="P962"/>
      <c r="Q962"/>
      <c r="S962"/>
      <c r="T962"/>
      <c r="U962"/>
      <c r="V962"/>
      <c r="W962"/>
      <c r="X962"/>
      <c r="Y962"/>
      <c r="Z962"/>
      <c r="AA962"/>
      <c r="AB962"/>
      <c r="AC962"/>
      <c r="AD962"/>
      <c r="AE962"/>
      <c r="AF962"/>
      <c r="AG962"/>
      <c r="AH962"/>
      <c r="AI962"/>
      <c r="AJ962"/>
      <c r="AK962"/>
      <c r="AL962"/>
      <c r="AM962"/>
      <c r="AN962"/>
      <c r="AO962"/>
      <c r="AP962"/>
      <c r="AQ962"/>
      <c r="AR962"/>
      <c r="AS962"/>
      <c r="AT962"/>
      <c r="AU962"/>
      <c r="AV962"/>
      <c r="AW962"/>
      <c r="AX962"/>
      <c r="AY962"/>
      <c r="AZ962"/>
      <c r="BA962"/>
      <c r="BB962"/>
      <c r="BC962"/>
      <c r="BD962"/>
      <c r="BE962"/>
      <c r="BF962"/>
      <c r="BG962"/>
      <c r="BH962"/>
      <c r="BI962"/>
      <c r="BJ962"/>
      <c r="BK962"/>
      <c r="BL962"/>
      <c r="BM962"/>
      <c r="BN962"/>
      <c r="BO962"/>
      <c r="BP962"/>
      <c r="BQ962"/>
      <c r="BR962"/>
      <c r="EM962"/>
    </row>
    <row r="963" spans="16:143" x14ac:dyDescent="0.2">
      <c r="P963"/>
      <c r="Q963"/>
      <c r="S963"/>
      <c r="T963"/>
      <c r="U963"/>
      <c r="V963"/>
      <c r="W963"/>
      <c r="X963"/>
      <c r="Y963"/>
      <c r="Z963"/>
      <c r="AA963"/>
      <c r="AB963"/>
      <c r="AC963"/>
      <c r="AD963"/>
      <c r="AE963"/>
      <c r="AF963"/>
      <c r="AG963"/>
      <c r="AH963"/>
      <c r="AI963"/>
      <c r="AJ963"/>
      <c r="AK963"/>
      <c r="AL963"/>
      <c r="AM963"/>
      <c r="AN963"/>
      <c r="AO963"/>
      <c r="AP963"/>
      <c r="AQ963"/>
      <c r="AR963"/>
      <c r="AS963"/>
      <c r="AT963"/>
      <c r="AU963"/>
      <c r="AV963"/>
      <c r="AW963"/>
      <c r="AX963"/>
      <c r="AY963"/>
      <c r="AZ963"/>
      <c r="BA963"/>
      <c r="BB963"/>
      <c r="BC963"/>
      <c r="BD963"/>
      <c r="BE963"/>
      <c r="BF963"/>
      <c r="BG963"/>
      <c r="BH963"/>
      <c r="BI963"/>
      <c r="BJ963"/>
      <c r="BK963"/>
      <c r="BL963"/>
      <c r="BM963"/>
      <c r="BN963"/>
      <c r="BO963"/>
      <c r="BP963"/>
      <c r="BQ963"/>
      <c r="BR963"/>
      <c r="EM963"/>
    </row>
    <row r="964" spans="16:143" x14ac:dyDescent="0.2">
      <c r="P964"/>
      <c r="Q964"/>
      <c r="S964"/>
      <c r="T964"/>
      <c r="U964"/>
      <c r="V964"/>
      <c r="W964"/>
      <c r="X964"/>
      <c r="Y964"/>
      <c r="Z964"/>
      <c r="AA964"/>
      <c r="AB964"/>
      <c r="AC964"/>
      <c r="AD964"/>
      <c r="AE964"/>
      <c r="AF964"/>
      <c r="AG964"/>
      <c r="AH964"/>
      <c r="AI964"/>
      <c r="AJ964"/>
      <c r="AK964"/>
      <c r="AL964"/>
      <c r="AM964"/>
      <c r="AN964"/>
      <c r="AO964"/>
      <c r="AP964"/>
      <c r="AQ964"/>
      <c r="AR964"/>
      <c r="AS964"/>
      <c r="AT964"/>
      <c r="AU964"/>
      <c r="AV964"/>
      <c r="AW964"/>
      <c r="AX964"/>
      <c r="AY964"/>
      <c r="AZ964"/>
      <c r="BA964"/>
      <c r="BB964"/>
      <c r="BC964"/>
      <c r="BD964"/>
      <c r="BE964"/>
      <c r="BF964"/>
      <c r="BG964"/>
      <c r="BH964"/>
      <c r="BI964"/>
      <c r="BJ964"/>
      <c r="BK964"/>
      <c r="BL964"/>
      <c r="BM964"/>
      <c r="BN964"/>
      <c r="BO964"/>
      <c r="BP964"/>
      <c r="BQ964"/>
      <c r="BR964"/>
      <c r="EM964"/>
    </row>
    <row r="965" spans="16:143" x14ac:dyDescent="0.2">
      <c r="P965"/>
      <c r="Q965"/>
      <c r="S965"/>
      <c r="T965"/>
      <c r="U965"/>
      <c r="V965"/>
      <c r="W965"/>
      <c r="X965"/>
      <c r="Y965"/>
      <c r="Z965"/>
      <c r="AA965"/>
      <c r="AB965"/>
      <c r="AC965"/>
      <c r="AD965"/>
      <c r="AE965"/>
      <c r="AF965"/>
      <c r="AG965"/>
      <c r="AH965"/>
      <c r="AI965"/>
      <c r="AJ965"/>
      <c r="AK965"/>
      <c r="AL965"/>
      <c r="AM965"/>
      <c r="AN965"/>
      <c r="AO965"/>
      <c r="AP965"/>
      <c r="AQ965"/>
      <c r="AR965"/>
      <c r="AS965"/>
      <c r="AT965"/>
      <c r="AU965"/>
      <c r="AV965"/>
      <c r="AW965"/>
      <c r="AX965"/>
      <c r="AY965"/>
      <c r="AZ965"/>
      <c r="BA965"/>
      <c r="BB965"/>
      <c r="BC965"/>
      <c r="BD965"/>
      <c r="BE965"/>
      <c r="BF965"/>
      <c r="BG965"/>
      <c r="BH965"/>
      <c r="BI965"/>
      <c r="BJ965"/>
      <c r="BK965"/>
      <c r="BL965"/>
      <c r="BM965"/>
      <c r="BN965"/>
      <c r="BO965"/>
      <c r="BP965"/>
      <c r="BQ965"/>
      <c r="BR965"/>
      <c r="EM965"/>
    </row>
    <row r="966" spans="16:143" x14ac:dyDescent="0.2">
      <c r="P966"/>
      <c r="Q966"/>
      <c r="S966"/>
      <c r="T966"/>
      <c r="U966"/>
      <c r="V966"/>
      <c r="W966"/>
      <c r="X966"/>
      <c r="Y966"/>
      <c r="Z966"/>
      <c r="AA966"/>
      <c r="AB966"/>
      <c r="AC966"/>
      <c r="AD966"/>
      <c r="AE966"/>
      <c r="AF966"/>
      <c r="AG966"/>
      <c r="AH966"/>
      <c r="AI966"/>
      <c r="AJ966"/>
      <c r="AK966"/>
      <c r="AL966"/>
      <c r="AM966"/>
      <c r="AN966"/>
      <c r="AO966"/>
      <c r="AP966"/>
      <c r="AQ966"/>
      <c r="AR966"/>
      <c r="AS966"/>
      <c r="AT966"/>
      <c r="AU966"/>
      <c r="AV966"/>
      <c r="AW966"/>
      <c r="AX966"/>
      <c r="AY966"/>
      <c r="AZ966"/>
      <c r="BA966"/>
      <c r="BB966"/>
      <c r="BC966"/>
      <c r="BD966"/>
      <c r="BE966"/>
      <c r="BF966"/>
      <c r="BG966"/>
      <c r="BH966"/>
      <c r="BI966"/>
      <c r="BJ966"/>
      <c r="BK966"/>
      <c r="BL966"/>
      <c r="BM966"/>
      <c r="BN966"/>
      <c r="BO966"/>
      <c r="BP966"/>
      <c r="BQ966"/>
      <c r="BR966"/>
      <c r="EM966"/>
    </row>
    <row r="967" spans="16:143" x14ac:dyDescent="0.2">
      <c r="P967"/>
      <c r="Q967"/>
      <c r="S967"/>
      <c r="T967"/>
      <c r="U967"/>
      <c r="V967"/>
      <c r="W967"/>
      <c r="X967"/>
      <c r="Y967"/>
      <c r="Z967"/>
      <c r="AA967"/>
      <c r="AB967"/>
      <c r="AC967"/>
      <c r="AD967"/>
      <c r="AE967"/>
      <c r="AF967"/>
      <c r="AG967"/>
      <c r="AH967"/>
      <c r="AI967"/>
      <c r="AJ967"/>
      <c r="AK967"/>
      <c r="AL967"/>
      <c r="AM967"/>
      <c r="AN967"/>
      <c r="AO967"/>
      <c r="AP967"/>
      <c r="AQ967"/>
      <c r="AR967"/>
      <c r="AS967"/>
      <c r="AT967"/>
      <c r="AU967"/>
      <c r="AV967"/>
      <c r="AW967"/>
      <c r="AX967"/>
      <c r="AY967"/>
      <c r="AZ967"/>
      <c r="BA967"/>
      <c r="BB967"/>
      <c r="BC967"/>
      <c r="BD967"/>
      <c r="BE967"/>
      <c r="BF967"/>
      <c r="BG967"/>
      <c r="BH967"/>
      <c r="BI967"/>
      <c r="BJ967"/>
      <c r="BK967"/>
      <c r="BL967"/>
      <c r="BM967"/>
      <c r="BN967"/>
      <c r="BO967"/>
      <c r="BP967"/>
      <c r="BQ967"/>
      <c r="BR967"/>
      <c r="EM967"/>
    </row>
    <row r="968" spans="16:143" x14ac:dyDescent="0.2">
      <c r="P968"/>
      <c r="Q968"/>
      <c r="S968"/>
      <c r="T968"/>
      <c r="U968"/>
      <c r="V968"/>
      <c r="W968"/>
      <c r="X968"/>
      <c r="Y968"/>
      <c r="Z968"/>
      <c r="AA968"/>
      <c r="AB968"/>
      <c r="AC968"/>
      <c r="AD968"/>
      <c r="AE968"/>
      <c r="AF968"/>
      <c r="AG968"/>
      <c r="AH968"/>
      <c r="AI968"/>
      <c r="AJ968"/>
      <c r="AK968"/>
      <c r="AL968"/>
      <c r="AM968"/>
      <c r="AN968"/>
      <c r="AO968"/>
      <c r="AP968"/>
      <c r="AQ968"/>
      <c r="AR968"/>
      <c r="AS968"/>
      <c r="AT968"/>
      <c r="AU968"/>
      <c r="AV968"/>
      <c r="AW968"/>
      <c r="AX968"/>
      <c r="AY968"/>
      <c r="AZ968"/>
      <c r="BA968"/>
      <c r="BB968"/>
      <c r="BC968"/>
      <c r="BD968"/>
      <c r="BE968"/>
      <c r="BF968"/>
      <c r="BG968"/>
      <c r="BH968"/>
      <c r="BI968"/>
      <c r="BJ968"/>
      <c r="BK968"/>
      <c r="BL968"/>
      <c r="BM968"/>
      <c r="BN968"/>
      <c r="BO968"/>
      <c r="BP968"/>
      <c r="BQ968"/>
      <c r="BR968"/>
      <c r="EM968"/>
    </row>
    <row r="969" spans="16:143" x14ac:dyDescent="0.2">
      <c r="P969"/>
      <c r="Q969"/>
      <c r="S969"/>
      <c r="T969"/>
      <c r="U969"/>
      <c r="V969"/>
      <c r="W969"/>
      <c r="X969"/>
      <c r="Y969"/>
      <c r="Z969"/>
      <c r="AA969"/>
      <c r="AB969"/>
      <c r="AC969"/>
      <c r="AD969"/>
      <c r="AE969"/>
      <c r="AF969"/>
      <c r="AG969"/>
      <c r="AH969"/>
      <c r="AI969"/>
      <c r="AJ969"/>
      <c r="AK969"/>
      <c r="AL969"/>
      <c r="AM969"/>
      <c r="AN969"/>
      <c r="AO969"/>
      <c r="AP969"/>
      <c r="AQ969"/>
      <c r="AR969"/>
      <c r="AS969"/>
      <c r="AT969"/>
      <c r="AU969"/>
      <c r="AV969"/>
      <c r="AW969"/>
      <c r="AX969"/>
      <c r="AY969"/>
      <c r="AZ969"/>
      <c r="BA969"/>
      <c r="BB969"/>
      <c r="BC969"/>
      <c r="BD969"/>
      <c r="BE969"/>
      <c r="BF969"/>
      <c r="BG969"/>
      <c r="BH969"/>
      <c r="BI969"/>
      <c r="BJ969"/>
      <c r="BK969"/>
      <c r="BL969"/>
      <c r="BM969"/>
      <c r="BN969"/>
      <c r="BO969"/>
      <c r="BP969"/>
      <c r="BQ969"/>
      <c r="BR969"/>
      <c r="EM969"/>
    </row>
    <row r="970" spans="16:143" x14ac:dyDescent="0.2">
      <c r="P970"/>
      <c r="Q970"/>
      <c r="S970"/>
      <c r="T970"/>
      <c r="U970"/>
      <c r="V970"/>
      <c r="W970"/>
      <c r="X970"/>
      <c r="Y970"/>
      <c r="Z970"/>
      <c r="AA970"/>
      <c r="AB970"/>
      <c r="AC970"/>
      <c r="AD970"/>
      <c r="AE970"/>
      <c r="AF970"/>
      <c r="AG970"/>
      <c r="AH970"/>
      <c r="AI970"/>
      <c r="AJ970"/>
      <c r="AK970"/>
      <c r="AL970"/>
      <c r="AM970"/>
      <c r="AN970"/>
      <c r="AO970"/>
      <c r="AP970"/>
      <c r="AQ970"/>
      <c r="AR970"/>
      <c r="AS970"/>
      <c r="AT970"/>
      <c r="AU970"/>
      <c r="AV970"/>
      <c r="AW970"/>
      <c r="AX970"/>
      <c r="AY970"/>
      <c r="AZ970"/>
      <c r="BA970"/>
      <c r="BB970"/>
      <c r="BC970"/>
      <c r="BD970"/>
      <c r="BE970"/>
      <c r="BF970"/>
      <c r="BG970"/>
      <c r="BH970"/>
      <c r="BI970"/>
      <c r="BJ970"/>
      <c r="BK970"/>
      <c r="BL970"/>
      <c r="BM970"/>
      <c r="BN970"/>
      <c r="BO970"/>
      <c r="BP970"/>
      <c r="BQ970"/>
      <c r="BR970"/>
      <c r="EM970"/>
    </row>
    <row r="971" spans="16:143" x14ac:dyDescent="0.2">
      <c r="P971"/>
      <c r="Q971"/>
      <c r="S971"/>
      <c r="T971"/>
      <c r="U971"/>
      <c r="V971"/>
      <c r="W971"/>
      <c r="X971"/>
      <c r="Y971"/>
      <c r="Z971"/>
      <c r="AA971"/>
      <c r="AB971"/>
      <c r="AC971"/>
      <c r="AD971"/>
      <c r="AE971"/>
      <c r="AF971"/>
      <c r="AG971"/>
      <c r="AH971"/>
      <c r="AI971"/>
      <c r="AJ971"/>
      <c r="AK971"/>
      <c r="AL971"/>
      <c r="AM971"/>
      <c r="AN971"/>
      <c r="AO971"/>
      <c r="AP971"/>
      <c r="AQ971"/>
      <c r="AR971"/>
      <c r="AS971"/>
      <c r="AT971"/>
      <c r="AU971"/>
      <c r="AV971"/>
      <c r="AW971"/>
      <c r="AX971"/>
      <c r="AY971"/>
      <c r="AZ971"/>
      <c r="BA971"/>
      <c r="BB971"/>
      <c r="BC971"/>
      <c r="BD971"/>
      <c r="BE971"/>
      <c r="BF971"/>
      <c r="BG971"/>
      <c r="BH971"/>
      <c r="BI971"/>
      <c r="BJ971"/>
      <c r="BK971"/>
      <c r="BL971"/>
      <c r="BM971"/>
      <c r="BN971"/>
      <c r="BO971"/>
      <c r="BP971"/>
      <c r="BQ971"/>
      <c r="BR971"/>
      <c r="EM971"/>
    </row>
    <row r="972" spans="16:143" x14ac:dyDescent="0.2">
      <c r="P972"/>
      <c r="Q972"/>
      <c r="S972"/>
      <c r="T972"/>
      <c r="U972"/>
      <c r="V972"/>
      <c r="W972"/>
      <c r="X972"/>
      <c r="Y972"/>
      <c r="Z972"/>
      <c r="AA972"/>
      <c r="AB972"/>
      <c r="AC972"/>
      <c r="AD972"/>
      <c r="AE972"/>
      <c r="AF972"/>
      <c r="AG972"/>
      <c r="AH972"/>
      <c r="AI972"/>
      <c r="AJ972"/>
      <c r="AK972"/>
      <c r="AL972"/>
      <c r="AM972"/>
      <c r="AN972"/>
      <c r="AO972"/>
      <c r="AP972"/>
      <c r="AQ972"/>
      <c r="AR972"/>
      <c r="AS972"/>
      <c r="AT972"/>
      <c r="AU972"/>
      <c r="AV972"/>
      <c r="AW972"/>
      <c r="AX972"/>
      <c r="AY972"/>
      <c r="AZ972"/>
      <c r="BA972"/>
      <c r="BB972"/>
      <c r="BC972"/>
      <c r="BD972"/>
      <c r="BE972"/>
      <c r="BF972"/>
      <c r="BG972"/>
      <c r="BH972"/>
      <c r="BI972"/>
      <c r="BJ972"/>
      <c r="BK972"/>
      <c r="BL972"/>
      <c r="BM972"/>
      <c r="BN972"/>
      <c r="BO972"/>
      <c r="BP972"/>
      <c r="BQ972"/>
      <c r="BR972"/>
      <c r="EM972"/>
    </row>
    <row r="973" spans="16:143" x14ac:dyDescent="0.2">
      <c r="P973"/>
      <c r="Q973"/>
      <c r="S973"/>
      <c r="T973"/>
      <c r="U973"/>
      <c r="V973"/>
      <c r="W973"/>
      <c r="X973"/>
      <c r="Y973"/>
      <c r="Z973"/>
      <c r="AA973"/>
      <c r="AB973"/>
      <c r="AC973"/>
      <c r="AD973"/>
      <c r="AE973"/>
      <c r="AF973"/>
      <c r="AG973"/>
      <c r="AH973"/>
      <c r="AI973"/>
      <c r="AJ973"/>
      <c r="AK973"/>
      <c r="AL973"/>
      <c r="AM973"/>
      <c r="AN973"/>
      <c r="AO973"/>
      <c r="AP973"/>
      <c r="AQ973"/>
      <c r="AR973"/>
      <c r="AS973"/>
      <c r="AT973"/>
      <c r="AU973"/>
      <c r="AV973"/>
      <c r="AW973"/>
      <c r="AX973"/>
      <c r="AY973"/>
      <c r="AZ973"/>
      <c r="BA973"/>
      <c r="BB973"/>
      <c r="BC973"/>
      <c r="BD973"/>
      <c r="BE973"/>
      <c r="BF973"/>
      <c r="BG973"/>
      <c r="BH973"/>
      <c r="BI973"/>
      <c r="BJ973"/>
      <c r="BK973"/>
      <c r="BL973"/>
      <c r="BM973"/>
      <c r="BN973"/>
      <c r="BO973"/>
      <c r="BP973"/>
      <c r="BQ973"/>
      <c r="BR973"/>
      <c r="EM973"/>
    </row>
    <row r="974" spans="16:143" x14ac:dyDescent="0.2">
      <c r="P974"/>
      <c r="Q974"/>
      <c r="S974"/>
      <c r="T974"/>
      <c r="U974"/>
      <c r="V974"/>
      <c r="W974"/>
      <c r="X974"/>
      <c r="Y974"/>
      <c r="Z974"/>
      <c r="AA974"/>
      <c r="AB974"/>
      <c r="AC974"/>
      <c r="AD974"/>
      <c r="AE974"/>
      <c r="AF974"/>
      <c r="AG974"/>
      <c r="AH974"/>
      <c r="AI974"/>
      <c r="AJ974"/>
      <c r="AK974"/>
      <c r="AL974"/>
      <c r="AM974"/>
      <c r="AN974"/>
      <c r="AO974"/>
      <c r="AP974"/>
      <c r="AQ974"/>
      <c r="AR974"/>
      <c r="AS974"/>
      <c r="AT974"/>
      <c r="AU974"/>
      <c r="AV974"/>
      <c r="AW974"/>
      <c r="AX974"/>
      <c r="AY974"/>
      <c r="AZ974"/>
      <c r="BA974"/>
      <c r="BB974"/>
      <c r="BC974"/>
      <c r="BD974"/>
      <c r="BE974"/>
      <c r="BF974"/>
      <c r="BG974"/>
      <c r="BH974"/>
      <c r="BI974"/>
      <c r="BJ974"/>
      <c r="BK974"/>
      <c r="BL974"/>
      <c r="BM974"/>
      <c r="BN974"/>
      <c r="BO974"/>
      <c r="BP974"/>
      <c r="BQ974"/>
      <c r="BR974"/>
      <c r="EM974"/>
    </row>
    <row r="975" spans="16:143" x14ac:dyDescent="0.2">
      <c r="P975"/>
      <c r="Q975"/>
      <c r="S975"/>
      <c r="T975"/>
      <c r="U975"/>
      <c r="V975"/>
      <c r="W975"/>
      <c r="X975"/>
      <c r="Y975"/>
      <c r="Z975"/>
      <c r="AA975"/>
      <c r="AB975"/>
      <c r="AC975"/>
      <c r="AD975"/>
      <c r="AE975"/>
      <c r="AF975"/>
      <c r="AG975"/>
      <c r="AH975"/>
      <c r="AI975"/>
      <c r="AJ975"/>
      <c r="AK975"/>
      <c r="AL975"/>
      <c r="AM975"/>
      <c r="AN975"/>
      <c r="AO975"/>
      <c r="AP975"/>
      <c r="AQ975"/>
      <c r="AR975"/>
      <c r="AS975"/>
      <c r="AT975"/>
      <c r="AU975"/>
      <c r="AV975"/>
      <c r="AW975"/>
      <c r="AX975"/>
      <c r="AY975"/>
      <c r="AZ975"/>
      <c r="BA975"/>
      <c r="BB975"/>
      <c r="BC975"/>
      <c r="BD975"/>
      <c r="BE975"/>
      <c r="BF975"/>
      <c r="BG975"/>
      <c r="BH975"/>
      <c r="BI975"/>
      <c r="BJ975"/>
      <c r="BK975"/>
      <c r="BL975"/>
      <c r="BM975"/>
      <c r="BN975"/>
      <c r="BO975"/>
      <c r="BP975"/>
      <c r="BQ975"/>
      <c r="BR975"/>
      <c r="EM975"/>
    </row>
    <row r="976" spans="16:143" x14ac:dyDescent="0.2">
      <c r="P976"/>
      <c r="Q976"/>
      <c r="S976"/>
      <c r="T976"/>
      <c r="U976"/>
      <c r="V976"/>
      <c r="W976"/>
      <c r="X976"/>
      <c r="Y976"/>
      <c r="Z976"/>
      <c r="AA976"/>
      <c r="AB976"/>
      <c r="AC976"/>
      <c r="AD976"/>
      <c r="AE976"/>
      <c r="AF976"/>
      <c r="AG976"/>
      <c r="AH976"/>
      <c r="AI976"/>
      <c r="AJ976"/>
      <c r="AK976"/>
      <c r="AL976"/>
      <c r="AM976"/>
      <c r="AN976"/>
      <c r="AO976"/>
      <c r="AP976"/>
      <c r="AQ976"/>
      <c r="AR976"/>
      <c r="AS976"/>
      <c r="AT976"/>
      <c r="AU976"/>
      <c r="AV976"/>
      <c r="AW976"/>
      <c r="AX976"/>
      <c r="AY976"/>
      <c r="AZ976"/>
      <c r="BA976"/>
      <c r="BB976"/>
      <c r="BC976"/>
      <c r="BD976"/>
      <c r="BE976"/>
      <c r="BF976"/>
      <c r="BG976"/>
      <c r="BH976"/>
      <c r="BI976"/>
      <c r="BJ976"/>
      <c r="BK976"/>
      <c r="BL976"/>
      <c r="BM976"/>
      <c r="BN976"/>
      <c r="BO976"/>
      <c r="BP976"/>
      <c r="BQ976"/>
      <c r="BR976"/>
      <c r="EM976"/>
    </row>
    <row r="977" spans="16:143" x14ac:dyDescent="0.2">
      <c r="P977"/>
      <c r="Q977"/>
      <c r="S977"/>
      <c r="T977"/>
      <c r="U977"/>
      <c r="V977"/>
      <c r="W977"/>
      <c r="X977"/>
      <c r="Y977"/>
      <c r="Z977"/>
      <c r="AA977"/>
      <c r="AB977"/>
      <c r="AC977"/>
      <c r="AD977"/>
      <c r="AE977"/>
      <c r="AF977"/>
      <c r="AG977"/>
      <c r="AH977"/>
      <c r="AI977"/>
      <c r="AJ977"/>
      <c r="AK977"/>
      <c r="AL977"/>
      <c r="AM977"/>
      <c r="AN977"/>
      <c r="AO977"/>
      <c r="AP977"/>
      <c r="AQ977"/>
      <c r="AR977"/>
      <c r="AS977"/>
      <c r="AT977"/>
      <c r="AU977"/>
      <c r="AV977"/>
      <c r="AW977"/>
      <c r="AX977"/>
      <c r="AY977"/>
      <c r="AZ977"/>
      <c r="BA977"/>
      <c r="BB977"/>
      <c r="BC977"/>
      <c r="BD977"/>
      <c r="BE977"/>
      <c r="BF977"/>
      <c r="BG977"/>
      <c r="BH977"/>
      <c r="BI977"/>
      <c r="BJ977"/>
      <c r="BK977"/>
      <c r="BL977"/>
      <c r="BM977"/>
      <c r="BN977"/>
      <c r="BO977"/>
      <c r="BP977"/>
      <c r="BQ977"/>
      <c r="BR977"/>
      <c r="EM977"/>
    </row>
    <row r="978" spans="16:143" x14ac:dyDescent="0.2">
      <c r="P978"/>
      <c r="Q978"/>
      <c r="S978"/>
      <c r="T978"/>
      <c r="U978"/>
      <c r="V978"/>
      <c r="W978"/>
      <c r="X978"/>
      <c r="Y978"/>
      <c r="Z978"/>
      <c r="AA978"/>
      <c r="AB978"/>
      <c r="AC978"/>
      <c r="AD978"/>
      <c r="AE978"/>
      <c r="AF978"/>
      <c r="AG978"/>
      <c r="AH978"/>
      <c r="AI978"/>
      <c r="AJ978"/>
      <c r="AK978"/>
      <c r="AL978"/>
      <c r="AM978"/>
      <c r="AN978"/>
      <c r="AO978"/>
      <c r="AP978"/>
      <c r="AQ978"/>
      <c r="AR978"/>
      <c r="AS978"/>
      <c r="AT978"/>
      <c r="AU978"/>
      <c r="AV978"/>
      <c r="AW978"/>
      <c r="AX978"/>
      <c r="AY978"/>
      <c r="AZ978"/>
      <c r="BA978"/>
      <c r="BB978"/>
      <c r="BC978"/>
      <c r="BD978"/>
      <c r="BE978"/>
      <c r="BF978"/>
      <c r="BG978"/>
      <c r="BH978"/>
      <c r="BI978"/>
      <c r="BJ978"/>
      <c r="BK978"/>
      <c r="BL978"/>
      <c r="BM978"/>
      <c r="BN978"/>
      <c r="BO978"/>
      <c r="BP978"/>
      <c r="BQ978"/>
      <c r="BR978"/>
      <c r="EM978"/>
    </row>
    <row r="979" spans="16:143" x14ac:dyDescent="0.2">
      <c r="P979"/>
      <c r="Q979"/>
      <c r="S979"/>
      <c r="T979"/>
      <c r="U979"/>
      <c r="V979"/>
      <c r="W979"/>
      <c r="X979"/>
      <c r="Y979"/>
      <c r="Z979"/>
      <c r="AA979"/>
      <c r="AB979"/>
      <c r="AC979"/>
      <c r="AD979"/>
      <c r="AE979"/>
      <c r="AF979"/>
      <c r="AG979"/>
      <c r="AH979"/>
      <c r="AI979"/>
      <c r="AJ979"/>
      <c r="AK979"/>
      <c r="AL979"/>
      <c r="AM979"/>
      <c r="AN979"/>
      <c r="AO979"/>
      <c r="AP979"/>
      <c r="AQ979"/>
      <c r="AR979"/>
      <c r="AS979"/>
      <c r="AT979"/>
      <c r="AU979"/>
      <c r="AV979"/>
      <c r="AW979"/>
      <c r="AX979"/>
      <c r="AY979"/>
      <c r="AZ979"/>
      <c r="BA979"/>
      <c r="BB979"/>
      <c r="BC979"/>
      <c r="BD979"/>
      <c r="BE979"/>
      <c r="BF979"/>
      <c r="BG979"/>
      <c r="BH979"/>
      <c r="BI979"/>
      <c r="BJ979"/>
      <c r="BK979"/>
      <c r="BL979"/>
      <c r="BM979"/>
      <c r="BN979"/>
      <c r="BO979"/>
      <c r="BP979"/>
      <c r="BQ979"/>
      <c r="BR979"/>
      <c r="EM979"/>
    </row>
    <row r="980" spans="16:143" x14ac:dyDescent="0.2">
      <c r="P980"/>
      <c r="Q980"/>
      <c r="S980"/>
      <c r="T980"/>
      <c r="U980"/>
      <c r="V980"/>
      <c r="W980"/>
      <c r="X980"/>
      <c r="Y980"/>
      <c r="Z980"/>
      <c r="AA980"/>
      <c r="AB980"/>
      <c r="AC980"/>
      <c r="AD980"/>
      <c r="AE980"/>
      <c r="AF980"/>
      <c r="AG980"/>
      <c r="AH980"/>
      <c r="AI980"/>
      <c r="AJ980"/>
      <c r="AK980"/>
      <c r="AL980"/>
      <c r="AM980"/>
      <c r="AN980"/>
      <c r="AO980"/>
      <c r="AP980"/>
      <c r="AQ980"/>
      <c r="AR980"/>
      <c r="AS980"/>
      <c r="AT980"/>
      <c r="AU980"/>
      <c r="AV980"/>
      <c r="AW980"/>
      <c r="AX980"/>
      <c r="AY980"/>
      <c r="AZ980"/>
      <c r="BA980"/>
      <c r="BB980"/>
      <c r="BC980"/>
      <c r="BD980"/>
      <c r="BE980"/>
      <c r="BF980"/>
      <c r="BG980"/>
      <c r="BH980"/>
      <c r="BI980"/>
      <c r="BJ980"/>
      <c r="BK980"/>
      <c r="BL980"/>
      <c r="BM980"/>
      <c r="BN980"/>
      <c r="BO980"/>
      <c r="BP980"/>
      <c r="BQ980"/>
      <c r="BR980"/>
      <c r="EM980"/>
    </row>
    <row r="981" spans="16:143" x14ac:dyDescent="0.2">
      <c r="P981"/>
      <c r="Q981"/>
      <c r="S981"/>
      <c r="T981"/>
      <c r="U981"/>
      <c r="V981"/>
      <c r="W981"/>
      <c r="X981"/>
      <c r="Y981"/>
      <c r="Z981"/>
      <c r="AA981"/>
      <c r="AB981"/>
      <c r="AC981"/>
      <c r="AD981"/>
      <c r="AE981"/>
      <c r="AF981"/>
      <c r="AG981"/>
      <c r="AH981"/>
      <c r="AI981"/>
      <c r="AJ981"/>
      <c r="AK981"/>
      <c r="AL981"/>
      <c r="AM981"/>
      <c r="AN981"/>
      <c r="AO981"/>
      <c r="AP981"/>
      <c r="AQ981"/>
      <c r="AR981"/>
      <c r="AS981"/>
      <c r="AT981"/>
      <c r="AU981"/>
      <c r="AV981"/>
      <c r="AW981"/>
      <c r="AX981"/>
      <c r="AY981"/>
      <c r="AZ981"/>
      <c r="BA981"/>
      <c r="BB981"/>
      <c r="BC981"/>
      <c r="BD981"/>
      <c r="BE981"/>
      <c r="BF981"/>
      <c r="BG981"/>
      <c r="BH981"/>
      <c r="BI981"/>
      <c r="BJ981"/>
      <c r="BK981"/>
      <c r="BL981"/>
      <c r="BM981"/>
      <c r="BN981"/>
      <c r="BO981"/>
      <c r="BP981"/>
      <c r="BQ981"/>
      <c r="BR981"/>
      <c r="EM981"/>
    </row>
    <row r="982" spans="16:143" x14ac:dyDescent="0.2">
      <c r="P982"/>
      <c r="Q982"/>
      <c r="S982"/>
      <c r="T982"/>
      <c r="U982"/>
      <c r="V982"/>
      <c r="W982"/>
      <c r="X982"/>
      <c r="Y982"/>
      <c r="Z982"/>
      <c r="AA982"/>
      <c r="AB982"/>
      <c r="AC982"/>
      <c r="AD982"/>
      <c r="AE982"/>
      <c r="AF982"/>
      <c r="AG982"/>
      <c r="AH982"/>
      <c r="AI982"/>
      <c r="AJ982"/>
      <c r="AK982"/>
      <c r="AL982"/>
      <c r="AM982"/>
      <c r="AN982"/>
      <c r="AO982"/>
      <c r="AP982"/>
      <c r="AQ982"/>
      <c r="AR982"/>
      <c r="AS982"/>
      <c r="AT982"/>
      <c r="AU982"/>
      <c r="AV982"/>
      <c r="AW982"/>
      <c r="AX982"/>
      <c r="AY982"/>
      <c r="AZ982"/>
      <c r="BA982"/>
      <c r="BB982"/>
      <c r="BC982"/>
      <c r="BD982"/>
      <c r="BE982"/>
      <c r="BF982"/>
      <c r="BG982"/>
      <c r="BH982"/>
      <c r="BI982"/>
      <c r="BJ982"/>
      <c r="BK982"/>
      <c r="BL982"/>
      <c r="BM982"/>
      <c r="BN982"/>
      <c r="BO982"/>
      <c r="BP982"/>
      <c r="BQ982"/>
      <c r="BR982"/>
      <c r="EM982"/>
    </row>
    <row r="983" spans="16:143" x14ac:dyDescent="0.2">
      <c r="P983"/>
      <c r="Q983"/>
      <c r="S983"/>
      <c r="T983"/>
      <c r="U983"/>
      <c r="V983"/>
      <c r="W983"/>
      <c r="X983"/>
      <c r="Y983"/>
      <c r="Z983"/>
      <c r="AA983"/>
      <c r="AB983"/>
      <c r="AC983"/>
      <c r="AD983"/>
      <c r="AE983"/>
      <c r="AF983"/>
      <c r="AG983"/>
      <c r="AH983"/>
      <c r="AI983"/>
      <c r="AJ983"/>
      <c r="AK983"/>
      <c r="AL983"/>
      <c r="AM983"/>
      <c r="AN983"/>
      <c r="AO983"/>
      <c r="AP983"/>
      <c r="AQ983"/>
      <c r="AR983"/>
      <c r="AS983"/>
      <c r="AT983"/>
      <c r="AU983"/>
      <c r="AV983"/>
      <c r="AW983"/>
      <c r="AX983"/>
      <c r="AY983"/>
      <c r="AZ983"/>
      <c r="BA983"/>
      <c r="BB983"/>
      <c r="BC983"/>
      <c r="BD983"/>
      <c r="BE983"/>
      <c r="BF983"/>
      <c r="BG983"/>
      <c r="BH983"/>
      <c r="BI983"/>
      <c r="BJ983"/>
      <c r="BK983"/>
      <c r="BL983"/>
      <c r="BM983"/>
      <c r="BN983"/>
      <c r="BO983"/>
      <c r="BP983"/>
      <c r="BQ983"/>
      <c r="BR983"/>
      <c r="EM983"/>
    </row>
    <row r="984" spans="16:143" x14ac:dyDescent="0.2">
      <c r="P984"/>
      <c r="Q984"/>
      <c r="S984"/>
      <c r="T984"/>
      <c r="U984"/>
      <c r="V984"/>
      <c r="W984"/>
      <c r="X984"/>
      <c r="Y984"/>
      <c r="Z984"/>
      <c r="AA984"/>
      <c r="AB984"/>
      <c r="AC984"/>
      <c r="AD984"/>
      <c r="AE984"/>
      <c r="AF984"/>
      <c r="AG984"/>
      <c r="AH984"/>
      <c r="AI984"/>
      <c r="AJ984"/>
      <c r="AK984"/>
      <c r="AL984"/>
      <c r="AM984"/>
      <c r="AN984"/>
      <c r="AO984"/>
      <c r="AP984"/>
      <c r="AQ984"/>
      <c r="AR984"/>
      <c r="AS984"/>
      <c r="AT984"/>
      <c r="AU984"/>
      <c r="AV984"/>
      <c r="AW984"/>
      <c r="AX984"/>
      <c r="AY984"/>
      <c r="AZ984"/>
      <c r="BA984"/>
      <c r="BB984"/>
      <c r="BC984"/>
      <c r="BD984"/>
      <c r="BE984"/>
      <c r="BF984"/>
      <c r="BG984"/>
      <c r="BH984"/>
      <c r="BI984"/>
      <c r="BJ984"/>
      <c r="BK984"/>
      <c r="BL984"/>
      <c r="BM984"/>
      <c r="BN984"/>
      <c r="BO984"/>
      <c r="BP984"/>
      <c r="BQ984"/>
      <c r="BR984"/>
      <c r="EM984"/>
    </row>
    <row r="985" spans="16:143" x14ac:dyDescent="0.2">
      <c r="P985"/>
      <c r="Q985"/>
      <c r="S985"/>
      <c r="T985"/>
      <c r="U985"/>
      <c r="V985"/>
      <c r="W985"/>
      <c r="X985"/>
      <c r="Y985"/>
      <c r="Z985"/>
      <c r="AA985"/>
      <c r="AB985"/>
      <c r="AC985"/>
      <c r="AD985"/>
      <c r="AE985"/>
      <c r="AF985"/>
      <c r="AG985"/>
      <c r="AH985"/>
      <c r="AI985"/>
      <c r="AJ985"/>
      <c r="AK985"/>
      <c r="AL985"/>
      <c r="AM985"/>
      <c r="AN985"/>
      <c r="AO985"/>
      <c r="AP985"/>
      <c r="AQ985"/>
      <c r="AR985"/>
      <c r="AS985"/>
      <c r="AT985"/>
      <c r="AU985"/>
      <c r="AV985"/>
      <c r="AW985"/>
      <c r="AX985"/>
      <c r="AY985"/>
      <c r="AZ985"/>
      <c r="BA985"/>
      <c r="BB985"/>
      <c r="BC985"/>
      <c r="BD985"/>
      <c r="BE985"/>
      <c r="BF985"/>
      <c r="BG985"/>
      <c r="BH985"/>
      <c r="BI985"/>
      <c r="BJ985"/>
      <c r="BK985"/>
      <c r="BL985"/>
      <c r="BM985"/>
      <c r="BN985"/>
      <c r="BO985"/>
      <c r="BP985"/>
      <c r="BQ985"/>
      <c r="BR985"/>
      <c r="EM985"/>
    </row>
    <row r="986" spans="16:143" x14ac:dyDescent="0.2">
      <c r="P986"/>
      <c r="Q986"/>
      <c r="S986"/>
      <c r="T986"/>
      <c r="U986"/>
      <c r="V986"/>
      <c r="W986"/>
      <c r="X986"/>
      <c r="Y986"/>
      <c r="Z986"/>
      <c r="AA986"/>
      <c r="AB986"/>
      <c r="AC986"/>
      <c r="AD986"/>
      <c r="AE986"/>
      <c r="AF986"/>
      <c r="AG986"/>
      <c r="AH986"/>
      <c r="AI986"/>
      <c r="AJ986"/>
      <c r="AK986"/>
      <c r="AL986"/>
      <c r="AM986"/>
      <c r="AN986"/>
      <c r="AO986"/>
      <c r="AP986"/>
      <c r="AQ986"/>
      <c r="AR986"/>
      <c r="AS986"/>
      <c r="AT986"/>
      <c r="AU986"/>
      <c r="AV986"/>
      <c r="AW986"/>
      <c r="AX986"/>
      <c r="AY986"/>
      <c r="AZ986"/>
      <c r="BA986"/>
      <c r="BB986"/>
      <c r="BC986"/>
      <c r="BD986"/>
      <c r="BE986"/>
      <c r="BF986"/>
      <c r="BG986"/>
      <c r="BH986"/>
      <c r="BI986"/>
      <c r="BJ986"/>
      <c r="BK986"/>
      <c r="BL986"/>
      <c r="BM986"/>
      <c r="BN986"/>
      <c r="BO986"/>
      <c r="BP986"/>
      <c r="BQ986"/>
      <c r="BR986"/>
      <c r="EM986"/>
    </row>
    <row r="987" spans="16:143" x14ac:dyDescent="0.2">
      <c r="P987"/>
      <c r="Q987"/>
      <c r="S987"/>
      <c r="T987"/>
      <c r="U987"/>
      <c r="V987"/>
      <c r="W987"/>
      <c r="X987"/>
      <c r="Y987"/>
      <c r="Z987"/>
      <c r="AA987"/>
      <c r="AB987"/>
      <c r="AC987"/>
      <c r="AD987"/>
      <c r="AE987"/>
      <c r="AF987"/>
      <c r="AG987"/>
      <c r="AH987"/>
      <c r="AI987"/>
      <c r="AJ987"/>
      <c r="AK987"/>
      <c r="AL987"/>
      <c r="AM987"/>
      <c r="AN987"/>
      <c r="AO987"/>
      <c r="AP987"/>
      <c r="AQ987"/>
      <c r="AR987"/>
      <c r="AS987"/>
      <c r="AT987"/>
      <c r="AU987"/>
      <c r="AV987"/>
      <c r="AW987"/>
      <c r="AX987"/>
      <c r="AY987"/>
      <c r="AZ987"/>
      <c r="BA987"/>
      <c r="BB987"/>
      <c r="BC987"/>
      <c r="BD987"/>
      <c r="BE987"/>
      <c r="BF987"/>
      <c r="BG987"/>
      <c r="BH987"/>
      <c r="BI987"/>
      <c r="BJ987"/>
      <c r="BK987"/>
      <c r="BL987"/>
      <c r="BM987"/>
      <c r="BN987"/>
      <c r="BO987"/>
      <c r="BP987"/>
      <c r="BQ987"/>
      <c r="BR987"/>
      <c r="EM987"/>
    </row>
    <row r="988" spans="16:143" x14ac:dyDescent="0.2">
      <c r="P988"/>
      <c r="Q988"/>
      <c r="S988"/>
      <c r="T988"/>
      <c r="U988"/>
      <c r="V988"/>
      <c r="W988"/>
      <c r="X988"/>
      <c r="Y988"/>
      <c r="Z988"/>
      <c r="AA988"/>
      <c r="AB988"/>
      <c r="AC988"/>
      <c r="AD988"/>
      <c r="AE988"/>
      <c r="AF988"/>
      <c r="AG988"/>
      <c r="AH988"/>
      <c r="AI988"/>
      <c r="AJ988"/>
      <c r="AK988"/>
      <c r="AL988"/>
      <c r="AM988"/>
      <c r="AN988"/>
      <c r="AO988"/>
      <c r="AP988"/>
      <c r="AQ988"/>
      <c r="AR988"/>
      <c r="AS988"/>
      <c r="AT988"/>
      <c r="AU988"/>
      <c r="AV988"/>
      <c r="AW988"/>
      <c r="AX988"/>
      <c r="AY988"/>
      <c r="AZ988"/>
      <c r="BA988"/>
      <c r="BB988"/>
      <c r="BC988"/>
      <c r="BD988"/>
      <c r="BE988"/>
      <c r="BF988"/>
      <c r="BG988"/>
      <c r="BH988"/>
      <c r="BI988"/>
      <c r="BJ988"/>
      <c r="BK988"/>
      <c r="BL988"/>
      <c r="BM988"/>
      <c r="BN988"/>
      <c r="BO988"/>
      <c r="BP988"/>
      <c r="BQ988"/>
      <c r="BR988"/>
      <c r="EM988"/>
    </row>
    <row r="989" spans="16:143" x14ac:dyDescent="0.2">
      <c r="P989"/>
      <c r="Q989"/>
      <c r="S989"/>
      <c r="T989"/>
      <c r="U989"/>
      <c r="V989"/>
      <c r="W989"/>
      <c r="X989"/>
      <c r="Y989"/>
      <c r="Z989"/>
      <c r="AA989"/>
      <c r="AB989"/>
      <c r="AC989"/>
      <c r="AD989"/>
      <c r="AE989"/>
      <c r="AF989"/>
      <c r="AG989"/>
      <c r="AH989"/>
      <c r="AI989"/>
      <c r="AJ989"/>
      <c r="AK989"/>
      <c r="AL989"/>
      <c r="AM989"/>
      <c r="AN989"/>
      <c r="AO989"/>
      <c r="AP989"/>
      <c r="AQ989"/>
      <c r="AR989"/>
      <c r="AS989"/>
      <c r="AT989"/>
      <c r="AU989"/>
      <c r="AV989"/>
      <c r="AW989"/>
      <c r="AX989"/>
      <c r="AY989"/>
      <c r="AZ989"/>
      <c r="BA989"/>
      <c r="BB989"/>
      <c r="BC989"/>
      <c r="BD989"/>
      <c r="BE989"/>
      <c r="BF989"/>
      <c r="BG989"/>
      <c r="BH989"/>
      <c r="BI989"/>
      <c r="BJ989"/>
      <c r="BK989"/>
      <c r="BL989"/>
      <c r="BM989"/>
      <c r="BN989"/>
      <c r="BO989"/>
      <c r="BP989"/>
      <c r="BQ989"/>
      <c r="BR989"/>
      <c r="EM989"/>
    </row>
    <row r="990" spans="16:143" x14ac:dyDescent="0.2">
      <c r="P990"/>
      <c r="Q990"/>
      <c r="S990"/>
      <c r="T990"/>
      <c r="U990"/>
      <c r="V990"/>
      <c r="W990"/>
      <c r="X990"/>
      <c r="Y990"/>
      <c r="Z990"/>
      <c r="AA990"/>
      <c r="AB990"/>
      <c r="AC990"/>
      <c r="AD990"/>
      <c r="AE990"/>
      <c r="AF990"/>
      <c r="AG990"/>
      <c r="AH990"/>
      <c r="AI990"/>
      <c r="AJ990"/>
      <c r="AK990"/>
      <c r="AL990"/>
      <c r="AM990"/>
      <c r="AN990"/>
      <c r="AO990"/>
      <c r="AP990"/>
      <c r="AQ990"/>
      <c r="AR990"/>
      <c r="AS990"/>
      <c r="AT990"/>
      <c r="AU990"/>
      <c r="AV990"/>
      <c r="AW990"/>
      <c r="AX990"/>
      <c r="AY990"/>
      <c r="AZ990"/>
      <c r="BA990"/>
      <c r="BB990"/>
      <c r="BC990"/>
      <c r="BD990"/>
      <c r="BE990"/>
      <c r="BF990"/>
      <c r="BG990"/>
      <c r="BH990"/>
      <c r="BI990"/>
      <c r="BJ990"/>
      <c r="BK990"/>
      <c r="BL990"/>
      <c r="BM990"/>
      <c r="BN990"/>
      <c r="BO990"/>
      <c r="BP990"/>
      <c r="BQ990"/>
      <c r="BR990"/>
      <c r="EM990"/>
    </row>
    <row r="991" spans="16:143" x14ac:dyDescent="0.2">
      <c r="P991"/>
      <c r="Q991"/>
      <c r="S991"/>
      <c r="T991"/>
      <c r="U991"/>
      <c r="V991"/>
      <c r="W991"/>
      <c r="X991"/>
      <c r="Y991"/>
      <c r="Z991"/>
      <c r="AA991"/>
      <c r="AB991"/>
      <c r="AC991"/>
      <c r="AD991"/>
      <c r="AE991"/>
      <c r="AF991"/>
      <c r="AG991"/>
      <c r="AH991"/>
      <c r="AI991"/>
      <c r="AJ991"/>
      <c r="AK991"/>
      <c r="AL991"/>
      <c r="AM991"/>
      <c r="AN991"/>
      <c r="AO991"/>
      <c r="AP991"/>
      <c r="AQ991"/>
      <c r="AR991"/>
      <c r="AS991"/>
      <c r="AT991"/>
      <c r="AU991"/>
      <c r="AV991"/>
      <c r="AW991"/>
      <c r="AX991"/>
      <c r="AY991"/>
      <c r="AZ991"/>
      <c r="BA991"/>
      <c r="BB991"/>
      <c r="BC991"/>
      <c r="BD991"/>
      <c r="BE991"/>
      <c r="BF991"/>
      <c r="BG991"/>
      <c r="BH991"/>
      <c r="BI991"/>
      <c r="BJ991"/>
      <c r="BK991"/>
      <c r="BL991"/>
      <c r="BM991"/>
      <c r="BN991"/>
      <c r="BO991"/>
      <c r="BP991"/>
      <c r="BQ991"/>
      <c r="BR991"/>
      <c r="EM991"/>
    </row>
    <row r="992" spans="16:143" x14ac:dyDescent="0.2">
      <c r="P992"/>
      <c r="Q992"/>
      <c r="S992"/>
      <c r="T992"/>
      <c r="U992"/>
      <c r="V992"/>
      <c r="W992"/>
      <c r="X992"/>
      <c r="Y992"/>
      <c r="Z992"/>
      <c r="AA992"/>
      <c r="AB992"/>
      <c r="AC992"/>
      <c r="AD992"/>
      <c r="AE992"/>
      <c r="AF992"/>
      <c r="AG992"/>
      <c r="AH992"/>
      <c r="AI992"/>
      <c r="AJ992"/>
      <c r="AK992"/>
      <c r="AL992"/>
      <c r="AM992"/>
      <c r="AN992"/>
      <c r="AO992"/>
      <c r="AP992"/>
      <c r="AQ992"/>
      <c r="AR992"/>
      <c r="AS992"/>
      <c r="AT992"/>
      <c r="AU992"/>
      <c r="AV992"/>
      <c r="AW992"/>
      <c r="AX992"/>
      <c r="AY992"/>
      <c r="AZ992"/>
      <c r="BA992"/>
      <c r="BB992"/>
      <c r="BC992"/>
      <c r="BD992"/>
      <c r="BE992"/>
      <c r="BF992"/>
      <c r="BG992"/>
      <c r="BH992"/>
      <c r="BI992"/>
      <c r="BJ992"/>
      <c r="BK992"/>
      <c r="BL992"/>
      <c r="BM992"/>
      <c r="BN992"/>
      <c r="BO992"/>
      <c r="BP992"/>
      <c r="BQ992"/>
      <c r="BR992"/>
      <c r="EM992"/>
    </row>
    <row r="993" spans="16:143" x14ac:dyDescent="0.2">
      <c r="P993"/>
      <c r="Q993"/>
      <c r="S993"/>
      <c r="T993"/>
      <c r="U993"/>
      <c r="V993"/>
      <c r="W993"/>
      <c r="X993"/>
      <c r="Y993"/>
      <c r="Z993"/>
      <c r="AA993"/>
      <c r="AB993"/>
      <c r="AC993"/>
      <c r="AD993"/>
      <c r="AE993"/>
      <c r="AF993"/>
      <c r="AG993"/>
      <c r="AH993"/>
      <c r="AI993"/>
      <c r="AJ993"/>
      <c r="AK993"/>
      <c r="AL993"/>
      <c r="AM993"/>
      <c r="AN993"/>
      <c r="AO993"/>
      <c r="AP993"/>
      <c r="AQ993"/>
      <c r="AR993"/>
      <c r="AS993"/>
      <c r="AT993"/>
      <c r="AU993"/>
      <c r="AV993"/>
      <c r="AW993"/>
      <c r="AX993"/>
      <c r="AY993"/>
      <c r="AZ993"/>
      <c r="BA993"/>
      <c r="BB993"/>
      <c r="BC993"/>
      <c r="BD993"/>
      <c r="BE993"/>
      <c r="BF993"/>
      <c r="BG993"/>
      <c r="BH993"/>
      <c r="BI993"/>
      <c r="BJ993"/>
      <c r="BK993"/>
      <c r="BL993"/>
      <c r="BM993"/>
      <c r="BN993"/>
      <c r="BO993"/>
      <c r="BP993"/>
      <c r="BQ993"/>
      <c r="BR993"/>
      <c r="EM993"/>
    </row>
    <row r="994" spans="16:143" x14ac:dyDescent="0.2">
      <c r="P994"/>
      <c r="Q994"/>
      <c r="S994"/>
      <c r="T994"/>
      <c r="U994"/>
      <c r="V994"/>
      <c r="W994"/>
      <c r="X994"/>
      <c r="Y994"/>
      <c r="Z994"/>
      <c r="AA994"/>
      <c r="AB994"/>
      <c r="AC994"/>
      <c r="AD994"/>
      <c r="AE994"/>
      <c r="AF994"/>
      <c r="AG994"/>
      <c r="AH994"/>
      <c r="AI994"/>
      <c r="AJ994"/>
      <c r="AK994"/>
      <c r="AL994"/>
      <c r="AM994"/>
      <c r="AN994"/>
      <c r="AO994"/>
      <c r="AP994"/>
      <c r="AQ994"/>
      <c r="AR994"/>
      <c r="AS994"/>
      <c r="AT994"/>
      <c r="AU994"/>
      <c r="AV994"/>
      <c r="AW994"/>
      <c r="AX994"/>
      <c r="AY994"/>
      <c r="AZ994"/>
      <c r="BA994"/>
      <c r="BB994"/>
      <c r="BC994"/>
      <c r="BD994"/>
      <c r="BE994"/>
      <c r="BF994"/>
      <c r="BG994"/>
      <c r="BH994"/>
      <c r="BI994"/>
      <c r="BJ994"/>
      <c r="BK994"/>
      <c r="BL994"/>
      <c r="BM994"/>
      <c r="BN994"/>
      <c r="BO994"/>
      <c r="BP994"/>
      <c r="BQ994"/>
      <c r="BR994"/>
      <c r="EM994"/>
    </row>
    <row r="995" spans="16:143" x14ac:dyDescent="0.2">
      <c r="P995"/>
      <c r="Q995"/>
      <c r="S995"/>
      <c r="T995"/>
      <c r="U995"/>
      <c r="V995"/>
      <c r="W995"/>
      <c r="X995"/>
      <c r="Y995"/>
      <c r="Z995"/>
      <c r="AA995"/>
      <c r="AB995"/>
      <c r="AC995"/>
      <c r="AD995"/>
      <c r="AE995"/>
      <c r="AF995"/>
      <c r="AG995"/>
      <c r="AH995"/>
      <c r="AI995"/>
      <c r="AJ995"/>
      <c r="AK995"/>
      <c r="AL995"/>
      <c r="AM995"/>
      <c r="AN995"/>
      <c r="AO995"/>
      <c r="AP995"/>
      <c r="AQ995"/>
      <c r="AR995"/>
      <c r="AS995"/>
      <c r="AT995"/>
      <c r="AU995"/>
      <c r="AV995"/>
      <c r="AW995"/>
      <c r="AX995"/>
      <c r="AY995"/>
      <c r="AZ995"/>
      <c r="BA995"/>
      <c r="BB995"/>
      <c r="BC995"/>
      <c r="BD995"/>
      <c r="BE995"/>
      <c r="BF995"/>
      <c r="BG995"/>
      <c r="BH995"/>
      <c r="BI995"/>
      <c r="BJ995"/>
      <c r="BK995"/>
      <c r="BL995"/>
      <c r="BM995"/>
      <c r="BN995"/>
      <c r="BO995"/>
      <c r="BP995"/>
      <c r="BQ995"/>
      <c r="BR995"/>
      <c r="EM995"/>
    </row>
    <row r="996" spans="16:143" x14ac:dyDescent="0.2">
      <c r="P996"/>
      <c r="Q996"/>
      <c r="S996"/>
      <c r="T996"/>
      <c r="U996"/>
      <c r="V996"/>
      <c r="W996"/>
      <c r="X996"/>
      <c r="Y996"/>
      <c r="Z996"/>
      <c r="AA996"/>
      <c r="AB996"/>
      <c r="AC996"/>
      <c r="AD996"/>
      <c r="AE996"/>
      <c r="AF996"/>
      <c r="AG996"/>
      <c r="AH996"/>
      <c r="AI996"/>
      <c r="AJ996"/>
      <c r="AK996"/>
      <c r="AL996"/>
      <c r="AM996"/>
      <c r="AN996"/>
      <c r="AO996"/>
      <c r="AP996"/>
      <c r="AQ996"/>
      <c r="AR996"/>
      <c r="AS996"/>
      <c r="AT996"/>
      <c r="AU996"/>
      <c r="AV996"/>
      <c r="AW996"/>
      <c r="AX996"/>
      <c r="AY996"/>
      <c r="AZ996"/>
      <c r="BA996"/>
      <c r="BB996"/>
      <c r="BC996"/>
      <c r="BD996"/>
      <c r="BE996"/>
      <c r="BF996"/>
      <c r="BG996"/>
      <c r="BH996"/>
      <c r="BI996"/>
      <c r="BJ996"/>
      <c r="BK996"/>
      <c r="BL996"/>
      <c r="BM996"/>
      <c r="BN996"/>
      <c r="BO996"/>
      <c r="BP996"/>
      <c r="BQ996"/>
      <c r="BR996"/>
      <c r="EM996"/>
    </row>
    <row r="997" spans="16:143" x14ac:dyDescent="0.2">
      <c r="P997"/>
      <c r="Q997"/>
      <c r="S997"/>
      <c r="T997"/>
      <c r="U997"/>
      <c r="V997"/>
      <c r="W997"/>
      <c r="X997"/>
      <c r="Y997"/>
      <c r="Z997"/>
      <c r="AA997"/>
      <c r="AB997"/>
      <c r="AC997"/>
      <c r="AD997"/>
      <c r="AE997"/>
      <c r="AF997"/>
      <c r="AG997"/>
      <c r="AH997"/>
      <c r="AI997"/>
      <c r="AJ997"/>
      <c r="AK997"/>
      <c r="AL997"/>
      <c r="AM997"/>
      <c r="AN997"/>
      <c r="AO997"/>
      <c r="AP997"/>
      <c r="AQ997"/>
      <c r="AR997"/>
      <c r="AS997"/>
      <c r="AT997"/>
      <c r="AU997"/>
      <c r="AV997"/>
      <c r="AW997"/>
      <c r="AX997"/>
      <c r="AY997"/>
      <c r="AZ997"/>
      <c r="BA997"/>
      <c r="BB997"/>
      <c r="BC997"/>
      <c r="BD997"/>
      <c r="BE997"/>
      <c r="BF997"/>
      <c r="BG997"/>
      <c r="BH997"/>
      <c r="BI997"/>
      <c r="BJ997"/>
      <c r="BK997"/>
      <c r="BL997"/>
      <c r="BM997"/>
      <c r="BN997"/>
      <c r="BO997"/>
      <c r="BP997"/>
      <c r="BQ997"/>
      <c r="BR997"/>
      <c r="EM997"/>
    </row>
    <row r="998" spans="16:143" x14ac:dyDescent="0.2">
      <c r="P998"/>
      <c r="Q998"/>
      <c r="S998"/>
      <c r="T998"/>
      <c r="U998"/>
      <c r="V998"/>
      <c r="W998"/>
      <c r="X998"/>
      <c r="Y998"/>
      <c r="Z998"/>
      <c r="AA998"/>
      <c r="AB998"/>
      <c r="AC998"/>
      <c r="AD998"/>
      <c r="AE998"/>
      <c r="AF998"/>
      <c r="AG998"/>
      <c r="AH998"/>
      <c r="AI998"/>
      <c r="AJ998"/>
      <c r="AK998"/>
      <c r="AL998"/>
      <c r="AM998"/>
      <c r="AN998"/>
      <c r="AO998"/>
      <c r="AP998"/>
      <c r="AQ998"/>
      <c r="AR998"/>
      <c r="AS998"/>
      <c r="AT998"/>
      <c r="AU998"/>
      <c r="AV998"/>
      <c r="AW998"/>
      <c r="AX998"/>
      <c r="AY998"/>
      <c r="AZ998"/>
      <c r="BA998"/>
      <c r="BB998"/>
      <c r="BC998"/>
      <c r="BD998"/>
      <c r="BE998"/>
      <c r="BF998"/>
      <c r="BG998"/>
      <c r="BH998"/>
      <c r="BI998"/>
      <c r="BJ998"/>
      <c r="BK998"/>
      <c r="BL998"/>
      <c r="BM998"/>
      <c r="BN998"/>
      <c r="BO998"/>
      <c r="BP998"/>
      <c r="BQ998"/>
      <c r="BR998"/>
      <c r="EM998"/>
    </row>
    <row r="999" spans="16:143" x14ac:dyDescent="0.2">
      <c r="P999"/>
      <c r="Q999"/>
      <c r="S999"/>
      <c r="T999"/>
      <c r="U999"/>
      <c r="V999"/>
      <c r="W999"/>
      <c r="X999"/>
      <c r="Y999"/>
      <c r="Z999"/>
      <c r="AA999"/>
      <c r="AB999"/>
      <c r="AC999"/>
      <c r="AD999"/>
      <c r="AE999"/>
      <c r="AF999"/>
      <c r="AG999"/>
      <c r="AH999"/>
      <c r="AI999"/>
      <c r="AJ999"/>
      <c r="AK999"/>
      <c r="AL999"/>
      <c r="AM999"/>
      <c r="AN999"/>
      <c r="AO999"/>
      <c r="AP999"/>
      <c r="AQ999"/>
      <c r="AR999"/>
      <c r="AS999"/>
      <c r="AT999"/>
      <c r="AU999"/>
      <c r="AV999"/>
      <c r="AW999"/>
      <c r="AX999"/>
      <c r="AY999"/>
      <c r="AZ999"/>
      <c r="BA999"/>
      <c r="BB999"/>
      <c r="BC999"/>
      <c r="BD999"/>
      <c r="BE999"/>
      <c r="BF999"/>
      <c r="BG999"/>
      <c r="BH999"/>
      <c r="BI999"/>
      <c r="BJ999"/>
      <c r="BK999"/>
      <c r="BL999"/>
      <c r="BM999"/>
      <c r="BN999"/>
      <c r="BO999"/>
      <c r="BP999"/>
      <c r="BQ999"/>
      <c r="BR999"/>
      <c r="EM999"/>
    </row>
    <row r="1000" spans="16:143" x14ac:dyDescent="0.2">
      <c r="P1000"/>
      <c r="Q1000"/>
      <c r="S1000"/>
      <c r="T1000"/>
      <c r="U1000"/>
      <c r="V1000"/>
      <c r="W1000"/>
      <c r="X1000"/>
      <c r="Y1000"/>
      <c r="Z1000"/>
      <c r="AA1000"/>
      <c r="AB1000"/>
      <c r="AC1000"/>
      <c r="AD1000"/>
      <c r="AE1000"/>
      <c r="AF1000"/>
      <c r="AG1000"/>
      <c r="AH1000"/>
      <c r="AI1000"/>
      <c r="AJ1000"/>
      <c r="AK1000"/>
      <c r="AL1000"/>
      <c r="AM1000"/>
      <c r="AN1000"/>
      <c r="AO1000"/>
      <c r="AP1000"/>
      <c r="AQ1000"/>
      <c r="AR1000"/>
      <c r="AS1000"/>
      <c r="AT1000"/>
      <c r="AU1000"/>
      <c r="AV1000"/>
      <c r="AW1000"/>
      <c r="AX1000"/>
      <c r="AY1000"/>
      <c r="AZ1000"/>
      <c r="BA1000"/>
      <c r="BB1000"/>
      <c r="BC1000"/>
      <c r="BD1000"/>
      <c r="BE1000"/>
      <c r="BF1000"/>
      <c r="BG1000"/>
      <c r="BH1000"/>
      <c r="BI1000"/>
      <c r="BJ1000"/>
      <c r="BK1000"/>
      <c r="BL1000"/>
      <c r="BM1000"/>
      <c r="BN1000"/>
      <c r="BO1000"/>
      <c r="BP1000"/>
      <c r="BQ1000"/>
      <c r="BR1000"/>
      <c r="EM1000"/>
    </row>
    <row r="1001" spans="16:143" x14ac:dyDescent="0.2">
      <c r="P1001"/>
      <c r="Q1001"/>
      <c r="S1001"/>
      <c r="T1001"/>
      <c r="U1001"/>
      <c r="V1001"/>
      <c r="W1001"/>
      <c r="X1001"/>
      <c r="Y1001"/>
      <c r="Z1001"/>
      <c r="AA1001"/>
      <c r="AB1001"/>
      <c r="AC1001"/>
      <c r="AD1001"/>
      <c r="AE1001"/>
      <c r="AF1001"/>
      <c r="AG1001"/>
      <c r="AH1001"/>
      <c r="AI1001"/>
      <c r="AJ1001"/>
      <c r="AK1001"/>
      <c r="AL1001"/>
      <c r="AM1001"/>
      <c r="AN1001"/>
      <c r="AO1001"/>
      <c r="AP1001"/>
      <c r="AQ1001"/>
      <c r="AR1001"/>
      <c r="AS1001"/>
      <c r="AT1001"/>
      <c r="AU1001"/>
      <c r="AV1001"/>
      <c r="AW1001"/>
      <c r="AX1001"/>
      <c r="AY1001"/>
      <c r="AZ1001"/>
      <c r="BA1001"/>
      <c r="BB1001"/>
      <c r="BC1001"/>
      <c r="BD1001"/>
      <c r="BE1001"/>
      <c r="BF1001"/>
      <c r="BG1001"/>
      <c r="BH1001"/>
      <c r="BI1001"/>
      <c r="BJ1001"/>
      <c r="BK1001"/>
      <c r="BL1001"/>
      <c r="BM1001"/>
      <c r="BN1001"/>
      <c r="BO1001"/>
      <c r="BP1001"/>
      <c r="BQ1001"/>
      <c r="BR1001"/>
      <c r="EM1001"/>
    </row>
    <row r="1002" spans="16:143" x14ac:dyDescent="0.2">
      <c r="P1002"/>
      <c r="Q1002"/>
      <c r="S1002"/>
      <c r="T1002"/>
      <c r="U1002"/>
      <c r="V1002"/>
      <c r="W1002"/>
      <c r="X1002"/>
      <c r="Y1002"/>
      <c r="Z1002"/>
      <c r="AA1002"/>
      <c r="AB1002"/>
      <c r="AC1002"/>
      <c r="AD1002"/>
      <c r="AE1002"/>
      <c r="AF1002"/>
      <c r="AG1002"/>
      <c r="AH1002"/>
      <c r="AI1002"/>
      <c r="AJ1002"/>
      <c r="AK1002"/>
      <c r="AL1002"/>
      <c r="AM1002"/>
      <c r="AN1002"/>
      <c r="AO1002"/>
      <c r="AP1002"/>
      <c r="AQ1002"/>
      <c r="AR1002"/>
      <c r="AS1002"/>
      <c r="AT1002"/>
      <c r="AU1002"/>
      <c r="AV1002"/>
      <c r="AW1002"/>
      <c r="AX1002"/>
      <c r="AY1002"/>
      <c r="AZ1002"/>
      <c r="BA1002"/>
      <c r="BB1002"/>
      <c r="BC1002"/>
      <c r="BD1002"/>
      <c r="BE1002"/>
      <c r="BF1002"/>
      <c r="BG1002"/>
      <c r="BH1002"/>
      <c r="BI1002"/>
      <c r="BJ1002"/>
      <c r="BK1002"/>
      <c r="BL1002"/>
      <c r="BM1002"/>
      <c r="BN1002"/>
      <c r="BO1002"/>
      <c r="BP1002"/>
      <c r="BQ1002"/>
      <c r="BR1002"/>
      <c r="EM1002"/>
    </row>
    <row r="1003" spans="16:143" x14ac:dyDescent="0.2">
      <c r="P1003"/>
      <c r="Q1003"/>
      <c r="S1003"/>
      <c r="T1003"/>
      <c r="U1003"/>
      <c r="V1003"/>
      <c r="W1003"/>
      <c r="X1003"/>
      <c r="Y1003"/>
      <c r="Z1003"/>
      <c r="AA1003"/>
      <c r="AB1003"/>
      <c r="AC1003"/>
      <c r="AD1003"/>
      <c r="AE1003"/>
      <c r="AF1003"/>
      <c r="AG1003"/>
      <c r="AH1003"/>
      <c r="AI1003"/>
      <c r="AJ1003"/>
      <c r="AK1003"/>
      <c r="AL1003"/>
      <c r="AM1003"/>
      <c r="AN1003"/>
      <c r="AO1003"/>
      <c r="AP1003"/>
      <c r="AQ1003"/>
      <c r="AR1003"/>
      <c r="AS1003"/>
      <c r="AT1003"/>
      <c r="AU1003"/>
      <c r="AV1003"/>
      <c r="AW1003"/>
      <c r="AX1003"/>
      <c r="AY1003"/>
      <c r="AZ1003"/>
      <c r="BA1003"/>
      <c r="BB1003"/>
      <c r="BC1003"/>
      <c r="BD1003"/>
      <c r="BE1003"/>
      <c r="BF1003"/>
      <c r="BG1003"/>
      <c r="BH1003"/>
      <c r="BI1003"/>
      <c r="BJ1003"/>
      <c r="BK1003"/>
      <c r="BL1003"/>
      <c r="BM1003"/>
      <c r="BN1003"/>
      <c r="BO1003"/>
      <c r="BP1003"/>
      <c r="BQ1003"/>
      <c r="BR1003"/>
      <c r="EM1003"/>
    </row>
    <row r="1004" spans="16:143" x14ac:dyDescent="0.2">
      <c r="P1004"/>
      <c r="Q1004"/>
      <c r="S1004"/>
      <c r="T1004"/>
      <c r="U1004"/>
      <c r="V1004"/>
      <c r="W1004"/>
      <c r="X1004"/>
      <c r="Y1004"/>
      <c r="Z1004"/>
      <c r="AA1004"/>
      <c r="AB1004"/>
      <c r="AC1004"/>
      <c r="AD1004"/>
      <c r="AE1004"/>
      <c r="AF1004"/>
      <c r="AG1004"/>
      <c r="AH1004"/>
      <c r="AI1004"/>
      <c r="AJ1004"/>
      <c r="AK1004"/>
      <c r="AL1004"/>
      <c r="AM1004"/>
      <c r="AN1004"/>
      <c r="AO1004"/>
      <c r="AP1004"/>
      <c r="AQ1004"/>
      <c r="AR1004"/>
      <c r="AS1004"/>
      <c r="AT1004"/>
      <c r="AU1004"/>
      <c r="AV1004"/>
      <c r="AW1004"/>
      <c r="AX1004"/>
      <c r="AY1004"/>
      <c r="AZ1004"/>
      <c r="BA1004"/>
      <c r="BB1004"/>
      <c r="BC1004"/>
      <c r="BD1004"/>
      <c r="BE1004"/>
      <c r="BF1004"/>
      <c r="BG1004"/>
      <c r="BH1004"/>
      <c r="BI1004"/>
      <c r="BJ1004"/>
      <c r="BK1004"/>
      <c r="BL1004"/>
      <c r="BM1004"/>
      <c r="BN1004"/>
      <c r="BO1004"/>
      <c r="BP1004"/>
      <c r="BQ1004"/>
      <c r="BR1004"/>
      <c r="EM1004"/>
    </row>
    <row r="1005" spans="16:143" x14ac:dyDescent="0.2">
      <c r="P1005"/>
      <c r="Q1005"/>
      <c r="S1005"/>
      <c r="T1005"/>
      <c r="U1005"/>
      <c r="V1005"/>
      <c r="W1005"/>
      <c r="X1005"/>
      <c r="Y1005"/>
      <c r="Z1005"/>
      <c r="AA1005"/>
      <c r="AB1005"/>
      <c r="AC1005"/>
      <c r="AD1005"/>
      <c r="AE1005"/>
      <c r="AF1005"/>
      <c r="AG1005"/>
      <c r="AH1005"/>
      <c r="AI1005"/>
      <c r="AJ1005"/>
      <c r="AK1005"/>
      <c r="AL1005"/>
      <c r="AM1005"/>
      <c r="AN1005"/>
      <c r="AO1005"/>
      <c r="AP1005"/>
      <c r="AQ1005"/>
      <c r="AR1005"/>
      <c r="AS1005"/>
      <c r="AT1005"/>
      <c r="AU1005"/>
      <c r="AV1005"/>
      <c r="AW1005"/>
      <c r="AX1005"/>
      <c r="AY1005"/>
      <c r="AZ1005"/>
      <c r="BA1005"/>
      <c r="BB1005"/>
      <c r="BC1005"/>
      <c r="BD1005"/>
      <c r="BE1005"/>
      <c r="BF1005"/>
      <c r="BG1005"/>
      <c r="BH1005"/>
      <c r="BI1005"/>
      <c r="BJ1005"/>
      <c r="BK1005"/>
      <c r="BL1005"/>
      <c r="BM1005"/>
      <c r="BN1005"/>
      <c r="BO1005"/>
      <c r="BP1005"/>
      <c r="BQ1005"/>
      <c r="BR1005"/>
      <c r="EM1005"/>
    </row>
    <row r="1006" spans="16:143" x14ac:dyDescent="0.2">
      <c r="P1006"/>
      <c r="Q1006"/>
      <c r="S1006"/>
      <c r="T1006"/>
      <c r="U1006"/>
      <c r="V1006"/>
      <c r="W1006"/>
      <c r="X1006"/>
      <c r="Y1006"/>
      <c r="Z1006"/>
      <c r="AA1006"/>
      <c r="AB1006"/>
      <c r="AC1006"/>
      <c r="AD1006"/>
      <c r="AE1006"/>
      <c r="AF1006"/>
      <c r="AG1006"/>
      <c r="AH1006"/>
      <c r="AI1006"/>
      <c r="AJ1006"/>
      <c r="AK1006"/>
      <c r="AL1006"/>
      <c r="AM1006"/>
      <c r="AN1006"/>
      <c r="AO1006"/>
      <c r="AP1006"/>
      <c r="AQ1006"/>
      <c r="AR1006"/>
      <c r="AS1006"/>
      <c r="AT1006"/>
      <c r="AU1006"/>
      <c r="AV1006"/>
      <c r="AW1006"/>
      <c r="AX1006"/>
      <c r="AY1006"/>
      <c r="AZ1006"/>
      <c r="BA1006"/>
      <c r="BB1006"/>
      <c r="BC1006"/>
      <c r="BD1006"/>
      <c r="BE1006"/>
      <c r="BF1006"/>
      <c r="BG1006"/>
      <c r="BH1006"/>
      <c r="BI1006"/>
      <c r="BJ1006"/>
      <c r="BK1006"/>
      <c r="BL1006"/>
      <c r="BM1006"/>
      <c r="BN1006"/>
      <c r="BO1006"/>
      <c r="BP1006"/>
      <c r="BQ1006"/>
      <c r="BR1006"/>
      <c r="EM1006"/>
    </row>
    <row r="1007" spans="16:143" x14ac:dyDescent="0.2">
      <c r="P1007"/>
      <c r="Q1007"/>
      <c r="S1007"/>
      <c r="T1007"/>
      <c r="U1007"/>
      <c r="V1007"/>
      <c r="W1007"/>
      <c r="X1007"/>
      <c r="Y1007"/>
      <c r="Z1007"/>
      <c r="AA1007"/>
      <c r="AB1007"/>
      <c r="AC1007"/>
      <c r="AD1007"/>
      <c r="AE1007"/>
      <c r="AF1007"/>
      <c r="AG1007"/>
      <c r="AH1007"/>
      <c r="AI1007"/>
      <c r="AJ1007"/>
      <c r="AK1007"/>
      <c r="AL1007"/>
      <c r="AM1007"/>
      <c r="AN1007"/>
      <c r="AO1007"/>
      <c r="AP1007"/>
      <c r="AQ1007"/>
      <c r="AR1007"/>
      <c r="AS1007"/>
      <c r="AT1007"/>
      <c r="AU1007"/>
      <c r="AV1007"/>
      <c r="AW1007"/>
      <c r="AX1007"/>
      <c r="AY1007"/>
      <c r="AZ1007"/>
      <c r="BA1007"/>
      <c r="BB1007"/>
      <c r="BC1007"/>
      <c r="BD1007"/>
      <c r="BE1007"/>
      <c r="BF1007"/>
      <c r="BG1007"/>
      <c r="BH1007"/>
      <c r="BI1007"/>
      <c r="BJ1007"/>
      <c r="BK1007"/>
      <c r="BL1007"/>
      <c r="BM1007"/>
      <c r="BN1007"/>
      <c r="BO1007"/>
      <c r="BP1007"/>
      <c r="BQ1007"/>
      <c r="BR1007"/>
      <c r="EM1007"/>
    </row>
    <row r="1008" spans="16:143" x14ac:dyDescent="0.2">
      <c r="P1008"/>
      <c r="Q1008"/>
      <c r="S1008"/>
      <c r="T1008"/>
      <c r="U1008"/>
      <c r="V1008"/>
      <c r="W1008"/>
      <c r="X1008"/>
      <c r="Y1008"/>
      <c r="Z1008"/>
      <c r="AA1008"/>
      <c r="AB1008"/>
      <c r="AC1008"/>
      <c r="AD1008"/>
      <c r="AE1008"/>
      <c r="AF1008"/>
      <c r="AG1008"/>
      <c r="AH1008"/>
      <c r="AI1008"/>
      <c r="AJ1008"/>
      <c r="AK1008"/>
      <c r="AL1008"/>
      <c r="AM1008"/>
      <c r="AN1008"/>
      <c r="AO1008"/>
      <c r="AP1008"/>
      <c r="AQ1008"/>
      <c r="AR1008"/>
      <c r="AS1008"/>
      <c r="AT1008"/>
      <c r="AU1008"/>
      <c r="AV1008"/>
      <c r="AW1008"/>
      <c r="AX1008"/>
      <c r="AY1008"/>
      <c r="AZ1008"/>
      <c r="BA1008"/>
      <c r="BB1008"/>
      <c r="BC1008"/>
      <c r="BD1008"/>
      <c r="BE1008"/>
      <c r="BF1008"/>
      <c r="BG1008"/>
      <c r="BH1008"/>
      <c r="BI1008"/>
      <c r="BJ1008"/>
      <c r="BK1008"/>
      <c r="BL1008"/>
      <c r="BM1008"/>
      <c r="BN1008"/>
      <c r="BO1008"/>
      <c r="BP1008"/>
      <c r="BQ1008"/>
      <c r="BR1008"/>
      <c r="EM1008"/>
    </row>
    <row r="1009" spans="16:143" x14ac:dyDescent="0.2">
      <c r="P1009"/>
      <c r="Q1009"/>
      <c r="S1009"/>
      <c r="T1009"/>
      <c r="U1009"/>
      <c r="V1009"/>
      <c r="W1009"/>
      <c r="X1009"/>
      <c r="Y1009"/>
      <c r="Z1009"/>
      <c r="AA1009"/>
      <c r="AB1009"/>
      <c r="AC1009"/>
      <c r="AD1009"/>
      <c r="AE1009"/>
      <c r="AF1009"/>
      <c r="AG1009"/>
      <c r="AH1009"/>
      <c r="AI1009"/>
      <c r="AJ1009"/>
      <c r="AK1009"/>
      <c r="AL1009"/>
      <c r="AM1009"/>
      <c r="AN1009"/>
      <c r="AO1009"/>
      <c r="AP1009"/>
      <c r="AQ1009"/>
      <c r="AR1009"/>
      <c r="AS1009"/>
      <c r="AT1009"/>
      <c r="AU1009"/>
      <c r="AV1009"/>
      <c r="AW1009"/>
      <c r="AX1009"/>
      <c r="AY1009"/>
      <c r="AZ1009"/>
      <c r="BA1009"/>
      <c r="BB1009"/>
      <c r="BC1009"/>
      <c r="BD1009"/>
      <c r="BE1009"/>
      <c r="BF1009"/>
      <c r="BG1009"/>
      <c r="BH1009"/>
      <c r="BI1009"/>
      <c r="BJ1009"/>
      <c r="BK1009"/>
      <c r="BL1009"/>
      <c r="BM1009"/>
      <c r="BN1009"/>
      <c r="BO1009"/>
      <c r="BP1009"/>
      <c r="BQ1009"/>
      <c r="BR1009"/>
      <c r="EM1009"/>
    </row>
    <row r="1010" spans="16:143" x14ac:dyDescent="0.2">
      <c r="P1010"/>
      <c r="Q1010"/>
      <c r="S1010"/>
      <c r="T1010"/>
      <c r="U1010"/>
      <c r="V1010"/>
      <c r="W1010"/>
      <c r="X1010"/>
      <c r="Y1010"/>
      <c r="Z1010"/>
      <c r="AA1010"/>
      <c r="AB1010"/>
      <c r="AC1010"/>
      <c r="AD1010"/>
      <c r="AE1010"/>
      <c r="AF1010"/>
      <c r="AG1010"/>
      <c r="AH1010"/>
      <c r="AI1010"/>
      <c r="AJ1010"/>
      <c r="AK1010"/>
      <c r="AL1010"/>
      <c r="AM1010"/>
      <c r="AN1010"/>
      <c r="AO1010"/>
      <c r="AP1010"/>
      <c r="AQ1010"/>
      <c r="AR1010"/>
      <c r="AS1010"/>
      <c r="AT1010"/>
      <c r="AU1010"/>
      <c r="AV1010"/>
      <c r="AW1010"/>
      <c r="AX1010"/>
      <c r="AY1010"/>
      <c r="AZ1010"/>
      <c r="BA1010"/>
      <c r="BB1010"/>
      <c r="BC1010"/>
      <c r="BD1010"/>
      <c r="BE1010"/>
      <c r="BF1010"/>
      <c r="BG1010"/>
      <c r="BH1010"/>
      <c r="BI1010"/>
      <c r="BJ1010"/>
      <c r="BK1010"/>
      <c r="BL1010"/>
      <c r="BM1010"/>
      <c r="BN1010"/>
      <c r="BO1010"/>
      <c r="BP1010"/>
      <c r="BQ1010"/>
      <c r="BR1010"/>
      <c r="EM1010"/>
    </row>
    <row r="1011" spans="16:143" x14ac:dyDescent="0.2">
      <c r="P1011"/>
      <c r="Q1011"/>
      <c r="S1011"/>
      <c r="T1011"/>
      <c r="U1011"/>
      <c r="V1011"/>
      <c r="W1011"/>
      <c r="X1011"/>
      <c r="Y1011"/>
      <c r="Z1011"/>
      <c r="AA1011"/>
      <c r="AB1011"/>
      <c r="AC1011"/>
      <c r="AD1011"/>
      <c r="AE1011"/>
      <c r="AF1011"/>
      <c r="AG1011"/>
      <c r="AH1011"/>
      <c r="AI1011"/>
      <c r="AJ1011"/>
      <c r="AK1011"/>
      <c r="AL1011"/>
      <c r="AM1011"/>
      <c r="AN1011"/>
      <c r="AO1011"/>
      <c r="AP1011"/>
      <c r="AQ1011"/>
      <c r="AR1011"/>
      <c r="AS1011"/>
      <c r="AT1011"/>
      <c r="AU1011"/>
      <c r="AV1011"/>
      <c r="AW1011"/>
      <c r="AX1011"/>
      <c r="AY1011"/>
      <c r="AZ1011"/>
      <c r="BA1011"/>
      <c r="BB1011"/>
      <c r="BC1011"/>
      <c r="BD1011"/>
      <c r="BE1011"/>
      <c r="BF1011"/>
      <c r="BG1011"/>
      <c r="BH1011"/>
      <c r="BI1011"/>
      <c r="BJ1011"/>
      <c r="BK1011"/>
      <c r="BL1011"/>
      <c r="BM1011"/>
      <c r="BN1011"/>
      <c r="BO1011"/>
      <c r="BP1011"/>
      <c r="BQ1011"/>
      <c r="BR1011"/>
      <c r="EM1011"/>
    </row>
    <row r="1012" spans="16:143" x14ac:dyDescent="0.2">
      <c r="P1012"/>
      <c r="Q1012"/>
      <c r="S1012"/>
      <c r="T1012"/>
      <c r="U1012"/>
      <c r="V1012"/>
      <c r="W1012"/>
      <c r="X1012"/>
      <c r="Y1012"/>
      <c r="Z1012"/>
      <c r="AA1012"/>
      <c r="AB1012"/>
      <c r="AC1012"/>
      <c r="AD1012"/>
      <c r="AE1012"/>
      <c r="AF1012"/>
      <c r="AG1012"/>
      <c r="AH1012"/>
      <c r="AI1012"/>
      <c r="AJ1012"/>
      <c r="AK1012"/>
      <c r="AL1012"/>
      <c r="AM1012"/>
      <c r="AN1012"/>
      <c r="AO1012"/>
      <c r="AP1012"/>
      <c r="AQ1012"/>
      <c r="AR1012"/>
      <c r="AS1012"/>
      <c r="AT1012"/>
      <c r="AU1012"/>
      <c r="AV1012"/>
      <c r="AW1012"/>
      <c r="AX1012"/>
      <c r="AY1012"/>
      <c r="AZ1012"/>
      <c r="BA1012"/>
      <c r="BB1012"/>
      <c r="BC1012"/>
      <c r="BD1012"/>
      <c r="BE1012"/>
      <c r="BF1012"/>
      <c r="BG1012"/>
      <c r="BH1012"/>
      <c r="BI1012"/>
      <c r="BJ1012"/>
      <c r="BK1012"/>
      <c r="BL1012"/>
      <c r="BM1012"/>
      <c r="BN1012"/>
      <c r="BO1012"/>
      <c r="BP1012"/>
      <c r="BQ1012"/>
      <c r="BR1012"/>
      <c r="EM1012"/>
    </row>
    <row r="1013" spans="16:143" x14ac:dyDescent="0.2">
      <c r="P1013"/>
      <c r="Q1013"/>
      <c r="S1013"/>
      <c r="T1013"/>
      <c r="U1013"/>
      <c r="V1013"/>
      <c r="W1013"/>
      <c r="X1013"/>
      <c r="Y1013"/>
      <c r="Z1013"/>
      <c r="AA1013"/>
      <c r="AB1013"/>
      <c r="AC1013"/>
      <c r="AD1013"/>
      <c r="AE1013"/>
      <c r="AF1013"/>
      <c r="AG1013"/>
      <c r="AH1013"/>
      <c r="AI1013"/>
      <c r="AJ1013"/>
      <c r="AK1013"/>
      <c r="AL1013"/>
      <c r="AM1013"/>
      <c r="AN1013"/>
      <c r="AO1013"/>
      <c r="AP1013"/>
      <c r="AQ1013"/>
      <c r="AR1013"/>
      <c r="AS1013"/>
      <c r="AT1013"/>
      <c r="AU1013"/>
      <c r="AV1013"/>
      <c r="AW1013"/>
      <c r="AX1013"/>
      <c r="AY1013"/>
      <c r="AZ1013"/>
      <c r="BA1013"/>
      <c r="BB1013"/>
      <c r="BC1013"/>
      <c r="BD1013"/>
      <c r="BE1013"/>
      <c r="BF1013"/>
      <c r="BG1013"/>
      <c r="BH1013"/>
      <c r="BI1013"/>
      <c r="BJ1013"/>
      <c r="BK1013"/>
      <c r="BL1013"/>
      <c r="BM1013"/>
      <c r="BN1013"/>
      <c r="BO1013"/>
      <c r="BP1013"/>
      <c r="BQ1013"/>
      <c r="BR1013"/>
      <c r="EM1013"/>
    </row>
    <row r="1014" spans="16:143" x14ac:dyDescent="0.2">
      <c r="P1014"/>
      <c r="Q1014"/>
      <c r="S1014"/>
      <c r="T1014"/>
      <c r="U1014"/>
      <c r="V1014"/>
      <c r="W1014"/>
      <c r="X1014"/>
      <c r="Y1014"/>
      <c r="Z1014"/>
      <c r="AA1014"/>
      <c r="AB1014"/>
      <c r="AC1014"/>
      <c r="AD1014"/>
      <c r="AE1014"/>
      <c r="AF1014"/>
      <c r="AG1014"/>
      <c r="AH1014"/>
      <c r="AI1014"/>
      <c r="AJ1014"/>
      <c r="AK1014"/>
      <c r="AL1014"/>
      <c r="AM1014"/>
      <c r="AN1014"/>
      <c r="AO1014"/>
      <c r="AP1014"/>
      <c r="AQ1014"/>
      <c r="AR1014"/>
      <c r="AS1014"/>
      <c r="AT1014"/>
      <c r="AU1014"/>
      <c r="AV1014"/>
      <c r="AW1014"/>
      <c r="AX1014"/>
      <c r="AY1014"/>
      <c r="AZ1014"/>
      <c r="BA1014"/>
      <c r="BB1014"/>
      <c r="BC1014"/>
      <c r="BD1014"/>
      <c r="BE1014"/>
      <c r="BF1014"/>
      <c r="BG1014"/>
      <c r="BH1014"/>
      <c r="BI1014"/>
      <c r="BJ1014"/>
      <c r="BK1014"/>
      <c r="BL1014"/>
      <c r="BM1014"/>
      <c r="BN1014"/>
      <c r="BO1014"/>
      <c r="BP1014"/>
      <c r="BQ1014"/>
      <c r="BR1014"/>
      <c r="EM1014"/>
    </row>
    <row r="1015" spans="16:143" x14ac:dyDescent="0.2">
      <c r="P1015"/>
      <c r="Q1015"/>
      <c r="S1015"/>
      <c r="T1015"/>
      <c r="U1015"/>
      <c r="V1015"/>
      <c r="W1015"/>
      <c r="X1015"/>
      <c r="Y1015"/>
      <c r="Z1015"/>
      <c r="AA1015"/>
      <c r="AB1015"/>
      <c r="AC1015"/>
      <c r="AD1015"/>
      <c r="AE1015"/>
      <c r="AF1015"/>
      <c r="AG1015"/>
      <c r="AH1015"/>
      <c r="AI1015"/>
      <c r="AJ1015"/>
      <c r="AK1015"/>
      <c r="AL1015"/>
      <c r="AM1015"/>
      <c r="AN1015"/>
      <c r="AO1015"/>
      <c r="AP1015"/>
      <c r="AQ1015"/>
      <c r="AR1015"/>
      <c r="AS1015"/>
      <c r="AT1015"/>
      <c r="AU1015"/>
      <c r="AV1015"/>
      <c r="AW1015"/>
      <c r="AX1015"/>
      <c r="AY1015"/>
      <c r="AZ1015"/>
      <c r="BA1015"/>
      <c r="BB1015"/>
      <c r="BC1015"/>
      <c r="BD1015"/>
      <c r="BE1015"/>
      <c r="BF1015"/>
      <c r="BG1015"/>
      <c r="BH1015"/>
      <c r="BI1015"/>
      <c r="BJ1015"/>
      <c r="BK1015"/>
      <c r="BL1015"/>
      <c r="BM1015"/>
      <c r="BN1015"/>
      <c r="BO1015"/>
      <c r="BP1015"/>
      <c r="BQ1015"/>
      <c r="BR1015"/>
      <c r="EM1015"/>
    </row>
    <row r="1016" spans="16:143" x14ac:dyDescent="0.2">
      <c r="P1016"/>
      <c r="Q1016"/>
      <c r="S1016"/>
      <c r="T1016"/>
      <c r="U1016"/>
      <c r="V1016"/>
      <c r="W1016"/>
      <c r="X1016"/>
      <c r="Y1016"/>
      <c r="Z1016"/>
      <c r="AA1016"/>
      <c r="AB1016"/>
      <c r="AC1016"/>
      <c r="AD1016"/>
      <c r="AE1016"/>
      <c r="AF1016"/>
      <c r="AG1016"/>
      <c r="AH1016"/>
      <c r="AI1016"/>
      <c r="AJ1016"/>
      <c r="AK1016"/>
      <c r="AL1016"/>
      <c r="AM1016"/>
      <c r="AN1016"/>
      <c r="AO1016"/>
      <c r="AP1016"/>
      <c r="AQ1016"/>
      <c r="AR1016"/>
      <c r="AS1016"/>
      <c r="AT1016"/>
      <c r="AU1016"/>
      <c r="AV1016"/>
      <c r="AW1016"/>
      <c r="AX1016"/>
      <c r="AY1016"/>
      <c r="AZ1016"/>
      <c r="BA1016"/>
      <c r="BB1016"/>
      <c r="BC1016"/>
      <c r="BD1016"/>
      <c r="BE1016"/>
      <c r="BF1016"/>
      <c r="BG1016"/>
      <c r="BH1016"/>
      <c r="BI1016"/>
      <c r="BJ1016"/>
      <c r="BK1016"/>
      <c r="BL1016"/>
      <c r="BM1016"/>
      <c r="BN1016"/>
      <c r="BO1016"/>
      <c r="BP1016"/>
      <c r="BQ1016"/>
      <c r="BR1016"/>
      <c r="EM1016"/>
    </row>
    <row r="1017" spans="16:143" x14ac:dyDescent="0.2">
      <c r="P1017"/>
      <c r="Q1017"/>
      <c r="S1017"/>
      <c r="T1017"/>
      <c r="U1017"/>
      <c r="V1017"/>
      <c r="W1017"/>
      <c r="X1017"/>
      <c r="Y1017"/>
      <c r="Z1017"/>
      <c r="AA1017"/>
      <c r="AB1017"/>
      <c r="AC1017"/>
      <c r="AD1017"/>
      <c r="AE1017"/>
      <c r="AF1017"/>
      <c r="AG1017"/>
      <c r="AH1017"/>
      <c r="AI1017"/>
      <c r="AJ1017"/>
      <c r="AK1017"/>
      <c r="AL1017"/>
      <c r="AM1017"/>
      <c r="AN1017"/>
      <c r="AO1017"/>
      <c r="AP1017"/>
      <c r="AQ1017"/>
      <c r="AR1017"/>
      <c r="AS1017"/>
      <c r="AT1017"/>
      <c r="AU1017"/>
      <c r="AV1017"/>
      <c r="AW1017"/>
      <c r="AX1017"/>
      <c r="AY1017"/>
      <c r="AZ1017"/>
      <c r="BA1017"/>
      <c r="BB1017"/>
      <c r="BC1017"/>
      <c r="BD1017"/>
      <c r="BE1017"/>
      <c r="BF1017"/>
      <c r="BG1017"/>
      <c r="BH1017"/>
      <c r="BI1017"/>
      <c r="BJ1017"/>
      <c r="BK1017"/>
      <c r="BL1017"/>
      <c r="BM1017"/>
      <c r="BN1017"/>
      <c r="BO1017"/>
      <c r="BP1017"/>
      <c r="BQ1017"/>
      <c r="BR1017"/>
      <c r="EM1017"/>
    </row>
    <row r="1018" spans="16:143" x14ac:dyDescent="0.2">
      <c r="P1018"/>
      <c r="Q1018"/>
      <c r="S1018"/>
      <c r="T1018"/>
      <c r="U1018"/>
      <c r="V1018"/>
      <c r="W1018"/>
      <c r="X1018"/>
      <c r="Y1018"/>
      <c r="Z1018"/>
      <c r="AA1018"/>
      <c r="AB1018"/>
      <c r="AC1018"/>
      <c r="AD1018"/>
      <c r="AE1018"/>
      <c r="AF1018"/>
      <c r="AG1018"/>
      <c r="AH1018"/>
      <c r="AI1018"/>
      <c r="AJ1018"/>
      <c r="AK1018"/>
      <c r="AL1018"/>
      <c r="AM1018"/>
      <c r="AN1018"/>
      <c r="AO1018"/>
      <c r="AP1018"/>
      <c r="AQ1018"/>
      <c r="AR1018"/>
      <c r="AS1018"/>
      <c r="AT1018"/>
      <c r="AU1018"/>
      <c r="AV1018"/>
      <c r="AW1018"/>
      <c r="AX1018"/>
      <c r="AY1018"/>
      <c r="AZ1018"/>
      <c r="BA1018"/>
      <c r="BB1018"/>
      <c r="BC1018"/>
      <c r="BD1018"/>
      <c r="BE1018"/>
      <c r="BF1018"/>
      <c r="BG1018"/>
      <c r="BH1018"/>
      <c r="BI1018"/>
      <c r="BJ1018"/>
      <c r="BK1018"/>
      <c r="BL1018"/>
      <c r="BM1018"/>
      <c r="BN1018"/>
      <c r="BO1018"/>
      <c r="BP1018"/>
      <c r="BQ1018"/>
      <c r="BR1018"/>
      <c r="EM1018"/>
    </row>
    <row r="1019" spans="16:143" x14ac:dyDescent="0.2">
      <c r="P1019"/>
      <c r="Q1019"/>
      <c r="S1019"/>
      <c r="T1019"/>
      <c r="U1019"/>
      <c r="V1019"/>
      <c r="W1019"/>
      <c r="X1019"/>
      <c r="Y1019"/>
      <c r="Z1019"/>
      <c r="AA1019"/>
      <c r="AB1019"/>
      <c r="AC1019"/>
      <c r="AD1019"/>
      <c r="AE1019"/>
      <c r="AF1019"/>
      <c r="AG1019"/>
      <c r="AH1019"/>
      <c r="AI1019"/>
      <c r="AJ1019"/>
      <c r="AK1019"/>
      <c r="AL1019"/>
      <c r="AM1019"/>
      <c r="AN1019"/>
      <c r="AO1019"/>
      <c r="AP1019"/>
      <c r="AQ1019"/>
      <c r="AR1019"/>
      <c r="AS1019"/>
      <c r="AT1019"/>
      <c r="AU1019"/>
      <c r="AV1019"/>
      <c r="AW1019"/>
      <c r="AX1019"/>
      <c r="AY1019"/>
      <c r="AZ1019"/>
      <c r="BA1019"/>
      <c r="BB1019"/>
      <c r="BC1019"/>
      <c r="BD1019"/>
      <c r="BE1019"/>
      <c r="BF1019"/>
      <c r="BG1019"/>
      <c r="BH1019"/>
      <c r="BI1019"/>
      <c r="BJ1019"/>
      <c r="BK1019"/>
      <c r="BL1019"/>
      <c r="BM1019"/>
      <c r="BN1019"/>
      <c r="BO1019"/>
      <c r="BP1019"/>
      <c r="BQ1019"/>
      <c r="BR1019"/>
      <c r="EM1019"/>
    </row>
    <row r="1020" spans="16:143" x14ac:dyDescent="0.2">
      <c r="P1020"/>
      <c r="Q1020"/>
      <c r="S1020"/>
      <c r="T1020"/>
      <c r="U1020"/>
      <c r="V1020"/>
      <c r="W1020"/>
      <c r="X1020"/>
      <c r="Y1020"/>
      <c r="Z1020"/>
      <c r="AA1020"/>
      <c r="AB1020"/>
      <c r="AC1020"/>
      <c r="AD1020"/>
      <c r="AE1020"/>
      <c r="AF1020"/>
      <c r="AG1020"/>
      <c r="AH1020"/>
      <c r="AI1020"/>
      <c r="AJ1020"/>
      <c r="AK1020"/>
      <c r="AL1020"/>
      <c r="AM1020"/>
      <c r="AN1020"/>
      <c r="AO1020"/>
      <c r="AP1020"/>
      <c r="AQ1020"/>
      <c r="AR1020"/>
      <c r="AS1020"/>
      <c r="AT1020"/>
      <c r="AU1020"/>
      <c r="AV1020"/>
      <c r="AW1020"/>
      <c r="AX1020"/>
      <c r="AY1020"/>
      <c r="AZ1020"/>
      <c r="BA1020"/>
      <c r="BB1020"/>
      <c r="BC1020"/>
      <c r="BD1020"/>
      <c r="BE1020"/>
      <c r="BF1020"/>
      <c r="BG1020"/>
      <c r="BH1020"/>
      <c r="BI1020"/>
      <c r="BJ1020"/>
      <c r="BK1020"/>
      <c r="BL1020"/>
      <c r="BM1020"/>
      <c r="BN1020"/>
      <c r="BO1020"/>
      <c r="BP1020"/>
      <c r="BQ1020"/>
      <c r="BR1020"/>
      <c r="EM1020"/>
    </row>
    <row r="1021" spans="16:143" x14ac:dyDescent="0.2">
      <c r="P1021"/>
      <c r="Q1021"/>
      <c r="S1021"/>
      <c r="T1021"/>
      <c r="U1021"/>
      <c r="V1021"/>
      <c r="W1021"/>
      <c r="X1021"/>
      <c r="Y1021"/>
      <c r="Z1021"/>
      <c r="AA1021"/>
      <c r="AB1021"/>
      <c r="AC1021"/>
      <c r="AD1021"/>
      <c r="AE1021"/>
      <c r="AF1021"/>
      <c r="AG1021"/>
      <c r="AH1021"/>
      <c r="AI1021"/>
      <c r="AJ1021"/>
      <c r="AK1021"/>
      <c r="AL1021"/>
      <c r="AM1021"/>
      <c r="AN1021"/>
      <c r="AO1021"/>
      <c r="AP1021"/>
      <c r="AQ1021"/>
      <c r="AR1021"/>
      <c r="AS1021"/>
      <c r="AT1021"/>
      <c r="AU1021"/>
      <c r="AV1021"/>
      <c r="AW1021"/>
      <c r="AX1021"/>
      <c r="AY1021"/>
      <c r="AZ1021"/>
      <c r="BA1021"/>
      <c r="BB1021"/>
      <c r="BC1021"/>
      <c r="BD1021"/>
      <c r="BE1021"/>
      <c r="BF1021"/>
      <c r="BG1021"/>
      <c r="BH1021"/>
      <c r="BI1021"/>
      <c r="BJ1021"/>
      <c r="BK1021"/>
      <c r="BL1021"/>
      <c r="BM1021"/>
      <c r="BN1021"/>
      <c r="BO1021"/>
      <c r="BP1021"/>
      <c r="BQ1021"/>
      <c r="BR1021"/>
      <c r="EM1021"/>
    </row>
    <row r="1022" spans="16:143" x14ac:dyDescent="0.2">
      <c r="P1022"/>
      <c r="Q1022"/>
      <c r="S1022"/>
      <c r="T1022"/>
      <c r="U1022"/>
      <c r="V1022"/>
      <c r="W1022"/>
      <c r="X1022"/>
      <c r="Y1022"/>
      <c r="Z1022"/>
      <c r="AA1022"/>
      <c r="AB1022"/>
      <c r="AC1022"/>
      <c r="AD1022"/>
      <c r="AE1022"/>
      <c r="AF1022"/>
      <c r="AG1022"/>
      <c r="AH1022"/>
      <c r="AI1022"/>
      <c r="AJ1022"/>
      <c r="AK1022"/>
      <c r="AL1022"/>
      <c r="AM1022"/>
      <c r="AN1022"/>
      <c r="AO1022"/>
      <c r="AP1022"/>
      <c r="AQ1022"/>
      <c r="AR1022"/>
      <c r="AS1022"/>
      <c r="AT1022"/>
      <c r="AU1022"/>
      <c r="AV1022"/>
      <c r="AW1022"/>
      <c r="AX1022"/>
      <c r="AY1022"/>
      <c r="AZ1022"/>
      <c r="BA1022"/>
      <c r="BB1022"/>
      <c r="BC1022"/>
      <c r="BD1022"/>
      <c r="BE1022"/>
      <c r="BF1022"/>
      <c r="BG1022"/>
      <c r="BH1022"/>
      <c r="BI1022"/>
      <c r="BJ1022"/>
      <c r="BK1022"/>
      <c r="BL1022"/>
      <c r="BM1022"/>
      <c r="BN1022"/>
      <c r="BO1022"/>
      <c r="BP1022"/>
      <c r="BQ1022"/>
      <c r="BR1022"/>
      <c r="EM1022"/>
    </row>
    <row r="1023" spans="16:143" x14ac:dyDescent="0.2">
      <c r="P1023"/>
      <c r="Q1023"/>
      <c r="S1023"/>
      <c r="T1023"/>
      <c r="U1023"/>
      <c r="V1023"/>
      <c r="W1023"/>
      <c r="X1023"/>
      <c r="Y1023"/>
      <c r="Z1023"/>
      <c r="AA1023"/>
      <c r="AB1023"/>
      <c r="AC1023"/>
      <c r="AD1023"/>
      <c r="AE1023"/>
      <c r="AF1023"/>
      <c r="AG1023"/>
      <c r="AH1023"/>
      <c r="AI1023"/>
      <c r="AJ1023"/>
      <c r="AK1023"/>
      <c r="AL1023"/>
      <c r="AM1023"/>
      <c r="AN1023"/>
      <c r="AO1023"/>
      <c r="AP1023"/>
      <c r="AQ1023"/>
      <c r="AR1023"/>
      <c r="AS1023"/>
      <c r="AT1023"/>
      <c r="AU1023"/>
      <c r="AV1023"/>
      <c r="AW1023"/>
      <c r="AX1023"/>
      <c r="AY1023"/>
      <c r="AZ1023"/>
      <c r="BA1023"/>
      <c r="BB1023"/>
      <c r="BC1023"/>
      <c r="BD1023"/>
      <c r="BE1023"/>
      <c r="BF1023"/>
      <c r="BG1023"/>
      <c r="BH1023"/>
      <c r="BI1023"/>
      <c r="BJ1023"/>
      <c r="BK1023"/>
      <c r="BL1023"/>
      <c r="BM1023"/>
      <c r="BN1023"/>
      <c r="BO1023"/>
      <c r="BP1023"/>
      <c r="BQ1023"/>
      <c r="BR1023"/>
      <c r="EM1023"/>
    </row>
    <row r="1024" spans="16:143" x14ac:dyDescent="0.2">
      <c r="P1024"/>
      <c r="Q1024"/>
      <c r="S1024"/>
      <c r="T1024"/>
      <c r="U1024"/>
      <c r="V1024"/>
      <c r="W1024"/>
      <c r="X1024"/>
      <c r="Y1024"/>
      <c r="Z1024"/>
      <c r="AA1024"/>
      <c r="AB1024"/>
      <c r="AC1024"/>
      <c r="AD1024"/>
      <c r="AE1024"/>
      <c r="AF1024"/>
      <c r="AG1024"/>
      <c r="AH1024"/>
      <c r="AI1024"/>
      <c r="AJ1024"/>
      <c r="AK1024"/>
      <c r="AL1024"/>
      <c r="AM1024"/>
      <c r="AN1024"/>
      <c r="AO1024"/>
      <c r="AP1024"/>
      <c r="AQ1024"/>
      <c r="AR1024"/>
      <c r="AS1024"/>
      <c r="AT1024"/>
      <c r="AU1024"/>
      <c r="AV1024"/>
      <c r="AW1024"/>
      <c r="AX1024"/>
      <c r="AY1024"/>
      <c r="AZ1024"/>
      <c r="BA1024"/>
      <c r="BB1024"/>
      <c r="BC1024"/>
      <c r="BD1024"/>
      <c r="BE1024"/>
      <c r="BF1024"/>
      <c r="BG1024"/>
      <c r="BH1024"/>
      <c r="BI1024"/>
      <c r="BJ1024"/>
      <c r="BK1024"/>
      <c r="BL1024"/>
      <c r="BM1024"/>
      <c r="BN1024"/>
      <c r="BO1024"/>
      <c r="BP1024"/>
      <c r="BQ1024"/>
      <c r="BR1024"/>
      <c r="EM1024"/>
    </row>
    <row r="1025" spans="16:143" x14ac:dyDescent="0.2">
      <c r="P1025"/>
      <c r="Q1025"/>
      <c r="S1025"/>
      <c r="T1025"/>
      <c r="U1025"/>
      <c r="V1025"/>
      <c r="W1025"/>
      <c r="X1025"/>
      <c r="Y1025"/>
      <c r="Z1025"/>
      <c r="AA1025"/>
      <c r="AB1025"/>
      <c r="AC1025"/>
      <c r="AD1025"/>
      <c r="AE1025"/>
      <c r="AF1025"/>
      <c r="AG1025"/>
      <c r="AH1025"/>
      <c r="AI1025"/>
      <c r="AJ1025"/>
      <c r="AK1025"/>
      <c r="AL1025"/>
      <c r="AM1025"/>
      <c r="AN1025"/>
      <c r="AO1025"/>
      <c r="AP1025"/>
      <c r="AQ1025"/>
      <c r="AR1025"/>
      <c r="AS1025"/>
      <c r="AT1025"/>
      <c r="AU1025"/>
      <c r="AV1025"/>
      <c r="AW1025"/>
      <c r="AX1025"/>
      <c r="AY1025"/>
      <c r="AZ1025"/>
      <c r="BA1025"/>
      <c r="BB1025"/>
      <c r="BC1025"/>
      <c r="BD1025"/>
      <c r="BE1025"/>
      <c r="BF1025"/>
      <c r="BG1025"/>
      <c r="BH1025"/>
      <c r="BI1025"/>
      <c r="BJ1025"/>
      <c r="BK1025"/>
      <c r="BL1025"/>
      <c r="BM1025"/>
      <c r="BN1025"/>
      <c r="BO1025"/>
      <c r="BP1025"/>
      <c r="BQ1025"/>
      <c r="BR1025"/>
      <c r="EM1025"/>
    </row>
    <row r="1026" spans="16:143" x14ac:dyDescent="0.2">
      <c r="P1026"/>
      <c r="Q1026"/>
      <c r="S1026"/>
      <c r="T1026"/>
      <c r="U1026"/>
      <c r="V1026"/>
      <c r="W1026"/>
      <c r="X1026"/>
      <c r="Y1026"/>
      <c r="Z1026"/>
      <c r="AA1026"/>
      <c r="AB1026"/>
      <c r="AC1026"/>
      <c r="AD1026"/>
      <c r="AE1026"/>
      <c r="AF1026"/>
      <c r="AG1026"/>
      <c r="AH1026"/>
      <c r="AI1026"/>
      <c r="AJ1026"/>
      <c r="AK1026"/>
      <c r="AL1026"/>
      <c r="AM1026"/>
      <c r="AN1026"/>
      <c r="AO1026"/>
      <c r="AP1026"/>
      <c r="AQ1026"/>
      <c r="AR1026"/>
      <c r="AS1026"/>
      <c r="AT1026"/>
      <c r="AU1026"/>
      <c r="AV1026"/>
      <c r="AW1026"/>
      <c r="AX1026"/>
      <c r="AY1026"/>
      <c r="AZ1026"/>
      <c r="BA1026"/>
      <c r="BB1026"/>
      <c r="BC1026"/>
      <c r="BD1026"/>
      <c r="BE1026"/>
      <c r="BF1026"/>
      <c r="BG1026"/>
      <c r="BH1026"/>
      <c r="BI1026"/>
      <c r="BJ1026"/>
      <c r="BK1026"/>
      <c r="BL1026"/>
      <c r="BM1026"/>
      <c r="BN1026"/>
      <c r="BO1026"/>
      <c r="BP1026"/>
      <c r="BQ1026"/>
      <c r="BR1026"/>
      <c r="EM1026"/>
    </row>
    <row r="1027" spans="16:143" x14ac:dyDescent="0.2">
      <c r="P1027"/>
      <c r="Q1027"/>
      <c r="S1027"/>
      <c r="T1027"/>
      <c r="U1027"/>
      <c r="V1027"/>
      <c r="W1027"/>
      <c r="X1027"/>
      <c r="Y1027"/>
      <c r="Z1027"/>
      <c r="AA1027"/>
      <c r="AB1027"/>
      <c r="AC1027"/>
      <c r="AD1027"/>
      <c r="AE1027"/>
      <c r="AF1027"/>
      <c r="AG1027"/>
      <c r="AH1027"/>
      <c r="AI1027"/>
      <c r="AJ1027"/>
      <c r="AK1027"/>
      <c r="AL1027"/>
      <c r="AM1027"/>
      <c r="AN1027"/>
      <c r="AO1027"/>
      <c r="AP1027"/>
      <c r="AQ1027"/>
      <c r="AR1027"/>
      <c r="AS1027"/>
      <c r="AT1027"/>
      <c r="AU1027"/>
      <c r="AV1027"/>
      <c r="AW1027"/>
      <c r="AX1027"/>
      <c r="AY1027"/>
      <c r="AZ1027"/>
      <c r="BA1027"/>
      <c r="BB1027"/>
      <c r="BC1027"/>
      <c r="BD1027"/>
      <c r="BE1027"/>
      <c r="BF1027"/>
      <c r="BG1027"/>
      <c r="BH1027"/>
      <c r="BI1027"/>
      <c r="BJ1027"/>
      <c r="BK1027"/>
      <c r="BL1027"/>
      <c r="BM1027"/>
      <c r="BN1027"/>
      <c r="BO1027"/>
      <c r="BP1027"/>
      <c r="BQ1027"/>
      <c r="BR1027"/>
      <c r="EM1027"/>
    </row>
    <row r="1028" spans="16:143" x14ac:dyDescent="0.2">
      <c r="P1028"/>
      <c r="Q1028"/>
      <c r="S1028"/>
      <c r="T1028"/>
      <c r="U1028"/>
      <c r="V1028"/>
      <c r="W1028"/>
      <c r="X1028"/>
      <c r="Y1028"/>
      <c r="Z1028"/>
      <c r="AA1028"/>
      <c r="AB1028"/>
      <c r="AC1028"/>
      <c r="AD1028"/>
      <c r="AE1028"/>
      <c r="AF1028"/>
      <c r="AG1028"/>
      <c r="AH1028"/>
      <c r="AI1028"/>
      <c r="AJ1028"/>
      <c r="AK1028"/>
      <c r="AL1028"/>
      <c r="AM1028"/>
      <c r="AN1028"/>
      <c r="AO1028"/>
      <c r="AP1028"/>
      <c r="AQ1028"/>
      <c r="AR1028"/>
      <c r="AS1028"/>
      <c r="AT1028"/>
      <c r="AU1028"/>
      <c r="AV1028"/>
      <c r="AW1028"/>
      <c r="AX1028"/>
      <c r="AY1028"/>
      <c r="AZ1028"/>
      <c r="BA1028"/>
      <c r="BB1028"/>
      <c r="BC1028"/>
      <c r="BD1028"/>
      <c r="BE1028"/>
      <c r="BF1028"/>
      <c r="BG1028"/>
      <c r="BH1028"/>
      <c r="BI1028"/>
      <c r="BJ1028"/>
      <c r="BK1028"/>
      <c r="BL1028"/>
      <c r="BM1028"/>
      <c r="BN1028"/>
      <c r="BO1028"/>
      <c r="BP1028"/>
      <c r="BQ1028"/>
      <c r="BR1028"/>
      <c r="EM1028"/>
    </row>
    <row r="1029" spans="16:143" x14ac:dyDescent="0.2">
      <c r="P1029"/>
      <c r="Q1029"/>
      <c r="S1029"/>
      <c r="T1029"/>
      <c r="U1029"/>
      <c r="V1029"/>
      <c r="W1029"/>
      <c r="X1029"/>
      <c r="Y1029"/>
      <c r="Z1029"/>
      <c r="AA1029"/>
      <c r="AB1029"/>
      <c r="AC1029"/>
      <c r="AD1029"/>
      <c r="AE1029"/>
      <c r="AF1029"/>
      <c r="AG1029"/>
      <c r="AH1029"/>
      <c r="AI1029"/>
      <c r="AJ1029"/>
      <c r="AK1029"/>
      <c r="AL1029"/>
      <c r="AM1029"/>
      <c r="AN1029"/>
      <c r="AO1029"/>
      <c r="AP1029"/>
      <c r="AQ1029"/>
      <c r="AR1029"/>
      <c r="AS1029"/>
      <c r="AT1029"/>
      <c r="AU1029"/>
      <c r="AV1029"/>
      <c r="AW1029"/>
      <c r="AX1029"/>
      <c r="AY1029"/>
      <c r="AZ1029"/>
      <c r="BA1029"/>
      <c r="BB1029"/>
      <c r="BC1029"/>
      <c r="BD1029"/>
      <c r="BE1029"/>
      <c r="BF1029"/>
      <c r="BG1029"/>
      <c r="BH1029"/>
      <c r="BI1029"/>
      <c r="BJ1029"/>
      <c r="BK1029"/>
      <c r="BL1029"/>
      <c r="BM1029"/>
      <c r="BN1029"/>
      <c r="BO1029"/>
      <c r="BP1029"/>
      <c r="BQ1029"/>
      <c r="BR1029"/>
      <c r="EM1029"/>
    </row>
    <row r="1030" spans="16:143" x14ac:dyDescent="0.2">
      <c r="P1030"/>
      <c r="Q1030"/>
      <c r="S1030"/>
      <c r="T1030"/>
      <c r="U1030"/>
      <c r="V1030"/>
      <c r="W1030"/>
      <c r="X1030"/>
      <c r="Y1030"/>
      <c r="Z1030"/>
      <c r="AA1030"/>
      <c r="AB1030"/>
      <c r="AC1030"/>
      <c r="AD1030"/>
      <c r="AE1030"/>
      <c r="AF1030"/>
      <c r="AG1030"/>
      <c r="AH1030"/>
      <c r="AI1030"/>
      <c r="AJ1030"/>
      <c r="AK1030"/>
      <c r="AL1030"/>
      <c r="AM1030"/>
      <c r="AN1030"/>
      <c r="AO1030"/>
      <c r="AP1030"/>
      <c r="AQ1030"/>
      <c r="AR1030"/>
      <c r="AS1030"/>
      <c r="AT1030"/>
      <c r="AU1030"/>
      <c r="AV1030"/>
      <c r="AW1030"/>
      <c r="AX1030"/>
      <c r="AY1030"/>
      <c r="AZ1030"/>
      <c r="BA1030"/>
      <c r="BB1030"/>
      <c r="BC1030"/>
      <c r="BD1030"/>
      <c r="BE1030"/>
      <c r="BF1030"/>
      <c r="BG1030"/>
      <c r="BH1030"/>
      <c r="BI1030"/>
      <c r="BJ1030"/>
      <c r="BK1030"/>
      <c r="BL1030"/>
      <c r="BM1030"/>
      <c r="BN1030"/>
      <c r="BO1030"/>
      <c r="BP1030"/>
      <c r="BQ1030"/>
      <c r="BR1030"/>
      <c r="EM1030"/>
    </row>
    <row r="1031" spans="16:143" x14ac:dyDescent="0.2">
      <c r="P1031"/>
      <c r="Q1031"/>
      <c r="S1031"/>
      <c r="T1031"/>
      <c r="U1031"/>
      <c r="V1031"/>
      <c r="W1031"/>
      <c r="X1031"/>
      <c r="Y1031"/>
      <c r="Z1031"/>
      <c r="AA1031"/>
      <c r="AB1031"/>
      <c r="AC1031"/>
      <c r="AD1031"/>
      <c r="AE1031"/>
      <c r="AF1031"/>
      <c r="AG1031"/>
      <c r="AH1031"/>
      <c r="AI1031"/>
      <c r="AJ1031"/>
      <c r="AK1031"/>
      <c r="AL1031"/>
      <c r="AM1031"/>
      <c r="AN1031"/>
      <c r="AO1031"/>
      <c r="AP1031"/>
      <c r="AQ1031"/>
      <c r="AR1031"/>
      <c r="AS1031"/>
      <c r="AT1031"/>
      <c r="AU1031"/>
      <c r="AV1031"/>
      <c r="AW1031"/>
      <c r="AX1031"/>
      <c r="AY1031"/>
      <c r="AZ1031"/>
      <c r="BA1031"/>
      <c r="BB1031"/>
      <c r="BC1031"/>
      <c r="BD1031"/>
      <c r="BE1031"/>
      <c r="BF1031"/>
      <c r="BG1031"/>
      <c r="BH1031"/>
      <c r="BI1031"/>
      <c r="BJ1031"/>
      <c r="BK1031"/>
      <c r="BL1031"/>
      <c r="BM1031"/>
      <c r="BN1031"/>
      <c r="BO1031"/>
      <c r="BP1031"/>
      <c r="BQ1031"/>
      <c r="BR1031"/>
      <c r="EM1031"/>
    </row>
    <row r="1032" spans="16:143" x14ac:dyDescent="0.2">
      <c r="P1032"/>
      <c r="Q1032"/>
      <c r="S1032"/>
      <c r="T1032"/>
      <c r="U1032"/>
      <c r="V1032"/>
      <c r="W1032"/>
      <c r="X1032"/>
      <c r="Y1032"/>
      <c r="Z1032"/>
      <c r="AA1032"/>
      <c r="AB1032"/>
      <c r="AC1032"/>
      <c r="AD1032"/>
      <c r="AE1032"/>
      <c r="AF1032"/>
      <c r="AG1032"/>
      <c r="AH1032"/>
      <c r="AI1032"/>
      <c r="AJ1032"/>
      <c r="AK1032"/>
      <c r="AL1032"/>
      <c r="AM1032"/>
      <c r="AN1032"/>
      <c r="AO1032"/>
      <c r="AP1032"/>
      <c r="AQ1032"/>
      <c r="AR1032"/>
      <c r="AS1032"/>
      <c r="AT1032"/>
      <c r="AU1032"/>
      <c r="AV1032"/>
      <c r="AW1032"/>
      <c r="AX1032"/>
      <c r="AY1032"/>
      <c r="AZ1032"/>
      <c r="BA1032"/>
      <c r="BB1032"/>
      <c r="BC1032"/>
      <c r="BD1032"/>
      <c r="BE1032"/>
      <c r="BF1032"/>
      <c r="BG1032"/>
      <c r="BH1032"/>
      <c r="BI1032"/>
      <c r="BJ1032"/>
      <c r="BK1032"/>
      <c r="BL1032"/>
      <c r="BM1032"/>
      <c r="BN1032"/>
      <c r="BO1032"/>
      <c r="BP1032"/>
      <c r="BQ1032"/>
      <c r="BR1032"/>
      <c r="EM1032"/>
    </row>
    <row r="1033" spans="16:143" x14ac:dyDescent="0.2">
      <c r="P1033"/>
      <c r="Q1033"/>
      <c r="S1033"/>
      <c r="T1033"/>
      <c r="U1033"/>
      <c r="V1033"/>
      <c r="W1033"/>
      <c r="X1033"/>
      <c r="Y1033"/>
      <c r="Z1033"/>
      <c r="AA1033"/>
      <c r="AB1033"/>
      <c r="AC1033"/>
      <c r="AD1033"/>
      <c r="AE1033"/>
      <c r="AF1033"/>
      <c r="AG1033"/>
      <c r="AH1033"/>
      <c r="AI1033"/>
      <c r="AJ1033"/>
      <c r="AK1033"/>
      <c r="AL1033"/>
      <c r="AM1033"/>
      <c r="AN1033"/>
      <c r="AO1033"/>
      <c r="AP1033"/>
      <c r="AQ1033"/>
      <c r="AR1033"/>
      <c r="AS1033"/>
      <c r="AT1033"/>
      <c r="AU1033"/>
      <c r="AV1033"/>
      <c r="AW1033"/>
      <c r="AX1033"/>
      <c r="AY1033"/>
      <c r="AZ1033"/>
      <c r="BA1033"/>
      <c r="BB1033"/>
      <c r="BC1033"/>
      <c r="BD1033"/>
      <c r="BE1033"/>
      <c r="BF1033"/>
      <c r="BG1033"/>
      <c r="BH1033"/>
      <c r="BI1033"/>
      <c r="BJ1033"/>
      <c r="BK1033"/>
      <c r="BL1033"/>
      <c r="BM1033"/>
      <c r="BN1033"/>
      <c r="BO1033"/>
      <c r="BP1033"/>
      <c r="BQ1033"/>
      <c r="BR1033"/>
      <c r="EM1033"/>
    </row>
    <row r="1034" spans="16:143" x14ac:dyDescent="0.2">
      <c r="P1034"/>
      <c r="Q1034"/>
      <c r="S1034"/>
      <c r="T1034"/>
      <c r="U1034"/>
      <c r="V1034"/>
      <c r="W1034"/>
      <c r="X1034"/>
      <c r="Y1034"/>
      <c r="Z1034"/>
      <c r="AA1034"/>
      <c r="AB1034"/>
      <c r="AC1034"/>
      <c r="AD1034"/>
      <c r="AE1034"/>
      <c r="AF1034"/>
      <c r="AG1034"/>
      <c r="AH1034"/>
      <c r="AI1034"/>
      <c r="AJ1034"/>
      <c r="AK1034"/>
      <c r="AL1034"/>
      <c r="AM1034"/>
      <c r="AN1034"/>
      <c r="AO1034"/>
      <c r="AP1034"/>
      <c r="AQ1034"/>
      <c r="AR1034"/>
      <c r="AS1034"/>
      <c r="AT1034"/>
      <c r="AU1034"/>
      <c r="AV1034"/>
      <c r="AW1034"/>
      <c r="AX1034"/>
      <c r="AY1034"/>
      <c r="AZ1034"/>
      <c r="BA1034"/>
      <c r="BB1034"/>
      <c r="BC1034"/>
      <c r="BD1034"/>
      <c r="BE1034"/>
      <c r="BF1034"/>
      <c r="BG1034"/>
      <c r="BH1034"/>
      <c r="BI1034"/>
      <c r="BJ1034"/>
      <c r="BK1034"/>
      <c r="BL1034"/>
      <c r="BM1034"/>
      <c r="BN1034"/>
      <c r="BO1034"/>
      <c r="BP1034"/>
      <c r="BQ1034"/>
      <c r="BR1034"/>
      <c r="EM1034"/>
    </row>
    <row r="1035" spans="16:143" x14ac:dyDescent="0.2">
      <c r="P1035"/>
      <c r="Q1035"/>
      <c r="S1035"/>
      <c r="T1035"/>
      <c r="U1035"/>
      <c r="V1035"/>
      <c r="W1035"/>
      <c r="X1035"/>
      <c r="Y1035"/>
      <c r="Z1035"/>
      <c r="AA1035"/>
      <c r="AB1035"/>
      <c r="AC1035"/>
      <c r="AD1035"/>
      <c r="AE1035"/>
      <c r="AF1035"/>
      <c r="AG1035"/>
      <c r="AH1035"/>
      <c r="AI1035"/>
      <c r="AJ1035"/>
      <c r="AK1035"/>
      <c r="AL1035"/>
      <c r="AM1035"/>
      <c r="AN1035"/>
      <c r="AO1035"/>
      <c r="AP1035"/>
      <c r="AQ1035"/>
      <c r="AR1035"/>
      <c r="AS1035"/>
      <c r="AT1035"/>
      <c r="AU1035"/>
      <c r="AV1035"/>
      <c r="AW1035"/>
      <c r="AX1035"/>
      <c r="AY1035"/>
      <c r="AZ1035"/>
      <c r="BA1035"/>
      <c r="BB1035"/>
      <c r="BC1035"/>
      <c r="BD1035"/>
      <c r="BE1035"/>
      <c r="BF1035"/>
      <c r="BG1035"/>
      <c r="BH1035"/>
      <c r="BI1035"/>
      <c r="BJ1035"/>
      <c r="BK1035"/>
      <c r="BL1035"/>
      <c r="BM1035"/>
      <c r="BN1035"/>
      <c r="BO1035"/>
      <c r="BP1035"/>
      <c r="BQ1035"/>
      <c r="BR1035"/>
      <c r="EM1035"/>
    </row>
    <row r="1036" spans="16:143" x14ac:dyDescent="0.2">
      <c r="P1036"/>
      <c r="Q1036"/>
      <c r="S1036"/>
      <c r="T1036"/>
      <c r="U1036"/>
      <c r="V1036"/>
      <c r="W1036"/>
      <c r="X1036"/>
      <c r="Y1036"/>
      <c r="Z1036"/>
      <c r="AA1036"/>
      <c r="AB1036"/>
      <c r="AC1036"/>
      <c r="AD1036"/>
      <c r="AE1036"/>
      <c r="AF1036"/>
      <c r="AG1036"/>
      <c r="AH1036"/>
      <c r="AI1036"/>
      <c r="AJ1036"/>
      <c r="AK1036"/>
      <c r="AL1036"/>
      <c r="AM1036"/>
      <c r="AN1036"/>
      <c r="AO1036"/>
      <c r="AP1036"/>
      <c r="AQ1036"/>
      <c r="AR1036"/>
      <c r="AS1036"/>
      <c r="AT1036"/>
      <c r="AU1036"/>
      <c r="AV1036"/>
      <c r="AW1036"/>
      <c r="AX1036"/>
      <c r="AY1036"/>
      <c r="AZ1036"/>
      <c r="BA1036"/>
      <c r="BB1036"/>
      <c r="BC1036"/>
      <c r="BD1036"/>
      <c r="BE1036"/>
      <c r="BF1036"/>
      <c r="BG1036"/>
      <c r="BH1036"/>
      <c r="BI1036"/>
      <c r="BJ1036"/>
      <c r="BK1036"/>
      <c r="BL1036"/>
      <c r="BM1036"/>
      <c r="BN1036"/>
      <c r="BO1036"/>
      <c r="BP1036"/>
      <c r="BQ1036"/>
      <c r="BR1036"/>
      <c r="EM1036"/>
    </row>
    <row r="1037" spans="16:143" x14ac:dyDescent="0.2">
      <c r="P1037"/>
      <c r="Q1037"/>
      <c r="S1037"/>
      <c r="T1037"/>
      <c r="U1037"/>
      <c r="V1037"/>
      <c r="W1037"/>
      <c r="X1037"/>
      <c r="Y1037"/>
      <c r="Z1037"/>
      <c r="AA1037"/>
      <c r="AB1037"/>
      <c r="AC1037"/>
      <c r="AD1037"/>
      <c r="AE1037"/>
      <c r="AF1037"/>
      <c r="AG1037"/>
      <c r="AH1037"/>
      <c r="AI1037"/>
      <c r="AJ1037"/>
      <c r="AK1037"/>
      <c r="AL1037"/>
      <c r="AM1037"/>
      <c r="AN1037"/>
      <c r="AO1037"/>
      <c r="AP1037"/>
      <c r="AQ1037"/>
      <c r="AR1037"/>
      <c r="AS1037"/>
      <c r="AT1037"/>
      <c r="AU1037"/>
      <c r="AV1037"/>
      <c r="AW1037"/>
      <c r="AX1037"/>
      <c r="AY1037"/>
      <c r="AZ1037"/>
      <c r="BA1037"/>
      <c r="BB1037"/>
      <c r="BC1037"/>
      <c r="BD1037"/>
      <c r="BE1037"/>
      <c r="BF1037"/>
      <c r="BG1037"/>
      <c r="BH1037"/>
      <c r="BI1037"/>
      <c r="BJ1037"/>
      <c r="BK1037"/>
      <c r="BL1037"/>
      <c r="BM1037"/>
      <c r="BN1037"/>
      <c r="BO1037"/>
      <c r="BP1037"/>
      <c r="BQ1037"/>
      <c r="BR1037"/>
      <c r="EM1037"/>
    </row>
    <row r="1038" spans="16:143" x14ac:dyDescent="0.2">
      <c r="P1038"/>
      <c r="Q1038"/>
      <c r="S1038"/>
      <c r="T1038"/>
      <c r="U1038"/>
      <c r="V1038"/>
      <c r="W1038"/>
      <c r="X1038"/>
      <c r="Y1038"/>
      <c r="Z1038"/>
      <c r="AA1038"/>
      <c r="AB1038"/>
      <c r="AC1038"/>
      <c r="AD1038"/>
      <c r="AE1038"/>
      <c r="AF1038"/>
      <c r="AG1038"/>
      <c r="AH1038"/>
      <c r="AI1038"/>
      <c r="AJ1038"/>
      <c r="AK1038"/>
      <c r="AL1038"/>
      <c r="AM1038"/>
      <c r="AN1038"/>
      <c r="AO1038"/>
      <c r="AP1038"/>
      <c r="AQ1038"/>
      <c r="AR1038"/>
      <c r="AS1038"/>
      <c r="AT1038"/>
      <c r="AU1038"/>
      <c r="AV1038"/>
      <c r="AW1038"/>
      <c r="AX1038"/>
      <c r="AY1038"/>
      <c r="AZ1038"/>
      <c r="BA1038"/>
      <c r="BB1038"/>
      <c r="BC1038"/>
      <c r="BD1038"/>
      <c r="BE1038"/>
      <c r="BF1038"/>
      <c r="BG1038"/>
      <c r="BH1038"/>
      <c r="BI1038"/>
      <c r="BJ1038"/>
      <c r="BK1038"/>
      <c r="BL1038"/>
      <c r="BM1038"/>
      <c r="BN1038"/>
      <c r="BO1038"/>
      <c r="BP1038"/>
      <c r="BQ1038"/>
      <c r="BR1038"/>
      <c r="EM1038"/>
    </row>
    <row r="1039" spans="16:143" x14ac:dyDescent="0.2">
      <c r="P1039"/>
      <c r="Q1039"/>
      <c r="S1039"/>
      <c r="T1039"/>
      <c r="U1039"/>
      <c r="V1039"/>
      <c r="W1039"/>
      <c r="X1039"/>
      <c r="Y1039"/>
      <c r="Z1039"/>
      <c r="AA1039"/>
      <c r="AB1039"/>
      <c r="AC1039"/>
      <c r="AD1039"/>
      <c r="AE1039"/>
      <c r="AF1039"/>
      <c r="AG1039"/>
      <c r="AH1039"/>
      <c r="AI1039"/>
      <c r="AJ1039"/>
      <c r="AK1039"/>
      <c r="AL1039"/>
      <c r="AM1039"/>
      <c r="AN1039"/>
      <c r="AO1039"/>
      <c r="AP1039"/>
      <c r="AQ1039"/>
      <c r="AR1039"/>
      <c r="AS1039"/>
      <c r="AT1039"/>
      <c r="AU1039"/>
      <c r="AV1039"/>
      <c r="AW1039"/>
      <c r="AX1039"/>
      <c r="AY1039"/>
      <c r="AZ1039"/>
      <c r="BA1039"/>
      <c r="BB1039"/>
      <c r="BC1039"/>
      <c r="BD1039"/>
      <c r="BE1039"/>
      <c r="BF1039"/>
      <c r="BG1039"/>
      <c r="BH1039"/>
      <c r="BI1039"/>
      <c r="BJ1039"/>
      <c r="BK1039"/>
      <c r="BL1039"/>
      <c r="BM1039"/>
      <c r="BN1039"/>
      <c r="BO1039"/>
      <c r="BP1039"/>
      <c r="BQ1039"/>
      <c r="BR1039"/>
      <c r="EM1039"/>
    </row>
    <row r="1040" spans="16:143" x14ac:dyDescent="0.2">
      <c r="P1040"/>
      <c r="Q1040"/>
      <c r="S1040"/>
      <c r="T1040"/>
      <c r="U1040"/>
      <c r="V1040"/>
      <c r="W1040"/>
      <c r="X1040"/>
      <c r="Y1040"/>
      <c r="Z1040"/>
      <c r="AA1040"/>
      <c r="AB1040"/>
      <c r="AC1040"/>
      <c r="AD1040"/>
      <c r="AE1040"/>
      <c r="AF1040"/>
      <c r="AG1040"/>
      <c r="AH1040"/>
      <c r="AI1040"/>
      <c r="AJ1040"/>
      <c r="AK1040"/>
      <c r="AL1040"/>
      <c r="AM1040"/>
      <c r="AN1040"/>
      <c r="AO1040"/>
      <c r="AP1040"/>
      <c r="AQ1040"/>
      <c r="AR1040"/>
      <c r="AS1040"/>
      <c r="AT1040"/>
      <c r="AU1040"/>
      <c r="AV1040"/>
      <c r="AW1040"/>
      <c r="AX1040"/>
      <c r="AY1040"/>
      <c r="AZ1040"/>
      <c r="BA1040"/>
      <c r="BB1040"/>
      <c r="BC1040"/>
      <c r="BD1040"/>
      <c r="BE1040"/>
      <c r="BF1040"/>
      <c r="BG1040"/>
      <c r="BH1040"/>
      <c r="BI1040"/>
      <c r="BJ1040"/>
      <c r="BK1040"/>
      <c r="BL1040"/>
      <c r="BM1040"/>
      <c r="BN1040"/>
      <c r="BO1040"/>
      <c r="BP1040"/>
      <c r="BQ1040"/>
      <c r="BR1040"/>
      <c r="EM1040"/>
    </row>
    <row r="1041" spans="16:143" x14ac:dyDescent="0.2">
      <c r="P1041"/>
      <c r="Q1041"/>
      <c r="S1041"/>
      <c r="T1041"/>
      <c r="U1041"/>
      <c r="V1041"/>
      <c r="W1041"/>
      <c r="X1041"/>
      <c r="Y1041"/>
      <c r="Z1041"/>
      <c r="AA1041"/>
      <c r="AB1041"/>
      <c r="AC1041"/>
      <c r="AD1041"/>
      <c r="AE1041"/>
      <c r="AF1041"/>
      <c r="AG1041"/>
      <c r="AH1041"/>
      <c r="AI1041"/>
      <c r="AJ1041"/>
      <c r="AK1041"/>
      <c r="AL1041"/>
      <c r="AM1041"/>
      <c r="AN1041"/>
      <c r="AO1041"/>
      <c r="AP1041"/>
      <c r="AQ1041"/>
      <c r="AR1041"/>
      <c r="AS1041"/>
      <c r="AT1041"/>
      <c r="AU1041"/>
      <c r="AV1041"/>
      <c r="AW1041"/>
      <c r="AX1041"/>
      <c r="AY1041"/>
      <c r="AZ1041"/>
      <c r="BA1041"/>
      <c r="BB1041"/>
      <c r="BC1041"/>
      <c r="BD1041"/>
      <c r="BE1041"/>
      <c r="BF1041"/>
      <c r="BG1041"/>
      <c r="BH1041"/>
      <c r="BI1041"/>
      <c r="BJ1041"/>
      <c r="BK1041"/>
      <c r="BL1041"/>
      <c r="BM1041"/>
      <c r="BN1041"/>
      <c r="BO1041"/>
      <c r="BP1041"/>
      <c r="BQ1041"/>
      <c r="BR1041"/>
      <c r="EM1041"/>
    </row>
    <row r="1042" spans="16:143" x14ac:dyDescent="0.2">
      <c r="P1042"/>
      <c r="Q1042"/>
      <c r="S1042"/>
      <c r="T1042"/>
      <c r="U1042"/>
      <c r="V1042"/>
      <c r="W1042"/>
      <c r="X1042"/>
      <c r="Y1042"/>
      <c r="Z1042"/>
      <c r="AA1042"/>
      <c r="AB1042"/>
      <c r="AC1042"/>
      <c r="AD1042"/>
      <c r="AE1042"/>
      <c r="AF1042"/>
      <c r="AG1042"/>
      <c r="AH1042"/>
      <c r="AI1042"/>
      <c r="AJ1042"/>
      <c r="AK1042"/>
      <c r="AL1042"/>
      <c r="AM1042"/>
      <c r="AN1042"/>
      <c r="AO1042"/>
      <c r="AP1042"/>
      <c r="AQ1042"/>
      <c r="AR1042"/>
      <c r="AS1042"/>
      <c r="AT1042"/>
      <c r="AU1042"/>
      <c r="AV1042"/>
      <c r="AW1042"/>
      <c r="AX1042"/>
      <c r="AY1042"/>
      <c r="AZ1042"/>
      <c r="BA1042"/>
      <c r="BB1042"/>
      <c r="BC1042"/>
      <c r="BD1042"/>
      <c r="BE1042"/>
      <c r="BF1042"/>
      <c r="BG1042"/>
      <c r="BH1042"/>
      <c r="BI1042"/>
      <c r="BJ1042"/>
      <c r="BK1042"/>
      <c r="BL1042"/>
      <c r="BM1042"/>
      <c r="BN1042"/>
      <c r="BO1042"/>
      <c r="BP1042"/>
      <c r="BQ1042"/>
      <c r="BR1042"/>
      <c r="EM1042"/>
    </row>
    <row r="1043" spans="16:143" x14ac:dyDescent="0.2">
      <c r="P1043"/>
      <c r="Q1043"/>
      <c r="S1043"/>
      <c r="T1043"/>
      <c r="U1043"/>
      <c r="V1043"/>
      <c r="W1043"/>
      <c r="X1043"/>
      <c r="Y1043"/>
      <c r="Z1043"/>
      <c r="AA1043"/>
      <c r="AB1043"/>
      <c r="AC1043"/>
      <c r="AD1043"/>
      <c r="AE1043"/>
      <c r="AF1043"/>
      <c r="AG1043"/>
      <c r="AH1043"/>
      <c r="AI1043"/>
      <c r="AJ1043"/>
      <c r="AK1043"/>
      <c r="AL1043"/>
      <c r="AM1043"/>
      <c r="AN1043"/>
      <c r="AO1043"/>
      <c r="AP1043"/>
      <c r="AQ1043"/>
      <c r="AR1043"/>
      <c r="AS1043"/>
      <c r="AT1043"/>
      <c r="AU1043"/>
      <c r="AV1043"/>
      <c r="AW1043"/>
      <c r="AX1043"/>
      <c r="AY1043"/>
      <c r="AZ1043"/>
      <c r="BA1043"/>
      <c r="BB1043"/>
      <c r="BC1043"/>
      <c r="BD1043"/>
      <c r="BE1043"/>
      <c r="BF1043"/>
      <c r="BG1043"/>
      <c r="BH1043"/>
      <c r="BI1043"/>
      <c r="BJ1043"/>
      <c r="BK1043"/>
      <c r="BL1043"/>
      <c r="BM1043"/>
      <c r="BN1043"/>
      <c r="BO1043"/>
      <c r="BP1043"/>
      <c r="BQ1043"/>
      <c r="BR1043"/>
      <c r="EM1043"/>
    </row>
    <row r="1044" spans="16:143" x14ac:dyDescent="0.2">
      <c r="P1044"/>
      <c r="Q1044"/>
      <c r="S1044"/>
      <c r="T1044"/>
      <c r="U1044"/>
      <c r="V1044"/>
      <c r="W1044"/>
      <c r="X1044"/>
      <c r="Y1044"/>
      <c r="Z1044"/>
      <c r="AA1044"/>
      <c r="AB1044"/>
      <c r="AC1044"/>
      <c r="AD1044"/>
      <c r="AE1044"/>
      <c r="AF1044"/>
      <c r="AG1044"/>
      <c r="AH1044"/>
      <c r="AI1044"/>
      <c r="AJ1044"/>
      <c r="AK1044"/>
      <c r="AL1044"/>
      <c r="AM1044"/>
      <c r="AN1044"/>
      <c r="AO1044"/>
      <c r="AP1044"/>
      <c r="AQ1044"/>
      <c r="AR1044"/>
      <c r="AS1044"/>
      <c r="AT1044"/>
      <c r="AU1044"/>
      <c r="AV1044"/>
      <c r="AW1044"/>
      <c r="AX1044"/>
      <c r="AY1044"/>
      <c r="AZ1044"/>
      <c r="BA1044"/>
      <c r="BB1044"/>
      <c r="BC1044"/>
      <c r="BD1044"/>
      <c r="BE1044"/>
      <c r="BF1044"/>
      <c r="BG1044"/>
      <c r="BH1044"/>
      <c r="BI1044"/>
      <c r="BJ1044"/>
      <c r="BK1044"/>
      <c r="BL1044"/>
      <c r="BM1044"/>
      <c r="BN1044"/>
      <c r="BO1044"/>
      <c r="BP1044"/>
      <c r="BQ1044"/>
      <c r="BR1044"/>
      <c r="EM1044"/>
    </row>
    <row r="1045" spans="16:143" x14ac:dyDescent="0.2">
      <c r="P1045"/>
      <c r="Q1045"/>
      <c r="S1045"/>
      <c r="T1045"/>
      <c r="U1045"/>
      <c r="V1045"/>
      <c r="W1045"/>
      <c r="X1045"/>
      <c r="Y1045"/>
      <c r="Z1045"/>
      <c r="AA1045"/>
      <c r="AB1045"/>
      <c r="AC1045"/>
      <c r="AD1045"/>
      <c r="AE1045"/>
      <c r="AF1045"/>
      <c r="AG1045"/>
      <c r="AH1045"/>
      <c r="AI1045"/>
      <c r="AJ1045"/>
      <c r="AK1045"/>
      <c r="AL1045"/>
      <c r="AM1045"/>
      <c r="AN1045"/>
      <c r="AO1045"/>
      <c r="AP1045"/>
      <c r="AQ1045"/>
      <c r="AR1045"/>
      <c r="AS1045"/>
      <c r="AT1045"/>
      <c r="AU1045"/>
      <c r="AV1045"/>
      <c r="AW1045"/>
      <c r="AX1045"/>
      <c r="AY1045"/>
      <c r="AZ1045"/>
      <c r="BA1045"/>
      <c r="BB1045"/>
      <c r="BC1045"/>
      <c r="BD1045"/>
      <c r="BE1045"/>
      <c r="BF1045"/>
      <c r="BG1045"/>
      <c r="BH1045"/>
      <c r="BI1045"/>
      <c r="BJ1045"/>
      <c r="BK1045"/>
      <c r="BL1045"/>
      <c r="BM1045"/>
      <c r="BN1045"/>
      <c r="BO1045"/>
      <c r="BP1045"/>
      <c r="BQ1045"/>
      <c r="BR1045"/>
      <c r="EM1045"/>
    </row>
    <row r="1046" spans="16:143" x14ac:dyDescent="0.2">
      <c r="P1046"/>
      <c r="Q1046"/>
      <c r="S1046"/>
      <c r="T1046"/>
      <c r="U1046"/>
      <c r="V1046"/>
      <c r="W1046"/>
      <c r="X1046"/>
      <c r="Y1046"/>
      <c r="Z1046"/>
      <c r="AA1046"/>
      <c r="AB1046"/>
      <c r="AC1046"/>
      <c r="AD1046"/>
      <c r="AE1046"/>
      <c r="AF1046"/>
      <c r="AG1046"/>
      <c r="AH1046"/>
      <c r="AI1046"/>
      <c r="AJ1046"/>
      <c r="AK1046"/>
      <c r="AL1046"/>
      <c r="AM1046"/>
      <c r="AN1046"/>
      <c r="AO1046"/>
      <c r="AP1046"/>
      <c r="AQ1046"/>
      <c r="AR1046"/>
      <c r="AS1046"/>
      <c r="AT1046"/>
      <c r="AU1046"/>
      <c r="AV1046"/>
      <c r="AW1046"/>
      <c r="AX1046"/>
      <c r="AY1046"/>
      <c r="AZ1046"/>
      <c r="BA1046"/>
      <c r="BB1046"/>
      <c r="BC1046"/>
      <c r="BD1046"/>
      <c r="BE1046"/>
      <c r="BF1046"/>
      <c r="BG1046"/>
      <c r="BH1046"/>
      <c r="BI1046"/>
      <c r="BJ1046"/>
      <c r="BK1046"/>
      <c r="BL1046"/>
      <c r="BM1046"/>
      <c r="BN1046"/>
      <c r="BO1046"/>
      <c r="BP1046"/>
      <c r="BQ1046"/>
      <c r="BR1046"/>
      <c r="EM1046"/>
    </row>
    <row r="1047" spans="16:143" x14ac:dyDescent="0.2">
      <c r="P1047"/>
      <c r="Q1047"/>
      <c r="S1047"/>
      <c r="T1047"/>
      <c r="U1047"/>
      <c r="V1047"/>
      <c r="W1047"/>
      <c r="X1047"/>
      <c r="Y1047"/>
      <c r="Z1047"/>
      <c r="AA1047"/>
      <c r="AB1047"/>
      <c r="AC1047"/>
      <c r="AD1047"/>
      <c r="AE1047"/>
      <c r="AF1047"/>
      <c r="AG1047"/>
      <c r="AH1047"/>
      <c r="AI1047"/>
      <c r="AJ1047"/>
      <c r="AK1047"/>
      <c r="AL1047"/>
      <c r="AM1047"/>
      <c r="AN1047"/>
      <c r="AO1047"/>
      <c r="AP1047"/>
      <c r="AQ1047"/>
      <c r="AR1047"/>
      <c r="AS1047"/>
      <c r="AT1047"/>
      <c r="AU1047"/>
      <c r="AV1047"/>
      <c r="AW1047"/>
      <c r="AX1047"/>
      <c r="AY1047"/>
      <c r="AZ1047"/>
      <c r="BA1047"/>
      <c r="BB1047"/>
      <c r="BC1047"/>
      <c r="BD1047"/>
      <c r="BE1047"/>
      <c r="BF1047"/>
      <c r="BG1047"/>
      <c r="BH1047"/>
      <c r="BI1047"/>
      <c r="BJ1047"/>
      <c r="BK1047"/>
      <c r="BL1047"/>
      <c r="BM1047"/>
      <c r="BN1047"/>
      <c r="BO1047"/>
      <c r="BP1047"/>
      <c r="BQ1047"/>
      <c r="BR1047"/>
      <c r="EM1047"/>
    </row>
    <row r="1048" spans="16:143" x14ac:dyDescent="0.2">
      <c r="P1048"/>
      <c r="Q1048"/>
      <c r="S1048"/>
      <c r="T1048"/>
      <c r="U1048"/>
      <c r="V1048"/>
      <c r="W1048"/>
      <c r="X1048"/>
      <c r="Y1048"/>
      <c r="Z1048"/>
      <c r="AA1048"/>
      <c r="AB1048"/>
      <c r="AC1048"/>
      <c r="AD1048"/>
      <c r="AE1048"/>
      <c r="AF1048"/>
      <c r="AG1048"/>
      <c r="AH1048"/>
      <c r="AI1048"/>
      <c r="AJ1048"/>
      <c r="AK1048"/>
      <c r="AL1048"/>
      <c r="AM1048"/>
      <c r="AN1048"/>
      <c r="AO1048"/>
      <c r="AP1048"/>
      <c r="AQ1048"/>
      <c r="AR1048"/>
      <c r="AS1048"/>
      <c r="AT1048"/>
      <c r="AU1048"/>
      <c r="AV1048"/>
      <c r="AW1048"/>
      <c r="AX1048"/>
      <c r="AY1048"/>
      <c r="AZ1048"/>
      <c r="BA1048"/>
      <c r="BB1048"/>
      <c r="BC1048"/>
      <c r="BD1048"/>
      <c r="BE1048"/>
      <c r="BF1048"/>
      <c r="BG1048"/>
      <c r="BH1048"/>
      <c r="BI1048"/>
      <c r="BJ1048"/>
      <c r="BK1048"/>
      <c r="BL1048"/>
      <c r="BM1048"/>
      <c r="BN1048"/>
      <c r="BO1048"/>
      <c r="BP1048"/>
      <c r="BQ1048"/>
      <c r="BR1048"/>
      <c r="EM1048"/>
    </row>
    <row r="1049" spans="16:143" x14ac:dyDescent="0.2">
      <c r="P1049"/>
      <c r="Q1049"/>
      <c r="S1049"/>
      <c r="T1049"/>
      <c r="U1049"/>
      <c r="V1049"/>
      <c r="W1049"/>
      <c r="X1049"/>
      <c r="Y1049"/>
      <c r="Z1049"/>
      <c r="AA1049"/>
      <c r="AB1049"/>
      <c r="AC1049"/>
      <c r="AD1049"/>
      <c r="AE1049"/>
      <c r="AF1049"/>
      <c r="AG1049"/>
      <c r="AH1049"/>
      <c r="AI1049"/>
      <c r="AJ1049"/>
      <c r="AK1049"/>
      <c r="AL1049"/>
      <c r="AM1049"/>
      <c r="AN1049"/>
      <c r="AO1049"/>
      <c r="AP1049"/>
      <c r="AQ1049"/>
      <c r="AR1049"/>
      <c r="AS1049"/>
      <c r="AT1049"/>
      <c r="AU1049"/>
      <c r="AV1049"/>
      <c r="AW1049"/>
      <c r="AX1049"/>
      <c r="AY1049"/>
      <c r="AZ1049"/>
      <c r="BA1049"/>
      <c r="BB1049"/>
      <c r="BC1049"/>
      <c r="BD1049"/>
      <c r="BE1049"/>
      <c r="BF1049"/>
      <c r="BG1049"/>
      <c r="BH1049"/>
      <c r="BI1049"/>
      <c r="BJ1049"/>
      <c r="BK1049"/>
      <c r="BL1049"/>
      <c r="BM1049"/>
      <c r="BN1049"/>
      <c r="BO1049"/>
      <c r="BP1049"/>
      <c r="BQ1049"/>
      <c r="BR1049"/>
      <c r="EM1049"/>
    </row>
    <row r="1050" spans="16:143" x14ac:dyDescent="0.2">
      <c r="P1050"/>
      <c r="Q1050"/>
      <c r="S1050"/>
      <c r="T1050"/>
      <c r="U1050"/>
      <c r="V1050"/>
      <c r="W1050"/>
      <c r="X1050"/>
      <c r="Y1050"/>
      <c r="Z1050"/>
      <c r="AA1050"/>
      <c r="AB1050"/>
      <c r="AC1050"/>
      <c r="AD1050"/>
      <c r="AE1050"/>
      <c r="AF1050"/>
      <c r="AG1050"/>
      <c r="AH1050"/>
      <c r="AI1050"/>
      <c r="AJ1050"/>
      <c r="AK1050"/>
      <c r="AL1050"/>
      <c r="AM1050"/>
      <c r="AN1050"/>
      <c r="AO1050"/>
      <c r="AP1050"/>
      <c r="AQ1050"/>
      <c r="AR1050"/>
      <c r="AS1050"/>
      <c r="AT1050"/>
      <c r="AU1050"/>
      <c r="AV1050"/>
      <c r="AW1050"/>
      <c r="AX1050"/>
      <c r="AY1050"/>
      <c r="AZ1050"/>
      <c r="BA1050"/>
      <c r="BB1050"/>
      <c r="BC1050"/>
      <c r="BD1050"/>
      <c r="BE1050"/>
      <c r="BF1050"/>
      <c r="BG1050"/>
      <c r="BH1050"/>
      <c r="BI1050"/>
      <c r="BJ1050"/>
      <c r="BK1050"/>
      <c r="BL1050"/>
      <c r="BM1050"/>
      <c r="BN1050"/>
      <c r="BO1050"/>
      <c r="BP1050"/>
      <c r="BQ1050"/>
      <c r="BR1050"/>
      <c r="EM1050"/>
    </row>
    <row r="1051" spans="16:143" x14ac:dyDescent="0.2">
      <c r="P1051"/>
      <c r="Q1051"/>
      <c r="S1051"/>
      <c r="T1051"/>
      <c r="U1051"/>
      <c r="V1051"/>
      <c r="W1051"/>
      <c r="X1051"/>
      <c r="Y1051"/>
      <c r="Z1051"/>
      <c r="AA1051"/>
      <c r="AB1051"/>
      <c r="AC1051"/>
      <c r="AD1051"/>
      <c r="AE1051"/>
      <c r="AF1051"/>
      <c r="AG1051"/>
      <c r="AH1051"/>
      <c r="AI1051"/>
      <c r="AJ1051"/>
      <c r="AK1051"/>
      <c r="AL1051"/>
      <c r="AM1051"/>
      <c r="AN1051"/>
      <c r="AO1051"/>
      <c r="AP1051"/>
      <c r="AQ1051"/>
      <c r="AR1051"/>
      <c r="AS1051"/>
      <c r="AT1051"/>
      <c r="AU1051"/>
      <c r="AV1051"/>
      <c r="AW1051"/>
      <c r="AX1051"/>
      <c r="AY1051"/>
      <c r="AZ1051"/>
      <c r="BA1051"/>
      <c r="BB1051"/>
      <c r="BC1051"/>
      <c r="BD1051"/>
      <c r="BE1051"/>
      <c r="BF1051"/>
      <c r="BG1051"/>
      <c r="BH1051"/>
      <c r="BI1051"/>
      <c r="BJ1051"/>
      <c r="BK1051"/>
      <c r="BL1051"/>
      <c r="BM1051"/>
      <c r="BN1051"/>
      <c r="BO1051"/>
      <c r="BP1051"/>
      <c r="BQ1051"/>
      <c r="BR1051"/>
      <c r="EM1051"/>
    </row>
    <row r="1052" spans="16:143" x14ac:dyDescent="0.2">
      <c r="P1052"/>
      <c r="Q1052"/>
      <c r="S1052"/>
      <c r="T1052"/>
      <c r="U1052"/>
      <c r="V1052"/>
      <c r="W1052"/>
      <c r="X1052"/>
      <c r="Y1052"/>
      <c r="Z1052"/>
      <c r="AA1052"/>
      <c r="AB1052"/>
      <c r="AC1052"/>
      <c r="AD1052"/>
      <c r="AE1052"/>
      <c r="AF1052"/>
      <c r="AG1052"/>
      <c r="AH1052"/>
      <c r="AI1052"/>
      <c r="AJ1052"/>
      <c r="AK1052"/>
      <c r="AL1052"/>
      <c r="AM1052"/>
      <c r="AN1052"/>
      <c r="AO1052"/>
      <c r="AP1052"/>
      <c r="AQ1052"/>
      <c r="AR1052"/>
      <c r="AS1052"/>
      <c r="AT1052"/>
      <c r="AU1052"/>
      <c r="AV1052"/>
      <c r="AW1052"/>
      <c r="AX1052"/>
      <c r="AY1052"/>
      <c r="AZ1052"/>
      <c r="BA1052"/>
      <c r="BB1052"/>
      <c r="BC1052"/>
      <c r="BD1052"/>
      <c r="BE1052"/>
      <c r="BF1052"/>
      <c r="BG1052"/>
      <c r="BH1052"/>
      <c r="BI1052"/>
      <c r="BJ1052"/>
      <c r="BK1052"/>
      <c r="BL1052"/>
      <c r="BM1052"/>
      <c r="BN1052"/>
      <c r="BO1052"/>
      <c r="BP1052"/>
      <c r="BQ1052"/>
      <c r="BR1052"/>
      <c r="EM1052"/>
    </row>
    <row r="1053" spans="16:143" x14ac:dyDescent="0.2">
      <c r="P1053"/>
      <c r="Q1053"/>
      <c r="S1053"/>
      <c r="T1053"/>
      <c r="U1053"/>
      <c r="V1053"/>
      <c r="W1053"/>
      <c r="X1053"/>
      <c r="Y1053"/>
      <c r="Z1053"/>
      <c r="AA1053"/>
      <c r="AB1053"/>
      <c r="AC1053"/>
      <c r="AD1053"/>
      <c r="AE1053"/>
      <c r="AF1053"/>
      <c r="AG1053"/>
      <c r="AH1053"/>
      <c r="AI1053"/>
      <c r="AJ1053"/>
      <c r="AK1053"/>
      <c r="AL1053"/>
      <c r="AM1053"/>
      <c r="AN1053"/>
      <c r="AO1053"/>
      <c r="AP1053"/>
      <c r="AQ1053"/>
      <c r="AR1053"/>
      <c r="AS1053"/>
      <c r="AT1053"/>
      <c r="AU1053"/>
      <c r="AV1053"/>
      <c r="AW1053"/>
      <c r="AX1053"/>
      <c r="AY1053"/>
      <c r="AZ1053"/>
      <c r="BA1053"/>
      <c r="BB1053"/>
      <c r="BC1053"/>
      <c r="BD1053"/>
      <c r="BE1053"/>
      <c r="BF1053"/>
      <c r="BG1053"/>
      <c r="BH1053"/>
      <c r="BI1053"/>
      <c r="BJ1053"/>
      <c r="BK1053"/>
      <c r="BL1053"/>
      <c r="BM1053"/>
      <c r="BN1053"/>
      <c r="BO1053"/>
      <c r="BP1053"/>
      <c r="BQ1053"/>
      <c r="BR1053"/>
      <c r="EM1053"/>
    </row>
    <row r="1054" spans="16:143" x14ac:dyDescent="0.2">
      <c r="P1054"/>
      <c r="Q1054"/>
      <c r="S1054"/>
      <c r="T1054"/>
      <c r="U1054"/>
      <c r="V1054"/>
      <c r="W1054"/>
      <c r="X1054"/>
      <c r="Y1054"/>
      <c r="Z1054"/>
      <c r="AA1054"/>
      <c r="AB1054"/>
      <c r="AC1054"/>
      <c r="AD1054"/>
      <c r="AE1054"/>
      <c r="AF1054"/>
      <c r="AG1054"/>
      <c r="AH1054"/>
      <c r="AI1054"/>
      <c r="AJ1054"/>
      <c r="AK1054"/>
      <c r="AL1054"/>
      <c r="AM1054"/>
      <c r="AN1054"/>
      <c r="AO1054"/>
      <c r="AP1054"/>
      <c r="AQ1054"/>
      <c r="AR1054"/>
      <c r="AS1054"/>
      <c r="AT1054"/>
      <c r="AU1054"/>
      <c r="AV1054"/>
      <c r="AW1054"/>
      <c r="AX1054"/>
      <c r="AY1054"/>
      <c r="AZ1054"/>
      <c r="BA1054"/>
      <c r="BB1054"/>
      <c r="BC1054"/>
      <c r="BD1054"/>
      <c r="BE1054"/>
      <c r="BF1054"/>
      <c r="BG1054"/>
      <c r="BH1054"/>
      <c r="BI1054"/>
      <c r="BJ1054"/>
      <c r="BK1054"/>
      <c r="BL1054"/>
      <c r="BM1054"/>
      <c r="BN1054"/>
      <c r="BO1054"/>
      <c r="BP1054"/>
      <c r="BQ1054"/>
      <c r="BR1054"/>
      <c r="EM1054"/>
    </row>
    <row r="1055" spans="16:143" x14ac:dyDescent="0.2">
      <c r="P1055"/>
      <c r="Q1055"/>
      <c r="S1055"/>
      <c r="T1055"/>
      <c r="U1055"/>
      <c r="V1055"/>
      <c r="W1055"/>
      <c r="X1055"/>
      <c r="Y1055"/>
      <c r="Z1055"/>
      <c r="AA1055"/>
      <c r="AB1055"/>
      <c r="AC1055"/>
      <c r="AD1055"/>
      <c r="AE1055"/>
      <c r="AF1055"/>
      <c r="AG1055"/>
      <c r="AH1055"/>
      <c r="AI1055"/>
      <c r="AJ1055"/>
      <c r="AK1055"/>
      <c r="AL1055"/>
      <c r="AM1055"/>
      <c r="AN1055"/>
      <c r="AO1055"/>
      <c r="AP1055"/>
      <c r="AQ1055"/>
      <c r="AR1055"/>
      <c r="AS1055"/>
      <c r="AT1055"/>
      <c r="AU1055"/>
      <c r="AV1055"/>
      <c r="AW1055"/>
      <c r="AX1055"/>
      <c r="AY1055"/>
      <c r="AZ1055"/>
      <c r="BA1055"/>
      <c r="BB1055"/>
      <c r="BC1055"/>
      <c r="BD1055"/>
      <c r="BE1055"/>
      <c r="BF1055"/>
      <c r="BG1055"/>
      <c r="BH1055"/>
      <c r="BI1055"/>
      <c r="BJ1055"/>
      <c r="BK1055"/>
      <c r="BL1055"/>
      <c r="BM1055"/>
      <c r="BN1055"/>
      <c r="BO1055"/>
      <c r="BP1055"/>
      <c r="BQ1055"/>
      <c r="BR1055"/>
      <c r="EM1055"/>
    </row>
    <row r="1056" spans="16:143" x14ac:dyDescent="0.2">
      <c r="P1056"/>
      <c r="Q1056"/>
      <c r="S1056"/>
      <c r="T1056"/>
      <c r="U1056"/>
      <c r="V1056"/>
      <c r="W1056"/>
      <c r="X1056"/>
      <c r="Y1056"/>
      <c r="Z1056"/>
      <c r="AA1056"/>
      <c r="AB1056"/>
      <c r="AC1056"/>
      <c r="AD1056"/>
      <c r="AE1056"/>
      <c r="AF1056"/>
      <c r="AG1056"/>
      <c r="AH1056"/>
      <c r="AI1056"/>
      <c r="AJ1056"/>
      <c r="AK1056"/>
      <c r="AL1056"/>
      <c r="AM1056"/>
      <c r="AN1056"/>
      <c r="AO1056"/>
      <c r="AP1056"/>
      <c r="AQ1056"/>
      <c r="AR1056"/>
      <c r="AS1056"/>
      <c r="AT1056"/>
      <c r="AU1056"/>
      <c r="AV1056"/>
      <c r="AW1056"/>
      <c r="AX1056"/>
      <c r="AY1056"/>
      <c r="AZ1056"/>
      <c r="BA1056"/>
      <c r="BB1056"/>
      <c r="BC1056"/>
      <c r="BD1056"/>
      <c r="BE1056"/>
      <c r="BF1056"/>
      <c r="BG1056"/>
      <c r="BH1056"/>
      <c r="BI1056"/>
      <c r="BJ1056"/>
      <c r="BK1056"/>
      <c r="BL1056"/>
      <c r="BM1056"/>
      <c r="BN1056"/>
      <c r="BO1056"/>
      <c r="BP1056"/>
      <c r="BQ1056"/>
      <c r="BR1056"/>
      <c r="EM1056"/>
    </row>
    <row r="1057" spans="16:143" x14ac:dyDescent="0.2">
      <c r="P1057"/>
      <c r="Q1057"/>
      <c r="S1057"/>
      <c r="T1057"/>
      <c r="U1057"/>
      <c r="V1057"/>
      <c r="W1057"/>
      <c r="X1057"/>
      <c r="Y1057"/>
      <c r="Z1057"/>
      <c r="AA1057"/>
      <c r="AB1057"/>
      <c r="AC1057"/>
      <c r="AD1057"/>
      <c r="AE1057"/>
      <c r="AF1057"/>
      <c r="AG1057"/>
      <c r="AH1057"/>
      <c r="AI1057"/>
      <c r="AJ1057"/>
      <c r="AK1057"/>
      <c r="AL1057"/>
      <c r="AM1057"/>
      <c r="AN1057"/>
      <c r="AO1057"/>
      <c r="AP1057"/>
      <c r="AQ1057"/>
      <c r="AR1057"/>
      <c r="AS1057"/>
      <c r="AT1057"/>
      <c r="AU1057"/>
      <c r="AV1057"/>
      <c r="AW1057"/>
      <c r="AX1057"/>
      <c r="AY1057"/>
      <c r="AZ1057"/>
      <c r="BA1057"/>
      <c r="BB1057"/>
      <c r="BC1057"/>
      <c r="BD1057"/>
      <c r="BE1057"/>
      <c r="BF1057"/>
      <c r="BG1057"/>
      <c r="BH1057"/>
      <c r="BI1057"/>
      <c r="BJ1057"/>
      <c r="BK1057"/>
      <c r="BL1057"/>
      <c r="BM1057"/>
      <c r="BN1057"/>
      <c r="BO1057"/>
      <c r="BP1057"/>
      <c r="BQ1057"/>
      <c r="BR1057"/>
      <c r="EM1057"/>
    </row>
    <row r="1058" spans="16:143" x14ac:dyDescent="0.2">
      <c r="P1058"/>
      <c r="Q1058"/>
      <c r="S1058"/>
      <c r="T1058"/>
      <c r="U1058"/>
      <c r="V1058"/>
      <c r="W1058"/>
      <c r="X1058"/>
      <c r="Y1058"/>
      <c r="Z1058"/>
      <c r="AA1058"/>
      <c r="AB1058"/>
      <c r="AC1058"/>
      <c r="AD1058"/>
      <c r="AE1058"/>
      <c r="AF1058"/>
      <c r="AG1058"/>
      <c r="AH1058"/>
      <c r="AI1058"/>
      <c r="AJ1058"/>
      <c r="AK1058"/>
      <c r="AL1058"/>
      <c r="AM1058"/>
      <c r="AN1058"/>
      <c r="AO1058"/>
      <c r="AP1058"/>
      <c r="AQ1058"/>
      <c r="AR1058"/>
      <c r="AS1058"/>
      <c r="AT1058"/>
      <c r="AU1058"/>
      <c r="AV1058"/>
      <c r="AW1058"/>
      <c r="AX1058"/>
      <c r="AY1058"/>
      <c r="AZ1058"/>
      <c r="BA1058"/>
      <c r="BB1058"/>
      <c r="BC1058"/>
      <c r="BD1058"/>
      <c r="BE1058"/>
      <c r="BF1058"/>
      <c r="BG1058"/>
      <c r="BH1058"/>
      <c r="BI1058"/>
      <c r="BJ1058"/>
      <c r="BK1058"/>
      <c r="BL1058"/>
      <c r="BM1058"/>
      <c r="BN1058"/>
      <c r="BO1058"/>
      <c r="BP1058"/>
      <c r="BQ1058"/>
      <c r="BR1058"/>
      <c r="EM1058"/>
    </row>
    <row r="1059" spans="16:143" x14ac:dyDescent="0.2">
      <c r="P1059"/>
      <c r="Q1059"/>
      <c r="S1059"/>
      <c r="T1059"/>
      <c r="U1059"/>
      <c r="V1059"/>
      <c r="W1059"/>
      <c r="X1059"/>
      <c r="Y1059"/>
      <c r="Z1059"/>
      <c r="AA1059"/>
      <c r="AB1059"/>
      <c r="AC1059"/>
      <c r="AD1059"/>
      <c r="AE1059"/>
      <c r="AF1059"/>
      <c r="AG1059"/>
      <c r="AH1059"/>
      <c r="AI1059"/>
      <c r="AJ1059"/>
      <c r="AK1059"/>
      <c r="AL1059"/>
      <c r="AM1059"/>
      <c r="AN1059"/>
      <c r="AO1059"/>
      <c r="AP1059"/>
      <c r="AQ1059"/>
      <c r="AR1059"/>
      <c r="AS1059"/>
      <c r="AT1059"/>
      <c r="AU1059"/>
      <c r="AV1059"/>
      <c r="AW1059"/>
      <c r="AX1059"/>
      <c r="AY1059"/>
      <c r="AZ1059"/>
      <c r="BA1059"/>
      <c r="BB1059"/>
      <c r="BC1059"/>
      <c r="BD1059"/>
      <c r="BE1059"/>
      <c r="BF1059"/>
      <c r="BG1059"/>
      <c r="BH1059"/>
      <c r="BI1059"/>
      <c r="BJ1059"/>
      <c r="BK1059"/>
      <c r="BL1059"/>
      <c r="BM1059"/>
      <c r="BN1059"/>
      <c r="BO1059"/>
      <c r="BP1059"/>
      <c r="BQ1059"/>
      <c r="BR1059"/>
      <c r="EM1059"/>
    </row>
    <row r="1060" spans="16:143" x14ac:dyDescent="0.2">
      <c r="P1060"/>
      <c r="Q1060"/>
      <c r="S1060"/>
      <c r="T1060"/>
      <c r="U1060"/>
      <c r="V1060"/>
      <c r="W1060"/>
      <c r="X1060"/>
      <c r="Y1060"/>
      <c r="Z1060"/>
      <c r="AA1060"/>
      <c r="AB1060"/>
      <c r="AC1060"/>
      <c r="AD1060"/>
      <c r="AE1060"/>
      <c r="AF1060"/>
      <c r="AG1060"/>
      <c r="AH1060"/>
      <c r="AI1060"/>
      <c r="AJ1060"/>
      <c r="AK1060"/>
      <c r="AL1060"/>
      <c r="AM1060"/>
      <c r="AN1060"/>
      <c r="AO1060"/>
      <c r="AP1060"/>
      <c r="AQ1060"/>
      <c r="AR1060"/>
      <c r="AS1060"/>
      <c r="AT1060"/>
      <c r="AU1060"/>
      <c r="AV1060"/>
      <c r="AW1060"/>
      <c r="AX1060"/>
      <c r="AY1060"/>
      <c r="AZ1060"/>
      <c r="BA1060"/>
      <c r="BB1060"/>
      <c r="BC1060"/>
      <c r="BD1060"/>
      <c r="BE1060"/>
      <c r="BF1060"/>
      <c r="BG1060"/>
      <c r="BH1060"/>
      <c r="BI1060"/>
      <c r="BJ1060"/>
      <c r="BK1060"/>
      <c r="BL1060"/>
      <c r="BM1060"/>
      <c r="BN1060"/>
      <c r="BO1060"/>
      <c r="BP1060"/>
      <c r="BQ1060"/>
      <c r="BR1060"/>
      <c r="EM1060"/>
    </row>
    <row r="1061" spans="16:143" x14ac:dyDescent="0.2">
      <c r="P1061"/>
      <c r="Q1061"/>
      <c r="S1061"/>
      <c r="T1061"/>
      <c r="U1061"/>
      <c r="V1061"/>
      <c r="W1061"/>
      <c r="X1061"/>
      <c r="Y1061"/>
      <c r="Z1061"/>
      <c r="AA1061"/>
      <c r="AB1061"/>
      <c r="AC1061"/>
      <c r="AD1061"/>
      <c r="AE1061"/>
      <c r="AF1061"/>
      <c r="AG1061"/>
      <c r="AH1061"/>
      <c r="AI1061"/>
      <c r="AJ1061"/>
      <c r="AK1061"/>
      <c r="AL1061"/>
      <c r="AM1061"/>
      <c r="AN1061"/>
      <c r="AO1061"/>
      <c r="AP1061"/>
      <c r="AQ1061"/>
      <c r="AR1061"/>
      <c r="AS1061"/>
      <c r="AT1061"/>
      <c r="AU1061"/>
      <c r="AV1061"/>
      <c r="AW1061"/>
      <c r="AX1061"/>
      <c r="AY1061"/>
      <c r="AZ1061"/>
      <c r="BA1061"/>
      <c r="BB1061"/>
      <c r="BC1061"/>
      <c r="BD1061"/>
      <c r="BE1061"/>
      <c r="BF1061"/>
      <c r="BG1061"/>
      <c r="BH1061"/>
      <c r="BI1061"/>
      <c r="BJ1061"/>
      <c r="BK1061"/>
      <c r="BL1061"/>
      <c r="BM1061"/>
      <c r="BN1061"/>
      <c r="BO1061"/>
      <c r="BP1061"/>
      <c r="BQ1061"/>
      <c r="BR1061"/>
      <c r="EM1061"/>
    </row>
    <row r="1062" spans="16:143" x14ac:dyDescent="0.2">
      <c r="P1062"/>
      <c r="Q1062"/>
      <c r="S1062"/>
      <c r="T1062"/>
      <c r="U1062"/>
      <c r="V1062"/>
      <c r="W1062"/>
      <c r="X1062"/>
      <c r="Y1062"/>
      <c r="Z1062"/>
      <c r="AA1062"/>
      <c r="AB1062"/>
      <c r="AC1062"/>
      <c r="AD1062"/>
      <c r="AE1062"/>
      <c r="AF1062"/>
      <c r="AG1062"/>
      <c r="AH1062"/>
      <c r="AI1062"/>
      <c r="AJ1062"/>
      <c r="AK1062"/>
      <c r="AL1062"/>
      <c r="AM1062"/>
      <c r="AN1062"/>
      <c r="AO1062"/>
      <c r="AP1062"/>
      <c r="AQ1062"/>
      <c r="AR1062"/>
      <c r="AS1062"/>
      <c r="AT1062"/>
      <c r="AU1062"/>
      <c r="AV1062"/>
      <c r="AW1062"/>
      <c r="AX1062"/>
      <c r="AY1062"/>
      <c r="AZ1062"/>
      <c r="BA1062"/>
      <c r="BB1062"/>
      <c r="BC1062"/>
      <c r="BD1062"/>
      <c r="BE1062"/>
      <c r="BF1062"/>
      <c r="BG1062"/>
      <c r="BH1062"/>
      <c r="BI1062"/>
      <c r="BJ1062"/>
      <c r="BK1062"/>
      <c r="BL1062"/>
      <c r="BM1062"/>
      <c r="BN1062"/>
      <c r="BO1062"/>
      <c r="BP1062"/>
      <c r="BQ1062"/>
      <c r="BR1062"/>
      <c r="EM1062"/>
    </row>
    <row r="1063" spans="16:143" x14ac:dyDescent="0.2">
      <c r="P1063"/>
      <c r="Q1063"/>
      <c r="S1063"/>
      <c r="T1063"/>
      <c r="U1063"/>
      <c r="V1063"/>
      <c r="W1063"/>
      <c r="X1063"/>
      <c r="Y1063"/>
      <c r="Z1063"/>
      <c r="AA1063"/>
      <c r="AB1063"/>
      <c r="AC1063"/>
      <c r="AD1063"/>
      <c r="AE1063"/>
      <c r="AF1063"/>
      <c r="AG1063"/>
      <c r="AH1063"/>
      <c r="AI1063"/>
      <c r="AJ1063"/>
      <c r="AK1063"/>
      <c r="AL1063"/>
      <c r="AM1063"/>
      <c r="AN1063"/>
      <c r="AO1063"/>
      <c r="AP1063"/>
      <c r="AQ1063"/>
      <c r="AR1063"/>
      <c r="AS1063"/>
      <c r="AT1063"/>
      <c r="AU1063"/>
      <c r="AV1063"/>
      <c r="AW1063"/>
      <c r="AX1063"/>
      <c r="AY1063"/>
      <c r="AZ1063"/>
      <c r="BA1063"/>
      <c r="BB1063"/>
      <c r="BC1063"/>
      <c r="BD1063"/>
      <c r="BE1063"/>
      <c r="BF1063"/>
      <c r="BG1063"/>
      <c r="BH1063"/>
      <c r="BI1063"/>
      <c r="BJ1063"/>
      <c r="BK1063"/>
      <c r="BL1063"/>
      <c r="BM1063"/>
      <c r="BN1063"/>
      <c r="BO1063"/>
      <c r="BP1063"/>
      <c r="BQ1063"/>
      <c r="BR1063"/>
      <c r="EM1063"/>
    </row>
    <row r="1064" spans="16:143" x14ac:dyDescent="0.2">
      <c r="P1064"/>
      <c r="Q1064"/>
      <c r="S1064"/>
      <c r="T1064"/>
      <c r="U1064"/>
      <c r="V1064"/>
      <c r="W1064"/>
      <c r="X1064"/>
      <c r="Y1064"/>
      <c r="Z1064"/>
      <c r="AA1064"/>
      <c r="AB1064"/>
      <c r="AC1064"/>
      <c r="AD1064"/>
      <c r="AE1064"/>
      <c r="AF1064"/>
      <c r="AG1064"/>
      <c r="AH1064"/>
      <c r="AI1064"/>
      <c r="AJ1064"/>
      <c r="AK1064"/>
      <c r="AL1064"/>
      <c r="AM1064"/>
      <c r="AN1064"/>
      <c r="AO1064"/>
      <c r="AP1064"/>
      <c r="AQ1064"/>
      <c r="AR1064"/>
      <c r="AS1064"/>
      <c r="AT1064"/>
      <c r="AU1064"/>
      <c r="AV1064"/>
      <c r="AW1064"/>
      <c r="AX1064"/>
      <c r="AY1064"/>
      <c r="AZ1064"/>
      <c r="BA1064"/>
      <c r="BB1064"/>
      <c r="BC1064"/>
      <c r="BD1064"/>
      <c r="BE1064"/>
      <c r="BF1064"/>
      <c r="BG1064"/>
      <c r="BH1064"/>
      <c r="BI1064"/>
      <c r="BJ1064"/>
      <c r="BK1064"/>
      <c r="BL1064"/>
      <c r="BM1064"/>
      <c r="BN1064"/>
      <c r="BO1064"/>
      <c r="BP1064"/>
      <c r="BQ1064"/>
      <c r="BR1064"/>
      <c r="EM1064"/>
    </row>
    <row r="1065" spans="16:143" x14ac:dyDescent="0.2">
      <c r="P1065"/>
      <c r="Q1065"/>
      <c r="S1065"/>
      <c r="T1065"/>
      <c r="U1065"/>
      <c r="V1065"/>
      <c r="W1065"/>
      <c r="X1065"/>
      <c r="Y1065"/>
      <c r="Z1065"/>
      <c r="AA1065"/>
      <c r="AB1065"/>
      <c r="AC1065"/>
      <c r="AD1065"/>
      <c r="AE1065"/>
      <c r="AF1065"/>
      <c r="AG1065"/>
      <c r="AH1065"/>
      <c r="AI1065"/>
      <c r="AJ1065"/>
      <c r="AK1065"/>
      <c r="AL1065"/>
      <c r="AM1065"/>
      <c r="AN1065"/>
      <c r="AO1065"/>
      <c r="AP1065"/>
      <c r="AQ1065"/>
      <c r="AR1065"/>
      <c r="AS1065"/>
      <c r="AT1065"/>
      <c r="AU1065"/>
      <c r="AV1065"/>
      <c r="AW1065"/>
      <c r="AX1065"/>
      <c r="AY1065"/>
      <c r="AZ1065"/>
      <c r="BA1065"/>
      <c r="BB1065"/>
      <c r="BC1065"/>
      <c r="BD1065"/>
      <c r="BE1065"/>
      <c r="BF1065"/>
      <c r="BG1065"/>
      <c r="BH1065"/>
      <c r="BI1065"/>
      <c r="BJ1065"/>
      <c r="BK1065"/>
      <c r="BL1065"/>
      <c r="BM1065"/>
      <c r="BN1065"/>
      <c r="BO1065"/>
      <c r="BP1065"/>
      <c r="BQ1065"/>
      <c r="BR1065"/>
      <c r="EM1065"/>
    </row>
    <row r="1066" spans="16:143" x14ac:dyDescent="0.2">
      <c r="P1066"/>
      <c r="Q1066"/>
      <c r="S1066"/>
      <c r="T1066"/>
      <c r="U1066"/>
      <c r="V1066"/>
      <c r="W1066"/>
      <c r="X1066"/>
      <c r="Y1066"/>
      <c r="Z1066"/>
      <c r="AA1066"/>
      <c r="AB1066"/>
      <c r="AC1066"/>
      <c r="AD1066"/>
      <c r="AE1066"/>
      <c r="AF1066"/>
      <c r="AG1066"/>
      <c r="AH1066"/>
      <c r="AI1066"/>
      <c r="AJ1066"/>
      <c r="AK1066"/>
      <c r="AL1066"/>
      <c r="AM1066"/>
      <c r="AN1066"/>
      <c r="AO1066"/>
      <c r="AP1066"/>
      <c r="AQ1066"/>
      <c r="AR1066"/>
      <c r="AS1066"/>
      <c r="AT1066"/>
      <c r="AU1066"/>
      <c r="AV1066"/>
      <c r="AW1066"/>
      <c r="AX1066"/>
      <c r="AY1066"/>
      <c r="AZ1066"/>
      <c r="BA1066"/>
      <c r="BB1066"/>
      <c r="BC1066"/>
      <c r="BD1066"/>
      <c r="BE1066"/>
      <c r="BF1066"/>
      <c r="BG1066"/>
      <c r="BH1066"/>
      <c r="BI1066"/>
      <c r="BJ1066"/>
      <c r="BK1066"/>
      <c r="BL1066"/>
      <c r="BM1066"/>
      <c r="BN1066"/>
      <c r="BO1066"/>
      <c r="BP1066"/>
      <c r="BQ1066"/>
      <c r="BR1066"/>
      <c r="EM1066"/>
    </row>
    <row r="1067" spans="16:143" x14ac:dyDescent="0.2">
      <c r="P1067"/>
      <c r="Q1067"/>
      <c r="S1067"/>
      <c r="T1067"/>
      <c r="U1067"/>
      <c r="V1067"/>
      <c r="W1067"/>
      <c r="X1067"/>
      <c r="Y1067"/>
      <c r="Z1067"/>
      <c r="AA1067"/>
      <c r="AB1067"/>
      <c r="AC1067"/>
      <c r="AD1067"/>
      <c r="AE1067"/>
      <c r="AF1067"/>
      <c r="AG1067"/>
      <c r="AH1067"/>
      <c r="AI1067"/>
      <c r="AJ1067"/>
      <c r="AK1067"/>
      <c r="AL1067"/>
      <c r="AM1067"/>
      <c r="AN1067"/>
      <c r="AO1067"/>
      <c r="AP1067"/>
      <c r="AQ1067"/>
      <c r="AR1067"/>
      <c r="AS1067"/>
      <c r="AT1067"/>
      <c r="AU1067"/>
      <c r="AV1067"/>
      <c r="AW1067"/>
      <c r="AX1067"/>
      <c r="AY1067"/>
      <c r="AZ1067"/>
      <c r="BA1067"/>
      <c r="BB1067"/>
      <c r="BC1067"/>
      <c r="BD1067"/>
      <c r="BE1067"/>
      <c r="BF1067"/>
      <c r="BG1067"/>
      <c r="BH1067"/>
      <c r="BI1067"/>
      <c r="BJ1067"/>
      <c r="BK1067"/>
      <c r="BL1067"/>
      <c r="BM1067"/>
      <c r="BN1067"/>
      <c r="BO1067"/>
      <c r="BP1067"/>
      <c r="BQ1067"/>
      <c r="BR1067"/>
      <c r="EM1067"/>
    </row>
    <row r="1068" spans="16:143" x14ac:dyDescent="0.2">
      <c r="P1068"/>
      <c r="Q1068"/>
      <c r="S1068"/>
      <c r="T1068"/>
      <c r="U1068"/>
      <c r="V1068"/>
      <c r="W1068"/>
      <c r="X1068"/>
      <c r="Y1068"/>
      <c r="Z1068"/>
      <c r="AA1068"/>
      <c r="AB1068"/>
      <c r="AC1068"/>
      <c r="AD1068"/>
      <c r="AE1068"/>
      <c r="AF1068"/>
      <c r="AG1068"/>
      <c r="AH1068"/>
      <c r="AI1068"/>
      <c r="AJ1068"/>
      <c r="AK1068"/>
      <c r="AL1068"/>
      <c r="AM1068"/>
      <c r="AN1068"/>
      <c r="AO1068"/>
      <c r="AP1068"/>
      <c r="AQ1068"/>
      <c r="AR1068"/>
      <c r="AS1068"/>
      <c r="AT1068"/>
      <c r="AU1068"/>
      <c r="AV1068"/>
      <c r="AW1068"/>
      <c r="AX1068"/>
      <c r="AY1068"/>
      <c r="AZ1068"/>
      <c r="BA1068"/>
      <c r="BB1068"/>
      <c r="BC1068"/>
      <c r="BD1068"/>
      <c r="BE1068"/>
      <c r="BF1068"/>
      <c r="BG1068"/>
      <c r="BH1068"/>
      <c r="BI1068"/>
      <c r="BJ1068"/>
      <c r="BK1068"/>
      <c r="BL1068"/>
      <c r="BM1068"/>
      <c r="BN1068"/>
      <c r="BO1068"/>
      <c r="BP1068"/>
      <c r="BQ1068"/>
      <c r="BR1068"/>
      <c r="EM1068"/>
    </row>
    <row r="1069" spans="16:143" x14ac:dyDescent="0.2">
      <c r="P1069"/>
      <c r="Q1069"/>
      <c r="S1069"/>
      <c r="T1069"/>
      <c r="U1069"/>
      <c r="V1069"/>
      <c r="W1069"/>
      <c r="X1069"/>
      <c r="Y1069"/>
      <c r="Z1069"/>
      <c r="AA1069"/>
      <c r="AB1069"/>
      <c r="AC1069"/>
      <c r="AD1069"/>
      <c r="AE1069"/>
      <c r="AF1069"/>
      <c r="AG1069"/>
      <c r="AH1069"/>
      <c r="AI1069"/>
      <c r="AJ1069"/>
      <c r="AK1069"/>
      <c r="AL1069"/>
      <c r="AM1069"/>
      <c r="AN1069"/>
      <c r="AO1069"/>
      <c r="AP1069"/>
      <c r="AQ1069"/>
      <c r="AR1069"/>
      <c r="AS1069"/>
      <c r="AT1069"/>
      <c r="AU1069"/>
      <c r="AV1069"/>
      <c r="AW1069"/>
      <c r="AX1069"/>
      <c r="AY1069"/>
      <c r="AZ1069"/>
      <c r="BA1069"/>
      <c r="BB1069"/>
      <c r="BC1069"/>
      <c r="BD1069"/>
      <c r="BE1069"/>
      <c r="BF1069"/>
      <c r="BG1069"/>
      <c r="BH1069"/>
      <c r="BI1069"/>
      <c r="BJ1069"/>
      <c r="BK1069"/>
      <c r="BL1069"/>
      <c r="BM1069"/>
      <c r="BN1069"/>
      <c r="BO1069"/>
      <c r="BP1069"/>
      <c r="BQ1069"/>
      <c r="BR1069"/>
      <c r="EM1069"/>
    </row>
    <row r="1070" spans="16:143" x14ac:dyDescent="0.2">
      <c r="P1070"/>
      <c r="Q1070"/>
      <c r="S1070"/>
      <c r="T1070"/>
      <c r="U1070"/>
      <c r="V1070"/>
      <c r="W1070"/>
      <c r="X1070"/>
      <c r="Y1070"/>
      <c r="Z1070"/>
      <c r="AA1070"/>
      <c r="AB1070"/>
      <c r="AC1070"/>
      <c r="AD1070"/>
      <c r="AE1070"/>
      <c r="AF1070"/>
      <c r="AG1070"/>
      <c r="AH1070"/>
      <c r="AI1070"/>
      <c r="AJ1070"/>
      <c r="AK1070"/>
      <c r="AL1070"/>
      <c r="AM1070"/>
      <c r="AN1070"/>
      <c r="AO1070"/>
      <c r="AP1070"/>
      <c r="AQ1070"/>
      <c r="AR1070"/>
      <c r="AS1070"/>
      <c r="AT1070"/>
      <c r="AU1070"/>
      <c r="AV1070"/>
      <c r="AW1070"/>
      <c r="AX1070"/>
      <c r="AY1070"/>
      <c r="AZ1070"/>
      <c r="BA1070"/>
      <c r="BB1070"/>
      <c r="BC1070"/>
      <c r="BD1070"/>
      <c r="BE1070"/>
      <c r="BF1070"/>
      <c r="BG1070"/>
      <c r="BH1070"/>
      <c r="BI1070"/>
      <c r="BJ1070"/>
      <c r="BK1070"/>
      <c r="BL1070"/>
      <c r="BM1070"/>
      <c r="BN1070"/>
      <c r="BO1070"/>
      <c r="BP1070"/>
      <c r="BQ1070"/>
      <c r="BR1070"/>
      <c r="EM1070"/>
    </row>
    <row r="1071" spans="16:143" x14ac:dyDescent="0.2">
      <c r="P1071"/>
      <c r="Q1071"/>
      <c r="S1071"/>
      <c r="T1071"/>
      <c r="U1071"/>
      <c r="V1071"/>
      <c r="W1071"/>
      <c r="X1071"/>
      <c r="Y1071"/>
      <c r="Z1071"/>
      <c r="AA1071"/>
      <c r="AB1071"/>
      <c r="AC1071"/>
      <c r="AD1071"/>
      <c r="AE1071"/>
      <c r="AF1071"/>
      <c r="AG1071"/>
      <c r="AH1071"/>
      <c r="AI1071"/>
      <c r="AJ1071"/>
      <c r="AK1071"/>
      <c r="AL1071"/>
      <c r="AM1071"/>
      <c r="AN1071"/>
      <c r="AO1071"/>
      <c r="AP1071"/>
      <c r="AQ1071"/>
      <c r="AR1071"/>
      <c r="AS1071"/>
      <c r="AT1071"/>
      <c r="AU1071"/>
      <c r="AV1071"/>
      <c r="AW1071"/>
      <c r="AX1071"/>
      <c r="AY1071"/>
      <c r="AZ1071"/>
      <c r="BA1071"/>
      <c r="BB1071"/>
      <c r="BC1071"/>
      <c r="BD1071"/>
      <c r="BE1071"/>
      <c r="BF1071"/>
      <c r="BG1071"/>
      <c r="BH1071"/>
      <c r="BI1071"/>
      <c r="BJ1071"/>
      <c r="BK1071"/>
      <c r="BL1071"/>
      <c r="BM1071"/>
      <c r="BN1071"/>
      <c r="BO1071"/>
      <c r="BP1071"/>
      <c r="BQ1071"/>
      <c r="BR1071"/>
      <c r="EM1071"/>
    </row>
    <row r="1072" spans="16:143" x14ac:dyDescent="0.2">
      <c r="P1072"/>
      <c r="Q1072"/>
      <c r="S1072"/>
      <c r="T1072"/>
      <c r="U1072"/>
      <c r="V1072"/>
      <c r="W1072"/>
      <c r="X1072"/>
      <c r="Y1072"/>
      <c r="Z1072"/>
      <c r="AA1072"/>
      <c r="AB1072"/>
      <c r="AC1072"/>
      <c r="AD1072"/>
      <c r="AE1072"/>
      <c r="AF1072"/>
      <c r="AG1072"/>
      <c r="AH1072"/>
      <c r="AI1072"/>
      <c r="AJ1072"/>
      <c r="AK1072"/>
      <c r="AL1072"/>
      <c r="AM1072"/>
      <c r="AN1072"/>
      <c r="AO1072"/>
      <c r="AP1072"/>
      <c r="AQ1072"/>
      <c r="AR1072"/>
      <c r="AS1072"/>
      <c r="AT1072"/>
      <c r="AU1072"/>
      <c r="AV1072"/>
      <c r="AW1072"/>
      <c r="AX1072"/>
      <c r="AY1072"/>
      <c r="AZ1072"/>
      <c r="BA1072"/>
      <c r="BB1072"/>
      <c r="BC1072"/>
      <c r="BD1072"/>
      <c r="BE1072"/>
      <c r="BF1072"/>
      <c r="BG1072"/>
      <c r="BH1072"/>
      <c r="BI1072"/>
      <c r="BJ1072"/>
      <c r="BK1072"/>
      <c r="BL1072"/>
      <c r="BM1072"/>
      <c r="BN1072"/>
      <c r="BO1072"/>
      <c r="BP1072"/>
      <c r="BQ1072"/>
      <c r="BR1072"/>
      <c r="EM1072"/>
    </row>
    <row r="1073" spans="16:143" x14ac:dyDescent="0.2">
      <c r="P1073"/>
      <c r="Q1073"/>
      <c r="S1073"/>
      <c r="T1073"/>
      <c r="U1073"/>
      <c r="V1073"/>
      <c r="W1073"/>
      <c r="X1073"/>
      <c r="Y1073"/>
      <c r="Z1073"/>
      <c r="AA1073"/>
      <c r="AB1073"/>
      <c r="AC1073"/>
      <c r="AD1073"/>
      <c r="AE1073"/>
      <c r="AF1073"/>
      <c r="AG1073"/>
      <c r="AH1073"/>
      <c r="AI1073"/>
      <c r="AJ1073"/>
      <c r="AK1073"/>
      <c r="AL1073"/>
      <c r="AM1073"/>
      <c r="AN1073"/>
      <c r="AO1073"/>
      <c r="AP1073"/>
      <c r="AQ1073"/>
      <c r="AR1073"/>
      <c r="AS1073"/>
      <c r="AT1073"/>
      <c r="AU1073"/>
      <c r="AV1073"/>
      <c r="AW1073"/>
      <c r="AX1073"/>
      <c r="AY1073"/>
      <c r="AZ1073"/>
      <c r="BA1073"/>
      <c r="BB1073"/>
      <c r="BC1073"/>
      <c r="BD1073"/>
      <c r="BE1073"/>
      <c r="BF1073"/>
      <c r="BG1073"/>
      <c r="BH1073"/>
      <c r="BI1073"/>
      <c r="BJ1073"/>
      <c r="BK1073"/>
      <c r="BL1073"/>
      <c r="BM1073"/>
      <c r="BN1073"/>
      <c r="BO1073"/>
      <c r="BP1073"/>
      <c r="BQ1073"/>
      <c r="BR1073"/>
      <c r="EM1073"/>
    </row>
    <row r="1074" spans="16:143" x14ac:dyDescent="0.2">
      <c r="P1074"/>
      <c r="Q1074"/>
      <c r="S1074"/>
      <c r="T1074"/>
      <c r="U1074"/>
      <c r="V1074"/>
      <c r="W1074"/>
      <c r="X1074"/>
      <c r="Y1074"/>
      <c r="Z1074"/>
      <c r="AA1074"/>
      <c r="AB1074"/>
      <c r="AC1074"/>
      <c r="AD1074"/>
      <c r="AE1074"/>
      <c r="AF1074"/>
      <c r="AG1074"/>
      <c r="AH1074"/>
      <c r="AI1074"/>
      <c r="AJ1074"/>
      <c r="AK1074"/>
      <c r="AL1074"/>
      <c r="AM1074"/>
      <c r="AN1074"/>
      <c r="AO1074"/>
      <c r="AP1074"/>
      <c r="AQ1074"/>
      <c r="AR1074"/>
      <c r="AS1074"/>
      <c r="AT1074"/>
      <c r="AU1074"/>
      <c r="AV1074"/>
      <c r="AW1074"/>
      <c r="AX1074"/>
      <c r="AY1074"/>
      <c r="AZ1074"/>
      <c r="BA1074"/>
      <c r="BB1074"/>
      <c r="BC1074"/>
      <c r="BD1074"/>
      <c r="BE1074"/>
      <c r="BF1074"/>
      <c r="BG1074"/>
      <c r="BH1074"/>
      <c r="BI1074"/>
      <c r="BJ1074"/>
      <c r="BK1074"/>
      <c r="BL1074"/>
      <c r="BM1074"/>
      <c r="BN1074"/>
      <c r="BO1074"/>
      <c r="BP1074"/>
      <c r="BQ1074"/>
      <c r="BR1074"/>
      <c r="EM1074"/>
    </row>
    <row r="1075" spans="16:143" x14ac:dyDescent="0.2">
      <c r="P1075"/>
      <c r="Q1075"/>
      <c r="S1075"/>
      <c r="T1075"/>
      <c r="U1075"/>
      <c r="V1075"/>
      <c r="W1075"/>
      <c r="X1075"/>
      <c r="Y1075"/>
      <c r="Z1075"/>
      <c r="AA1075"/>
      <c r="AB1075"/>
      <c r="AC1075"/>
      <c r="AD1075"/>
      <c r="AE1075"/>
      <c r="AF1075"/>
      <c r="AG1075"/>
      <c r="AH1075"/>
      <c r="AI1075"/>
      <c r="AJ1075"/>
      <c r="AK1075"/>
      <c r="AL1075"/>
      <c r="AM1075"/>
      <c r="AN1075"/>
      <c r="AO1075"/>
      <c r="AP1075"/>
      <c r="AQ1075"/>
      <c r="AR1075"/>
      <c r="AS1075"/>
      <c r="AT1075"/>
      <c r="AU1075"/>
      <c r="AV1075"/>
      <c r="AW1075"/>
      <c r="AX1075"/>
      <c r="AY1075"/>
      <c r="AZ1075"/>
      <c r="BA1075"/>
      <c r="BB1075"/>
      <c r="BC1075"/>
      <c r="BD1075"/>
      <c r="BE1075"/>
      <c r="BF1075"/>
      <c r="BG1075"/>
      <c r="BH1075"/>
      <c r="BI1075"/>
      <c r="BJ1075"/>
      <c r="BK1075"/>
      <c r="BL1075"/>
      <c r="BM1075"/>
      <c r="BN1075"/>
      <c r="BO1075"/>
      <c r="BP1075"/>
      <c r="BQ1075"/>
      <c r="BR1075"/>
      <c r="EM1075"/>
    </row>
    <row r="1076" spans="16:143" x14ac:dyDescent="0.2">
      <c r="P1076"/>
      <c r="Q1076"/>
      <c r="S1076"/>
      <c r="T1076"/>
      <c r="U1076"/>
      <c r="V1076"/>
      <c r="W1076"/>
      <c r="X1076"/>
      <c r="Y1076"/>
      <c r="Z1076"/>
      <c r="AA1076"/>
      <c r="AB1076"/>
      <c r="AC1076"/>
      <c r="AD1076"/>
      <c r="AE1076"/>
      <c r="AF1076"/>
      <c r="AG1076"/>
      <c r="AH1076"/>
      <c r="AI1076"/>
      <c r="AJ1076"/>
      <c r="AK1076"/>
      <c r="AL1076"/>
      <c r="AM1076"/>
      <c r="AN1076"/>
      <c r="AO1076"/>
      <c r="AP1076"/>
      <c r="AQ1076"/>
      <c r="AR1076"/>
      <c r="AS1076"/>
      <c r="AT1076"/>
      <c r="AU1076"/>
      <c r="AV1076"/>
      <c r="AW1076"/>
      <c r="AX1076"/>
      <c r="AY1076"/>
      <c r="AZ1076"/>
      <c r="BA1076"/>
      <c r="BB1076"/>
      <c r="BC1076"/>
      <c r="BD1076"/>
      <c r="BE1076"/>
      <c r="BF1076"/>
      <c r="BG1076"/>
      <c r="BH1076"/>
      <c r="BI1076"/>
      <c r="BJ1076"/>
      <c r="BK1076"/>
      <c r="BL1076"/>
      <c r="BM1076"/>
      <c r="BN1076"/>
      <c r="BO1076"/>
      <c r="BP1076"/>
      <c r="BQ1076"/>
      <c r="BR1076"/>
      <c r="EM1076"/>
    </row>
    <row r="1077" spans="16:143" x14ac:dyDescent="0.2">
      <c r="P1077"/>
      <c r="Q1077"/>
      <c r="S1077"/>
      <c r="T1077"/>
      <c r="U1077"/>
      <c r="V1077"/>
      <c r="W1077"/>
      <c r="X1077"/>
      <c r="Y1077"/>
      <c r="Z1077"/>
      <c r="AA1077"/>
      <c r="AB1077"/>
      <c r="AC1077"/>
      <c r="AD1077"/>
      <c r="AE1077"/>
      <c r="AF1077"/>
      <c r="AG1077"/>
      <c r="AH1077"/>
      <c r="AI1077"/>
      <c r="AJ1077"/>
      <c r="AK1077"/>
      <c r="AL1077"/>
      <c r="AM1077"/>
      <c r="AN1077"/>
      <c r="AO1077"/>
      <c r="AP1077"/>
      <c r="AQ1077"/>
      <c r="AR1077"/>
      <c r="AS1077"/>
      <c r="AT1077"/>
      <c r="AU1077"/>
      <c r="AV1077"/>
      <c r="AW1077"/>
      <c r="AX1077"/>
      <c r="AY1077"/>
      <c r="AZ1077"/>
      <c r="BA1077"/>
      <c r="BB1077"/>
      <c r="BC1077"/>
      <c r="BD1077"/>
      <c r="BE1077"/>
      <c r="BF1077"/>
      <c r="BG1077"/>
      <c r="BH1077"/>
      <c r="BI1077"/>
      <c r="BJ1077"/>
      <c r="BK1077"/>
      <c r="BL1077"/>
      <c r="BM1077"/>
      <c r="BN1077"/>
      <c r="BO1077"/>
      <c r="BP1077"/>
      <c r="BQ1077"/>
      <c r="BR1077"/>
      <c r="EM1077"/>
    </row>
    <row r="1078" spans="16:143" x14ac:dyDescent="0.2">
      <c r="P1078"/>
      <c r="Q1078"/>
      <c r="S1078"/>
      <c r="T1078"/>
      <c r="U1078"/>
      <c r="V1078"/>
      <c r="W1078"/>
      <c r="X1078"/>
      <c r="Y1078"/>
      <c r="Z1078"/>
      <c r="AA1078"/>
      <c r="AB1078"/>
      <c r="AC1078"/>
      <c r="AD1078"/>
      <c r="AE1078"/>
      <c r="AF1078"/>
      <c r="AG1078"/>
      <c r="AH1078"/>
      <c r="AI1078"/>
      <c r="AJ1078"/>
      <c r="AK1078"/>
      <c r="AL1078"/>
      <c r="AM1078"/>
      <c r="AN1078"/>
      <c r="AO1078"/>
      <c r="AP1078"/>
      <c r="AQ1078"/>
      <c r="AR1078"/>
      <c r="AS1078"/>
      <c r="AT1078"/>
      <c r="AU1078"/>
      <c r="AV1078"/>
      <c r="AW1078"/>
      <c r="AX1078"/>
      <c r="AY1078"/>
      <c r="AZ1078"/>
      <c r="BA1078"/>
      <c r="BB1078"/>
      <c r="BC1078"/>
      <c r="BD1078"/>
      <c r="BE1078"/>
      <c r="BF1078"/>
      <c r="BG1078"/>
      <c r="BH1078"/>
      <c r="BI1078"/>
      <c r="BJ1078"/>
      <c r="BK1078"/>
      <c r="BL1078"/>
      <c r="BM1078"/>
      <c r="BN1078"/>
      <c r="BO1078"/>
      <c r="BP1078"/>
      <c r="BQ1078"/>
      <c r="BR1078"/>
      <c r="EM1078"/>
    </row>
    <row r="1079" spans="16:143" x14ac:dyDescent="0.2">
      <c r="P1079"/>
      <c r="Q1079"/>
      <c r="S1079"/>
      <c r="T1079"/>
      <c r="U1079"/>
      <c r="V1079"/>
      <c r="W1079"/>
      <c r="X1079"/>
      <c r="Y1079"/>
      <c r="Z1079"/>
      <c r="AA1079"/>
      <c r="AB1079"/>
      <c r="AC1079"/>
      <c r="AD1079"/>
      <c r="AE1079"/>
      <c r="AF1079"/>
      <c r="AG1079"/>
      <c r="AH1079"/>
      <c r="AI1079"/>
      <c r="AJ1079"/>
      <c r="AK1079"/>
      <c r="AL1079"/>
      <c r="AM1079"/>
      <c r="AN1079"/>
      <c r="AO1079"/>
      <c r="AP1079"/>
      <c r="AQ1079"/>
      <c r="AR1079"/>
      <c r="AS1079"/>
      <c r="AT1079"/>
      <c r="AU1079"/>
      <c r="AV1079"/>
      <c r="AW1079"/>
      <c r="AX1079"/>
      <c r="AY1079"/>
      <c r="AZ1079"/>
      <c r="BA1079"/>
      <c r="BB1079"/>
      <c r="BC1079"/>
      <c r="BD1079"/>
      <c r="BE1079"/>
      <c r="BF1079"/>
      <c r="BG1079"/>
      <c r="BH1079"/>
      <c r="BI1079"/>
      <c r="BJ1079"/>
      <c r="BK1079"/>
      <c r="BL1079"/>
      <c r="BM1079"/>
      <c r="BN1079"/>
      <c r="BO1079"/>
      <c r="BP1079"/>
      <c r="BQ1079"/>
      <c r="BR1079"/>
      <c r="EM1079"/>
    </row>
    <row r="1080" spans="16:143" x14ac:dyDescent="0.2">
      <c r="P1080"/>
      <c r="Q1080"/>
      <c r="S1080"/>
      <c r="T1080"/>
      <c r="U1080"/>
      <c r="V1080"/>
      <c r="W1080"/>
      <c r="X1080"/>
      <c r="Y1080"/>
      <c r="Z1080"/>
      <c r="AA1080"/>
      <c r="AB1080"/>
      <c r="AC1080"/>
      <c r="AD1080"/>
      <c r="AE1080"/>
      <c r="AF1080"/>
      <c r="AG1080"/>
      <c r="AH1080"/>
      <c r="AI1080"/>
      <c r="AJ1080"/>
      <c r="AK1080"/>
      <c r="AL1080"/>
      <c r="AM1080"/>
      <c r="AN1080"/>
      <c r="AO1080"/>
      <c r="AP1080"/>
      <c r="AQ1080"/>
      <c r="AR1080"/>
      <c r="AS1080"/>
      <c r="AT1080"/>
      <c r="AU1080"/>
      <c r="AV1080"/>
      <c r="AW1080"/>
      <c r="AX1080"/>
      <c r="AY1080"/>
      <c r="AZ1080"/>
      <c r="BA1080"/>
      <c r="BB1080"/>
      <c r="BC1080"/>
      <c r="BD1080"/>
      <c r="BE1080"/>
      <c r="BF1080"/>
      <c r="BG1080"/>
      <c r="BH1080"/>
      <c r="BI1080"/>
      <c r="BJ1080"/>
      <c r="BK1080"/>
      <c r="BL1080"/>
      <c r="BM1080"/>
      <c r="BN1080"/>
      <c r="BO1080"/>
      <c r="BP1080"/>
      <c r="BQ1080"/>
      <c r="BR1080"/>
      <c r="EM1080"/>
    </row>
    <row r="1081" spans="16:143" x14ac:dyDescent="0.2">
      <c r="P1081"/>
      <c r="Q1081"/>
      <c r="S1081"/>
      <c r="T1081"/>
      <c r="U1081"/>
      <c r="V1081"/>
      <c r="W1081"/>
      <c r="X1081"/>
      <c r="Y1081"/>
      <c r="Z1081"/>
      <c r="AA1081"/>
      <c r="AB1081"/>
      <c r="AC1081"/>
      <c r="AD1081"/>
      <c r="AE1081"/>
      <c r="AF1081"/>
      <c r="AG1081"/>
      <c r="AH1081"/>
      <c r="AI1081"/>
      <c r="AJ1081"/>
      <c r="AK1081"/>
      <c r="AL1081"/>
      <c r="AM1081"/>
      <c r="AN1081"/>
      <c r="AO1081"/>
      <c r="AP1081"/>
      <c r="AQ1081"/>
      <c r="AR1081"/>
      <c r="AS1081"/>
      <c r="AT1081"/>
      <c r="AU1081"/>
      <c r="AV1081"/>
      <c r="AW1081"/>
      <c r="AX1081"/>
      <c r="AY1081"/>
      <c r="AZ1081"/>
      <c r="BA1081"/>
      <c r="BB1081"/>
      <c r="BC1081"/>
      <c r="BD1081"/>
      <c r="BE1081"/>
      <c r="BF1081"/>
      <c r="BG1081"/>
      <c r="BH1081"/>
      <c r="BI1081"/>
      <c r="BJ1081"/>
      <c r="BK1081"/>
      <c r="BL1081"/>
      <c r="BM1081"/>
      <c r="BN1081"/>
      <c r="BO1081"/>
      <c r="BP1081"/>
      <c r="BQ1081"/>
      <c r="BR1081"/>
      <c r="EM1081"/>
    </row>
    <row r="1082" spans="16:143" x14ac:dyDescent="0.2">
      <c r="P1082"/>
      <c r="Q1082"/>
      <c r="S1082"/>
      <c r="T1082"/>
      <c r="U1082"/>
      <c r="V1082"/>
      <c r="W1082"/>
      <c r="X1082"/>
      <c r="Y1082"/>
      <c r="Z1082"/>
      <c r="AA1082"/>
      <c r="AB1082"/>
      <c r="AC1082"/>
      <c r="AD1082"/>
      <c r="AE1082"/>
      <c r="AF1082"/>
      <c r="AG1082"/>
      <c r="AH1082"/>
      <c r="AI1082"/>
      <c r="AJ1082"/>
      <c r="AK1082"/>
      <c r="AL1082"/>
      <c r="AM1082"/>
      <c r="AN1082"/>
      <c r="AO1082"/>
      <c r="AP1082"/>
      <c r="AQ1082"/>
      <c r="AR1082"/>
      <c r="AS1082"/>
      <c r="AT1082"/>
      <c r="AU1082"/>
      <c r="AV1082"/>
      <c r="AW1082"/>
      <c r="AX1082"/>
      <c r="AY1082"/>
      <c r="AZ1082"/>
      <c r="BA1082"/>
      <c r="BB1082"/>
      <c r="BC1082"/>
      <c r="BD1082"/>
      <c r="BE1082"/>
      <c r="BF1082"/>
      <c r="BG1082"/>
      <c r="BH1082"/>
      <c r="BI1082"/>
      <c r="BJ1082"/>
      <c r="BK1082"/>
      <c r="BL1082"/>
      <c r="BM1082"/>
      <c r="BN1082"/>
      <c r="BO1082"/>
      <c r="BP1082"/>
      <c r="BQ1082"/>
      <c r="BR1082"/>
      <c r="EM1082"/>
    </row>
    <row r="1083" spans="16:143" x14ac:dyDescent="0.2">
      <c r="P1083"/>
      <c r="Q1083"/>
      <c r="S1083"/>
      <c r="T1083"/>
      <c r="U1083"/>
      <c r="V1083"/>
      <c r="W1083"/>
      <c r="X1083"/>
      <c r="Y1083"/>
      <c r="Z1083"/>
      <c r="AA1083"/>
      <c r="AB1083"/>
      <c r="AC1083"/>
      <c r="AD1083"/>
      <c r="AE1083"/>
      <c r="AF1083"/>
      <c r="AG1083"/>
      <c r="AH1083"/>
      <c r="AI1083"/>
      <c r="AJ1083"/>
      <c r="AK1083"/>
      <c r="AL1083"/>
      <c r="AM1083"/>
      <c r="AN1083"/>
      <c r="AO1083"/>
      <c r="AP1083"/>
      <c r="AQ1083"/>
      <c r="AR1083"/>
      <c r="AS1083"/>
      <c r="AT1083"/>
      <c r="AU1083"/>
      <c r="AV1083"/>
      <c r="AW1083"/>
      <c r="AX1083"/>
      <c r="AY1083"/>
      <c r="AZ1083"/>
      <c r="BA1083"/>
      <c r="BB1083"/>
      <c r="BC1083"/>
      <c r="BD1083"/>
      <c r="BE1083"/>
      <c r="BF1083"/>
      <c r="BG1083"/>
      <c r="BH1083"/>
      <c r="BI1083"/>
      <c r="BJ1083"/>
      <c r="BK1083"/>
      <c r="BL1083"/>
      <c r="BM1083"/>
      <c r="BN1083"/>
      <c r="BO1083"/>
      <c r="BP1083"/>
      <c r="BQ1083"/>
      <c r="BR1083"/>
      <c r="EM1083"/>
    </row>
    <row r="1084" spans="16:143" x14ac:dyDescent="0.2">
      <c r="P1084"/>
      <c r="Q1084"/>
      <c r="S1084"/>
      <c r="T1084"/>
      <c r="U1084"/>
      <c r="V1084"/>
      <c r="W1084"/>
      <c r="X1084"/>
      <c r="Y1084"/>
      <c r="Z1084"/>
      <c r="AA1084"/>
      <c r="AB1084"/>
      <c r="AC1084"/>
      <c r="AD1084"/>
      <c r="AE1084"/>
      <c r="AF1084"/>
      <c r="AG1084"/>
      <c r="AH1084"/>
      <c r="AI1084"/>
      <c r="AJ1084"/>
      <c r="AK1084"/>
      <c r="AL1084"/>
      <c r="AM1084"/>
      <c r="AN1084"/>
      <c r="AO1084"/>
      <c r="AP1084"/>
      <c r="AQ1084"/>
      <c r="AR1084"/>
      <c r="AS1084"/>
      <c r="AT1084"/>
      <c r="AU1084"/>
      <c r="AV1084"/>
      <c r="AW1084"/>
      <c r="AX1084"/>
      <c r="AY1084"/>
      <c r="AZ1084"/>
      <c r="BA1084"/>
      <c r="BB1084"/>
      <c r="BC1084"/>
      <c r="BD1084"/>
      <c r="BE1084"/>
      <c r="BF1084"/>
      <c r="BG1084"/>
      <c r="BH1084"/>
      <c r="BI1084"/>
      <c r="BJ1084"/>
      <c r="BK1084"/>
      <c r="BL1084"/>
      <c r="BM1084"/>
      <c r="BN1084"/>
      <c r="BO1084"/>
      <c r="BP1084"/>
      <c r="BQ1084"/>
      <c r="BR1084"/>
      <c r="EM1084"/>
    </row>
    <row r="1085" spans="16:143" x14ac:dyDescent="0.2">
      <c r="P1085"/>
      <c r="Q1085"/>
      <c r="S1085"/>
      <c r="T1085"/>
      <c r="U1085"/>
      <c r="V1085"/>
      <c r="W1085"/>
      <c r="X1085"/>
      <c r="Y1085"/>
      <c r="Z1085"/>
      <c r="AA1085"/>
      <c r="AB1085"/>
      <c r="AC1085"/>
      <c r="AD1085"/>
      <c r="AE1085"/>
      <c r="AF1085"/>
      <c r="AG1085"/>
      <c r="AH1085"/>
      <c r="AI1085"/>
      <c r="AJ1085"/>
      <c r="AK1085"/>
      <c r="AL1085"/>
      <c r="AM1085"/>
      <c r="AN1085"/>
      <c r="AO1085"/>
      <c r="AP1085"/>
      <c r="AQ1085"/>
      <c r="AR1085"/>
      <c r="AS1085"/>
      <c r="AT1085"/>
      <c r="AU1085"/>
      <c r="AV1085"/>
      <c r="AW1085"/>
      <c r="AX1085"/>
      <c r="AY1085"/>
      <c r="AZ1085"/>
      <c r="BA1085"/>
      <c r="BB1085"/>
      <c r="BC1085"/>
      <c r="BD1085"/>
      <c r="BE1085"/>
      <c r="BF1085"/>
      <c r="BG1085"/>
      <c r="BH1085"/>
      <c r="BI1085"/>
      <c r="BJ1085"/>
      <c r="BK1085"/>
      <c r="BL1085"/>
      <c r="BM1085"/>
      <c r="BN1085"/>
      <c r="BO1085"/>
      <c r="BP1085"/>
      <c r="BQ1085"/>
      <c r="BR1085"/>
      <c r="EM1085"/>
    </row>
    <row r="1086" spans="16:143" x14ac:dyDescent="0.2">
      <c r="P1086"/>
      <c r="Q1086"/>
      <c r="S1086"/>
      <c r="T1086"/>
      <c r="U1086"/>
      <c r="V1086"/>
      <c r="W1086"/>
      <c r="X1086"/>
      <c r="Y1086"/>
      <c r="Z1086"/>
      <c r="AA1086"/>
      <c r="AB1086"/>
      <c r="AC1086"/>
      <c r="AD1086"/>
      <c r="AE1086"/>
      <c r="AF1086"/>
      <c r="AG1086"/>
      <c r="AH1086"/>
      <c r="AI1086"/>
      <c r="AJ1086"/>
      <c r="AK1086"/>
      <c r="AL1086"/>
      <c r="AM1086"/>
      <c r="AN1086"/>
      <c r="AO1086"/>
      <c r="AP1086"/>
      <c r="AQ1086"/>
      <c r="AR1086"/>
      <c r="AS1086"/>
      <c r="AT1086"/>
      <c r="AU1086"/>
      <c r="AV1086"/>
      <c r="AW1086"/>
      <c r="AX1086"/>
      <c r="AY1086"/>
      <c r="AZ1086"/>
      <c r="BA1086"/>
      <c r="BB1086"/>
      <c r="BC1086"/>
      <c r="BD1086"/>
      <c r="BE1086"/>
      <c r="BF1086"/>
      <c r="BG1086"/>
      <c r="BH1086"/>
      <c r="BI1086"/>
      <c r="BJ1086"/>
      <c r="BK1086"/>
      <c r="BL1086"/>
      <c r="BM1086"/>
      <c r="BN1086"/>
      <c r="BO1086"/>
      <c r="BP1086"/>
      <c r="BQ1086"/>
      <c r="BR1086"/>
      <c r="EM1086"/>
    </row>
    <row r="1087" spans="16:143" x14ac:dyDescent="0.2">
      <c r="P1087"/>
      <c r="Q1087"/>
      <c r="S1087"/>
      <c r="T1087"/>
      <c r="U1087"/>
      <c r="V1087"/>
      <c r="W1087"/>
      <c r="X1087"/>
      <c r="Y1087"/>
      <c r="Z1087"/>
      <c r="AA1087"/>
      <c r="AB1087"/>
      <c r="AC1087"/>
      <c r="AD1087"/>
      <c r="AE1087"/>
      <c r="AF1087"/>
      <c r="AG1087"/>
      <c r="AH1087"/>
      <c r="AI1087"/>
      <c r="AJ1087"/>
      <c r="AK1087"/>
      <c r="AL1087"/>
      <c r="AM1087"/>
      <c r="AN1087"/>
      <c r="AO1087"/>
      <c r="AP1087"/>
      <c r="AQ1087"/>
      <c r="AR1087"/>
      <c r="AS1087"/>
      <c r="AT1087"/>
      <c r="AU1087"/>
      <c r="AV1087"/>
      <c r="AW1087"/>
      <c r="AX1087"/>
      <c r="AY1087"/>
      <c r="AZ1087"/>
      <c r="BA1087"/>
      <c r="BB1087"/>
      <c r="BC1087"/>
      <c r="BD1087"/>
      <c r="BE1087"/>
      <c r="BF1087"/>
      <c r="BG1087"/>
      <c r="BH1087"/>
      <c r="BI1087"/>
      <c r="BJ1087"/>
      <c r="BK1087"/>
      <c r="BL1087"/>
      <c r="BM1087"/>
      <c r="BN1087"/>
      <c r="BO1087"/>
      <c r="BP1087"/>
      <c r="BQ1087"/>
      <c r="BR1087"/>
      <c r="EM1087"/>
    </row>
    <row r="1088" spans="16:143" x14ac:dyDescent="0.2">
      <c r="P1088"/>
      <c r="Q1088"/>
      <c r="S1088"/>
      <c r="T1088"/>
      <c r="U1088"/>
      <c r="V1088"/>
      <c r="W1088"/>
      <c r="X1088"/>
      <c r="Y1088"/>
      <c r="Z1088"/>
      <c r="AA1088"/>
      <c r="AB1088"/>
      <c r="AC1088"/>
      <c r="AD1088"/>
      <c r="AE1088"/>
      <c r="AF1088"/>
      <c r="AG1088"/>
      <c r="AH1088"/>
      <c r="AI1088"/>
      <c r="AJ1088"/>
      <c r="AK1088"/>
      <c r="AL1088"/>
      <c r="AM1088"/>
      <c r="AN1088"/>
      <c r="AO1088"/>
      <c r="AP1088"/>
      <c r="AQ1088"/>
      <c r="AR1088"/>
      <c r="AS1088"/>
      <c r="AT1088"/>
      <c r="AU1088"/>
      <c r="AV1088"/>
      <c r="AW1088"/>
      <c r="AX1088"/>
      <c r="AY1088"/>
      <c r="AZ1088"/>
      <c r="BA1088"/>
      <c r="BB1088"/>
      <c r="BC1088"/>
      <c r="BD1088"/>
      <c r="BE1088"/>
      <c r="BF1088"/>
      <c r="BG1088"/>
      <c r="BH1088"/>
      <c r="BI1088"/>
      <c r="BJ1088"/>
      <c r="BK1088"/>
      <c r="BL1088"/>
      <c r="BM1088"/>
      <c r="BN1088"/>
      <c r="BO1088"/>
      <c r="BP1088"/>
      <c r="BQ1088"/>
      <c r="BR1088"/>
      <c r="EM1088"/>
    </row>
    <row r="1089" spans="16:143" x14ac:dyDescent="0.2">
      <c r="P1089"/>
      <c r="Q1089"/>
      <c r="S1089"/>
      <c r="T1089"/>
      <c r="U1089"/>
      <c r="V1089"/>
      <c r="W1089"/>
      <c r="X1089"/>
      <c r="Y1089"/>
      <c r="Z1089"/>
      <c r="AA1089"/>
      <c r="AB1089"/>
      <c r="AC1089"/>
      <c r="AD1089"/>
      <c r="AE1089"/>
      <c r="AF1089"/>
      <c r="AG1089"/>
      <c r="AH1089"/>
      <c r="AI1089"/>
      <c r="AJ1089"/>
      <c r="AK1089"/>
      <c r="AL1089"/>
      <c r="AM1089"/>
      <c r="AN1089"/>
      <c r="AO1089"/>
      <c r="AP1089"/>
      <c r="AQ1089"/>
      <c r="AR1089"/>
      <c r="AS1089"/>
      <c r="AT1089"/>
      <c r="AU1089"/>
      <c r="AV1089"/>
      <c r="AW1089"/>
      <c r="AX1089"/>
      <c r="AY1089"/>
      <c r="AZ1089"/>
      <c r="BA1089"/>
      <c r="BB1089"/>
      <c r="BC1089"/>
      <c r="BD1089"/>
      <c r="BE1089"/>
      <c r="BF1089"/>
      <c r="BG1089"/>
      <c r="BH1089"/>
      <c r="BI1089"/>
      <c r="BJ1089"/>
      <c r="BK1089"/>
      <c r="BL1089"/>
      <c r="BM1089"/>
      <c r="BN1089"/>
      <c r="BO1089"/>
      <c r="BP1089"/>
      <c r="BQ1089"/>
      <c r="BR1089"/>
      <c r="EM1089"/>
    </row>
    <row r="1090" spans="16:143" x14ac:dyDescent="0.2">
      <c r="P1090"/>
      <c r="Q1090"/>
      <c r="S1090"/>
      <c r="T1090"/>
      <c r="U1090"/>
      <c r="V1090"/>
      <c r="W1090"/>
      <c r="X1090"/>
      <c r="Y1090"/>
      <c r="Z1090"/>
      <c r="AA1090"/>
      <c r="AB1090"/>
      <c r="AC1090"/>
      <c r="AD1090"/>
      <c r="AE1090"/>
      <c r="AF1090"/>
      <c r="AG1090"/>
      <c r="AH1090"/>
      <c r="AI1090"/>
      <c r="AJ1090"/>
      <c r="AK1090"/>
      <c r="AL1090"/>
      <c r="AM1090"/>
      <c r="AN1090"/>
      <c r="AO1090"/>
      <c r="AP1090"/>
      <c r="AQ1090"/>
      <c r="AR1090"/>
      <c r="AS1090"/>
      <c r="AT1090"/>
      <c r="AU1090"/>
      <c r="AV1090"/>
      <c r="AW1090"/>
      <c r="AX1090"/>
      <c r="AY1090"/>
      <c r="AZ1090"/>
      <c r="BA1090"/>
      <c r="BB1090"/>
      <c r="BC1090"/>
      <c r="BD1090"/>
      <c r="BE1090"/>
      <c r="BF1090"/>
      <c r="BG1090"/>
      <c r="BH1090"/>
      <c r="BI1090"/>
      <c r="BJ1090"/>
      <c r="BK1090"/>
      <c r="BL1090"/>
      <c r="BM1090"/>
      <c r="BN1090"/>
      <c r="BO1090"/>
      <c r="BP1090"/>
      <c r="BQ1090"/>
      <c r="BR1090"/>
      <c r="EM1090"/>
    </row>
    <row r="1091" spans="16:143" x14ac:dyDescent="0.2">
      <c r="P1091"/>
      <c r="Q1091"/>
      <c r="S1091"/>
      <c r="T1091"/>
      <c r="U1091"/>
      <c r="V1091"/>
      <c r="W1091"/>
      <c r="X1091"/>
      <c r="Y1091"/>
      <c r="Z1091"/>
      <c r="AA1091"/>
      <c r="AB1091"/>
      <c r="AC1091"/>
      <c r="AD1091"/>
      <c r="AE1091"/>
      <c r="AF1091"/>
      <c r="AG1091"/>
      <c r="AH1091"/>
      <c r="AI1091"/>
      <c r="AJ1091"/>
      <c r="AK1091"/>
      <c r="AL1091"/>
      <c r="AM1091"/>
      <c r="AN1091"/>
      <c r="AO1091"/>
      <c r="AP1091"/>
      <c r="AQ1091"/>
      <c r="AR1091"/>
      <c r="AS1091"/>
      <c r="AT1091"/>
      <c r="AU1091"/>
      <c r="AV1091"/>
      <c r="AW1091"/>
      <c r="AX1091"/>
      <c r="AY1091"/>
      <c r="AZ1091"/>
      <c r="BA1091"/>
      <c r="BB1091"/>
      <c r="BC1091"/>
      <c r="BD1091"/>
      <c r="BE1091"/>
      <c r="BF1091"/>
      <c r="BG1091"/>
      <c r="BH1091"/>
      <c r="BI1091"/>
      <c r="BJ1091"/>
      <c r="BK1091"/>
      <c r="BL1091"/>
      <c r="BM1091"/>
      <c r="BN1091"/>
      <c r="BO1091"/>
      <c r="BP1091"/>
      <c r="BQ1091"/>
      <c r="BR1091"/>
      <c r="EM1091"/>
    </row>
    <row r="1092" spans="16:143" x14ac:dyDescent="0.2">
      <c r="P1092"/>
      <c r="Q1092"/>
      <c r="S1092"/>
      <c r="T1092"/>
      <c r="U1092"/>
      <c r="V1092"/>
      <c r="W1092"/>
      <c r="X1092"/>
      <c r="Y1092"/>
      <c r="Z1092"/>
      <c r="AA1092"/>
      <c r="AB1092"/>
      <c r="AC1092"/>
      <c r="AD1092"/>
      <c r="AE1092"/>
      <c r="AF1092"/>
      <c r="AG1092"/>
      <c r="AH1092"/>
      <c r="AI1092"/>
      <c r="AJ1092"/>
      <c r="AK1092"/>
      <c r="AL1092"/>
      <c r="AM1092"/>
      <c r="AN1092"/>
      <c r="AO1092"/>
      <c r="AP1092"/>
      <c r="AQ1092"/>
      <c r="AR1092"/>
      <c r="AS1092"/>
      <c r="AT1092"/>
      <c r="AU1092"/>
      <c r="AV1092"/>
      <c r="AW1092"/>
      <c r="AX1092"/>
      <c r="AY1092"/>
      <c r="AZ1092"/>
      <c r="BA1092"/>
      <c r="BB1092"/>
      <c r="BC1092"/>
      <c r="BD1092"/>
      <c r="BE1092"/>
      <c r="BF1092"/>
      <c r="BG1092"/>
      <c r="BH1092"/>
      <c r="BI1092"/>
      <c r="BJ1092"/>
      <c r="BK1092"/>
      <c r="BL1092"/>
      <c r="BM1092"/>
      <c r="BN1092"/>
      <c r="BO1092"/>
      <c r="BP1092"/>
      <c r="BQ1092"/>
      <c r="BR1092"/>
      <c r="EM1092"/>
    </row>
    <row r="1093" spans="16:143" x14ac:dyDescent="0.2">
      <c r="P1093"/>
      <c r="Q1093"/>
      <c r="S1093"/>
      <c r="T1093"/>
      <c r="U1093"/>
      <c r="V1093"/>
      <c r="W1093"/>
      <c r="X1093"/>
      <c r="Y1093"/>
      <c r="Z1093"/>
      <c r="AA1093"/>
      <c r="AB1093"/>
      <c r="AC1093"/>
      <c r="AD1093"/>
      <c r="AE1093"/>
      <c r="AF1093"/>
      <c r="AG1093"/>
      <c r="AH1093"/>
      <c r="AI1093"/>
      <c r="AJ1093"/>
      <c r="AK1093"/>
      <c r="AL1093"/>
      <c r="AM1093"/>
      <c r="AN1093"/>
      <c r="AO1093"/>
      <c r="AP1093"/>
      <c r="AQ1093"/>
      <c r="AR1093"/>
      <c r="AS1093"/>
      <c r="AT1093"/>
      <c r="AU1093"/>
      <c r="AV1093"/>
      <c r="AW1093"/>
      <c r="AX1093"/>
      <c r="AY1093"/>
      <c r="AZ1093"/>
      <c r="BA1093"/>
      <c r="BB1093"/>
      <c r="BC1093"/>
      <c r="BD1093"/>
      <c r="BE1093"/>
      <c r="BF1093"/>
      <c r="BG1093"/>
      <c r="BH1093"/>
      <c r="BI1093"/>
      <c r="BJ1093"/>
      <c r="BK1093"/>
      <c r="BL1093"/>
      <c r="BM1093"/>
      <c r="BN1093"/>
      <c r="BO1093"/>
      <c r="BP1093"/>
      <c r="BQ1093"/>
      <c r="BR1093"/>
      <c r="EM1093"/>
    </row>
    <row r="1094" spans="16:143" x14ac:dyDescent="0.2">
      <c r="P1094"/>
      <c r="Q1094"/>
      <c r="S1094"/>
      <c r="T1094"/>
      <c r="U1094"/>
      <c r="V1094"/>
      <c r="W1094"/>
      <c r="X1094"/>
      <c r="Y1094"/>
      <c r="Z1094"/>
      <c r="AA1094"/>
      <c r="AB1094"/>
      <c r="AC1094"/>
      <c r="AD1094"/>
      <c r="AE1094"/>
      <c r="AF1094"/>
      <c r="AG1094"/>
      <c r="AH1094"/>
      <c r="AI1094"/>
      <c r="AJ1094"/>
      <c r="AK1094"/>
      <c r="AL1094"/>
      <c r="AM1094"/>
      <c r="AN1094"/>
      <c r="AO1094"/>
      <c r="AP1094"/>
      <c r="AQ1094"/>
      <c r="AR1094"/>
      <c r="AS1094"/>
      <c r="AT1094"/>
      <c r="AU1094"/>
      <c r="AV1094"/>
      <c r="AW1094"/>
      <c r="AX1094"/>
      <c r="AY1094"/>
      <c r="AZ1094"/>
      <c r="BA1094"/>
      <c r="BB1094"/>
      <c r="BC1094"/>
      <c r="BD1094"/>
      <c r="BE1094"/>
      <c r="BF1094"/>
      <c r="BG1094"/>
      <c r="BH1094"/>
      <c r="BI1094"/>
      <c r="BJ1094"/>
      <c r="BK1094"/>
      <c r="BL1094"/>
      <c r="BM1094"/>
      <c r="BN1094"/>
      <c r="BO1094"/>
      <c r="BP1094"/>
      <c r="BQ1094"/>
      <c r="BR1094"/>
      <c r="EM1094"/>
    </row>
    <row r="1095" spans="16:143" x14ac:dyDescent="0.2">
      <c r="P1095"/>
      <c r="Q1095"/>
      <c r="S1095"/>
      <c r="T1095"/>
      <c r="U1095"/>
      <c r="V1095"/>
      <c r="W1095"/>
      <c r="X1095"/>
      <c r="Y1095"/>
      <c r="Z1095"/>
      <c r="AA1095"/>
      <c r="AB1095"/>
      <c r="AC1095"/>
      <c r="AD1095"/>
      <c r="AE1095"/>
      <c r="AF1095"/>
      <c r="AG1095"/>
      <c r="AH1095"/>
      <c r="AI1095"/>
      <c r="AJ1095"/>
      <c r="AK1095"/>
      <c r="AL1095"/>
      <c r="AM1095"/>
      <c r="AN1095"/>
      <c r="AO1095"/>
      <c r="AP1095"/>
      <c r="AQ1095"/>
      <c r="AR1095"/>
      <c r="AS1095"/>
      <c r="AT1095"/>
      <c r="AU1095"/>
      <c r="AV1095"/>
      <c r="AW1095"/>
      <c r="AX1095"/>
      <c r="AY1095"/>
      <c r="AZ1095"/>
      <c r="BA1095"/>
      <c r="BB1095"/>
      <c r="BC1095"/>
      <c r="BD1095"/>
      <c r="BE1095"/>
      <c r="BF1095"/>
      <c r="BG1095"/>
      <c r="BH1095"/>
      <c r="BI1095"/>
      <c r="BJ1095"/>
      <c r="BK1095"/>
      <c r="BL1095"/>
      <c r="BM1095"/>
      <c r="BN1095"/>
      <c r="BO1095"/>
      <c r="BP1095"/>
      <c r="BQ1095"/>
      <c r="BR1095"/>
      <c r="EM1095"/>
    </row>
    <row r="1096" spans="16:143" x14ac:dyDescent="0.2">
      <c r="P1096"/>
      <c r="Q1096"/>
      <c r="S1096"/>
      <c r="T1096"/>
      <c r="U1096"/>
      <c r="V1096"/>
      <c r="W1096"/>
      <c r="X1096"/>
      <c r="Y1096"/>
      <c r="Z1096"/>
      <c r="AA1096"/>
      <c r="AB1096"/>
      <c r="AC1096"/>
      <c r="AD1096"/>
      <c r="AE1096"/>
      <c r="AF1096"/>
      <c r="AG1096"/>
      <c r="AH1096"/>
      <c r="AI1096"/>
      <c r="AJ1096"/>
      <c r="AK1096"/>
      <c r="AL1096"/>
      <c r="AM1096"/>
      <c r="AN1096"/>
      <c r="AO1096"/>
      <c r="AP1096"/>
      <c r="AQ1096"/>
      <c r="AR1096"/>
      <c r="AS1096"/>
      <c r="AT1096"/>
      <c r="AU1096"/>
      <c r="AV1096"/>
      <c r="AW1096"/>
      <c r="AX1096"/>
      <c r="AY1096"/>
      <c r="AZ1096"/>
      <c r="BA1096"/>
      <c r="BB1096"/>
      <c r="BC1096"/>
      <c r="BD1096"/>
      <c r="BE1096"/>
      <c r="BF1096"/>
      <c r="BG1096"/>
      <c r="BH1096"/>
      <c r="BI1096"/>
      <c r="BJ1096"/>
      <c r="BK1096"/>
      <c r="BL1096"/>
      <c r="BM1096"/>
      <c r="BN1096"/>
      <c r="BO1096"/>
      <c r="BP1096"/>
      <c r="BQ1096"/>
      <c r="BR1096"/>
      <c r="EM1096"/>
    </row>
    <row r="1097" spans="16:143" x14ac:dyDescent="0.2">
      <c r="P1097"/>
      <c r="Q1097"/>
      <c r="S1097"/>
      <c r="T1097"/>
      <c r="U1097"/>
      <c r="V1097"/>
      <c r="W1097"/>
      <c r="X1097"/>
      <c r="Y1097"/>
      <c r="Z1097"/>
      <c r="AA1097"/>
      <c r="AB1097"/>
      <c r="AC1097"/>
      <c r="AD1097"/>
      <c r="AE1097"/>
      <c r="AF1097"/>
      <c r="AG1097"/>
      <c r="AH1097"/>
      <c r="AI1097"/>
      <c r="AJ1097"/>
      <c r="AK1097"/>
      <c r="AL1097"/>
      <c r="AM1097"/>
      <c r="AN1097"/>
      <c r="AO1097"/>
      <c r="AP1097"/>
      <c r="AQ1097"/>
      <c r="AR1097"/>
      <c r="AS1097"/>
      <c r="AT1097"/>
      <c r="AU1097"/>
      <c r="AV1097"/>
      <c r="AW1097"/>
      <c r="AX1097"/>
      <c r="AY1097"/>
      <c r="AZ1097"/>
      <c r="BA1097"/>
      <c r="BB1097"/>
      <c r="BC1097"/>
      <c r="BD1097"/>
      <c r="BE1097"/>
      <c r="BF1097"/>
      <c r="BG1097"/>
      <c r="BH1097"/>
      <c r="BI1097"/>
      <c r="BJ1097"/>
      <c r="BK1097"/>
      <c r="BL1097"/>
      <c r="BM1097"/>
      <c r="BN1097"/>
      <c r="BO1097"/>
      <c r="BP1097"/>
      <c r="BQ1097"/>
      <c r="BR1097"/>
      <c r="EM1097"/>
    </row>
    <row r="1098" spans="16:143" x14ac:dyDescent="0.2">
      <c r="P1098"/>
      <c r="Q1098"/>
      <c r="S1098"/>
      <c r="T1098"/>
      <c r="U1098"/>
      <c r="V1098"/>
      <c r="W1098"/>
      <c r="X1098"/>
      <c r="Y1098"/>
      <c r="Z1098"/>
      <c r="AA1098"/>
      <c r="AB1098"/>
      <c r="AC1098"/>
      <c r="AD1098"/>
      <c r="AE1098"/>
      <c r="AF1098"/>
      <c r="AG1098"/>
      <c r="AH1098"/>
      <c r="AI1098"/>
      <c r="AJ1098"/>
      <c r="AK1098"/>
      <c r="AL1098"/>
      <c r="AM1098"/>
      <c r="AN1098"/>
      <c r="AO1098"/>
      <c r="AP1098"/>
      <c r="AQ1098"/>
      <c r="AR1098"/>
      <c r="AS1098"/>
      <c r="AT1098"/>
      <c r="AU1098"/>
      <c r="AV1098"/>
      <c r="AW1098"/>
      <c r="AX1098"/>
      <c r="AY1098"/>
      <c r="AZ1098"/>
      <c r="BA1098"/>
      <c r="BB1098"/>
      <c r="BC1098"/>
      <c r="BD1098"/>
      <c r="BE1098"/>
      <c r="BF1098"/>
      <c r="BG1098"/>
      <c r="BH1098"/>
      <c r="BI1098"/>
      <c r="BJ1098"/>
      <c r="BK1098"/>
      <c r="BL1098"/>
      <c r="BM1098"/>
      <c r="BN1098"/>
      <c r="BO1098"/>
      <c r="BP1098"/>
      <c r="BQ1098"/>
      <c r="BR1098"/>
      <c r="EM1098"/>
    </row>
    <row r="1099" spans="16:143" x14ac:dyDescent="0.2">
      <c r="P1099"/>
      <c r="Q1099"/>
      <c r="S1099"/>
      <c r="T1099"/>
      <c r="U1099"/>
      <c r="V1099"/>
      <c r="W1099"/>
      <c r="X1099"/>
      <c r="Y1099"/>
      <c r="Z1099"/>
      <c r="AA1099"/>
      <c r="AB1099"/>
      <c r="AC1099"/>
      <c r="AD1099"/>
      <c r="AE1099"/>
      <c r="AF1099"/>
      <c r="AG1099"/>
      <c r="AH1099"/>
      <c r="AI1099"/>
      <c r="AJ1099"/>
      <c r="AK1099"/>
      <c r="AL1099"/>
      <c r="AM1099"/>
      <c r="AN1099"/>
      <c r="AO1099"/>
      <c r="AP1099"/>
      <c r="AQ1099"/>
      <c r="AR1099"/>
      <c r="AS1099"/>
      <c r="AT1099"/>
      <c r="AU1099"/>
      <c r="AV1099"/>
      <c r="AW1099"/>
      <c r="AX1099"/>
      <c r="AY1099"/>
      <c r="AZ1099"/>
      <c r="BA1099"/>
      <c r="BB1099"/>
      <c r="BC1099"/>
      <c r="BD1099"/>
      <c r="BE1099"/>
      <c r="BF1099"/>
      <c r="BG1099"/>
      <c r="BH1099"/>
      <c r="BI1099"/>
      <c r="BJ1099"/>
      <c r="BK1099"/>
      <c r="BL1099"/>
      <c r="BM1099"/>
      <c r="BN1099"/>
      <c r="BO1099"/>
      <c r="BP1099"/>
      <c r="BQ1099"/>
      <c r="BR1099"/>
      <c r="EM1099"/>
    </row>
    <row r="1100" spans="16:143" x14ac:dyDescent="0.2">
      <c r="P1100"/>
      <c r="Q1100"/>
      <c r="S1100"/>
      <c r="T1100"/>
      <c r="U1100"/>
      <c r="V1100"/>
      <c r="W1100"/>
      <c r="X1100"/>
      <c r="Y1100"/>
      <c r="Z1100"/>
      <c r="AA1100"/>
      <c r="AB1100"/>
      <c r="AC1100"/>
      <c r="AD1100"/>
      <c r="AE1100"/>
      <c r="AF1100"/>
      <c r="AG1100"/>
      <c r="AH1100"/>
      <c r="AI1100"/>
      <c r="AJ1100"/>
      <c r="AK1100"/>
      <c r="AL1100"/>
      <c r="AM1100"/>
      <c r="AN1100"/>
      <c r="AO1100"/>
      <c r="AP1100"/>
      <c r="AQ1100"/>
      <c r="AR1100"/>
      <c r="AS1100"/>
      <c r="AT1100"/>
      <c r="AU1100"/>
      <c r="AV1100"/>
      <c r="AW1100"/>
      <c r="AX1100"/>
      <c r="AY1100"/>
      <c r="AZ1100"/>
      <c r="BA1100"/>
      <c r="BB1100"/>
      <c r="BC1100"/>
      <c r="BD1100"/>
      <c r="BE1100"/>
      <c r="BF1100"/>
      <c r="BG1100"/>
      <c r="BH1100"/>
      <c r="BI1100"/>
      <c r="BJ1100"/>
      <c r="BK1100"/>
      <c r="BL1100"/>
      <c r="BM1100"/>
      <c r="BN1100"/>
      <c r="BO1100"/>
      <c r="BP1100"/>
      <c r="BQ1100"/>
      <c r="BR1100"/>
      <c r="EM1100"/>
    </row>
    <row r="1101" spans="16:143" x14ac:dyDescent="0.2">
      <c r="P1101"/>
      <c r="Q1101"/>
      <c r="S1101"/>
      <c r="T1101"/>
      <c r="U1101"/>
      <c r="V1101"/>
      <c r="W1101"/>
      <c r="X1101"/>
      <c r="Y1101"/>
      <c r="Z1101"/>
      <c r="AA1101"/>
      <c r="AB1101"/>
      <c r="AC1101"/>
      <c r="AD1101"/>
      <c r="AE1101"/>
      <c r="AF1101"/>
      <c r="AG1101"/>
      <c r="AH1101"/>
      <c r="AI1101"/>
      <c r="AJ1101"/>
      <c r="AK1101"/>
      <c r="AL1101"/>
      <c r="AM1101"/>
      <c r="AN1101"/>
      <c r="AO1101"/>
      <c r="AP1101"/>
      <c r="AQ1101"/>
      <c r="AR1101"/>
      <c r="AS1101"/>
      <c r="AT1101"/>
      <c r="AU1101"/>
      <c r="AV1101"/>
      <c r="AW1101"/>
      <c r="AX1101"/>
      <c r="AY1101"/>
      <c r="AZ1101"/>
      <c r="BA1101"/>
      <c r="BB1101"/>
      <c r="BC1101"/>
      <c r="BD1101"/>
      <c r="BE1101"/>
      <c r="BF1101"/>
      <c r="BG1101"/>
      <c r="BH1101"/>
      <c r="BI1101"/>
      <c r="BJ1101"/>
      <c r="BK1101"/>
      <c r="BL1101"/>
      <c r="BM1101"/>
      <c r="BN1101"/>
      <c r="BO1101"/>
      <c r="BP1101"/>
      <c r="BQ1101"/>
      <c r="BR1101"/>
      <c r="EM1101"/>
    </row>
    <row r="1102" spans="16:143" x14ac:dyDescent="0.2">
      <c r="P1102"/>
      <c r="Q1102"/>
      <c r="S1102"/>
      <c r="T1102"/>
      <c r="U1102"/>
      <c r="V1102"/>
      <c r="W1102"/>
      <c r="X1102"/>
      <c r="Y1102"/>
      <c r="Z1102"/>
      <c r="AA1102"/>
      <c r="AB1102"/>
      <c r="AC1102"/>
      <c r="AD1102"/>
      <c r="AE1102"/>
      <c r="AF1102"/>
      <c r="AG1102"/>
      <c r="AH1102"/>
      <c r="AI1102"/>
      <c r="AJ1102"/>
      <c r="AK1102"/>
      <c r="AL1102"/>
      <c r="AM1102"/>
      <c r="AN1102"/>
      <c r="AO1102"/>
      <c r="AP1102"/>
      <c r="AQ1102"/>
      <c r="AR1102"/>
      <c r="AS1102"/>
      <c r="AT1102"/>
      <c r="AU1102"/>
      <c r="AV1102"/>
      <c r="AW1102"/>
      <c r="AX1102"/>
      <c r="AY1102"/>
      <c r="AZ1102"/>
      <c r="BA1102"/>
      <c r="BB1102"/>
      <c r="BC1102"/>
      <c r="BD1102"/>
      <c r="BE1102"/>
      <c r="BF1102"/>
      <c r="BG1102"/>
      <c r="BH1102"/>
      <c r="BI1102"/>
      <c r="BJ1102"/>
      <c r="BK1102"/>
      <c r="BL1102"/>
      <c r="BM1102"/>
      <c r="BN1102"/>
      <c r="BO1102"/>
      <c r="BP1102"/>
      <c r="BQ1102"/>
      <c r="BR1102"/>
      <c r="EM1102"/>
    </row>
    <row r="1103" spans="16:143" x14ac:dyDescent="0.2">
      <c r="P1103"/>
      <c r="Q1103"/>
      <c r="S1103"/>
      <c r="T1103"/>
      <c r="U1103"/>
      <c r="V1103"/>
      <c r="W1103"/>
      <c r="X1103"/>
      <c r="Y1103"/>
      <c r="Z1103"/>
      <c r="AA1103"/>
      <c r="AB1103"/>
      <c r="AC1103"/>
      <c r="AD1103"/>
      <c r="AE1103"/>
      <c r="AF1103"/>
      <c r="AG1103"/>
      <c r="AH1103"/>
      <c r="AI1103"/>
      <c r="AJ1103"/>
      <c r="AK1103"/>
      <c r="AL1103"/>
      <c r="AM1103"/>
      <c r="AN1103"/>
      <c r="AO1103"/>
      <c r="AP1103"/>
      <c r="AQ1103"/>
      <c r="AR1103"/>
      <c r="AS1103"/>
      <c r="AT1103"/>
      <c r="AU1103"/>
      <c r="AV1103"/>
      <c r="AW1103"/>
      <c r="AX1103"/>
      <c r="AY1103"/>
      <c r="AZ1103"/>
      <c r="BA1103"/>
      <c r="BB1103"/>
      <c r="BC1103"/>
      <c r="BD1103"/>
      <c r="BE1103"/>
      <c r="BF1103"/>
      <c r="BG1103"/>
      <c r="BH1103"/>
      <c r="BI1103"/>
      <c r="BJ1103"/>
      <c r="BK1103"/>
      <c r="BL1103"/>
      <c r="BM1103"/>
      <c r="BN1103"/>
      <c r="BO1103"/>
      <c r="BP1103"/>
      <c r="BQ1103"/>
      <c r="BR1103"/>
      <c r="EM1103"/>
    </row>
    <row r="1104" spans="16:143" x14ac:dyDescent="0.2">
      <c r="P1104"/>
      <c r="Q1104"/>
      <c r="S1104"/>
      <c r="T1104"/>
      <c r="U1104"/>
      <c r="V1104"/>
      <c r="W1104"/>
      <c r="X1104"/>
      <c r="Y1104"/>
      <c r="Z1104"/>
      <c r="AA1104"/>
      <c r="AB1104"/>
      <c r="AC1104"/>
      <c r="AD1104"/>
      <c r="AE1104"/>
      <c r="AF1104"/>
      <c r="AG1104"/>
      <c r="AH1104"/>
      <c r="AI1104"/>
      <c r="AJ1104"/>
      <c r="AK1104"/>
      <c r="AL1104"/>
      <c r="AM1104"/>
      <c r="AN1104"/>
      <c r="AO1104"/>
      <c r="AP1104"/>
      <c r="AQ1104"/>
      <c r="AR1104"/>
      <c r="AS1104"/>
      <c r="AT1104"/>
      <c r="AU1104"/>
      <c r="AV1104"/>
      <c r="AW1104"/>
      <c r="AX1104"/>
      <c r="AY1104"/>
      <c r="AZ1104"/>
      <c r="BA1104"/>
      <c r="BB1104"/>
      <c r="BC1104"/>
      <c r="BD1104"/>
      <c r="BE1104"/>
      <c r="BF1104"/>
      <c r="BG1104"/>
      <c r="BH1104"/>
      <c r="BI1104"/>
      <c r="BJ1104"/>
      <c r="BK1104"/>
      <c r="BL1104"/>
      <c r="BM1104"/>
      <c r="BN1104"/>
      <c r="BO1104"/>
      <c r="BP1104"/>
      <c r="BQ1104"/>
      <c r="BR1104"/>
      <c r="EM1104"/>
    </row>
    <row r="1105" spans="16:143" x14ac:dyDescent="0.2">
      <c r="P1105"/>
      <c r="Q1105"/>
      <c r="S1105"/>
      <c r="T1105"/>
      <c r="U1105"/>
      <c r="V1105"/>
      <c r="W1105"/>
      <c r="X1105"/>
      <c r="Y1105"/>
      <c r="Z1105"/>
      <c r="AA1105"/>
      <c r="AB1105"/>
      <c r="AC1105"/>
      <c r="AD1105"/>
      <c r="AE1105"/>
      <c r="AF1105"/>
      <c r="AG1105"/>
      <c r="AH1105"/>
      <c r="AI1105"/>
      <c r="AJ1105"/>
      <c r="AK1105"/>
      <c r="AL1105"/>
      <c r="AM1105"/>
      <c r="AN1105"/>
      <c r="AO1105"/>
      <c r="AP1105"/>
      <c r="AQ1105"/>
      <c r="AR1105"/>
      <c r="AS1105"/>
      <c r="AT1105"/>
      <c r="AU1105"/>
      <c r="AV1105"/>
      <c r="AW1105"/>
      <c r="AX1105"/>
      <c r="AY1105"/>
      <c r="AZ1105"/>
      <c r="BA1105"/>
      <c r="BB1105"/>
      <c r="BC1105"/>
      <c r="BD1105"/>
      <c r="BE1105"/>
      <c r="BF1105"/>
      <c r="BG1105"/>
      <c r="BH1105"/>
      <c r="BI1105"/>
      <c r="BJ1105"/>
      <c r="BK1105"/>
      <c r="BL1105"/>
      <c r="BM1105"/>
      <c r="BN1105"/>
      <c r="BO1105"/>
      <c r="BP1105"/>
      <c r="BQ1105"/>
      <c r="BR1105"/>
      <c r="EM1105"/>
    </row>
    <row r="1106" spans="16:143" x14ac:dyDescent="0.2">
      <c r="P1106"/>
      <c r="Q1106"/>
      <c r="S1106"/>
      <c r="T1106"/>
      <c r="U1106"/>
      <c r="V1106"/>
      <c r="W1106"/>
      <c r="X1106"/>
      <c r="Y1106"/>
      <c r="Z1106"/>
      <c r="AA1106"/>
      <c r="AB1106"/>
      <c r="AC1106"/>
      <c r="AD1106"/>
      <c r="AE1106"/>
      <c r="AF1106"/>
      <c r="AG1106"/>
      <c r="AH1106"/>
      <c r="AI1106"/>
      <c r="AJ1106"/>
      <c r="AK1106"/>
      <c r="AL1106"/>
      <c r="AM1106"/>
      <c r="AN1106"/>
      <c r="AO1106"/>
      <c r="AP1106"/>
      <c r="AQ1106"/>
      <c r="AR1106"/>
      <c r="AS1106"/>
      <c r="AT1106"/>
      <c r="AU1106"/>
      <c r="AV1106"/>
      <c r="AW1106"/>
      <c r="AX1106"/>
      <c r="AY1106"/>
      <c r="AZ1106"/>
      <c r="BA1106"/>
      <c r="BB1106"/>
      <c r="BC1106"/>
      <c r="BD1106"/>
      <c r="BE1106"/>
      <c r="BF1106"/>
      <c r="BG1106"/>
      <c r="BH1106"/>
      <c r="BI1106"/>
      <c r="BJ1106"/>
      <c r="BK1106"/>
      <c r="BL1106"/>
      <c r="BM1106"/>
      <c r="BN1106"/>
      <c r="BO1106"/>
      <c r="BP1106"/>
      <c r="BQ1106"/>
      <c r="BR1106"/>
      <c r="EM1106"/>
    </row>
    <row r="1107" spans="16:143" x14ac:dyDescent="0.2">
      <c r="P1107"/>
      <c r="Q1107"/>
      <c r="S1107"/>
      <c r="T1107"/>
      <c r="U1107"/>
      <c r="V1107"/>
      <c r="W1107"/>
      <c r="X1107"/>
      <c r="Y1107"/>
      <c r="Z1107"/>
      <c r="AA1107"/>
      <c r="AB1107"/>
      <c r="AC1107"/>
      <c r="AD1107"/>
      <c r="AE1107"/>
      <c r="AF1107"/>
      <c r="AG1107"/>
      <c r="AH1107"/>
      <c r="AI1107"/>
      <c r="AJ1107"/>
      <c r="AK1107"/>
      <c r="AL1107"/>
      <c r="AM1107"/>
      <c r="AN1107"/>
      <c r="AO1107"/>
      <c r="AP1107"/>
      <c r="AQ1107"/>
      <c r="AR1107"/>
      <c r="AS1107"/>
      <c r="AT1107"/>
      <c r="AU1107"/>
      <c r="AV1107"/>
      <c r="AW1107"/>
      <c r="AX1107"/>
      <c r="AY1107"/>
      <c r="AZ1107"/>
      <c r="BA1107"/>
      <c r="BB1107"/>
      <c r="BC1107"/>
      <c r="BD1107"/>
      <c r="BE1107"/>
      <c r="BF1107"/>
      <c r="BG1107"/>
      <c r="BH1107"/>
      <c r="BI1107"/>
      <c r="BJ1107"/>
      <c r="BK1107"/>
      <c r="BL1107"/>
      <c r="BM1107"/>
      <c r="BN1107"/>
      <c r="BO1107"/>
      <c r="BP1107"/>
      <c r="BQ1107"/>
      <c r="BR1107"/>
      <c r="EM1107"/>
    </row>
    <row r="1108" spans="16:143" x14ac:dyDescent="0.2">
      <c r="P1108"/>
      <c r="Q1108"/>
      <c r="S1108"/>
      <c r="T1108"/>
      <c r="U1108"/>
      <c r="V1108"/>
      <c r="W1108"/>
      <c r="X1108"/>
      <c r="Y1108"/>
      <c r="Z1108"/>
      <c r="AA1108"/>
      <c r="AB1108"/>
      <c r="AC1108"/>
      <c r="AD1108"/>
      <c r="AE1108"/>
      <c r="AF1108"/>
      <c r="AG1108"/>
      <c r="AH1108"/>
      <c r="AI1108"/>
      <c r="AJ1108"/>
      <c r="AK1108"/>
      <c r="AL1108"/>
      <c r="AM1108"/>
      <c r="AN1108"/>
      <c r="AO1108"/>
      <c r="AP1108"/>
      <c r="AQ1108"/>
      <c r="AR1108"/>
      <c r="AS1108"/>
      <c r="AT1108"/>
      <c r="AU1108"/>
      <c r="AV1108"/>
      <c r="AW1108"/>
      <c r="AX1108"/>
      <c r="AY1108"/>
      <c r="AZ1108"/>
      <c r="BA1108"/>
      <c r="BB1108"/>
      <c r="BC1108"/>
      <c r="BD1108"/>
      <c r="BE1108"/>
      <c r="BF1108"/>
      <c r="BG1108"/>
      <c r="BH1108"/>
      <c r="BI1108"/>
      <c r="BJ1108"/>
      <c r="BK1108"/>
      <c r="BL1108"/>
      <c r="BM1108"/>
      <c r="BN1108"/>
      <c r="BO1108"/>
      <c r="BP1108"/>
      <c r="BQ1108"/>
      <c r="BR1108"/>
      <c r="EM1108"/>
    </row>
    <row r="1109" spans="16:143" x14ac:dyDescent="0.2">
      <c r="P1109"/>
      <c r="Q1109"/>
      <c r="S1109"/>
      <c r="T1109"/>
      <c r="U1109"/>
      <c r="V1109"/>
      <c r="W1109"/>
      <c r="X1109"/>
      <c r="Y1109"/>
      <c r="Z1109"/>
      <c r="AA1109"/>
      <c r="AB1109"/>
      <c r="AC1109"/>
      <c r="AD1109"/>
      <c r="AE1109"/>
      <c r="AF1109"/>
      <c r="AG1109"/>
      <c r="AH1109"/>
      <c r="AI1109"/>
      <c r="AJ1109"/>
      <c r="AK1109"/>
      <c r="AL1109"/>
      <c r="AM1109"/>
      <c r="AN1109"/>
      <c r="AO1109"/>
      <c r="AP1109"/>
      <c r="AQ1109"/>
      <c r="AR1109"/>
      <c r="AS1109"/>
      <c r="AT1109"/>
      <c r="AU1109"/>
      <c r="AV1109"/>
      <c r="AW1109"/>
      <c r="AX1109"/>
      <c r="AY1109"/>
      <c r="AZ1109"/>
      <c r="BA1109"/>
      <c r="BB1109"/>
      <c r="BC1109"/>
      <c r="BD1109"/>
      <c r="BE1109"/>
      <c r="BF1109"/>
      <c r="BG1109"/>
      <c r="BH1109"/>
      <c r="BI1109"/>
      <c r="BJ1109"/>
      <c r="BK1109"/>
      <c r="BL1109"/>
      <c r="BM1109"/>
      <c r="BN1109"/>
      <c r="BO1109"/>
      <c r="BP1109"/>
      <c r="BQ1109"/>
      <c r="BR1109"/>
      <c r="EM1109"/>
    </row>
    <row r="1110" spans="16:143" x14ac:dyDescent="0.2">
      <c r="P1110"/>
      <c r="Q1110"/>
      <c r="S1110"/>
      <c r="T1110"/>
      <c r="U1110"/>
      <c r="V1110"/>
      <c r="W1110"/>
      <c r="X1110"/>
      <c r="Y1110"/>
      <c r="Z1110"/>
      <c r="AA1110"/>
      <c r="AB1110"/>
      <c r="AC1110"/>
      <c r="AD1110"/>
      <c r="AE1110"/>
      <c r="AF1110"/>
      <c r="AG1110"/>
      <c r="AH1110"/>
      <c r="AI1110"/>
      <c r="AJ1110"/>
      <c r="AK1110"/>
      <c r="AL1110"/>
      <c r="AM1110"/>
      <c r="AN1110"/>
      <c r="AO1110"/>
      <c r="AP1110"/>
      <c r="AQ1110"/>
      <c r="AR1110"/>
      <c r="AS1110"/>
      <c r="AT1110"/>
      <c r="AU1110"/>
      <c r="AV1110"/>
      <c r="AW1110"/>
      <c r="AX1110"/>
      <c r="AY1110"/>
      <c r="AZ1110"/>
      <c r="BA1110"/>
      <c r="BB1110"/>
      <c r="BC1110"/>
      <c r="BD1110"/>
      <c r="BE1110"/>
      <c r="BF1110"/>
      <c r="BG1110"/>
      <c r="BH1110"/>
      <c r="BI1110"/>
      <c r="BJ1110"/>
      <c r="BK1110"/>
      <c r="BL1110"/>
      <c r="BM1110"/>
      <c r="BN1110"/>
      <c r="BO1110"/>
      <c r="BP1110"/>
      <c r="BQ1110"/>
      <c r="BR1110"/>
      <c r="EM1110"/>
    </row>
    <row r="1111" spans="16:143" x14ac:dyDescent="0.2">
      <c r="P1111"/>
      <c r="Q1111"/>
      <c r="S1111"/>
      <c r="T1111"/>
      <c r="U1111"/>
      <c r="V1111"/>
      <c r="W1111"/>
      <c r="X1111"/>
      <c r="Y1111"/>
      <c r="Z1111"/>
      <c r="AA1111"/>
      <c r="AB1111"/>
      <c r="AC1111"/>
      <c r="AD1111"/>
      <c r="AE1111"/>
      <c r="AF1111"/>
      <c r="AG1111"/>
      <c r="AH1111"/>
      <c r="AI1111"/>
      <c r="AJ1111"/>
      <c r="AK1111"/>
      <c r="AL1111"/>
      <c r="AM1111"/>
      <c r="AN1111"/>
      <c r="AO1111"/>
      <c r="AP1111"/>
      <c r="AQ1111"/>
      <c r="AR1111"/>
      <c r="AS1111"/>
      <c r="AT1111"/>
      <c r="AU1111"/>
      <c r="AV1111"/>
      <c r="AW1111"/>
      <c r="AX1111"/>
      <c r="AY1111"/>
      <c r="AZ1111"/>
      <c r="BA1111"/>
      <c r="BB1111"/>
      <c r="BC1111"/>
      <c r="BD1111"/>
      <c r="BE1111"/>
      <c r="BF1111"/>
      <c r="BG1111"/>
      <c r="BH1111"/>
      <c r="BI1111"/>
      <c r="BJ1111"/>
      <c r="BK1111"/>
      <c r="BL1111"/>
      <c r="BM1111"/>
      <c r="BN1111"/>
      <c r="BO1111"/>
      <c r="BP1111"/>
      <c r="BQ1111"/>
      <c r="BR1111"/>
      <c r="EM1111"/>
    </row>
    <row r="1112" spans="16:143" x14ac:dyDescent="0.2">
      <c r="P1112"/>
      <c r="Q1112"/>
      <c r="S1112"/>
      <c r="T1112"/>
      <c r="U1112"/>
      <c r="V1112"/>
      <c r="W1112"/>
      <c r="X1112"/>
      <c r="Y1112"/>
      <c r="Z1112"/>
      <c r="AA1112"/>
      <c r="AB1112"/>
      <c r="AC1112"/>
      <c r="AD1112"/>
      <c r="AE1112"/>
      <c r="AF1112"/>
      <c r="AG1112"/>
      <c r="AH1112"/>
      <c r="AI1112"/>
      <c r="AJ1112"/>
      <c r="AK1112"/>
      <c r="AL1112"/>
      <c r="AM1112"/>
      <c r="AN1112"/>
      <c r="AO1112"/>
      <c r="AP1112"/>
      <c r="AQ1112"/>
      <c r="AR1112"/>
      <c r="AS1112"/>
      <c r="AT1112"/>
      <c r="AU1112"/>
      <c r="AV1112"/>
      <c r="AW1112"/>
      <c r="AX1112"/>
      <c r="AY1112"/>
      <c r="AZ1112"/>
      <c r="BA1112"/>
      <c r="BB1112"/>
      <c r="BC1112"/>
      <c r="BD1112"/>
      <c r="BE1112"/>
      <c r="BF1112"/>
      <c r="BG1112"/>
      <c r="BH1112"/>
      <c r="BI1112"/>
      <c r="BJ1112"/>
      <c r="BK1112"/>
      <c r="BL1112"/>
      <c r="BM1112"/>
      <c r="BN1112"/>
      <c r="BO1112"/>
      <c r="BP1112"/>
      <c r="BQ1112"/>
      <c r="BR1112"/>
      <c r="EM1112"/>
    </row>
    <row r="1113" spans="16:143" x14ac:dyDescent="0.2">
      <c r="P1113"/>
      <c r="Q1113"/>
      <c r="S1113"/>
      <c r="T1113"/>
      <c r="U1113"/>
      <c r="V1113"/>
      <c r="W1113"/>
      <c r="X1113"/>
      <c r="Y1113"/>
      <c r="Z1113"/>
      <c r="AA1113"/>
      <c r="AB1113"/>
      <c r="AC1113"/>
      <c r="AD1113"/>
      <c r="AE1113"/>
      <c r="AF1113"/>
      <c r="AG1113"/>
      <c r="AH1113"/>
      <c r="AI1113"/>
      <c r="AJ1113"/>
      <c r="AK1113"/>
      <c r="AL1113"/>
      <c r="AM1113"/>
      <c r="AN1113"/>
      <c r="AO1113"/>
      <c r="AP1113"/>
      <c r="AQ1113"/>
      <c r="AR1113"/>
      <c r="AS1113"/>
      <c r="AT1113"/>
      <c r="AU1113"/>
      <c r="AV1113"/>
      <c r="AW1113"/>
      <c r="AX1113"/>
      <c r="AY1113"/>
      <c r="AZ1113"/>
      <c r="BA1113"/>
      <c r="BB1113"/>
      <c r="BC1113"/>
      <c r="BD1113"/>
      <c r="BE1113"/>
      <c r="BF1113"/>
      <c r="BG1113"/>
      <c r="BH1113"/>
      <c r="BI1113"/>
      <c r="BJ1113"/>
      <c r="BK1113"/>
      <c r="BL1113"/>
      <c r="BM1113"/>
      <c r="BN1113"/>
      <c r="BO1113"/>
      <c r="BP1113"/>
      <c r="BQ1113"/>
      <c r="BR1113"/>
      <c r="EM1113"/>
    </row>
    <row r="1114" spans="16:143" x14ac:dyDescent="0.2">
      <c r="P1114"/>
      <c r="Q1114"/>
      <c r="S1114"/>
      <c r="T1114"/>
      <c r="U1114"/>
      <c r="V1114"/>
      <c r="W1114"/>
      <c r="X1114"/>
      <c r="Y1114"/>
      <c r="Z1114"/>
      <c r="AA1114"/>
      <c r="AB1114"/>
      <c r="AC1114"/>
      <c r="AD1114"/>
      <c r="AE1114"/>
      <c r="AF1114"/>
      <c r="AG1114"/>
      <c r="AH1114"/>
      <c r="AI1114"/>
      <c r="AJ1114"/>
      <c r="AK1114"/>
      <c r="AL1114"/>
      <c r="AM1114"/>
      <c r="AN1114"/>
      <c r="AO1114"/>
      <c r="AP1114"/>
      <c r="AQ1114"/>
      <c r="AR1114"/>
      <c r="AS1114"/>
      <c r="AT1114"/>
      <c r="AU1114"/>
      <c r="AV1114"/>
      <c r="AW1114"/>
      <c r="AX1114"/>
      <c r="AY1114"/>
      <c r="AZ1114"/>
      <c r="BA1114"/>
      <c r="BB1114"/>
      <c r="BC1114"/>
      <c r="BD1114"/>
      <c r="BE1114"/>
      <c r="BF1114"/>
      <c r="BG1114"/>
      <c r="BH1114"/>
      <c r="BI1114"/>
      <c r="BJ1114"/>
      <c r="BK1114"/>
      <c r="BL1114"/>
      <c r="BM1114"/>
      <c r="BN1114"/>
      <c r="BO1114"/>
      <c r="BP1114"/>
      <c r="BQ1114"/>
      <c r="BR1114"/>
      <c r="EM1114"/>
    </row>
    <row r="1115" spans="16:143" x14ac:dyDescent="0.2">
      <c r="P1115"/>
      <c r="Q1115"/>
      <c r="S1115"/>
      <c r="T1115"/>
      <c r="U1115"/>
      <c r="V1115"/>
      <c r="W1115"/>
      <c r="X1115"/>
      <c r="Y1115"/>
      <c r="Z1115"/>
      <c r="AA1115"/>
      <c r="AB1115"/>
      <c r="AC1115"/>
      <c r="AD1115"/>
      <c r="AE1115"/>
      <c r="AF1115"/>
      <c r="AG1115"/>
      <c r="AH1115"/>
      <c r="AI1115"/>
      <c r="AJ1115"/>
      <c r="AK1115"/>
      <c r="AL1115"/>
      <c r="AM1115"/>
      <c r="AN1115"/>
      <c r="AO1115"/>
      <c r="AP1115"/>
      <c r="AQ1115"/>
      <c r="AR1115"/>
      <c r="AS1115"/>
      <c r="AT1115"/>
      <c r="AU1115"/>
      <c r="AV1115"/>
      <c r="AW1115"/>
      <c r="AX1115"/>
      <c r="AY1115"/>
      <c r="AZ1115"/>
      <c r="BA1115"/>
      <c r="BB1115"/>
      <c r="BC1115"/>
      <c r="BD1115"/>
      <c r="BE1115"/>
      <c r="BF1115"/>
      <c r="BG1115"/>
      <c r="BH1115"/>
      <c r="BI1115"/>
      <c r="BJ1115"/>
      <c r="BK1115"/>
      <c r="BL1115"/>
      <c r="BM1115"/>
      <c r="BN1115"/>
      <c r="BO1115"/>
      <c r="BP1115"/>
      <c r="BQ1115"/>
      <c r="BR1115"/>
      <c r="EM1115"/>
    </row>
    <row r="1116" spans="16:143" x14ac:dyDescent="0.2">
      <c r="P1116"/>
      <c r="Q1116"/>
      <c r="S1116"/>
      <c r="T1116"/>
      <c r="U1116"/>
      <c r="V1116"/>
      <c r="W1116"/>
      <c r="X1116"/>
      <c r="Y1116"/>
      <c r="Z1116"/>
      <c r="AA1116"/>
      <c r="AB1116"/>
      <c r="AC1116"/>
      <c r="AD1116"/>
      <c r="AE1116"/>
      <c r="AF1116"/>
      <c r="AG1116"/>
      <c r="AH1116"/>
      <c r="AI1116"/>
      <c r="AJ1116"/>
      <c r="AK1116"/>
      <c r="AL1116"/>
      <c r="AM1116"/>
      <c r="AN1116"/>
      <c r="AO1116"/>
      <c r="AP1116"/>
      <c r="AQ1116"/>
      <c r="AR1116"/>
      <c r="AS1116"/>
      <c r="AT1116"/>
      <c r="AU1116"/>
      <c r="AV1116"/>
      <c r="AW1116"/>
      <c r="AX1116"/>
      <c r="AY1116"/>
      <c r="AZ1116"/>
      <c r="BA1116"/>
      <c r="BB1116"/>
      <c r="BC1116"/>
      <c r="BD1116"/>
      <c r="BE1116"/>
      <c r="BF1116"/>
      <c r="BG1116"/>
      <c r="BH1116"/>
      <c r="BI1116"/>
      <c r="BJ1116"/>
      <c r="BK1116"/>
      <c r="BL1116"/>
      <c r="BM1116"/>
      <c r="BN1116"/>
      <c r="BO1116"/>
      <c r="BP1116"/>
      <c r="BQ1116"/>
      <c r="BR1116"/>
      <c r="EM1116"/>
    </row>
    <row r="1117" spans="16:143" x14ac:dyDescent="0.2">
      <c r="P1117"/>
      <c r="Q1117"/>
      <c r="S1117"/>
      <c r="T1117"/>
      <c r="U1117"/>
      <c r="V1117"/>
      <c r="W1117"/>
      <c r="X1117"/>
      <c r="Y1117"/>
      <c r="Z1117"/>
      <c r="AA1117"/>
      <c r="AB1117"/>
      <c r="AC1117"/>
      <c r="AD1117"/>
      <c r="AE1117"/>
      <c r="AF1117"/>
      <c r="AG1117"/>
      <c r="AH1117"/>
      <c r="AI1117"/>
      <c r="AJ1117"/>
      <c r="AK1117"/>
      <c r="AL1117"/>
      <c r="AM1117"/>
      <c r="AN1117"/>
      <c r="AO1117"/>
      <c r="AP1117"/>
      <c r="AQ1117"/>
      <c r="AR1117"/>
      <c r="AS1117"/>
      <c r="AT1117"/>
      <c r="AU1117"/>
      <c r="AV1117"/>
      <c r="AW1117"/>
      <c r="AX1117"/>
      <c r="AY1117"/>
      <c r="AZ1117"/>
      <c r="BA1117"/>
      <c r="BB1117"/>
      <c r="BC1117"/>
      <c r="BD1117"/>
      <c r="BE1117"/>
      <c r="BF1117"/>
      <c r="BG1117"/>
      <c r="BH1117"/>
      <c r="BI1117"/>
      <c r="BJ1117"/>
      <c r="BK1117"/>
      <c r="BL1117"/>
      <c r="BM1117"/>
      <c r="BN1117"/>
      <c r="BO1117"/>
      <c r="BP1117"/>
      <c r="BQ1117"/>
      <c r="BR1117"/>
      <c r="EM1117"/>
    </row>
    <row r="1118" spans="16:143" x14ac:dyDescent="0.2">
      <c r="P1118"/>
      <c r="Q1118"/>
      <c r="S1118"/>
      <c r="T1118"/>
      <c r="U1118"/>
      <c r="V1118"/>
      <c r="W1118"/>
      <c r="X1118"/>
      <c r="Y1118"/>
      <c r="Z1118"/>
      <c r="AA1118"/>
      <c r="AB1118"/>
      <c r="AC1118"/>
      <c r="AD1118"/>
      <c r="AE1118"/>
      <c r="AF1118"/>
      <c r="AG1118"/>
      <c r="AH1118"/>
      <c r="AI1118"/>
      <c r="AJ1118"/>
      <c r="AK1118"/>
      <c r="AL1118"/>
      <c r="AM1118"/>
      <c r="AN1118"/>
      <c r="AO1118"/>
      <c r="AP1118"/>
      <c r="AQ1118"/>
      <c r="AR1118"/>
      <c r="AS1118"/>
      <c r="AT1118"/>
      <c r="AU1118"/>
      <c r="AV1118"/>
      <c r="AW1118"/>
      <c r="AX1118"/>
      <c r="AY1118"/>
      <c r="AZ1118"/>
      <c r="BA1118"/>
      <c r="BB1118"/>
      <c r="BC1118"/>
      <c r="BD1118"/>
      <c r="BE1118"/>
      <c r="BF1118"/>
      <c r="BG1118"/>
      <c r="BH1118"/>
      <c r="BI1118"/>
      <c r="BJ1118"/>
      <c r="BK1118"/>
      <c r="BL1118"/>
      <c r="BM1118"/>
      <c r="BN1118"/>
      <c r="BO1118"/>
      <c r="BP1118"/>
      <c r="BQ1118"/>
      <c r="BR1118"/>
      <c r="EM1118"/>
    </row>
    <row r="1119" spans="16:143" x14ac:dyDescent="0.2">
      <c r="P1119"/>
      <c r="Q1119"/>
      <c r="S1119"/>
      <c r="T1119"/>
      <c r="U1119"/>
      <c r="V1119"/>
      <c r="W1119"/>
      <c r="X1119"/>
      <c r="Y1119"/>
      <c r="Z1119"/>
      <c r="AA1119"/>
      <c r="AB1119"/>
      <c r="AC1119"/>
      <c r="AD1119"/>
      <c r="AE1119"/>
      <c r="AF1119"/>
      <c r="AG1119"/>
      <c r="AH1119"/>
      <c r="AI1119"/>
      <c r="AJ1119"/>
      <c r="AK1119"/>
      <c r="AL1119"/>
      <c r="AM1119"/>
      <c r="AN1119"/>
      <c r="AO1119"/>
      <c r="AP1119"/>
      <c r="AQ1119"/>
      <c r="AR1119"/>
      <c r="AS1119"/>
      <c r="AT1119"/>
      <c r="AU1119"/>
      <c r="AV1119"/>
      <c r="AW1119"/>
      <c r="AX1119"/>
      <c r="AY1119"/>
      <c r="AZ1119"/>
      <c r="BA1119"/>
      <c r="BB1119"/>
      <c r="BC1119"/>
      <c r="BD1119"/>
      <c r="BE1119"/>
      <c r="BF1119"/>
      <c r="BG1119"/>
      <c r="BH1119"/>
      <c r="BI1119"/>
      <c r="BJ1119"/>
      <c r="BK1119"/>
      <c r="BL1119"/>
      <c r="BM1119"/>
      <c r="BN1119"/>
      <c r="BO1119"/>
      <c r="BP1119"/>
      <c r="BQ1119"/>
      <c r="BR1119"/>
      <c r="EM1119"/>
    </row>
    <row r="1120" spans="16:143" x14ac:dyDescent="0.2">
      <c r="P1120"/>
      <c r="Q1120"/>
      <c r="S1120"/>
      <c r="T1120"/>
      <c r="U1120"/>
      <c r="V1120"/>
      <c r="W1120"/>
      <c r="X1120"/>
      <c r="Y1120"/>
      <c r="Z1120"/>
      <c r="AA1120"/>
      <c r="AB1120"/>
      <c r="AC1120"/>
      <c r="AD1120"/>
      <c r="AE1120"/>
      <c r="AF1120"/>
      <c r="AG1120"/>
      <c r="AH1120"/>
      <c r="AI1120"/>
      <c r="AJ1120"/>
      <c r="AK1120"/>
      <c r="AL1120"/>
      <c r="AM1120"/>
      <c r="AN1120"/>
      <c r="AO1120"/>
      <c r="AP1120"/>
      <c r="AQ1120"/>
      <c r="AR1120"/>
      <c r="AS1120"/>
      <c r="AT1120"/>
      <c r="AU1120"/>
      <c r="AV1120"/>
      <c r="AW1120"/>
      <c r="AX1120"/>
      <c r="AY1120"/>
      <c r="AZ1120"/>
      <c r="BA1120"/>
      <c r="BB1120"/>
      <c r="BC1120"/>
      <c r="BD1120"/>
      <c r="BE1120"/>
      <c r="BF1120"/>
      <c r="BG1120"/>
      <c r="BH1120"/>
      <c r="BI1120"/>
      <c r="BJ1120"/>
      <c r="BK1120"/>
      <c r="BL1120"/>
      <c r="BM1120"/>
      <c r="BN1120"/>
      <c r="BO1120"/>
      <c r="BP1120"/>
      <c r="BQ1120"/>
      <c r="BR1120"/>
      <c r="EM1120"/>
    </row>
    <row r="1121" spans="16:143" x14ac:dyDescent="0.2">
      <c r="P1121"/>
      <c r="Q1121"/>
      <c r="S1121"/>
      <c r="T1121"/>
      <c r="U1121"/>
      <c r="V1121"/>
      <c r="W1121"/>
      <c r="X1121"/>
      <c r="Y1121"/>
      <c r="Z1121"/>
      <c r="AA1121"/>
      <c r="AB1121"/>
      <c r="AC1121"/>
      <c r="AD1121"/>
      <c r="AE1121"/>
      <c r="AF1121"/>
      <c r="AG1121"/>
      <c r="AH1121"/>
      <c r="AI1121"/>
      <c r="AJ1121"/>
      <c r="AK1121"/>
      <c r="AL1121"/>
      <c r="AM1121"/>
      <c r="AN1121"/>
      <c r="AO1121"/>
      <c r="AP1121"/>
      <c r="AQ1121"/>
      <c r="AR1121"/>
      <c r="AS1121"/>
      <c r="AT1121"/>
      <c r="AU1121"/>
      <c r="AV1121"/>
      <c r="AW1121"/>
      <c r="AX1121"/>
      <c r="AY1121"/>
      <c r="AZ1121"/>
      <c r="BA1121"/>
      <c r="BB1121"/>
      <c r="BC1121"/>
      <c r="BD1121"/>
      <c r="BE1121"/>
      <c r="BF1121"/>
      <c r="BG1121"/>
      <c r="BH1121"/>
      <c r="BI1121"/>
      <c r="BJ1121"/>
      <c r="BK1121"/>
      <c r="BL1121"/>
      <c r="BM1121"/>
      <c r="BN1121"/>
      <c r="BO1121"/>
      <c r="BP1121"/>
      <c r="BQ1121"/>
      <c r="BR1121"/>
      <c r="EM1121"/>
    </row>
    <row r="1122" spans="16:143" x14ac:dyDescent="0.2">
      <c r="P1122"/>
      <c r="Q1122"/>
      <c r="S1122"/>
      <c r="T1122"/>
      <c r="U1122"/>
      <c r="V1122"/>
      <c r="W1122"/>
      <c r="X1122"/>
      <c r="Y1122"/>
      <c r="Z1122"/>
      <c r="AA1122"/>
      <c r="AB1122"/>
      <c r="AC1122"/>
      <c r="AD1122"/>
      <c r="AE1122"/>
      <c r="AF1122"/>
      <c r="AG1122"/>
      <c r="AH1122"/>
      <c r="AI1122"/>
      <c r="AJ1122"/>
      <c r="AK1122"/>
      <c r="AL1122"/>
      <c r="AM1122"/>
      <c r="AN1122"/>
      <c r="AO1122"/>
      <c r="AP1122"/>
      <c r="AQ1122"/>
      <c r="AR1122"/>
      <c r="AS1122"/>
      <c r="AT1122"/>
      <c r="AU1122"/>
      <c r="AV1122"/>
      <c r="AW1122"/>
      <c r="AX1122"/>
      <c r="AY1122"/>
      <c r="AZ1122"/>
      <c r="BA1122"/>
      <c r="BB1122"/>
      <c r="BC1122"/>
      <c r="BD1122"/>
      <c r="BE1122"/>
      <c r="BF1122"/>
      <c r="BG1122"/>
      <c r="BH1122"/>
      <c r="BI1122"/>
      <c r="BJ1122"/>
      <c r="BK1122"/>
      <c r="BL1122"/>
      <c r="BM1122"/>
      <c r="BN1122"/>
      <c r="BO1122"/>
      <c r="BP1122"/>
      <c r="BQ1122"/>
      <c r="BR1122"/>
      <c r="EM1122"/>
    </row>
    <row r="1123" spans="16:143" x14ac:dyDescent="0.2">
      <c r="P1123"/>
      <c r="Q1123"/>
      <c r="S1123"/>
      <c r="T1123"/>
      <c r="U1123"/>
      <c r="V1123"/>
      <c r="W1123"/>
      <c r="X1123"/>
      <c r="Y1123"/>
      <c r="Z1123"/>
      <c r="AA1123"/>
      <c r="AB1123"/>
      <c r="AC1123"/>
      <c r="AD1123"/>
      <c r="AE1123"/>
      <c r="AF1123"/>
      <c r="AG1123"/>
      <c r="AH1123"/>
      <c r="AI1123"/>
      <c r="AJ1123"/>
      <c r="AK1123"/>
      <c r="AL1123"/>
      <c r="AM1123"/>
      <c r="AN1123"/>
      <c r="AO1123"/>
      <c r="AP1123"/>
      <c r="AQ1123"/>
      <c r="AR1123"/>
      <c r="AS1123"/>
      <c r="AT1123"/>
      <c r="AU1123"/>
      <c r="AV1123"/>
      <c r="AW1123"/>
      <c r="AX1123"/>
      <c r="AY1123"/>
      <c r="AZ1123"/>
      <c r="BA1123"/>
      <c r="BB1123"/>
      <c r="BC1123"/>
      <c r="BD1123"/>
      <c r="BE1123"/>
      <c r="BF1123"/>
      <c r="BG1123"/>
      <c r="BH1123"/>
      <c r="BI1123"/>
      <c r="BJ1123"/>
      <c r="BK1123"/>
      <c r="BL1123"/>
      <c r="BM1123"/>
      <c r="BN1123"/>
      <c r="BO1123"/>
      <c r="BP1123"/>
      <c r="BQ1123"/>
      <c r="BR1123"/>
      <c r="EM1123"/>
    </row>
    <row r="1124" spans="16:143" x14ac:dyDescent="0.2">
      <c r="P1124"/>
      <c r="Q1124"/>
      <c r="S1124"/>
      <c r="T1124"/>
      <c r="U1124"/>
      <c r="V1124"/>
      <c r="W1124"/>
      <c r="X1124"/>
      <c r="Y1124"/>
      <c r="Z1124"/>
      <c r="AA1124"/>
      <c r="AB1124"/>
      <c r="AC1124"/>
      <c r="AD1124"/>
      <c r="AE1124"/>
      <c r="AF1124"/>
      <c r="AG1124"/>
      <c r="AH1124"/>
      <c r="AI1124"/>
      <c r="AJ1124"/>
      <c r="AK1124"/>
      <c r="AL1124"/>
      <c r="AM1124"/>
      <c r="AN1124"/>
      <c r="AO1124"/>
      <c r="AP1124"/>
      <c r="AQ1124"/>
      <c r="AR1124"/>
      <c r="AS1124"/>
      <c r="AT1124"/>
      <c r="AU1124"/>
      <c r="AV1124"/>
      <c r="AW1124"/>
      <c r="AX1124"/>
      <c r="AY1124"/>
      <c r="AZ1124"/>
      <c r="BA1124"/>
      <c r="BB1124"/>
      <c r="BC1124"/>
      <c r="BD1124"/>
      <c r="BE1124"/>
      <c r="BF1124"/>
      <c r="BG1124"/>
      <c r="BH1124"/>
      <c r="BI1124"/>
      <c r="BJ1124"/>
      <c r="BK1124"/>
      <c r="BL1124"/>
      <c r="BM1124"/>
      <c r="BN1124"/>
      <c r="BO1124"/>
      <c r="BP1124"/>
      <c r="BQ1124"/>
      <c r="BR1124"/>
      <c r="EM1124"/>
    </row>
    <row r="1125" spans="16:143" x14ac:dyDescent="0.2">
      <c r="P1125"/>
      <c r="Q1125"/>
      <c r="S1125"/>
      <c r="T1125"/>
      <c r="U1125"/>
      <c r="V1125"/>
      <c r="W1125"/>
      <c r="X1125"/>
      <c r="Y1125"/>
      <c r="Z1125"/>
      <c r="AA1125"/>
      <c r="AB1125"/>
      <c r="AC1125"/>
      <c r="AD1125"/>
      <c r="AE1125"/>
      <c r="AF1125"/>
      <c r="AG1125"/>
      <c r="AH1125"/>
      <c r="AI1125"/>
      <c r="AJ1125"/>
      <c r="AK1125"/>
      <c r="AL1125"/>
      <c r="AM1125"/>
      <c r="AN1125"/>
      <c r="AO1125"/>
      <c r="AP1125"/>
      <c r="AQ1125"/>
      <c r="AR1125"/>
      <c r="AS1125"/>
      <c r="AT1125"/>
      <c r="AU1125"/>
      <c r="AV1125"/>
      <c r="AW1125"/>
      <c r="AX1125"/>
      <c r="AY1125"/>
      <c r="AZ1125"/>
      <c r="BA1125"/>
      <c r="BB1125"/>
      <c r="BC1125"/>
      <c r="BD1125"/>
      <c r="BE1125"/>
      <c r="BF1125"/>
      <c r="BG1125"/>
      <c r="BH1125"/>
      <c r="BI1125"/>
      <c r="BJ1125"/>
      <c r="BK1125"/>
      <c r="BL1125"/>
      <c r="BM1125"/>
      <c r="BN1125"/>
      <c r="BO1125"/>
      <c r="BP1125"/>
      <c r="BQ1125"/>
      <c r="BR1125"/>
      <c r="EM1125"/>
    </row>
    <row r="1126" spans="16:143" x14ac:dyDescent="0.2">
      <c r="P1126"/>
      <c r="Q1126"/>
      <c r="S1126"/>
      <c r="T1126"/>
      <c r="U1126"/>
      <c r="V1126"/>
      <c r="W1126"/>
      <c r="X1126"/>
      <c r="Y1126"/>
      <c r="Z1126"/>
      <c r="AA1126"/>
      <c r="AB1126"/>
      <c r="AC1126"/>
      <c r="AD1126"/>
      <c r="AE1126"/>
      <c r="AF1126"/>
      <c r="AG1126"/>
      <c r="AH1126"/>
      <c r="AI1126"/>
      <c r="AJ1126"/>
      <c r="AK1126"/>
      <c r="AL1126"/>
      <c r="AM1126"/>
      <c r="AN1126"/>
      <c r="AO1126"/>
      <c r="AP1126"/>
      <c r="AQ1126"/>
      <c r="AR1126"/>
      <c r="AS1126"/>
      <c r="AT1126"/>
      <c r="AU1126"/>
      <c r="AV1126"/>
      <c r="AW1126"/>
      <c r="AX1126"/>
      <c r="AY1126"/>
      <c r="AZ1126"/>
      <c r="BA1126"/>
      <c r="BB1126"/>
      <c r="BC1126"/>
      <c r="BD1126"/>
      <c r="BE1126"/>
      <c r="BF1126"/>
      <c r="BG1126"/>
      <c r="BH1126"/>
      <c r="BI1126"/>
      <c r="BJ1126"/>
      <c r="BK1126"/>
      <c r="BL1126"/>
      <c r="BM1126"/>
      <c r="BN1126"/>
      <c r="BO1126"/>
      <c r="BP1126"/>
      <c r="BQ1126"/>
      <c r="BR1126"/>
      <c r="EM1126"/>
    </row>
    <row r="1127" spans="16:143" x14ac:dyDescent="0.2">
      <c r="P1127"/>
      <c r="Q1127"/>
      <c r="S1127"/>
      <c r="T1127"/>
      <c r="U1127"/>
      <c r="V1127"/>
      <c r="W1127"/>
      <c r="X1127"/>
      <c r="Y1127"/>
      <c r="Z1127"/>
      <c r="AA1127"/>
      <c r="AB1127"/>
      <c r="AC1127"/>
      <c r="AD1127"/>
      <c r="AE1127"/>
      <c r="AF1127"/>
      <c r="AG1127"/>
      <c r="AH1127"/>
      <c r="AI1127"/>
      <c r="AJ1127"/>
      <c r="AK1127"/>
      <c r="AL1127"/>
      <c r="AM1127"/>
      <c r="AN1127"/>
      <c r="AO1127"/>
      <c r="AP1127"/>
      <c r="AQ1127"/>
      <c r="AR1127"/>
      <c r="AS1127"/>
      <c r="AT1127"/>
      <c r="AU1127"/>
      <c r="AV1127"/>
      <c r="AW1127"/>
      <c r="AX1127"/>
      <c r="AY1127"/>
      <c r="AZ1127"/>
      <c r="BA1127"/>
      <c r="BB1127"/>
      <c r="BC1127"/>
      <c r="BD1127"/>
      <c r="BE1127"/>
      <c r="BF1127"/>
      <c r="BG1127"/>
      <c r="BH1127"/>
      <c r="BI1127"/>
      <c r="BJ1127"/>
      <c r="BK1127"/>
      <c r="BL1127"/>
      <c r="BM1127"/>
      <c r="BN1127"/>
      <c r="BO1127"/>
      <c r="BP1127"/>
      <c r="BQ1127"/>
      <c r="BR1127"/>
      <c r="EM1127"/>
    </row>
    <row r="1128" spans="16:143" x14ac:dyDescent="0.2">
      <c r="P1128"/>
      <c r="Q1128"/>
      <c r="S1128"/>
      <c r="T1128"/>
      <c r="U1128"/>
      <c r="V1128"/>
      <c r="W1128"/>
      <c r="X1128"/>
      <c r="Y1128"/>
      <c r="Z1128"/>
      <c r="AA1128"/>
      <c r="AB1128"/>
      <c r="AC1128"/>
      <c r="AD1128"/>
      <c r="AE1128"/>
      <c r="AF1128"/>
      <c r="AG1128"/>
      <c r="AH1128"/>
      <c r="AI1128"/>
      <c r="AJ1128"/>
      <c r="AK1128"/>
      <c r="AL1128"/>
      <c r="AM1128"/>
      <c r="AN1128"/>
      <c r="AO1128"/>
      <c r="AP1128"/>
      <c r="AQ1128"/>
      <c r="AR1128"/>
      <c r="AS1128"/>
      <c r="AT1128"/>
      <c r="AU1128"/>
      <c r="AV1128"/>
      <c r="AW1128"/>
      <c r="AX1128"/>
      <c r="AY1128"/>
      <c r="AZ1128"/>
      <c r="BA1128"/>
      <c r="BB1128"/>
      <c r="BC1128"/>
      <c r="BD1128"/>
      <c r="BE1128"/>
      <c r="BF1128"/>
      <c r="BG1128"/>
      <c r="BH1128"/>
      <c r="BI1128"/>
      <c r="BJ1128"/>
      <c r="BK1128"/>
      <c r="BL1128"/>
      <c r="BM1128"/>
      <c r="BN1128"/>
      <c r="BO1128"/>
      <c r="BP1128"/>
      <c r="BQ1128"/>
      <c r="BR1128"/>
      <c r="EM1128"/>
    </row>
    <row r="1129" spans="16:143" x14ac:dyDescent="0.2">
      <c r="P1129"/>
      <c r="Q1129"/>
      <c r="S1129"/>
      <c r="T1129"/>
      <c r="U1129"/>
      <c r="V1129"/>
      <c r="W1129"/>
      <c r="X1129"/>
      <c r="Y1129"/>
      <c r="Z1129"/>
      <c r="AA1129"/>
      <c r="AB1129"/>
      <c r="AC1129"/>
      <c r="AD1129"/>
      <c r="AE1129"/>
      <c r="AF1129"/>
      <c r="AG1129"/>
      <c r="AH1129"/>
      <c r="AI1129"/>
      <c r="AJ1129"/>
      <c r="AK1129"/>
      <c r="AL1129"/>
      <c r="AM1129"/>
      <c r="AN1129"/>
      <c r="AO1129"/>
      <c r="AP1129"/>
      <c r="AQ1129"/>
      <c r="AR1129"/>
      <c r="AS1129"/>
      <c r="AT1129"/>
      <c r="AU1129"/>
      <c r="AV1129"/>
      <c r="AW1129"/>
      <c r="AX1129"/>
      <c r="AY1129"/>
      <c r="AZ1129"/>
      <c r="BA1129"/>
      <c r="BB1129"/>
      <c r="BC1129"/>
      <c r="BD1129"/>
      <c r="BE1129"/>
      <c r="BF1129"/>
      <c r="BG1129"/>
      <c r="BH1129"/>
      <c r="BI1129"/>
      <c r="BJ1129"/>
      <c r="BK1129"/>
      <c r="BL1129"/>
      <c r="BM1129"/>
      <c r="BN1129"/>
      <c r="BO1129"/>
      <c r="BP1129"/>
      <c r="BQ1129"/>
      <c r="BR1129"/>
      <c r="EM1129"/>
    </row>
    <row r="1130" spans="16:143" x14ac:dyDescent="0.2">
      <c r="P1130"/>
      <c r="Q1130"/>
      <c r="S1130"/>
      <c r="T1130"/>
      <c r="U1130"/>
      <c r="V1130"/>
      <c r="W1130"/>
      <c r="X1130"/>
      <c r="Y1130"/>
      <c r="Z1130"/>
      <c r="AA1130"/>
      <c r="AB1130"/>
      <c r="AC1130"/>
      <c r="AD1130"/>
      <c r="AE1130"/>
      <c r="AF1130"/>
      <c r="AG1130"/>
      <c r="AH1130"/>
      <c r="AI1130"/>
      <c r="AJ1130"/>
      <c r="AK1130"/>
      <c r="AL1130"/>
      <c r="AM1130"/>
      <c r="AN1130"/>
      <c r="AO1130"/>
      <c r="AP1130"/>
      <c r="AQ1130"/>
      <c r="AR1130"/>
      <c r="AS1130"/>
      <c r="AT1130"/>
      <c r="AU1130"/>
      <c r="AV1130"/>
      <c r="AW1130"/>
      <c r="AX1130"/>
      <c r="AY1130"/>
      <c r="AZ1130"/>
      <c r="BA1130"/>
      <c r="BB1130"/>
      <c r="BC1130"/>
      <c r="BD1130"/>
      <c r="BE1130"/>
      <c r="BF1130"/>
      <c r="BG1130"/>
      <c r="BH1130"/>
      <c r="BI1130"/>
      <c r="BJ1130"/>
      <c r="BK1130"/>
      <c r="BL1130"/>
      <c r="BM1130"/>
      <c r="BN1130"/>
      <c r="BO1130"/>
      <c r="BP1130"/>
      <c r="BQ1130"/>
      <c r="BR1130"/>
      <c r="EM1130"/>
    </row>
    <row r="1131" spans="16:143" x14ac:dyDescent="0.2">
      <c r="P1131"/>
      <c r="Q1131"/>
      <c r="S1131"/>
      <c r="T1131"/>
      <c r="U1131"/>
      <c r="V1131"/>
      <c r="W1131"/>
      <c r="X1131"/>
      <c r="Y1131"/>
      <c r="Z1131"/>
      <c r="AA1131"/>
      <c r="AB1131"/>
      <c r="AC1131"/>
      <c r="AD1131"/>
      <c r="AE1131"/>
      <c r="AF1131"/>
      <c r="AG1131"/>
      <c r="AH1131"/>
      <c r="AI1131"/>
      <c r="AJ1131"/>
      <c r="AK1131"/>
      <c r="AL1131"/>
      <c r="AM1131"/>
      <c r="AN1131"/>
      <c r="AO1131"/>
      <c r="AP1131"/>
      <c r="AQ1131"/>
      <c r="AR1131"/>
      <c r="AS1131"/>
      <c r="AT1131"/>
      <c r="AU1131"/>
      <c r="AV1131"/>
      <c r="AW1131"/>
      <c r="AX1131"/>
      <c r="AY1131"/>
      <c r="AZ1131"/>
      <c r="BA1131"/>
      <c r="BB1131"/>
      <c r="BC1131"/>
      <c r="BD1131"/>
      <c r="BE1131"/>
      <c r="BF1131"/>
      <c r="BG1131"/>
      <c r="BH1131"/>
      <c r="BI1131"/>
      <c r="BJ1131"/>
      <c r="BK1131"/>
      <c r="BL1131"/>
      <c r="BM1131"/>
      <c r="BN1131"/>
      <c r="BO1131"/>
      <c r="BP1131"/>
      <c r="BQ1131"/>
      <c r="BR1131"/>
      <c r="EM1131"/>
    </row>
    <row r="1132" spans="16:143" x14ac:dyDescent="0.2">
      <c r="P1132"/>
      <c r="Q1132"/>
      <c r="S1132"/>
      <c r="T1132"/>
      <c r="U1132"/>
      <c r="V1132"/>
      <c r="W1132"/>
      <c r="X1132"/>
      <c r="Y1132"/>
      <c r="Z1132"/>
      <c r="AA1132"/>
      <c r="AB1132"/>
      <c r="AC1132"/>
      <c r="AD1132"/>
      <c r="AE1132"/>
      <c r="AF1132"/>
      <c r="AG1132"/>
      <c r="AH1132"/>
      <c r="AI1132"/>
      <c r="AJ1132"/>
      <c r="AK1132"/>
      <c r="AL1132"/>
      <c r="AM1132"/>
      <c r="AN1132"/>
      <c r="AO1132"/>
      <c r="AP1132"/>
      <c r="AQ1132"/>
      <c r="AR1132"/>
      <c r="AS1132"/>
      <c r="AT1132"/>
      <c r="AU1132"/>
      <c r="AV1132"/>
      <c r="AW1132"/>
      <c r="AX1132"/>
      <c r="AY1132"/>
      <c r="AZ1132"/>
      <c r="BA1132"/>
      <c r="BB1132"/>
      <c r="BC1132"/>
      <c r="BD1132"/>
      <c r="BE1132"/>
      <c r="BF1132"/>
      <c r="BG1132"/>
      <c r="BH1132"/>
      <c r="BI1132"/>
      <c r="BJ1132"/>
      <c r="BK1132"/>
      <c r="BL1132"/>
      <c r="BM1132"/>
      <c r="BN1132"/>
      <c r="BO1132"/>
      <c r="BP1132"/>
      <c r="BQ1132"/>
      <c r="BR1132"/>
      <c r="EM1132"/>
    </row>
    <row r="1133" spans="16:143" x14ac:dyDescent="0.2">
      <c r="P1133"/>
      <c r="Q1133"/>
      <c r="S1133"/>
      <c r="T1133"/>
      <c r="U1133"/>
      <c r="V1133"/>
      <c r="W1133"/>
      <c r="X1133"/>
      <c r="Y1133"/>
      <c r="Z1133"/>
      <c r="AA1133"/>
      <c r="AB1133"/>
      <c r="AC1133"/>
      <c r="AD1133"/>
      <c r="AE1133"/>
      <c r="AF1133"/>
      <c r="AG1133"/>
      <c r="AH1133"/>
      <c r="AI1133"/>
      <c r="AJ1133"/>
      <c r="AK1133"/>
      <c r="AL1133"/>
      <c r="AM1133"/>
      <c r="AN1133"/>
      <c r="AO1133"/>
      <c r="AP1133"/>
      <c r="AQ1133"/>
      <c r="AR1133"/>
      <c r="AS1133"/>
      <c r="AT1133"/>
      <c r="AU1133"/>
      <c r="AV1133"/>
      <c r="AW1133"/>
      <c r="AX1133"/>
      <c r="AY1133"/>
      <c r="AZ1133"/>
      <c r="BA1133"/>
      <c r="BB1133"/>
      <c r="BC1133"/>
      <c r="BD1133"/>
      <c r="BE1133"/>
      <c r="BF1133"/>
      <c r="BG1133"/>
      <c r="BH1133"/>
      <c r="BI1133"/>
      <c r="BJ1133"/>
      <c r="BK1133"/>
      <c r="BL1133"/>
      <c r="BM1133"/>
      <c r="BN1133"/>
      <c r="BO1133"/>
      <c r="BP1133"/>
      <c r="BQ1133"/>
      <c r="BR1133"/>
      <c r="EM1133"/>
    </row>
    <row r="1134" spans="16:143" x14ac:dyDescent="0.2">
      <c r="P1134"/>
      <c r="Q1134"/>
      <c r="S1134"/>
      <c r="T1134"/>
      <c r="U1134"/>
      <c r="V1134"/>
      <c r="W1134"/>
      <c r="X1134"/>
      <c r="Y1134"/>
      <c r="Z1134"/>
      <c r="AA1134"/>
      <c r="AB1134"/>
      <c r="AC1134"/>
      <c r="AD1134"/>
      <c r="AE1134"/>
      <c r="AF1134"/>
      <c r="AG1134"/>
      <c r="AH1134"/>
      <c r="AI1134"/>
      <c r="AJ1134"/>
      <c r="AK1134"/>
      <c r="AL1134"/>
      <c r="AM1134"/>
      <c r="AN1134"/>
      <c r="AO1134"/>
      <c r="AP1134"/>
      <c r="AQ1134"/>
      <c r="AR1134"/>
      <c r="AS1134"/>
      <c r="AT1134"/>
      <c r="AU1134"/>
      <c r="AV1134"/>
      <c r="AW1134"/>
      <c r="AX1134"/>
      <c r="AY1134"/>
      <c r="AZ1134"/>
      <c r="BA1134"/>
      <c r="BB1134"/>
      <c r="BC1134"/>
      <c r="BD1134"/>
      <c r="BE1134"/>
      <c r="BF1134"/>
      <c r="BG1134"/>
      <c r="BH1134"/>
      <c r="BI1134"/>
      <c r="BJ1134"/>
      <c r="BK1134"/>
      <c r="BL1134"/>
      <c r="BM1134"/>
      <c r="BN1134"/>
      <c r="BO1134"/>
      <c r="BP1134"/>
      <c r="BQ1134"/>
      <c r="BR1134"/>
      <c r="EM1134"/>
    </row>
    <row r="1135" spans="16:143" x14ac:dyDescent="0.2">
      <c r="P1135"/>
      <c r="Q1135"/>
      <c r="S1135"/>
      <c r="T1135"/>
      <c r="U1135"/>
      <c r="V1135"/>
      <c r="W1135"/>
      <c r="X1135"/>
      <c r="Y1135"/>
      <c r="Z1135"/>
      <c r="AA1135"/>
      <c r="AB1135"/>
      <c r="AC1135"/>
      <c r="AD1135"/>
      <c r="AE1135"/>
      <c r="AF1135"/>
      <c r="AG1135"/>
      <c r="AH1135"/>
      <c r="AI1135"/>
      <c r="AJ1135"/>
      <c r="AK1135"/>
      <c r="AL1135"/>
      <c r="AM1135"/>
      <c r="AN1135"/>
      <c r="AO1135"/>
      <c r="AP1135"/>
      <c r="AQ1135"/>
      <c r="AR1135"/>
      <c r="AS1135"/>
      <c r="AT1135"/>
      <c r="AU1135"/>
      <c r="AV1135"/>
      <c r="AW1135"/>
      <c r="AX1135"/>
      <c r="AY1135"/>
      <c r="AZ1135"/>
      <c r="BA1135"/>
      <c r="BB1135"/>
      <c r="BC1135"/>
      <c r="BD1135"/>
      <c r="BE1135"/>
      <c r="BF1135"/>
      <c r="BG1135"/>
      <c r="BH1135"/>
      <c r="BI1135"/>
      <c r="BJ1135"/>
      <c r="BK1135"/>
      <c r="BL1135"/>
      <c r="BM1135"/>
      <c r="BN1135"/>
      <c r="BO1135"/>
      <c r="BP1135"/>
      <c r="BQ1135"/>
      <c r="BR1135"/>
      <c r="EM1135"/>
    </row>
    <row r="1136" spans="16:143" x14ac:dyDescent="0.2">
      <c r="P1136"/>
      <c r="Q1136"/>
      <c r="S1136"/>
      <c r="T1136"/>
      <c r="U1136"/>
      <c r="V1136"/>
      <c r="W1136"/>
      <c r="X1136"/>
      <c r="Y1136"/>
      <c r="Z1136"/>
      <c r="AA1136"/>
      <c r="AB1136"/>
      <c r="AC1136"/>
      <c r="AD1136"/>
      <c r="AE1136"/>
      <c r="AF1136"/>
      <c r="AG1136"/>
      <c r="AH1136"/>
      <c r="AI1136"/>
      <c r="AJ1136"/>
      <c r="AK1136"/>
      <c r="AL1136"/>
      <c r="AM1136"/>
      <c r="AN1136"/>
      <c r="AO1136"/>
      <c r="AP1136"/>
      <c r="AQ1136"/>
      <c r="AR1136"/>
      <c r="AS1136"/>
      <c r="AT1136"/>
      <c r="AU1136"/>
      <c r="AV1136"/>
      <c r="AW1136"/>
      <c r="AX1136"/>
      <c r="AY1136"/>
      <c r="AZ1136"/>
      <c r="BA1136"/>
      <c r="BB1136"/>
      <c r="BC1136"/>
      <c r="BD1136"/>
      <c r="BE1136"/>
      <c r="BF1136"/>
      <c r="BG1136"/>
      <c r="BH1136"/>
      <c r="BI1136"/>
      <c r="BJ1136"/>
      <c r="BK1136"/>
      <c r="BL1136"/>
      <c r="BM1136"/>
      <c r="BN1136"/>
      <c r="BO1136"/>
      <c r="BP1136"/>
      <c r="BQ1136"/>
      <c r="BR1136"/>
      <c r="EM1136"/>
    </row>
    <row r="1137" spans="16:143" x14ac:dyDescent="0.2">
      <c r="P1137"/>
      <c r="Q1137"/>
      <c r="S1137"/>
      <c r="T1137"/>
      <c r="U1137"/>
      <c r="V1137"/>
      <c r="W1137"/>
      <c r="X1137"/>
      <c r="Y1137"/>
      <c r="Z1137"/>
      <c r="AA1137"/>
      <c r="AB1137"/>
      <c r="AC1137"/>
      <c r="AD1137"/>
      <c r="AE1137"/>
      <c r="AF1137"/>
      <c r="AG1137"/>
      <c r="AH1137"/>
      <c r="AI1137"/>
      <c r="AJ1137"/>
      <c r="AK1137"/>
      <c r="AL1137"/>
      <c r="AM1137"/>
      <c r="AN1137"/>
      <c r="AO1137"/>
      <c r="AP1137"/>
      <c r="AQ1137"/>
      <c r="AR1137"/>
      <c r="AS1137"/>
      <c r="AT1137"/>
      <c r="AU1137"/>
      <c r="AV1137"/>
      <c r="AW1137"/>
      <c r="AX1137"/>
      <c r="AY1137"/>
      <c r="AZ1137"/>
      <c r="BA1137"/>
      <c r="BB1137"/>
      <c r="BC1137"/>
      <c r="BD1137"/>
      <c r="BE1137"/>
      <c r="BF1137"/>
      <c r="BG1137"/>
      <c r="BH1137"/>
      <c r="BI1137"/>
      <c r="BJ1137"/>
      <c r="BK1137"/>
      <c r="BL1137"/>
      <c r="BM1137"/>
      <c r="BN1137"/>
      <c r="BO1137"/>
      <c r="BP1137"/>
      <c r="BQ1137"/>
      <c r="BR1137"/>
      <c r="EM1137"/>
    </row>
    <row r="1138" spans="16:143" x14ac:dyDescent="0.2">
      <c r="P1138"/>
      <c r="Q1138"/>
      <c r="S1138"/>
      <c r="T1138"/>
      <c r="U1138"/>
      <c r="V1138"/>
      <c r="W1138"/>
      <c r="X1138"/>
      <c r="Y1138"/>
      <c r="Z1138"/>
      <c r="AA1138"/>
      <c r="AB1138"/>
      <c r="AC1138"/>
      <c r="AD1138"/>
      <c r="AE1138"/>
      <c r="AF1138"/>
      <c r="AG1138"/>
      <c r="AH1138"/>
      <c r="AI1138"/>
      <c r="AJ1138"/>
      <c r="AK1138"/>
      <c r="AL1138"/>
      <c r="AM1138"/>
      <c r="AN1138"/>
      <c r="AO1138"/>
      <c r="AP1138"/>
      <c r="AQ1138"/>
      <c r="AR1138"/>
      <c r="AS1138"/>
      <c r="AT1138"/>
      <c r="AU1138"/>
      <c r="AV1138"/>
      <c r="AW1138"/>
      <c r="AX1138"/>
      <c r="AY1138"/>
      <c r="AZ1138"/>
      <c r="BA1138"/>
      <c r="BB1138"/>
      <c r="BC1138"/>
      <c r="BD1138"/>
      <c r="BE1138"/>
      <c r="BF1138"/>
      <c r="BG1138"/>
      <c r="BH1138"/>
      <c r="BI1138"/>
      <c r="BJ1138"/>
      <c r="BK1138"/>
      <c r="BL1138"/>
      <c r="BM1138"/>
      <c r="BN1138"/>
      <c r="BO1138"/>
      <c r="BP1138"/>
      <c r="BQ1138"/>
      <c r="BR1138"/>
      <c r="EM1138"/>
    </row>
    <row r="1139" spans="16:143" x14ac:dyDescent="0.2">
      <c r="P1139"/>
      <c r="Q1139"/>
      <c r="S1139"/>
      <c r="T1139"/>
      <c r="U1139"/>
      <c r="V1139"/>
      <c r="W1139"/>
      <c r="X1139"/>
      <c r="Y1139"/>
      <c r="Z1139"/>
      <c r="AA1139"/>
      <c r="AB1139"/>
      <c r="AC1139"/>
      <c r="AD1139"/>
      <c r="AE1139"/>
      <c r="AF1139"/>
      <c r="AG1139"/>
      <c r="AH1139"/>
      <c r="AI1139"/>
      <c r="AJ1139"/>
      <c r="AK1139"/>
      <c r="AL1139"/>
      <c r="AM1139"/>
      <c r="AN1139"/>
      <c r="AO1139"/>
      <c r="AP1139"/>
      <c r="AQ1139"/>
      <c r="AR1139"/>
      <c r="AS1139"/>
      <c r="AT1139"/>
      <c r="AU1139"/>
      <c r="AV1139"/>
      <c r="AW1139"/>
      <c r="AX1139"/>
      <c r="AY1139"/>
      <c r="AZ1139"/>
      <c r="BA1139"/>
      <c r="BB1139"/>
      <c r="BC1139"/>
      <c r="BD1139"/>
      <c r="BE1139"/>
      <c r="BF1139"/>
      <c r="BG1139"/>
      <c r="BH1139"/>
      <c r="BI1139"/>
      <c r="BJ1139"/>
      <c r="BK1139"/>
      <c r="BL1139"/>
      <c r="BM1139"/>
      <c r="BN1139"/>
      <c r="BO1139"/>
      <c r="BP1139"/>
      <c r="BQ1139"/>
      <c r="BR1139"/>
      <c r="EM1139"/>
    </row>
    <row r="1140" spans="16:143" x14ac:dyDescent="0.2">
      <c r="P1140"/>
      <c r="Q1140"/>
      <c r="S1140"/>
      <c r="T1140"/>
      <c r="U1140"/>
      <c r="V1140"/>
      <c r="W1140"/>
      <c r="X1140"/>
      <c r="Y1140"/>
      <c r="Z1140"/>
      <c r="AA1140"/>
      <c r="AB1140"/>
      <c r="AC1140"/>
      <c r="AD1140"/>
      <c r="AE1140"/>
      <c r="AF1140"/>
      <c r="AG1140"/>
      <c r="AH1140"/>
      <c r="AI1140"/>
      <c r="AJ1140"/>
      <c r="AK1140"/>
      <c r="AL1140"/>
      <c r="AM1140"/>
      <c r="AN1140"/>
      <c r="AO1140"/>
      <c r="AP1140"/>
      <c r="AQ1140"/>
      <c r="AR1140"/>
      <c r="AS1140"/>
      <c r="AT1140"/>
      <c r="AU1140"/>
      <c r="AV1140"/>
      <c r="AW1140"/>
      <c r="AX1140"/>
      <c r="AY1140"/>
      <c r="AZ1140"/>
      <c r="BA1140"/>
      <c r="BB1140"/>
      <c r="BC1140"/>
      <c r="BD1140"/>
      <c r="BE1140"/>
      <c r="BF1140"/>
      <c r="BG1140"/>
      <c r="BH1140"/>
      <c r="BI1140"/>
      <c r="BJ1140"/>
      <c r="BK1140"/>
      <c r="BL1140"/>
      <c r="BM1140"/>
      <c r="BN1140"/>
      <c r="BO1140"/>
      <c r="BP1140"/>
      <c r="BQ1140"/>
      <c r="BR1140"/>
      <c r="EM1140"/>
    </row>
    <row r="1141" spans="16:143" x14ac:dyDescent="0.2">
      <c r="P1141"/>
      <c r="Q1141"/>
      <c r="S1141"/>
      <c r="T1141"/>
      <c r="U1141"/>
      <c r="V1141"/>
      <c r="W1141"/>
      <c r="X1141"/>
      <c r="Y1141"/>
      <c r="Z1141"/>
      <c r="AA1141"/>
      <c r="AB1141"/>
      <c r="AC1141"/>
      <c r="AD1141"/>
      <c r="AE1141"/>
      <c r="AF1141"/>
      <c r="AG1141"/>
      <c r="AH1141"/>
      <c r="AI1141"/>
      <c r="AJ1141"/>
      <c r="AK1141"/>
      <c r="AL1141"/>
      <c r="AM1141"/>
      <c r="AN1141"/>
      <c r="AO1141"/>
      <c r="AP1141"/>
      <c r="AQ1141"/>
      <c r="AR1141"/>
      <c r="AS1141"/>
      <c r="AT1141"/>
      <c r="AU1141"/>
      <c r="AV1141"/>
      <c r="AW1141"/>
      <c r="AX1141"/>
      <c r="AY1141"/>
      <c r="AZ1141"/>
      <c r="BA1141"/>
      <c r="BB1141"/>
      <c r="BC1141"/>
      <c r="BD1141"/>
      <c r="BE1141"/>
      <c r="BF1141"/>
      <c r="BG1141"/>
      <c r="BH1141"/>
      <c r="BI1141"/>
      <c r="BJ1141"/>
      <c r="BK1141"/>
      <c r="BL1141"/>
      <c r="BM1141"/>
      <c r="BN1141"/>
      <c r="BO1141"/>
      <c r="BP1141"/>
      <c r="BQ1141"/>
      <c r="BR1141"/>
      <c r="EM1141"/>
    </row>
    <row r="1142" spans="16:143" x14ac:dyDescent="0.2">
      <c r="P1142"/>
      <c r="Q1142"/>
      <c r="S1142"/>
      <c r="T1142"/>
      <c r="U1142"/>
      <c r="V1142"/>
      <c r="W1142"/>
      <c r="X1142"/>
      <c r="Y1142"/>
      <c r="Z1142"/>
      <c r="AA1142"/>
      <c r="AB1142"/>
      <c r="AC1142"/>
      <c r="AD1142"/>
      <c r="AE1142"/>
      <c r="AF1142"/>
      <c r="AG1142"/>
      <c r="AH1142"/>
      <c r="AI1142"/>
      <c r="AJ1142"/>
      <c r="AK1142"/>
      <c r="AL1142"/>
      <c r="AM1142"/>
      <c r="AN1142"/>
      <c r="AO1142"/>
      <c r="AP1142"/>
      <c r="AQ1142"/>
      <c r="AR1142"/>
      <c r="AS1142"/>
      <c r="AT1142"/>
      <c r="AU1142"/>
      <c r="AV1142"/>
      <c r="AW1142"/>
      <c r="AX1142"/>
      <c r="AY1142"/>
      <c r="AZ1142"/>
      <c r="BA1142"/>
      <c r="BB1142"/>
      <c r="BC1142"/>
      <c r="BD1142"/>
      <c r="BE1142"/>
      <c r="BF1142"/>
      <c r="BG1142"/>
      <c r="BH1142"/>
      <c r="BI1142"/>
      <c r="BJ1142"/>
      <c r="BK1142"/>
      <c r="BL1142"/>
      <c r="BM1142"/>
      <c r="BN1142"/>
      <c r="BO1142"/>
      <c r="BP1142"/>
      <c r="BQ1142"/>
      <c r="BR1142"/>
      <c r="EM1142"/>
    </row>
    <row r="1143" spans="16:143" x14ac:dyDescent="0.2">
      <c r="P1143"/>
      <c r="Q1143"/>
      <c r="S1143"/>
      <c r="T1143"/>
      <c r="U1143"/>
      <c r="V1143"/>
      <c r="W1143"/>
      <c r="X1143"/>
      <c r="Y1143"/>
      <c r="Z1143"/>
      <c r="AA1143"/>
      <c r="AB1143"/>
      <c r="AC1143"/>
      <c r="AD1143"/>
      <c r="AE1143"/>
      <c r="AF1143"/>
      <c r="AG1143"/>
      <c r="AH1143"/>
      <c r="AI1143"/>
      <c r="AJ1143"/>
      <c r="AK1143"/>
      <c r="AL1143"/>
      <c r="AM1143"/>
      <c r="AN1143"/>
      <c r="AO1143"/>
      <c r="AP1143"/>
      <c r="AQ1143"/>
      <c r="AR1143"/>
      <c r="AS1143"/>
      <c r="AT1143"/>
      <c r="AU1143"/>
      <c r="AV1143"/>
      <c r="AW1143"/>
      <c r="AX1143"/>
      <c r="AY1143"/>
      <c r="AZ1143"/>
      <c r="BA1143"/>
      <c r="BB1143"/>
      <c r="BC1143"/>
      <c r="BD1143"/>
      <c r="BE1143"/>
      <c r="BF1143"/>
      <c r="BG1143"/>
      <c r="BH1143"/>
      <c r="BI1143"/>
      <c r="BJ1143"/>
      <c r="BK1143"/>
      <c r="BL1143"/>
      <c r="BM1143"/>
      <c r="BN1143"/>
      <c r="BO1143"/>
      <c r="BP1143"/>
      <c r="BQ1143"/>
      <c r="BR1143"/>
      <c r="EM1143"/>
    </row>
    <row r="1144" spans="16:143" x14ac:dyDescent="0.2">
      <c r="P1144"/>
      <c r="Q1144"/>
      <c r="S1144"/>
      <c r="T1144"/>
      <c r="U1144"/>
      <c r="V1144"/>
      <c r="W1144"/>
      <c r="X1144"/>
      <c r="Y1144"/>
      <c r="Z1144"/>
      <c r="AA1144"/>
      <c r="AB1144"/>
      <c r="AC1144"/>
      <c r="AD1144"/>
      <c r="AE1144"/>
      <c r="AF1144"/>
      <c r="AG1144"/>
      <c r="AH1144"/>
      <c r="AI1144"/>
      <c r="AJ1144"/>
      <c r="AK1144"/>
      <c r="AL1144"/>
      <c r="AM1144"/>
      <c r="AN1144"/>
      <c r="AO1144"/>
      <c r="AP1144"/>
      <c r="AQ1144"/>
      <c r="AR1144"/>
      <c r="AS1144"/>
      <c r="AT1144"/>
      <c r="AU1144"/>
      <c r="AV1144"/>
      <c r="AW1144"/>
      <c r="AX1144"/>
      <c r="AY1144"/>
      <c r="AZ1144"/>
      <c r="BA1144"/>
      <c r="BB1144"/>
      <c r="BC1144"/>
      <c r="BD1144"/>
      <c r="BE1144"/>
      <c r="BF1144"/>
      <c r="BG1144"/>
      <c r="BH1144"/>
      <c r="BI1144"/>
      <c r="BJ1144"/>
      <c r="BK1144"/>
      <c r="BL1144"/>
      <c r="BM1144"/>
      <c r="BN1144"/>
      <c r="BO1144"/>
      <c r="BP1144"/>
      <c r="BQ1144"/>
      <c r="BR1144"/>
      <c r="EM1144"/>
    </row>
    <row r="1145" spans="16:143" x14ac:dyDescent="0.2">
      <c r="P1145"/>
      <c r="Q1145"/>
      <c r="S1145"/>
      <c r="T1145"/>
      <c r="U1145"/>
      <c r="V1145"/>
      <c r="W1145"/>
      <c r="X1145"/>
      <c r="Y1145"/>
      <c r="Z1145"/>
      <c r="AA1145"/>
      <c r="AB1145"/>
      <c r="AC1145"/>
      <c r="AD1145"/>
      <c r="AE1145"/>
      <c r="AF1145"/>
      <c r="AG1145"/>
      <c r="AH1145"/>
      <c r="AI1145"/>
      <c r="AJ1145"/>
      <c r="AK1145"/>
      <c r="AL1145"/>
      <c r="AM1145"/>
      <c r="AN1145"/>
      <c r="AO1145"/>
      <c r="AP1145"/>
      <c r="AQ1145"/>
      <c r="AR1145"/>
      <c r="AS1145"/>
      <c r="AT1145"/>
      <c r="AU1145"/>
      <c r="AV1145"/>
      <c r="AW1145"/>
      <c r="AX1145"/>
      <c r="AY1145"/>
      <c r="AZ1145"/>
      <c r="BA1145"/>
      <c r="BB1145"/>
      <c r="BC1145"/>
      <c r="BD1145"/>
      <c r="BE1145"/>
      <c r="BF1145"/>
      <c r="BG1145"/>
      <c r="BH1145"/>
      <c r="BI1145"/>
      <c r="BJ1145"/>
      <c r="BK1145"/>
      <c r="BL1145"/>
      <c r="BM1145"/>
      <c r="BN1145"/>
      <c r="BO1145"/>
      <c r="BP1145"/>
      <c r="BQ1145"/>
      <c r="BR1145"/>
      <c r="EM1145"/>
    </row>
    <row r="1146" spans="16:143" x14ac:dyDescent="0.2">
      <c r="P1146"/>
      <c r="Q1146"/>
      <c r="S1146"/>
      <c r="T1146"/>
      <c r="U1146"/>
      <c r="V1146"/>
      <c r="W1146"/>
      <c r="X1146"/>
      <c r="Y1146"/>
      <c r="Z1146"/>
      <c r="AA1146"/>
      <c r="AB1146"/>
      <c r="AC1146"/>
      <c r="AD1146"/>
      <c r="AE1146"/>
      <c r="AF1146"/>
      <c r="AG1146"/>
      <c r="AH1146"/>
      <c r="AI1146"/>
      <c r="AJ1146"/>
      <c r="AK1146"/>
      <c r="AL1146"/>
      <c r="AM1146"/>
      <c r="AN1146"/>
      <c r="AO1146"/>
      <c r="AP1146"/>
      <c r="AQ1146"/>
      <c r="AR1146"/>
      <c r="AS1146"/>
      <c r="AT1146"/>
      <c r="AU1146"/>
      <c r="AV1146"/>
      <c r="AW1146"/>
      <c r="AX1146"/>
      <c r="AY1146"/>
      <c r="AZ1146"/>
      <c r="BA1146"/>
      <c r="BB1146"/>
      <c r="BC1146"/>
      <c r="BD1146"/>
      <c r="BE1146"/>
      <c r="BF1146"/>
      <c r="BG1146"/>
      <c r="BH1146"/>
      <c r="BI1146"/>
      <c r="BJ1146"/>
      <c r="BK1146"/>
      <c r="BL1146"/>
      <c r="BM1146"/>
      <c r="BN1146"/>
      <c r="BO1146"/>
      <c r="BP1146"/>
      <c r="BQ1146"/>
      <c r="BR1146"/>
      <c r="EM1146"/>
    </row>
    <row r="1147" spans="16:143" x14ac:dyDescent="0.2">
      <c r="P1147"/>
      <c r="Q1147"/>
      <c r="S1147"/>
      <c r="T1147"/>
      <c r="U1147"/>
      <c r="V1147"/>
      <c r="W1147"/>
      <c r="X1147"/>
      <c r="Y1147"/>
      <c r="Z1147"/>
      <c r="AA1147"/>
      <c r="AB1147"/>
      <c r="AC1147"/>
      <c r="AD1147"/>
      <c r="AE1147"/>
      <c r="AF1147"/>
      <c r="AG1147"/>
      <c r="AH1147"/>
      <c r="AI1147"/>
      <c r="AJ1147"/>
      <c r="AK1147"/>
      <c r="AL1147"/>
      <c r="AM1147"/>
      <c r="AN1147"/>
      <c r="AO1147"/>
      <c r="AP1147"/>
      <c r="AQ1147"/>
      <c r="AR1147"/>
      <c r="AS1147"/>
      <c r="AT1147"/>
      <c r="AU1147"/>
      <c r="AV1147"/>
      <c r="AW1147"/>
      <c r="AX1147"/>
      <c r="AY1147"/>
      <c r="AZ1147"/>
      <c r="BA1147"/>
      <c r="BB1147"/>
      <c r="BC1147"/>
      <c r="BD1147"/>
      <c r="BE1147"/>
      <c r="BF1147"/>
      <c r="BG1147"/>
      <c r="BH1147"/>
      <c r="BI1147"/>
      <c r="BJ1147"/>
      <c r="BK1147"/>
      <c r="BL1147"/>
      <c r="BM1147"/>
      <c r="BN1147"/>
      <c r="BO1147"/>
      <c r="BP1147"/>
      <c r="BQ1147"/>
      <c r="BR1147"/>
      <c r="EM1147"/>
    </row>
    <row r="1148" spans="16:143" x14ac:dyDescent="0.2">
      <c r="P1148"/>
      <c r="Q1148"/>
      <c r="S1148"/>
      <c r="T1148"/>
      <c r="U1148"/>
      <c r="V1148"/>
      <c r="W1148"/>
      <c r="X1148"/>
      <c r="Y1148"/>
      <c r="Z1148"/>
      <c r="AA1148"/>
      <c r="AB1148"/>
      <c r="AC1148"/>
      <c r="AD1148"/>
      <c r="AE1148"/>
      <c r="AF1148"/>
      <c r="AG1148"/>
      <c r="AH1148"/>
      <c r="AI1148"/>
      <c r="AJ1148"/>
      <c r="AK1148"/>
      <c r="AL1148"/>
      <c r="AM1148"/>
      <c r="AN1148"/>
      <c r="AO1148"/>
      <c r="AP1148"/>
      <c r="AQ1148"/>
      <c r="AR1148"/>
      <c r="AS1148"/>
      <c r="AT1148"/>
      <c r="AU1148"/>
      <c r="AV1148"/>
      <c r="AW1148"/>
      <c r="AX1148"/>
      <c r="AY1148"/>
      <c r="AZ1148"/>
      <c r="BA1148"/>
      <c r="BB1148"/>
      <c r="BC1148"/>
      <c r="BD1148"/>
      <c r="BE1148"/>
      <c r="BF1148"/>
      <c r="BG1148"/>
      <c r="BH1148"/>
      <c r="BI1148"/>
      <c r="BJ1148"/>
      <c r="BK1148"/>
      <c r="BL1148"/>
      <c r="BM1148"/>
      <c r="BN1148"/>
      <c r="BO1148"/>
      <c r="BP1148"/>
      <c r="BQ1148"/>
      <c r="BR1148"/>
      <c r="EM1148"/>
    </row>
    <row r="1149" spans="16:143" x14ac:dyDescent="0.2">
      <c r="P1149"/>
      <c r="Q1149"/>
      <c r="S1149"/>
      <c r="T1149"/>
      <c r="U1149"/>
      <c r="V1149"/>
      <c r="W1149"/>
      <c r="X1149"/>
      <c r="Y1149"/>
      <c r="Z1149"/>
      <c r="AA1149"/>
      <c r="AB1149"/>
      <c r="AC1149"/>
      <c r="AD1149"/>
      <c r="AE1149"/>
      <c r="AF1149"/>
      <c r="AG1149"/>
      <c r="AH1149"/>
      <c r="AI1149"/>
      <c r="AJ1149"/>
      <c r="AK1149"/>
      <c r="AL1149"/>
      <c r="AM1149"/>
      <c r="AN1149"/>
      <c r="AO1149"/>
      <c r="AP1149"/>
      <c r="AQ1149"/>
      <c r="AR1149"/>
      <c r="AS1149"/>
      <c r="AT1149"/>
      <c r="AU1149"/>
      <c r="AV1149"/>
      <c r="AW1149"/>
      <c r="AX1149"/>
      <c r="AY1149"/>
      <c r="AZ1149"/>
      <c r="BA1149"/>
      <c r="BB1149"/>
      <c r="BC1149"/>
      <c r="BD1149"/>
      <c r="BE1149"/>
      <c r="BF1149"/>
      <c r="BG1149"/>
      <c r="BH1149"/>
      <c r="BI1149"/>
      <c r="BJ1149"/>
      <c r="BK1149"/>
      <c r="BL1149"/>
      <c r="BM1149"/>
      <c r="BN1149"/>
      <c r="BO1149"/>
      <c r="BP1149"/>
      <c r="BQ1149"/>
      <c r="BR1149"/>
      <c r="EM1149"/>
    </row>
    <row r="1150" spans="16:143" x14ac:dyDescent="0.2">
      <c r="P1150"/>
      <c r="Q1150"/>
      <c r="S1150"/>
      <c r="T1150"/>
      <c r="U1150"/>
      <c r="V1150"/>
      <c r="W1150"/>
      <c r="X1150"/>
      <c r="Y1150"/>
      <c r="Z1150"/>
      <c r="AA1150"/>
      <c r="AB1150"/>
      <c r="AC1150"/>
      <c r="AD1150"/>
      <c r="AE1150"/>
      <c r="AF1150"/>
      <c r="AG1150"/>
      <c r="AH1150"/>
      <c r="AI1150"/>
      <c r="AJ1150"/>
      <c r="AK1150"/>
      <c r="AL1150"/>
      <c r="AM1150"/>
      <c r="AN1150"/>
      <c r="AO1150"/>
      <c r="AP1150"/>
      <c r="AQ1150"/>
      <c r="AR1150"/>
      <c r="AS1150"/>
      <c r="AT1150"/>
      <c r="AU1150"/>
      <c r="AV1150"/>
      <c r="AW1150"/>
      <c r="AX1150"/>
      <c r="AY1150"/>
      <c r="AZ1150"/>
      <c r="BA1150"/>
      <c r="BB1150"/>
      <c r="BC1150"/>
      <c r="BD1150"/>
      <c r="BE1150"/>
      <c r="BF1150"/>
      <c r="BG1150"/>
      <c r="BH1150"/>
      <c r="BI1150"/>
      <c r="BJ1150"/>
      <c r="BK1150"/>
      <c r="BL1150"/>
      <c r="BM1150"/>
      <c r="BN1150"/>
      <c r="BO1150"/>
      <c r="BP1150"/>
      <c r="BQ1150"/>
      <c r="BR1150"/>
      <c r="EM1150"/>
    </row>
    <row r="1151" spans="16:143" x14ac:dyDescent="0.2">
      <c r="P1151"/>
      <c r="Q1151"/>
      <c r="S1151"/>
      <c r="T1151"/>
      <c r="U1151"/>
      <c r="V1151"/>
      <c r="W1151"/>
      <c r="X1151"/>
      <c r="Y1151"/>
      <c r="Z1151"/>
      <c r="AA1151"/>
      <c r="AB1151"/>
      <c r="AC1151"/>
      <c r="AD1151"/>
      <c r="AE1151"/>
      <c r="AF1151"/>
      <c r="AG1151"/>
      <c r="AH1151"/>
      <c r="AI1151"/>
      <c r="AJ1151"/>
      <c r="AK1151"/>
      <c r="AL1151"/>
      <c r="AM1151"/>
      <c r="AN1151"/>
      <c r="AO1151"/>
      <c r="AP1151"/>
      <c r="AQ1151"/>
      <c r="AR1151"/>
      <c r="AS1151"/>
      <c r="AT1151"/>
      <c r="AU1151"/>
      <c r="AV1151"/>
      <c r="AW1151"/>
      <c r="AX1151"/>
      <c r="AY1151"/>
      <c r="AZ1151"/>
      <c r="BA1151"/>
      <c r="BB1151"/>
      <c r="BC1151"/>
      <c r="BD1151"/>
      <c r="BE1151"/>
      <c r="BF1151"/>
      <c r="BG1151"/>
      <c r="BH1151"/>
      <c r="BI1151"/>
      <c r="BJ1151"/>
      <c r="BK1151"/>
      <c r="BL1151"/>
      <c r="BM1151"/>
      <c r="BN1151"/>
      <c r="BO1151"/>
      <c r="BP1151"/>
      <c r="BQ1151"/>
      <c r="BR1151"/>
      <c r="EM1151"/>
    </row>
    <row r="1152" spans="16:143" x14ac:dyDescent="0.2">
      <c r="P1152"/>
      <c r="Q1152"/>
      <c r="S1152"/>
      <c r="T1152"/>
      <c r="U1152"/>
      <c r="V1152"/>
      <c r="W1152"/>
      <c r="X1152"/>
      <c r="Y1152"/>
      <c r="Z1152"/>
      <c r="AA1152"/>
      <c r="AB1152"/>
      <c r="AC1152"/>
      <c r="AD1152"/>
      <c r="AE1152"/>
      <c r="AF1152"/>
      <c r="AG1152"/>
      <c r="AH1152"/>
      <c r="AI1152"/>
      <c r="AJ1152"/>
      <c r="AK1152"/>
      <c r="AL1152"/>
      <c r="AM1152"/>
      <c r="AN1152"/>
      <c r="AO1152"/>
      <c r="AP1152"/>
      <c r="AQ1152"/>
      <c r="AR1152"/>
      <c r="AS1152"/>
      <c r="AT1152"/>
      <c r="AU1152"/>
      <c r="AV1152"/>
      <c r="AW1152"/>
      <c r="AX1152"/>
      <c r="AY1152"/>
      <c r="AZ1152"/>
      <c r="BA1152"/>
      <c r="BB1152"/>
      <c r="BC1152"/>
      <c r="BD1152"/>
      <c r="BE1152"/>
      <c r="BF1152"/>
      <c r="BG1152"/>
      <c r="BH1152"/>
      <c r="BI1152"/>
      <c r="BJ1152"/>
      <c r="BK1152"/>
      <c r="BL1152"/>
      <c r="BM1152"/>
      <c r="BN1152"/>
      <c r="BO1152"/>
      <c r="BP1152"/>
      <c r="BQ1152"/>
      <c r="BR1152"/>
      <c r="EM1152"/>
    </row>
    <row r="1153" spans="16:143" x14ac:dyDescent="0.2">
      <c r="P1153"/>
      <c r="Q1153"/>
      <c r="S1153"/>
      <c r="T1153"/>
      <c r="U1153"/>
      <c r="V1153"/>
      <c r="W1153"/>
      <c r="X1153"/>
      <c r="Y1153"/>
      <c r="Z1153"/>
      <c r="AA1153"/>
      <c r="AB1153"/>
      <c r="AC1153"/>
      <c r="AD1153"/>
      <c r="AE1153"/>
      <c r="AF1153"/>
      <c r="AG1153"/>
      <c r="AH1153"/>
      <c r="AI1153"/>
      <c r="AJ1153"/>
      <c r="AK1153"/>
      <c r="AL1153"/>
      <c r="AM1153"/>
      <c r="AN1153"/>
      <c r="AO1153"/>
      <c r="AP1153"/>
      <c r="AQ1153"/>
      <c r="AR1153"/>
      <c r="AS1153"/>
      <c r="AT1153"/>
      <c r="AU1153"/>
      <c r="AV1153"/>
      <c r="AW1153"/>
      <c r="AX1153"/>
      <c r="AY1153"/>
      <c r="AZ1153"/>
      <c r="BA1153"/>
      <c r="BB1153"/>
      <c r="BC1153"/>
      <c r="BD1153"/>
      <c r="BE1153"/>
      <c r="BF1153"/>
      <c r="BG1153"/>
      <c r="BH1153"/>
      <c r="BI1153"/>
      <c r="BJ1153"/>
      <c r="BK1153"/>
      <c r="BL1153"/>
      <c r="BM1153"/>
      <c r="BN1153"/>
      <c r="BO1153"/>
      <c r="BP1153"/>
      <c r="BQ1153"/>
      <c r="BR1153"/>
      <c r="EM1153"/>
    </row>
    <row r="1154" spans="16:143" x14ac:dyDescent="0.2">
      <c r="P1154"/>
      <c r="Q1154"/>
      <c r="S1154"/>
      <c r="T1154"/>
      <c r="U1154"/>
      <c r="V1154"/>
      <c r="W1154"/>
      <c r="X1154"/>
      <c r="Y1154"/>
      <c r="Z1154"/>
      <c r="AA1154"/>
      <c r="AB1154"/>
      <c r="AC1154"/>
      <c r="AD1154"/>
      <c r="AE1154"/>
      <c r="AF1154"/>
      <c r="AG1154"/>
      <c r="AH1154"/>
      <c r="AI1154"/>
      <c r="AJ1154"/>
      <c r="AK1154"/>
      <c r="AL1154"/>
      <c r="AM1154"/>
      <c r="AN1154"/>
      <c r="AO1154"/>
      <c r="AP1154"/>
      <c r="AQ1154"/>
      <c r="AR1154"/>
      <c r="AS1154"/>
      <c r="AT1154"/>
      <c r="AU1154"/>
      <c r="AV1154"/>
      <c r="AW1154"/>
      <c r="AX1154"/>
      <c r="AY1154"/>
      <c r="AZ1154"/>
      <c r="BA1154"/>
      <c r="BB1154"/>
      <c r="BC1154"/>
      <c r="BD1154"/>
      <c r="BE1154"/>
      <c r="BF1154"/>
      <c r="BG1154"/>
      <c r="BH1154"/>
      <c r="BI1154"/>
      <c r="BJ1154"/>
      <c r="BK1154"/>
      <c r="BL1154"/>
      <c r="BM1154"/>
      <c r="BN1154"/>
      <c r="BO1154"/>
      <c r="BP1154"/>
      <c r="BQ1154"/>
      <c r="BR1154"/>
      <c r="EM1154"/>
    </row>
    <row r="1155" spans="16:143" x14ac:dyDescent="0.2">
      <c r="P1155"/>
      <c r="Q1155"/>
      <c r="S1155"/>
      <c r="T1155"/>
      <c r="U1155"/>
      <c r="V1155"/>
      <c r="W1155"/>
      <c r="X1155"/>
      <c r="Y1155"/>
      <c r="Z1155"/>
      <c r="AA1155"/>
      <c r="AB1155"/>
      <c r="AC1155"/>
      <c r="AD1155"/>
      <c r="AE1155"/>
      <c r="AF1155"/>
      <c r="AG1155"/>
      <c r="AH1155"/>
      <c r="AI1155"/>
      <c r="AJ1155"/>
      <c r="AK1155"/>
      <c r="AL1155"/>
      <c r="AM1155"/>
      <c r="AN1155"/>
      <c r="AO1155"/>
      <c r="AP1155"/>
      <c r="AQ1155"/>
      <c r="AR1155"/>
      <c r="AS1155"/>
      <c r="AT1155"/>
      <c r="AU1155"/>
      <c r="AV1155"/>
      <c r="AW1155"/>
      <c r="AX1155"/>
      <c r="AY1155"/>
      <c r="AZ1155"/>
      <c r="BA1155"/>
      <c r="BB1155"/>
      <c r="BC1155"/>
      <c r="BD1155"/>
      <c r="BE1155"/>
      <c r="BF1155"/>
      <c r="BG1155"/>
      <c r="BH1155"/>
      <c r="BI1155"/>
      <c r="BJ1155"/>
      <c r="BK1155"/>
      <c r="BL1155"/>
      <c r="BM1155"/>
      <c r="BN1155"/>
      <c r="BO1155"/>
      <c r="BP1155"/>
      <c r="BQ1155"/>
      <c r="BR1155"/>
      <c r="EM1155"/>
    </row>
    <row r="1156" spans="16:143" x14ac:dyDescent="0.2">
      <c r="P1156"/>
      <c r="Q1156"/>
      <c r="S1156"/>
      <c r="T1156"/>
      <c r="U1156"/>
      <c r="V1156"/>
      <c r="W1156"/>
      <c r="X1156"/>
      <c r="Y1156"/>
      <c r="Z1156"/>
      <c r="AA1156"/>
      <c r="AB1156"/>
      <c r="AC1156"/>
      <c r="AD1156"/>
      <c r="AE1156"/>
      <c r="AF1156"/>
      <c r="AG1156"/>
      <c r="AH1156"/>
      <c r="AI1156"/>
      <c r="AJ1156"/>
      <c r="AK1156"/>
      <c r="AL1156"/>
      <c r="AM1156"/>
      <c r="AN1156"/>
      <c r="AO1156"/>
      <c r="AP1156"/>
      <c r="AQ1156"/>
      <c r="AR1156"/>
      <c r="AS1156"/>
      <c r="AT1156"/>
      <c r="AU1156"/>
      <c r="AV1156"/>
      <c r="AW1156"/>
      <c r="AX1156"/>
      <c r="AY1156"/>
      <c r="AZ1156"/>
      <c r="BA1156"/>
      <c r="BB1156"/>
      <c r="BC1156"/>
      <c r="BD1156"/>
      <c r="BE1156"/>
      <c r="BF1156"/>
      <c r="BG1156"/>
      <c r="BH1156"/>
      <c r="BI1156"/>
      <c r="BJ1156"/>
      <c r="BK1156"/>
      <c r="BL1156"/>
      <c r="BM1156"/>
      <c r="BN1156"/>
      <c r="BO1156"/>
      <c r="BP1156"/>
      <c r="BQ1156"/>
      <c r="BR1156"/>
      <c r="EM1156"/>
    </row>
    <row r="1157" spans="16:143" x14ac:dyDescent="0.2">
      <c r="P1157"/>
      <c r="Q1157"/>
      <c r="S1157"/>
      <c r="T1157"/>
      <c r="U1157"/>
      <c r="V1157"/>
      <c r="W1157"/>
      <c r="X1157"/>
      <c r="Y1157"/>
      <c r="Z1157"/>
      <c r="AA1157"/>
      <c r="AB1157"/>
      <c r="AC1157"/>
      <c r="AD1157"/>
      <c r="AE1157"/>
      <c r="AF1157"/>
      <c r="AG1157"/>
      <c r="AH1157"/>
      <c r="AI1157"/>
      <c r="AJ1157"/>
      <c r="AK1157"/>
      <c r="AL1157"/>
      <c r="AM1157"/>
      <c r="AN1157"/>
      <c r="AO1157"/>
      <c r="AP1157"/>
      <c r="AQ1157"/>
      <c r="AR1157"/>
      <c r="AS1157"/>
      <c r="AT1157"/>
      <c r="AU1157"/>
      <c r="AV1157"/>
      <c r="AW1157"/>
      <c r="AX1157"/>
      <c r="AY1157"/>
      <c r="AZ1157"/>
      <c r="BA1157"/>
      <c r="BB1157"/>
      <c r="BC1157"/>
      <c r="BD1157"/>
      <c r="BE1157"/>
      <c r="BF1157"/>
      <c r="BG1157"/>
      <c r="BH1157"/>
      <c r="BI1157"/>
      <c r="BJ1157"/>
      <c r="BK1157"/>
      <c r="BL1157"/>
      <c r="BM1157"/>
      <c r="BN1157"/>
      <c r="BO1157"/>
      <c r="BP1157"/>
      <c r="BQ1157"/>
      <c r="BR1157"/>
      <c r="EM1157"/>
    </row>
    <row r="1158" spans="16:143" x14ac:dyDescent="0.2">
      <c r="P1158"/>
      <c r="Q1158"/>
      <c r="S1158"/>
      <c r="T1158"/>
      <c r="U1158"/>
      <c r="V1158"/>
      <c r="W1158"/>
      <c r="X1158"/>
      <c r="Y1158"/>
      <c r="Z1158"/>
      <c r="AA1158"/>
      <c r="AB1158"/>
      <c r="AC1158"/>
      <c r="AD1158"/>
      <c r="AE1158"/>
      <c r="AF1158"/>
      <c r="AG1158"/>
      <c r="AH1158"/>
      <c r="AI1158"/>
      <c r="AJ1158"/>
      <c r="AK1158"/>
      <c r="AL1158"/>
      <c r="AM1158"/>
      <c r="AN1158"/>
      <c r="AO1158"/>
      <c r="AP1158"/>
      <c r="AQ1158"/>
      <c r="AR1158"/>
      <c r="AS1158"/>
      <c r="AT1158"/>
      <c r="AU1158"/>
      <c r="AV1158"/>
      <c r="AW1158"/>
      <c r="AX1158"/>
      <c r="AY1158"/>
      <c r="AZ1158"/>
      <c r="BA1158"/>
      <c r="BB1158"/>
      <c r="BC1158"/>
      <c r="BD1158"/>
      <c r="BE1158"/>
      <c r="BF1158"/>
      <c r="BG1158"/>
      <c r="BH1158"/>
      <c r="BI1158"/>
      <c r="BJ1158"/>
      <c r="BK1158"/>
      <c r="BL1158"/>
      <c r="BM1158"/>
      <c r="BN1158"/>
      <c r="BO1158"/>
      <c r="BP1158"/>
      <c r="BQ1158"/>
      <c r="BR1158"/>
      <c r="EM1158"/>
    </row>
    <row r="1159" spans="16:143" x14ac:dyDescent="0.2">
      <c r="P1159"/>
      <c r="Q1159"/>
      <c r="S1159"/>
      <c r="T1159"/>
      <c r="U1159"/>
      <c r="V1159"/>
      <c r="W1159"/>
      <c r="X1159"/>
      <c r="Y1159"/>
      <c r="Z1159"/>
      <c r="AA1159"/>
      <c r="AB1159"/>
      <c r="AC1159"/>
      <c r="AD1159"/>
      <c r="AE1159"/>
      <c r="AF1159"/>
      <c r="AG1159"/>
      <c r="AH1159"/>
      <c r="AI1159"/>
      <c r="AJ1159"/>
      <c r="AK1159"/>
      <c r="AL1159"/>
      <c r="AM1159"/>
      <c r="AN1159"/>
      <c r="AO1159"/>
      <c r="AP1159"/>
      <c r="AQ1159"/>
      <c r="AR1159"/>
      <c r="AS1159"/>
      <c r="AT1159"/>
      <c r="AU1159"/>
      <c r="AV1159"/>
      <c r="AW1159"/>
      <c r="AX1159"/>
      <c r="AY1159"/>
      <c r="AZ1159"/>
      <c r="BA1159"/>
      <c r="BB1159"/>
      <c r="BC1159"/>
      <c r="BD1159"/>
      <c r="BE1159"/>
      <c r="BF1159"/>
      <c r="BG1159"/>
      <c r="BH1159"/>
      <c r="BI1159"/>
      <c r="BJ1159"/>
      <c r="BK1159"/>
      <c r="BL1159"/>
      <c r="BM1159"/>
      <c r="BN1159"/>
      <c r="BO1159"/>
      <c r="BP1159"/>
      <c r="BQ1159"/>
      <c r="BR1159"/>
      <c r="EM1159"/>
    </row>
    <row r="1160" spans="16:143" x14ac:dyDescent="0.2">
      <c r="P1160"/>
      <c r="Q1160"/>
      <c r="S1160"/>
      <c r="T1160"/>
      <c r="U1160"/>
      <c r="V1160"/>
      <c r="W1160"/>
      <c r="X1160"/>
      <c r="Y1160"/>
      <c r="Z1160"/>
      <c r="AA1160"/>
      <c r="AB1160"/>
      <c r="AC1160"/>
      <c r="AD1160"/>
      <c r="AE1160"/>
      <c r="AF1160"/>
      <c r="AG1160"/>
      <c r="AH1160"/>
      <c r="AI1160"/>
      <c r="AJ1160"/>
      <c r="AK1160"/>
      <c r="AL1160"/>
      <c r="AM1160"/>
      <c r="AN1160"/>
      <c r="AO1160"/>
      <c r="AP1160"/>
      <c r="AQ1160"/>
      <c r="AR1160"/>
      <c r="AS1160"/>
      <c r="AT1160"/>
      <c r="AU1160"/>
      <c r="AV1160"/>
      <c r="AW1160"/>
      <c r="AX1160"/>
      <c r="AY1160"/>
      <c r="AZ1160"/>
      <c r="BA1160"/>
      <c r="BB1160"/>
      <c r="BC1160"/>
      <c r="BD1160"/>
      <c r="BE1160"/>
      <c r="BF1160"/>
      <c r="BG1160"/>
      <c r="BH1160"/>
      <c r="BI1160"/>
      <c r="BJ1160"/>
      <c r="BK1160"/>
      <c r="BL1160"/>
      <c r="BM1160"/>
      <c r="BN1160"/>
      <c r="BO1160"/>
      <c r="BP1160"/>
      <c r="BQ1160"/>
      <c r="BR1160"/>
      <c r="EM1160"/>
    </row>
    <row r="1161" spans="16:143" x14ac:dyDescent="0.2">
      <c r="P1161"/>
      <c r="Q1161"/>
      <c r="S1161"/>
      <c r="T1161"/>
      <c r="U1161"/>
      <c r="V1161"/>
      <c r="W1161"/>
      <c r="X1161"/>
      <c r="Y1161"/>
      <c r="Z1161"/>
      <c r="AA1161"/>
      <c r="AB1161"/>
      <c r="AC1161"/>
      <c r="AD1161"/>
      <c r="AE1161"/>
      <c r="AF1161"/>
      <c r="AG1161"/>
      <c r="AH1161"/>
      <c r="AI1161"/>
      <c r="AJ1161"/>
      <c r="AK1161"/>
      <c r="AL1161"/>
      <c r="AM1161"/>
      <c r="AN1161"/>
      <c r="AO1161"/>
      <c r="AP1161"/>
      <c r="AQ1161"/>
      <c r="AR1161"/>
      <c r="AS1161"/>
      <c r="AT1161"/>
      <c r="AU1161"/>
      <c r="AV1161"/>
      <c r="AW1161"/>
      <c r="AX1161"/>
      <c r="AY1161"/>
      <c r="AZ1161"/>
      <c r="BA1161"/>
      <c r="BB1161"/>
      <c r="BC1161"/>
      <c r="BD1161"/>
      <c r="BE1161"/>
      <c r="BF1161"/>
      <c r="BG1161"/>
      <c r="BH1161"/>
      <c r="BI1161"/>
      <c r="BJ1161"/>
      <c r="BK1161"/>
      <c r="BL1161"/>
      <c r="BM1161"/>
      <c r="BN1161"/>
      <c r="BO1161"/>
      <c r="BP1161"/>
      <c r="BQ1161"/>
      <c r="BR1161"/>
      <c r="EM1161"/>
    </row>
    <row r="1162" spans="16:143" x14ac:dyDescent="0.2">
      <c r="P1162"/>
      <c r="Q1162"/>
      <c r="S1162"/>
      <c r="T1162"/>
      <c r="U1162"/>
      <c r="V1162"/>
      <c r="W1162"/>
      <c r="X1162"/>
      <c r="Y1162"/>
      <c r="Z1162"/>
      <c r="AA1162"/>
      <c r="AB1162"/>
      <c r="AC1162"/>
      <c r="AD1162"/>
      <c r="AE1162"/>
      <c r="AF1162"/>
      <c r="AG1162"/>
      <c r="AH1162"/>
      <c r="AI1162"/>
      <c r="AJ1162"/>
      <c r="AK1162"/>
      <c r="AL1162"/>
      <c r="AM1162"/>
      <c r="AN1162"/>
      <c r="AO1162"/>
      <c r="AP1162"/>
      <c r="AQ1162"/>
      <c r="AR1162"/>
      <c r="AS1162"/>
      <c r="AT1162"/>
      <c r="AU1162"/>
      <c r="AV1162"/>
      <c r="AW1162"/>
      <c r="AX1162"/>
      <c r="AY1162"/>
      <c r="AZ1162"/>
      <c r="BA1162"/>
      <c r="BB1162"/>
      <c r="BC1162"/>
      <c r="BD1162"/>
      <c r="BE1162"/>
      <c r="BF1162"/>
      <c r="BG1162"/>
      <c r="BH1162"/>
      <c r="BI1162"/>
      <c r="BJ1162"/>
      <c r="BK1162"/>
      <c r="BL1162"/>
      <c r="BM1162"/>
      <c r="BN1162"/>
      <c r="BO1162"/>
      <c r="BP1162"/>
      <c r="BQ1162"/>
      <c r="BR1162"/>
      <c r="EM1162"/>
    </row>
    <row r="1163" spans="16:143" x14ac:dyDescent="0.2">
      <c r="P1163"/>
      <c r="Q1163"/>
      <c r="S1163"/>
      <c r="T1163"/>
      <c r="U1163"/>
      <c r="V1163"/>
      <c r="W1163"/>
      <c r="X1163"/>
      <c r="Y1163"/>
      <c r="Z1163"/>
      <c r="AA1163"/>
      <c r="AB1163"/>
      <c r="AC1163"/>
      <c r="AD1163"/>
      <c r="AE1163"/>
      <c r="AF1163"/>
      <c r="AG1163"/>
      <c r="AH1163"/>
      <c r="AI1163"/>
      <c r="AJ1163"/>
      <c r="AK1163"/>
      <c r="AL1163"/>
      <c r="AM1163"/>
      <c r="AN1163"/>
      <c r="AO1163"/>
      <c r="AP1163"/>
      <c r="AQ1163"/>
      <c r="AR1163"/>
      <c r="AS1163"/>
      <c r="AT1163"/>
      <c r="AU1163"/>
      <c r="AV1163"/>
      <c r="AW1163"/>
      <c r="AX1163"/>
      <c r="AY1163"/>
      <c r="AZ1163"/>
      <c r="BA1163"/>
      <c r="BB1163"/>
      <c r="BC1163"/>
      <c r="BD1163"/>
      <c r="BE1163"/>
      <c r="BF1163"/>
      <c r="BG1163"/>
      <c r="BH1163"/>
      <c r="BI1163"/>
      <c r="BJ1163"/>
      <c r="BK1163"/>
      <c r="BL1163"/>
      <c r="BM1163"/>
      <c r="BN1163"/>
      <c r="BO1163"/>
      <c r="BP1163"/>
      <c r="BQ1163"/>
      <c r="BR1163"/>
      <c r="EM1163"/>
    </row>
    <row r="1164" spans="16:143" x14ac:dyDescent="0.2">
      <c r="P1164"/>
      <c r="Q1164"/>
      <c r="S1164"/>
      <c r="T1164"/>
      <c r="U1164"/>
      <c r="V1164"/>
      <c r="W1164"/>
      <c r="X1164"/>
      <c r="Y1164"/>
      <c r="Z1164"/>
      <c r="AA1164"/>
      <c r="AB1164"/>
      <c r="AC1164"/>
      <c r="AD1164"/>
      <c r="AE1164"/>
      <c r="AF1164"/>
      <c r="AG1164"/>
      <c r="AH1164"/>
      <c r="AI1164"/>
      <c r="AJ1164"/>
      <c r="AK1164"/>
      <c r="AL1164"/>
      <c r="AM1164"/>
      <c r="AN1164"/>
      <c r="AO1164"/>
      <c r="AP1164"/>
      <c r="AQ1164"/>
      <c r="AR1164"/>
      <c r="AS1164"/>
      <c r="AT1164"/>
      <c r="AU1164"/>
      <c r="AV1164"/>
      <c r="AW1164"/>
      <c r="AX1164"/>
      <c r="AY1164"/>
      <c r="AZ1164"/>
      <c r="BA1164"/>
      <c r="BB1164"/>
      <c r="BC1164"/>
      <c r="BD1164"/>
      <c r="BE1164"/>
      <c r="BF1164"/>
      <c r="BG1164"/>
      <c r="BH1164"/>
      <c r="BI1164"/>
      <c r="BJ1164"/>
      <c r="BK1164"/>
      <c r="BL1164"/>
      <c r="BM1164"/>
      <c r="BN1164"/>
      <c r="BO1164"/>
      <c r="BP1164"/>
      <c r="BQ1164"/>
      <c r="BR1164"/>
      <c r="EM1164"/>
    </row>
    <row r="1165" spans="16:143" x14ac:dyDescent="0.2">
      <c r="P1165"/>
      <c r="Q1165"/>
      <c r="S1165"/>
      <c r="T1165"/>
      <c r="U1165"/>
      <c r="V1165"/>
      <c r="W1165"/>
      <c r="X1165"/>
      <c r="Y1165"/>
      <c r="Z1165"/>
      <c r="AA1165"/>
      <c r="AB1165"/>
      <c r="AC1165"/>
      <c r="AD1165"/>
      <c r="AE1165"/>
      <c r="AF1165"/>
      <c r="AG1165"/>
      <c r="AH1165"/>
      <c r="AI1165"/>
      <c r="AJ1165"/>
      <c r="AK1165"/>
      <c r="AL1165"/>
      <c r="AM1165"/>
      <c r="AN1165"/>
      <c r="AO1165"/>
      <c r="AP1165"/>
      <c r="AQ1165"/>
      <c r="AR1165"/>
      <c r="AS1165"/>
      <c r="AT1165"/>
      <c r="AU1165"/>
      <c r="AV1165"/>
      <c r="AW1165"/>
      <c r="AX1165"/>
      <c r="AY1165"/>
      <c r="AZ1165"/>
      <c r="BA1165"/>
      <c r="BB1165"/>
      <c r="BC1165"/>
      <c r="BD1165"/>
      <c r="BE1165"/>
      <c r="BF1165"/>
      <c r="BG1165"/>
      <c r="BH1165"/>
      <c r="BI1165"/>
      <c r="BJ1165"/>
      <c r="BK1165"/>
      <c r="BL1165"/>
      <c r="BM1165"/>
      <c r="BN1165"/>
      <c r="BO1165"/>
      <c r="BP1165"/>
      <c r="BQ1165"/>
      <c r="BR1165"/>
      <c r="EM1165"/>
    </row>
    <row r="1166" spans="16:143" x14ac:dyDescent="0.2">
      <c r="P1166"/>
      <c r="Q1166"/>
      <c r="S1166"/>
      <c r="T1166"/>
      <c r="U1166"/>
      <c r="V1166"/>
      <c r="W1166"/>
      <c r="X1166"/>
      <c r="Y1166"/>
      <c r="Z1166"/>
      <c r="AA1166"/>
      <c r="AB1166"/>
      <c r="AC1166"/>
      <c r="AD1166"/>
      <c r="AE1166"/>
      <c r="AF1166"/>
      <c r="AG1166"/>
      <c r="AH1166"/>
      <c r="AI1166"/>
      <c r="AJ1166"/>
      <c r="AK1166"/>
      <c r="AL1166"/>
      <c r="AM1166"/>
      <c r="AN1166"/>
      <c r="AO1166"/>
      <c r="AP1166"/>
      <c r="AQ1166"/>
      <c r="AR1166"/>
      <c r="AS1166"/>
      <c r="AT1166"/>
      <c r="AU1166"/>
      <c r="AV1166"/>
      <c r="AW1166"/>
      <c r="AX1166"/>
      <c r="AY1166"/>
      <c r="AZ1166"/>
      <c r="BA1166"/>
      <c r="BB1166"/>
      <c r="BC1166"/>
      <c r="BD1166"/>
      <c r="BE1166"/>
      <c r="BF1166"/>
      <c r="BG1166"/>
      <c r="BH1166"/>
      <c r="BI1166"/>
      <c r="BJ1166"/>
      <c r="BK1166"/>
      <c r="BL1166"/>
      <c r="BM1166"/>
      <c r="BN1166"/>
      <c r="BO1166"/>
      <c r="BP1166"/>
      <c r="BQ1166"/>
      <c r="BR1166"/>
      <c r="EM1166"/>
    </row>
    <row r="1167" spans="16:143" x14ac:dyDescent="0.2">
      <c r="P1167"/>
      <c r="Q1167"/>
      <c r="S1167"/>
      <c r="T1167"/>
      <c r="U1167"/>
      <c r="V1167"/>
      <c r="W1167"/>
      <c r="X1167"/>
      <c r="Y1167"/>
      <c r="Z1167"/>
      <c r="AA1167"/>
      <c r="AB1167"/>
      <c r="AC1167"/>
      <c r="AD1167"/>
      <c r="AE1167"/>
      <c r="AF1167"/>
      <c r="AG1167"/>
      <c r="AH1167"/>
      <c r="AI1167"/>
      <c r="AJ1167"/>
      <c r="AK1167"/>
      <c r="AL1167"/>
      <c r="AM1167"/>
      <c r="AN1167"/>
      <c r="AO1167"/>
      <c r="AP1167"/>
      <c r="AQ1167"/>
      <c r="AR1167"/>
      <c r="AS1167"/>
      <c r="AT1167"/>
      <c r="AU1167"/>
      <c r="AV1167"/>
      <c r="AW1167"/>
      <c r="AX1167"/>
      <c r="AY1167"/>
      <c r="AZ1167"/>
      <c r="BA1167"/>
      <c r="BB1167"/>
      <c r="BC1167"/>
      <c r="BD1167"/>
      <c r="BE1167"/>
      <c r="BF1167"/>
      <c r="BG1167"/>
      <c r="BH1167"/>
      <c r="BI1167"/>
      <c r="BJ1167"/>
      <c r="BK1167"/>
      <c r="BL1167"/>
      <c r="BM1167"/>
      <c r="BN1167"/>
      <c r="BO1167"/>
      <c r="BP1167"/>
      <c r="BQ1167"/>
      <c r="BR1167"/>
      <c r="EM1167"/>
    </row>
    <row r="1168" spans="16:143" x14ac:dyDescent="0.2">
      <c r="P1168"/>
      <c r="Q1168"/>
      <c r="S1168"/>
      <c r="T1168"/>
      <c r="U1168"/>
      <c r="V1168"/>
      <c r="W1168"/>
      <c r="X1168"/>
      <c r="Y1168"/>
      <c r="Z1168"/>
      <c r="AA1168"/>
      <c r="AB1168"/>
      <c r="AC1168"/>
      <c r="AD1168"/>
      <c r="AE1168"/>
      <c r="AF1168"/>
      <c r="AG1168"/>
      <c r="AH1168"/>
      <c r="AI1168"/>
      <c r="AJ1168"/>
      <c r="AK1168"/>
      <c r="AL1168"/>
      <c r="AM1168"/>
      <c r="AN1168"/>
      <c r="AO1168"/>
      <c r="AP1168"/>
      <c r="AQ1168"/>
      <c r="AR1168"/>
      <c r="AS1168"/>
      <c r="AT1168"/>
      <c r="AU1168"/>
      <c r="AV1168"/>
      <c r="AW1168"/>
      <c r="AX1168"/>
      <c r="AY1168"/>
      <c r="AZ1168"/>
      <c r="BA1168"/>
      <c r="BB1168"/>
      <c r="BC1168"/>
      <c r="BD1168"/>
      <c r="BE1168"/>
      <c r="BF1168"/>
      <c r="BG1168"/>
      <c r="BH1168"/>
      <c r="BI1168"/>
      <c r="BJ1168"/>
      <c r="BK1168"/>
      <c r="BL1168"/>
      <c r="BM1168"/>
      <c r="BN1168"/>
      <c r="BO1168"/>
      <c r="BP1168"/>
      <c r="BQ1168"/>
      <c r="BR1168"/>
      <c r="EM1168"/>
    </row>
    <row r="1169" spans="16:143" x14ac:dyDescent="0.2">
      <c r="P1169"/>
      <c r="Q1169"/>
      <c r="S1169"/>
      <c r="T1169"/>
      <c r="U1169"/>
      <c r="V1169"/>
      <c r="W1169"/>
      <c r="X1169"/>
      <c r="Y1169"/>
      <c r="Z1169"/>
      <c r="AA1169"/>
      <c r="AB1169"/>
      <c r="AC1169"/>
      <c r="AD1169"/>
      <c r="AE1169"/>
      <c r="AF1169"/>
      <c r="AG1169"/>
      <c r="AH1169"/>
      <c r="AI1169"/>
      <c r="AJ1169"/>
      <c r="AK1169"/>
      <c r="AL1169"/>
      <c r="AM1169"/>
      <c r="AN1169"/>
      <c r="AO1169"/>
      <c r="AP1169"/>
      <c r="AQ1169"/>
      <c r="AR1169"/>
      <c r="AS1169"/>
      <c r="AT1169"/>
      <c r="AU1169"/>
      <c r="AV1169"/>
      <c r="AW1169"/>
      <c r="AX1169"/>
      <c r="AY1169"/>
      <c r="AZ1169"/>
      <c r="BA1169"/>
      <c r="BB1169"/>
      <c r="BC1169"/>
      <c r="BD1169"/>
      <c r="BE1169"/>
      <c r="BF1169"/>
      <c r="BG1169"/>
      <c r="BH1169"/>
      <c r="BI1169"/>
      <c r="BJ1169"/>
      <c r="BK1169"/>
      <c r="BL1169"/>
      <c r="BM1169"/>
      <c r="BN1169"/>
      <c r="BO1169"/>
      <c r="BP1169"/>
      <c r="BQ1169"/>
      <c r="BR1169"/>
      <c r="EM1169"/>
    </row>
    <row r="1170" spans="16:143" x14ac:dyDescent="0.2">
      <c r="P1170"/>
      <c r="Q1170"/>
      <c r="S1170"/>
      <c r="T1170"/>
      <c r="U1170"/>
      <c r="V1170"/>
      <c r="W1170"/>
      <c r="X1170"/>
      <c r="Y1170"/>
      <c r="Z1170"/>
      <c r="AA1170"/>
      <c r="AB1170"/>
      <c r="AC1170"/>
      <c r="AD1170"/>
      <c r="AE1170"/>
      <c r="AF1170"/>
      <c r="AG1170"/>
      <c r="AH1170"/>
      <c r="AI1170"/>
      <c r="AJ1170"/>
      <c r="AK1170"/>
      <c r="AL1170"/>
      <c r="AM1170"/>
      <c r="AN1170"/>
      <c r="AO1170"/>
      <c r="AP1170"/>
      <c r="AQ1170"/>
      <c r="AR1170"/>
      <c r="AS1170"/>
      <c r="AT1170"/>
      <c r="AU1170"/>
      <c r="AV1170"/>
      <c r="AW1170"/>
      <c r="AX1170"/>
      <c r="AY1170"/>
      <c r="AZ1170"/>
      <c r="BA1170"/>
      <c r="BB1170"/>
      <c r="BC1170"/>
      <c r="BD1170"/>
      <c r="BE1170"/>
      <c r="BF1170"/>
      <c r="BG1170"/>
      <c r="BH1170"/>
      <c r="BI1170"/>
      <c r="BJ1170"/>
      <c r="BK1170"/>
      <c r="BL1170"/>
      <c r="BM1170"/>
      <c r="BN1170"/>
      <c r="BO1170"/>
      <c r="BP1170"/>
      <c r="BQ1170"/>
      <c r="BR1170"/>
      <c r="EM1170"/>
    </row>
    <row r="1171" spans="16:143" x14ac:dyDescent="0.2">
      <c r="P1171"/>
      <c r="Q1171"/>
      <c r="S1171"/>
      <c r="T1171"/>
      <c r="U1171"/>
      <c r="V1171"/>
      <c r="W1171"/>
      <c r="X1171"/>
      <c r="Y1171"/>
      <c r="Z1171"/>
      <c r="AA1171"/>
      <c r="AB1171"/>
      <c r="AC1171"/>
      <c r="AD1171"/>
      <c r="AE1171"/>
      <c r="AF1171"/>
      <c r="AG1171"/>
      <c r="AH1171"/>
      <c r="AI1171"/>
      <c r="AJ1171"/>
      <c r="AK1171"/>
      <c r="AL1171"/>
      <c r="AM1171"/>
      <c r="AN1171"/>
      <c r="AO1171"/>
      <c r="AP1171"/>
      <c r="AQ1171"/>
      <c r="AR1171"/>
      <c r="AS1171"/>
      <c r="AT1171"/>
      <c r="AU1171"/>
      <c r="AV1171"/>
      <c r="AW1171"/>
      <c r="AX1171"/>
      <c r="AY1171"/>
      <c r="AZ1171"/>
      <c r="BA1171"/>
      <c r="BB1171"/>
      <c r="BC1171"/>
      <c r="BD1171"/>
      <c r="BE1171"/>
      <c r="BF1171"/>
      <c r="BG1171"/>
      <c r="BH1171"/>
      <c r="BI1171"/>
      <c r="BJ1171"/>
      <c r="BK1171"/>
      <c r="BL1171"/>
      <c r="BM1171"/>
      <c r="BN1171"/>
      <c r="BO1171"/>
      <c r="BP1171"/>
      <c r="BQ1171"/>
      <c r="BR1171"/>
      <c r="EM1171"/>
    </row>
    <row r="1172" spans="16:143" x14ac:dyDescent="0.2">
      <c r="P1172"/>
      <c r="Q1172"/>
      <c r="S1172"/>
      <c r="T1172"/>
      <c r="U1172"/>
      <c r="V1172"/>
      <c r="W1172"/>
      <c r="X1172"/>
      <c r="Y1172"/>
      <c r="Z1172"/>
      <c r="AA1172"/>
      <c r="AB1172"/>
      <c r="AC1172"/>
      <c r="AD1172"/>
      <c r="AE1172"/>
      <c r="AF1172"/>
      <c r="AG1172"/>
      <c r="AH1172"/>
      <c r="AI1172"/>
      <c r="AJ1172"/>
      <c r="AK1172"/>
      <c r="AL1172"/>
      <c r="AM1172"/>
      <c r="AN1172"/>
      <c r="AO1172"/>
      <c r="AP1172"/>
      <c r="AQ1172"/>
      <c r="AR1172"/>
      <c r="AS1172"/>
      <c r="AT1172"/>
      <c r="AU1172"/>
      <c r="AV1172"/>
      <c r="AW1172"/>
      <c r="AX1172"/>
      <c r="AY1172"/>
      <c r="AZ1172"/>
      <c r="BA1172"/>
      <c r="BB1172"/>
      <c r="BC1172"/>
      <c r="BD1172"/>
      <c r="BE1172"/>
      <c r="BF1172"/>
      <c r="BG1172"/>
      <c r="BH1172"/>
      <c r="BI1172"/>
      <c r="BJ1172"/>
      <c r="BK1172"/>
      <c r="BL1172"/>
      <c r="BM1172"/>
      <c r="BN1172"/>
      <c r="BO1172"/>
      <c r="BP1172"/>
      <c r="BQ1172"/>
      <c r="BR1172"/>
      <c r="EM1172"/>
    </row>
    <row r="1173" spans="16:143" x14ac:dyDescent="0.2">
      <c r="P1173"/>
      <c r="Q1173"/>
      <c r="S1173"/>
      <c r="T1173"/>
      <c r="U1173"/>
      <c r="V1173"/>
      <c r="W1173"/>
      <c r="X1173"/>
      <c r="Y1173"/>
      <c r="Z1173"/>
      <c r="AA1173"/>
      <c r="AB1173"/>
      <c r="AC1173"/>
      <c r="AD1173"/>
      <c r="AE1173"/>
      <c r="AF1173"/>
      <c r="AG1173"/>
      <c r="AH1173"/>
      <c r="AI1173"/>
      <c r="AJ1173"/>
      <c r="AK1173"/>
      <c r="AL1173"/>
      <c r="AM1173"/>
      <c r="AN1173"/>
      <c r="AO1173"/>
      <c r="AP1173"/>
      <c r="AQ1173"/>
      <c r="AR1173"/>
      <c r="AS1173"/>
      <c r="AT1173"/>
      <c r="AU1173"/>
      <c r="AV1173"/>
      <c r="AW1173"/>
      <c r="AX1173"/>
      <c r="AY1173"/>
      <c r="AZ1173"/>
      <c r="BA1173"/>
      <c r="BB1173"/>
      <c r="BC1173"/>
      <c r="BD1173"/>
      <c r="BE1173"/>
      <c r="BF1173"/>
      <c r="BG1173"/>
      <c r="BH1173"/>
      <c r="BI1173"/>
      <c r="BJ1173"/>
      <c r="BK1173"/>
      <c r="BL1173"/>
      <c r="BM1173"/>
      <c r="BN1173"/>
      <c r="BO1173"/>
      <c r="BP1173"/>
      <c r="BQ1173"/>
      <c r="BR1173"/>
      <c r="EM1173"/>
    </row>
    <row r="1174" spans="16:143" x14ac:dyDescent="0.2">
      <c r="P1174"/>
      <c r="Q1174"/>
      <c r="S1174"/>
      <c r="T1174"/>
      <c r="U1174"/>
      <c r="V1174"/>
      <c r="W1174"/>
      <c r="X1174"/>
      <c r="Y1174"/>
      <c r="Z1174"/>
      <c r="AA1174"/>
      <c r="AB1174"/>
      <c r="AC1174"/>
      <c r="AD1174"/>
      <c r="AE1174"/>
      <c r="AF1174"/>
      <c r="AG1174"/>
      <c r="AH1174"/>
      <c r="AI1174"/>
      <c r="AJ1174"/>
      <c r="AK1174"/>
      <c r="AL1174"/>
      <c r="AM1174"/>
      <c r="AN1174"/>
      <c r="AO1174"/>
      <c r="AP1174"/>
      <c r="AQ1174"/>
      <c r="AR1174"/>
      <c r="AS1174"/>
      <c r="AT1174"/>
      <c r="AU1174"/>
      <c r="AV1174"/>
      <c r="AW1174"/>
      <c r="AX1174"/>
      <c r="AY1174"/>
      <c r="AZ1174"/>
      <c r="BA1174"/>
      <c r="BB1174"/>
      <c r="BC1174"/>
      <c r="BD1174"/>
      <c r="BE1174"/>
      <c r="BF1174"/>
      <c r="BG1174"/>
      <c r="BH1174"/>
      <c r="BI1174"/>
      <c r="BJ1174"/>
      <c r="BK1174"/>
      <c r="BL1174"/>
      <c r="BM1174"/>
      <c r="BN1174"/>
      <c r="BO1174"/>
      <c r="BP1174"/>
      <c r="BQ1174"/>
      <c r="BR1174"/>
      <c r="EM1174"/>
    </row>
    <row r="1175" spans="16:143" x14ac:dyDescent="0.2">
      <c r="P1175"/>
      <c r="Q1175"/>
      <c r="S1175"/>
      <c r="T1175"/>
      <c r="U1175"/>
      <c r="V1175"/>
      <c r="W1175"/>
      <c r="X1175"/>
      <c r="Y1175"/>
      <c r="Z1175"/>
      <c r="AA1175"/>
      <c r="AB1175"/>
      <c r="AC1175"/>
      <c r="AD1175"/>
      <c r="AE1175"/>
      <c r="AF1175"/>
      <c r="AG1175"/>
      <c r="AH1175"/>
      <c r="AI1175"/>
      <c r="AJ1175"/>
      <c r="AK1175"/>
      <c r="AL1175"/>
      <c r="AM1175"/>
      <c r="AN1175"/>
      <c r="AO1175"/>
      <c r="AP1175"/>
      <c r="AQ1175"/>
      <c r="AR1175"/>
      <c r="AS1175"/>
      <c r="AT1175"/>
      <c r="AU1175"/>
      <c r="AV1175"/>
      <c r="AW1175"/>
      <c r="AX1175"/>
      <c r="AY1175"/>
      <c r="AZ1175"/>
      <c r="BA1175"/>
      <c r="BB1175"/>
      <c r="BC1175"/>
      <c r="BD1175"/>
      <c r="BE1175"/>
      <c r="BF1175"/>
      <c r="BG1175"/>
      <c r="BH1175"/>
      <c r="BI1175"/>
      <c r="BJ1175"/>
      <c r="BK1175"/>
      <c r="BL1175"/>
      <c r="BM1175"/>
      <c r="BN1175"/>
      <c r="BO1175"/>
      <c r="BP1175"/>
      <c r="BQ1175"/>
      <c r="BR1175"/>
      <c r="EM1175"/>
    </row>
    <row r="1176" spans="16:143" x14ac:dyDescent="0.2">
      <c r="P1176"/>
      <c r="Q1176"/>
      <c r="S1176"/>
      <c r="T1176"/>
      <c r="U1176"/>
      <c r="V1176"/>
      <c r="W1176"/>
      <c r="X1176"/>
      <c r="Y1176"/>
      <c r="Z1176"/>
      <c r="AA1176"/>
      <c r="AB1176"/>
      <c r="AC1176"/>
      <c r="AD1176"/>
      <c r="AE1176"/>
      <c r="AF1176"/>
      <c r="AG1176"/>
      <c r="AH1176"/>
      <c r="AI1176"/>
      <c r="AJ1176"/>
      <c r="AK1176"/>
      <c r="AL1176"/>
      <c r="AM1176"/>
      <c r="AN1176"/>
      <c r="AO1176"/>
      <c r="AP1176"/>
      <c r="AQ1176"/>
      <c r="AR1176"/>
      <c r="AS1176"/>
      <c r="AT1176"/>
      <c r="AU1176"/>
      <c r="AV1176"/>
      <c r="AW1176"/>
      <c r="AX1176"/>
      <c r="AY1176"/>
      <c r="AZ1176"/>
      <c r="BA1176"/>
      <c r="BB1176"/>
      <c r="BC1176"/>
      <c r="BD1176"/>
      <c r="BE1176"/>
      <c r="BF1176"/>
      <c r="BG1176"/>
      <c r="BH1176"/>
      <c r="BI1176"/>
      <c r="BJ1176"/>
      <c r="BK1176"/>
      <c r="BL1176"/>
      <c r="BM1176"/>
      <c r="BN1176"/>
      <c r="BO1176"/>
      <c r="BP1176"/>
      <c r="BQ1176"/>
      <c r="BR1176"/>
      <c r="EM1176"/>
    </row>
    <row r="1177" spans="16:143" x14ac:dyDescent="0.2">
      <c r="P1177"/>
      <c r="Q1177"/>
      <c r="S1177"/>
      <c r="T1177"/>
      <c r="U1177"/>
      <c r="V1177"/>
      <c r="W1177"/>
      <c r="X1177"/>
      <c r="Y1177"/>
      <c r="Z1177"/>
      <c r="AA1177"/>
      <c r="AB1177"/>
      <c r="AC1177"/>
      <c r="AD1177"/>
      <c r="AE1177"/>
      <c r="AF1177"/>
      <c r="AG1177"/>
      <c r="AH1177"/>
      <c r="AI1177"/>
      <c r="AJ1177"/>
      <c r="AK1177"/>
      <c r="AL1177"/>
      <c r="AM1177"/>
      <c r="AN1177"/>
      <c r="AO1177"/>
      <c r="AP1177"/>
      <c r="AQ1177"/>
      <c r="AR1177"/>
      <c r="AS1177"/>
      <c r="AT1177"/>
      <c r="AU1177"/>
      <c r="AV1177"/>
      <c r="AW1177"/>
      <c r="AX1177"/>
      <c r="AY1177"/>
      <c r="AZ1177"/>
      <c r="BA1177"/>
      <c r="BB1177"/>
      <c r="BC1177"/>
      <c r="BD1177"/>
      <c r="BE1177"/>
      <c r="BF1177"/>
      <c r="BG1177"/>
      <c r="BH1177"/>
      <c r="BI1177"/>
      <c r="BJ1177"/>
      <c r="BK1177"/>
      <c r="BL1177"/>
      <c r="BM1177"/>
      <c r="BN1177"/>
      <c r="BO1177"/>
      <c r="BP1177"/>
      <c r="BQ1177"/>
      <c r="BR1177"/>
      <c r="EM1177"/>
    </row>
    <row r="1178" spans="16:143" x14ac:dyDescent="0.2">
      <c r="P1178"/>
      <c r="Q1178"/>
      <c r="S1178"/>
      <c r="T1178"/>
      <c r="U1178"/>
      <c r="V1178"/>
      <c r="W1178"/>
      <c r="X1178"/>
      <c r="Y1178"/>
      <c r="Z1178"/>
      <c r="AA1178"/>
      <c r="AB1178"/>
      <c r="AC1178"/>
      <c r="AD1178"/>
      <c r="AE1178"/>
      <c r="AF1178"/>
      <c r="AG1178"/>
      <c r="AH1178"/>
      <c r="AI1178"/>
      <c r="AJ1178"/>
      <c r="AK1178"/>
      <c r="AL1178"/>
      <c r="AM1178"/>
      <c r="AN1178"/>
      <c r="AO1178"/>
      <c r="AP1178"/>
      <c r="AQ1178"/>
      <c r="AR1178"/>
      <c r="AS1178"/>
      <c r="AT1178"/>
      <c r="AU1178"/>
      <c r="AV1178"/>
      <c r="AW1178"/>
      <c r="AX1178"/>
      <c r="AY1178"/>
      <c r="AZ1178"/>
      <c r="BA1178"/>
      <c r="BB1178"/>
      <c r="BC1178"/>
      <c r="BD1178"/>
      <c r="BE1178"/>
      <c r="BF1178"/>
      <c r="BG1178"/>
      <c r="BH1178"/>
      <c r="BI1178"/>
      <c r="BJ1178"/>
      <c r="BK1178"/>
      <c r="BL1178"/>
      <c r="BM1178"/>
      <c r="BN1178"/>
      <c r="BO1178"/>
      <c r="BP1178"/>
      <c r="BQ1178"/>
      <c r="BR1178"/>
      <c r="EM1178"/>
    </row>
    <row r="1179" spans="16:143" x14ac:dyDescent="0.2">
      <c r="P1179"/>
      <c r="Q1179"/>
      <c r="S1179"/>
      <c r="T1179"/>
      <c r="U1179"/>
      <c r="V1179"/>
      <c r="W1179"/>
      <c r="X1179"/>
      <c r="Y1179"/>
      <c r="Z1179"/>
      <c r="AA1179"/>
      <c r="AB1179"/>
      <c r="AC1179"/>
      <c r="AD1179"/>
      <c r="AE1179"/>
      <c r="AF1179"/>
      <c r="AG1179"/>
      <c r="AH1179"/>
      <c r="AI1179"/>
      <c r="AJ1179"/>
      <c r="AK1179"/>
      <c r="AL1179"/>
      <c r="AM1179"/>
      <c r="AN1179"/>
      <c r="AO1179"/>
      <c r="AP1179"/>
      <c r="AQ1179"/>
      <c r="AR1179"/>
      <c r="AS1179"/>
      <c r="AT1179"/>
      <c r="AU1179"/>
      <c r="AV1179"/>
      <c r="AW1179"/>
      <c r="AX1179"/>
      <c r="AY1179"/>
      <c r="AZ1179"/>
      <c r="BA1179"/>
      <c r="BB1179"/>
      <c r="BC1179"/>
      <c r="BD1179"/>
      <c r="BE1179"/>
      <c r="BF1179"/>
      <c r="BG1179"/>
      <c r="BH1179"/>
      <c r="BI1179"/>
      <c r="BJ1179"/>
      <c r="BK1179"/>
      <c r="BL1179"/>
      <c r="BM1179"/>
      <c r="BN1179"/>
      <c r="BO1179"/>
      <c r="BP1179"/>
      <c r="BQ1179"/>
      <c r="BR1179"/>
      <c r="EM1179"/>
    </row>
    <row r="1180" spans="16:143" x14ac:dyDescent="0.2">
      <c r="P1180"/>
      <c r="Q1180"/>
      <c r="S1180"/>
      <c r="T1180"/>
      <c r="U1180"/>
      <c r="V1180"/>
      <c r="W1180"/>
      <c r="X1180"/>
      <c r="Y1180"/>
      <c r="Z1180"/>
      <c r="AA1180"/>
      <c r="AB1180"/>
      <c r="AC1180"/>
      <c r="AD1180"/>
      <c r="AE1180"/>
      <c r="AF1180"/>
      <c r="AG1180"/>
      <c r="AH1180"/>
      <c r="AI1180"/>
      <c r="AJ1180"/>
      <c r="AK1180"/>
      <c r="AL1180"/>
      <c r="AM1180"/>
      <c r="AN1180"/>
      <c r="AO1180"/>
      <c r="AP1180"/>
      <c r="AQ1180"/>
      <c r="AR1180"/>
      <c r="AS1180"/>
      <c r="AT1180"/>
      <c r="AU1180"/>
      <c r="AV1180"/>
      <c r="AW1180"/>
      <c r="AX1180"/>
      <c r="AY1180"/>
      <c r="AZ1180"/>
      <c r="BA1180"/>
      <c r="BB1180"/>
      <c r="BC1180"/>
      <c r="BD1180"/>
      <c r="BE1180"/>
      <c r="BF1180"/>
      <c r="BG1180"/>
      <c r="BH1180"/>
      <c r="BI1180"/>
      <c r="BJ1180"/>
      <c r="BK1180"/>
      <c r="BL1180"/>
      <c r="BM1180"/>
      <c r="BN1180"/>
      <c r="BO1180"/>
      <c r="BP1180"/>
      <c r="BQ1180"/>
      <c r="BR1180"/>
      <c r="EM1180"/>
    </row>
    <row r="1181" spans="16:143" x14ac:dyDescent="0.2">
      <c r="P1181"/>
      <c r="Q1181"/>
      <c r="S1181"/>
      <c r="T1181"/>
      <c r="U1181"/>
      <c r="V1181"/>
      <c r="W1181"/>
      <c r="X1181"/>
      <c r="Y1181"/>
      <c r="Z1181"/>
      <c r="AA1181"/>
      <c r="AB1181"/>
      <c r="AC1181"/>
      <c r="AD1181"/>
      <c r="AE1181"/>
      <c r="AF1181"/>
      <c r="AG1181"/>
      <c r="AH1181"/>
      <c r="AI1181"/>
      <c r="AJ1181"/>
      <c r="AK1181"/>
      <c r="AL1181"/>
      <c r="AM1181"/>
      <c r="AN1181"/>
      <c r="AO1181"/>
      <c r="AP1181"/>
      <c r="AQ1181"/>
      <c r="AR1181"/>
      <c r="AS1181"/>
      <c r="AT1181"/>
      <c r="AU1181"/>
      <c r="AV1181"/>
      <c r="AW1181"/>
      <c r="AX1181"/>
      <c r="AY1181"/>
      <c r="AZ1181"/>
      <c r="BA1181"/>
      <c r="BB1181"/>
      <c r="BC1181"/>
      <c r="BD1181"/>
      <c r="BE1181"/>
      <c r="BF1181"/>
      <c r="BG1181"/>
      <c r="BH1181"/>
      <c r="BI1181"/>
      <c r="BJ1181"/>
      <c r="BK1181"/>
      <c r="BL1181"/>
      <c r="BM1181"/>
      <c r="BN1181"/>
      <c r="BO1181"/>
      <c r="BP1181"/>
      <c r="BQ1181"/>
      <c r="BR1181"/>
      <c r="EM1181"/>
    </row>
    <row r="1182" spans="16:143" x14ac:dyDescent="0.2">
      <c r="P1182"/>
      <c r="Q1182"/>
      <c r="S1182"/>
      <c r="T1182"/>
      <c r="U1182"/>
      <c r="V1182"/>
      <c r="W1182"/>
      <c r="X1182"/>
      <c r="Y1182"/>
      <c r="Z1182"/>
      <c r="AA1182"/>
      <c r="AB1182"/>
      <c r="AC1182"/>
      <c r="AD1182"/>
      <c r="AE1182"/>
      <c r="AF1182"/>
      <c r="AG1182"/>
      <c r="AH1182"/>
      <c r="AI1182"/>
      <c r="AJ1182"/>
      <c r="AK1182"/>
      <c r="AL1182"/>
      <c r="AM1182"/>
      <c r="AN1182"/>
      <c r="AO1182"/>
      <c r="AP1182"/>
      <c r="AQ1182"/>
      <c r="AR1182"/>
      <c r="AS1182"/>
      <c r="AT1182"/>
      <c r="AU1182"/>
      <c r="AV1182"/>
      <c r="AW1182"/>
      <c r="AX1182"/>
      <c r="AY1182"/>
      <c r="AZ1182"/>
      <c r="BA1182"/>
      <c r="BB1182"/>
      <c r="BC1182"/>
      <c r="BD1182"/>
      <c r="BE1182"/>
      <c r="BF1182"/>
      <c r="BG1182"/>
      <c r="BH1182"/>
      <c r="BI1182"/>
      <c r="BJ1182"/>
      <c r="BK1182"/>
      <c r="BL1182"/>
      <c r="BM1182"/>
      <c r="BN1182"/>
      <c r="BO1182"/>
      <c r="BP1182"/>
      <c r="BQ1182"/>
      <c r="BR1182"/>
      <c r="EM1182"/>
    </row>
    <row r="1183" spans="16:143" x14ac:dyDescent="0.2">
      <c r="P1183"/>
      <c r="Q1183"/>
      <c r="S1183"/>
      <c r="T1183"/>
      <c r="U1183"/>
      <c r="V1183"/>
      <c r="W1183"/>
      <c r="X1183"/>
      <c r="Y1183"/>
      <c r="Z1183"/>
      <c r="AA1183"/>
      <c r="AB1183"/>
      <c r="AC1183"/>
      <c r="AD1183"/>
      <c r="AE1183"/>
      <c r="AF1183"/>
      <c r="AG1183"/>
      <c r="AH1183"/>
      <c r="AI1183"/>
      <c r="AJ1183"/>
      <c r="AK1183"/>
      <c r="AL1183"/>
      <c r="AM1183"/>
      <c r="AN1183"/>
      <c r="AO1183"/>
      <c r="AP1183"/>
      <c r="AQ1183"/>
      <c r="AR1183"/>
      <c r="AS1183"/>
      <c r="AT1183"/>
      <c r="AU1183"/>
      <c r="AV1183"/>
      <c r="AW1183"/>
      <c r="AX1183"/>
      <c r="AY1183"/>
      <c r="AZ1183"/>
      <c r="BA1183"/>
      <c r="BB1183"/>
      <c r="BC1183"/>
      <c r="BD1183"/>
      <c r="BE1183"/>
      <c r="BF1183"/>
      <c r="BG1183"/>
      <c r="BH1183"/>
      <c r="BI1183"/>
      <c r="BJ1183"/>
      <c r="BK1183"/>
      <c r="BL1183"/>
      <c r="BM1183"/>
      <c r="BN1183"/>
      <c r="BO1183"/>
      <c r="BP1183"/>
      <c r="BQ1183"/>
      <c r="BR1183"/>
      <c r="EM1183"/>
    </row>
    <row r="1184" spans="16:143" x14ac:dyDescent="0.2">
      <c r="P1184"/>
      <c r="Q1184"/>
      <c r="S1184"/>
      <c r="T1184"/>
      <c r="U1184"/>
      <c r="V1184"/>
      <c r="W1184"/>
      <c r="X1184"/>
      <c r="Y1184"/>
      <c r="Z1184"/>
      <c r="AA1184"/>
      <c r="AB1184"/>
      <c r="AC1184"/>
      <c r="AD1184"/>
      <c r="AE1184"/>
      <c r="AF1184"/>
      <c r="AG1184"/>
      <c r="AH1184"/>
      <c r="AI1184"/>
      <c r="AJ1184"/>
      <c r="AK1184"/>
      <c r="AL1184"/>
      <c r="AM1184"/>
      <c r="AN1184"/>
      <c r="AO1184"/>
      <c r="AP1184"/>
      <c r="AQ1184"/>
      <c r="AR1184"/>
      <c r="AS1184"/>
      <c r="AT1184"/>
      <c r="AU1184"/>
      <c r="AV1184"/>
      <c r="AW1184"/>
      <c r="AX1184"/>
      <c r="AY1184"/>
      <c r="AZ1184"/>
      <c r="BA1184"/>
      <c r="BB1184"/>
      <c r="BC1184"/>
      <c r="BD1184"/>
      <c r="BE1184"/>
      <c r="BF1184"/>
      <c r="BG1184"/>
      <c r="BH1184"/>
      <c r="BI1184"/>
      <c r="BJ1184"/>
      <c r="BK1184"/>
      <c r="BL1184"/>
      <c r="BM1184"/>
      <c r="BN1184"/>
      <c r="BO1184"/>
      <c r="BP1184"/>
      <c r="BQ1184"/>
      <c r="BR1184"/>
      <c r="EM1184"/>
    </row>
    <row r="1185" spans="16:143" x14ac:dyDescent="0.2">
      <c r="P1185"/>
      <c r="Q1185"/>
      <c r="S1185"/>
      <c r="T1185"/>
      <c r="U1185"/>
      <c r="V1185"/>
      <c r="W1185"/>
      <c r="X1185"/>
      <c r="Y1185"/>
      <c r="Z1185"/>
      <c r="AA1185"/>
      <c r="AB1185"/>
      <c r="AC1185"/>
      <c r="AD1185"/>
      <c r="AE1185"/>
      <c r="AF1185"/>
      <c r="AG1185"/>
      <c r="AH1185"/>
      <c r="AI1185"/>
      <c r="AJ1185"/>
      <c r="AK1185"/>
      <c r="AL1185"/>
      <c r="AM1185"/>
      <c r="AN1185"/>
      <c r="AO1185"/>
      <c r="AP1185"/>
      <c r="AQ1185"/>
      <c r="AR1185"/>
      <c r="AS1185"/>
      <c r="AT1185"/>
      <c r="AU1185"/>
      <c r="AV1185"/>
      <c r="AW1185"/>
      <c r="AX1185"/>
      <c r="AY1185"/>
      <c r="AZ1185"/>
      <c r="BA1185"/>
      <c r="BB1185"/>
      <c r="BC1185"/>
      <c r="BD1185"/>
      <c r="BE1185"/>
      <c r="BF1185"/>
      <c r="BG1185"/>
      <c r="BH1185"/>
      <c r="BI1185"/>
      <c r="BJ1185"/>
      <c r="BK1185"/>
      <c r="BL1185"/>
      <c r="BM1185"/>
      <c r="BN1185"/>
      <c r="BO1185"/>
      <c r="BP1185"/>
      <c r="BQ1185"/>
      <c r="BR1185"/>
      <c r="EM1185"/>
    </row>
    <row r="1186" spans="16:143" x14ac:dyDescent="0.2">
      <c r="P1186"/>
      <c r="Q1186"/>
      <c r="S1186"/>
      <c r="T1186"/>
      <c r="U1186"/>
      <c r="V1186"/>
      <c r="W1186"/>
      <c r="X1186"/>
      <c r="Y1186"/>
      <c r="Z1186"/>
      <c r="AA1186"/>
      <c r="AB1186"/>
      <c r="AC1186"/>
      <c r="AD1186"/>
      <c r="AE1186"/>
      <c r="AF1186"/>
      <c r="AG1186"/>
      <c r="AH1186"/>
      <c r="AI1186"/>
      <c r="AJ1186"/>
      <c r="AK1186"/>
      <c r="AL1186"/>
      <c r="AM1186"/>
      <c r="AN1186"/>
      <c r="AO1186"/>
      <c r="AP1186"/>
      <c r="AQ1186"/>
      <c r="AR1186"/>
      <c r="AS1186"/>
      <c r="AT1186"/>
      <c r="AU1186"/>
      <c r="AV1186"/>
      <c r="AW1186"/>
      <c r="AX1186"/>
      <c r="AY1186"/>
      <c r="AZ1186"/>
      <c r="BA1186"/>
      <c r="BB1186"/>
      <c r="BC1186"/>
      <c r="BD1186"/>
      <c r="BE1186"/>
      <c r="BF1186"/>
      <c r="BG1186"/>
      <c r="BH1186"/>
      <c r="BI1186"/>
      <c r="BJ1186"/>
      <c r="BK1186"/>
      <c r="BL1186"/>
      <c r="BM1186"/>
      <c r="BN1186"/>
      <c r="BO1186"/>
      <c r="BP1186"/>
      <c r="BQ1186"/>
      <c r="BR1186"/>
      <c r="EM1186"/>
    </row>
    <row r="1187" spans="16:143" x14ac:dyDescent="0.2">
      <c r="P1187"/>
      <c r="Q1187"/>
      <c r="S1187"/>
      <c r="T1187"/>
      <c r="U1187"/>
      <c r="V1187"/>
      <c r="W1187"/>
      <c r="X1187"/>
      <c r="Y1187"/>
      <c r="Z1187"/>
      <c r="AA1187"/>
      <c r="AB1187"/>
      <c r="AC1187"/>
      <c r="AD1187"/>
      <c r="AE1187"/>
      <c r="AF1187"/>
      <c r="AG1187"/>
      <c r="AH1187"/>
      <c r="AI1187"/>
      <c r="AJ1187"/>
      <c r="AK1187"/>
      <c r="AL1187"/>
      <c r="AM1187"/>
      <c r="AN1187"/>
      <c r="AO1187"/>
      <c r="AP1187"/>
      <c r="AQ1187"/>
      <c r="AR1187"/>
      <c r="AS1187"/>
      <c r="AT1187"/>
      <c r="AU1187"/>
      <c r="AV1187"/>
      <c r="AW1187"/>
      <c r="AX1187"/>
      <c r="AY1187"/>
      <c r="AZ1187"/>
      <c r="BA1187"/>
      <c r="BB1187"/>
      <c r="BC1187"/>
      <c r="BD1187"/>
      <c r="BE1187"/>
      <c r="BF1187"/>
      <c r="BG1187"/>
      <c r="BH1187"/>
      <c r="BI1187"/>
      <c r="BJ1187"/>
      <c r="BK1187"/>
      <c r="BL1187"/>
      <c r="BM1187"/>
      <c r="BN1187"/>
      <c r="BO1187"/>
      <c r="BP1187"/>
      <c r="BQ1187"/>
      <c r="BR1187"/>
      <c r="EM1187"/>
    </row>
    <row r="1188" spans="16:143" x14ac:dyDescent="0.2">
      <c r="P1188"/>
      <c r="Q1188"/>
      <c r="S1188"/>
      <c r="T1188"/>
      <c r="U1188"/>
      <c r="V1188"/>
      <c r="W1188"/>
      <c r="X1188"/>
      <c r="Y1188"/>
      <c r="Z1188"/>
      <c r="AA1188"/>
      <c r="AB1188"/>
      <c r="AC1188"/>
      <c r="AD1188"/>
      <c r="AE1188"/>
      <c r="AF1188"/>
      <c r="AG1188"/>
      <c r="AH1188"/>
      <c r="AI1188"/>
      <c r="AJ1188"/>
      <c r="AK1188"/>
      <c r="AL1188"/>
      <c r="AM1188"/>
      <c r="AN1188"/>
      <c r="AO1188"/>
      <c r="AP1188"/>
      <c r="AQ1188"/>
      <c r="AR1188"/>
      <c r="AS1188"/>
      <c r="AT1188"/>
      <c r="AU1188"/>
      <c r="AV1188"/>
      <c r="AW1188"/>
      <c r="AX1188"/>
      <c r="AY1188"/>
      <c r="AZ1188"/>
      <c r="BA1188"/>
      <c r="BB1188"/>
      <c r="BC1188"/>
      <c r="BD1188"/>
      <c r="BE1188"/>
      <c r="BF1188"/>
      <c r="BG1188"/>
      <c r="BH1188"/>
      <c r="BI1188"/>
      <c r="BJ1188"/>
      <c r="BK1188"/>
      <c r="BL1188"/>
      <c r="BM1188"/>
      <c r="BN1188"/>
      <c r="BO1188"/>
      <c r="BP1188"/>
      <c r="BQ1188"/>
      <c r="BR1188"/>
      <c r="EM1188"/>
    </row>
    <row r="1189" spans="16:143" x14ac:dyDescent="0.2">
      <c r="P1189"/>
      <c r="Q1189"/>
      <c r="S1189"/>
      <c r="T1189"/>
      <c r="U1189"/>
      <c r="V1189"/>
      <c r="W1189"/>
      <c r="X1189"/>
      <c r="Y1189"/>
      <c r="Z1189"/>
      <c r="AA1189"/>
      <c r="AB1189"/>
      <c r="AC1189"/>
      <c r="AD1189"/>
      <c r="AE1189"/>
      <c r="AF1189"/>
      <c r="AG1189"/>
      <c r="AH1189"/>
      <c r="AI1189"/>
      <c r="AJ1189"/>
      <c r="AK1189"/>
      <c r="AL1189"/>
      <c r="AM1189"/>
      <c r="AN1189"/>
      <c r="AO1189"/>
      <c r="AP1189"/>
      <c r="AQ1189"/>
      <c r="AR1189"/>
      <c r="AS1189"/>
      <c r="AT1189"/>
      <c r="AU1189"/>
      <c r="AV1189"/>
      <c r="AW1189"/>
      <c r="AX1189"/>
      <c r="AY1189"/>
      <c r="AZ1189"/>
      <c r="BA1189"/>
      <c r="BB1189"/>
      <c r="BC1189"/>
      <c r="BD1189"/>
      <c r="BE1189"/>
      <c r="BF1189"/>
      <c r="BG1189"/>
      <c r="BH1189"/>
      <c r="BI1189"/>
      <c r="BJ1189"/>
      <c r="BK1189"/>
      <c r="BL1189"/>
      <c r="BM1189"/>
      <c r="BN1189"/>
      <c r="BO1189"/>
      <c r="BP1189"/>
      <c r="BQ1189"/>
      <c r="BR1189"/>
      <c r="EM1189"/>
    </row>
    <row r="1190" spans="16:143" x14ac:dyDescent="0.2">
      <c r="P1190"/>
      <c r="Q1190"/>
      <c r="S1190"/>
      <c r="T1190"/>
      <c r="U1190"/>
      <c r="V1190"/>
      <c r="W1190"/>
      <c r="X1190"/>
      <c r="Y1190"/>
      <c r="Z1190"/>
      <c r="AA1190"/>
      <c r="AB1190"/>
      <c r="AC1190"/>
      <c r="AD1190"/>
      <c r="AE1190"/>
      <c r="AF1190"/>
      <c r="AG1190"/>
      <c r="AH1190"/>
      <c r="AI1190"/>
      <c r="AJ1190"/>
      <c r="AK1190"/>
      <c r="AL1190"/>
      <c r="AM1190"/>
      <c r="AN1190"/>
      <c r="AO1190"/>
      <c r="AP1190"/>
      <c r="AQ1190"/>
      <c r="AR1190"/>
      <c r="AS1190"/>
      <c r="AT1190"/>
      <c r="AU1190"/>
      <c r="AV1190"/>
      <c r="AW1190"/>
      <c r="AX1190"/>
      <c r="AY1190"/>
      <c r="AZ1190"/>
      <c r="BA1190"/>
      <c r="BB1190"/>
      <c r="BC1190"/>
      <c r="BD1190"/>
      <c r="BE1190"/>
      <c r="BF1190"/>
      <c r="BG1190"/>
      <c r="BH1190"/>
      <c r="BI1190"/>
      <c r="BJ1190"/>
      <c r="BK1190"/>
      <c r="BL1190"/>
      <c r="BM1190"/>
      <c r="BN1190"/>
      <c r="BO1190"/>
      <c r="BP1190"/>
      <c r="BQ1190"/>
      <c r="BR1190"/>
      <c r="EM1190"/>
    </row>
    <row r="1191" spans="16:143" x14ac:dyDescent="0.2">
      <c r="P1191"/>
      <c r="Q1191"/>
      <c r="S1191"/>
      <c r="T1191"/>
      <c r="U1191"/>
      <c r="V1191"/>
      <c r="W1191"/>
      <c r="X1191"/>
      <c r="Y1191"/>
      <c r="Z1191"/>
      <c r="AA1191"/>
      <c r="AB1191"/>
      <c r="AC1191"/>
      <c r="AD1191"/>
      <c r="AE1191"/>
      <c r="AF1191"/>
      <c r="AG1191"/>
      <c r="AH1191"/>
      <c r="AI1191"/>
      <c r="AJ1191"/>
      <c r="AK1191"/>
      <c r="AL1191"/>
      <c r="AM1191"/>
      <c r="AN1191"/>
      <c r="AO1191"/>
      <c r="AP1191"/>
      <c r="AQ1191"/>
      <c r="AR1191"/>
      <c r="AS1191"/>
      <c r="AT1191"/>
      <c r="AU1191"/>
      <c r="AV1191"/>
      <c r="AW1191"/>
      <c r="AX1191"/>
      <c r="AY1191"/>
      <c r="AZ1191"/>
      <c r="BA1191"/>
      <c r="BB1191"/>
      <c r="BC1191"/>
      <c r="BD1191"/>
      <c r="BE1191"/>
      <c r="BF1191"/>
      <c r="BG1191"/>
      <c r="BH1191"/>
      <c r="BI1191"/>
      <c r="BJ1191"/>
      <c r="BK1191"/>
      <c r="BL1191"/>
      <c r="BM1191"/>
      <c r="BN1191"/>
      <c r="BO1191"/>
      <c r="BP1191"/>
      <c r="BQ1191"/>
      <c r="BR1191"/>
      <c r="EM1191"/>
    </row>
    <row r="1192" spans="16:143" x14ac:dyDescent="0.2">
      <c r="P1192"/>
      <c r="Q1192"/>
      <c r="S1192"/>
      <c r="T1192"/>
      <c r="U1192"/>
      <c r="V1192"/>
      <c r="W1192"/>
      <c r="X1192"/>
      <c r="Y1192"/>
      <c r="Z1192"/>
      <c r="AA1192"/>
      <c r="AB1192"/>
      <c r="AC1192"/>
      <c r="AD1192"/>
      <c r="AE1192"/>
      <c r="AF1192"/>
      <c r="AG1192"/>
      <c r="AH1192"/>
      <c r="AI1192"/>
      <c r="AJ1192"/>
      <c r="AK1192"/>
      <c r="AL1192"/>
      <c r="AM1192"/>
      <c r="AN1192"/>
      <c r="AO1192"/>
      <c r="AP1192"/>
      <c r="AQ1192"/>
      <c r="AR1192"/>
      <c r="AS1192"/>
      <c r="AT1192"/>
      <c r="AU1192"/>
      <c r="AV1192"/>
      <c r="AW1192"/>
      <c r="AX1192"/>
      <c r="AY1192"/>
      <c r="AZ1192"/>
      <c r="BA1192"/>
      <c r="BB1192"/>
      <c r="BC1192"/>
      <c r="BD1192"/>
      <c r="BE1192"/>
      <c r="BF1192"/>
      <c r="BG1192"/>
      <c r="BH1192"/>
      <c r="BI1192"/>
      <c r="BJ1192"/>
      <c r="BK1192"/>
      <c r="BL1192"/>
      <c r="BM1192"/>
      <c r="BN1192"/>
      <c r="BO1192"/>
      <c r="BP1192"/>
      <c r="BQ1192"/>
      <c r="BR1192"/>
      <c r="EM1192"/>
    </row>
    <row r="1193" spans="16:143" x14ac:dyDescent="0.2">
      <c r="P1193"/>
      <c r="Q1193"/>
      <c r="S1193"/>
      <c r="T1193"/>
      <c r="U1193"/>
      <c r="V1193"/>
      <c r="W1193"/>
      <c r="X1193"/>
      <c r="Y1193"/>
      <c r="Z1193"/>
      <c r="AA1193"/>
      <c r="AB1193"/>
      <c r="AC1193"/>
      <c r="AD1193"/>
      <c r="AE1193"/>
      <c r="AF1193"/>
      <c r="AG1193"/>
      <c r="AH1193"/>
      <c r="AI1193"/>
      <c r="AJ1193"/>
      <c r="AK1193"/>
      <c r="AL1193"/>
      <c r="AM1193"/>
      <c r="AN1193"/>
      <c r="AO1193"/>
      <c r="AP1193"/>
      <c r="AQ1193"/>
      <c r="AR1193"/>
      <c r="AS1193"/>
      <c r="AT1193"/>
      <c r="AU1193"/>
      <c r="AV1193"/>
      <c r="AW1193"/>
      <c r="AX1193"/>
      <c r="AY1193"/>
      <c r="AZ1193"/>
      <c r="BA1193"/>
      <c r="BB1193"/>
      <c r="BC1193"/>
      <c r="BD1193"/>
      <c r="BE1193"/>
      <c r="BF1193"/>
      <c r="BG1193"/>
      <c r="BH1193"/>
      <c r="BI1193"/>
      <c r="BJ1193"/>
      <c r="BK1193"/>
      <c r="BL1193"/>
      <c r="BM1193"/>
      <c r="BN1193"/>
      <c r="BO1193"/>
      <c r="BP1193"/>
      <c r="BQ1193"/>
      <c r="BR1193"/>
      <c r="EM1193"/>
    </row>
    <row r="1194" spans="16:143" x14ac:dyDescent="0.2">
      <c r="P1194"/>
      <c r="Q1194"/>
      <c r="S1194"/>
      <c r="T1194"/>
      <c r="U1194"/>
      <c r="V1194"/>
      <c r="W1194"/>
      <c r="X1194"/>
      <c r="Y1194"/>
      <c r="Z1194"/>
      <c r="AA1194"/>
      <c r="AB1194"/>
      <c r="AC1194"/>
      <c r="AD1194"/>
      <c r="AE1194"/>
      <c r="AF1194"/>
      <c r="AG1194"/>
      <c r="AH1194"/>
      <c r="AI1194"/>
      <c r="AJ1194"/>
      <c r="AK1194"/>
      <c r="AL1194"/>
      <c r="AM1194"/>
      <c r="AN1194"/>
      <c r="AO1194"/>
      <c r="AP1194"/>
      <c r="AQ1194"/>
      <c r="AR1194"/>
      <c r="AS1194"/>
      <c r="AT1194"/>
      <c r="AU1194"/>
      <c r="AV1194"/>
      <c r="AW1194"/>
      <c r="AX1194"/>
      <c r="AY1194"/>
      <c r="AZ1194"/>
      <c r="BA1194"/>
      <c r="BB1194"/>
      <c r="BC1194"/>
      <c r="BD1194"/>
      <c r="BE1194"/>
      <c r="BF1194"/>
      <c r="BG1194"/>
      <c r="BH1194"/>
      <c r="BI1194"/>
      <c r="BJ1194"/>
      <c r="BK1194"/>
      <c r="BL1194"/>
      <c r="BM1194"/>
      <c r="BN1194"/>
      <c r="BO1194"/>
      <c r="BP1194"/>
      <c r="BQ1194"/>
      <c r="BR1194"/>
      <c r="EM1194"/>
    </row>
    <row r="1195" spans="16:143" x14ac:dyDescent="0.2">
      <c r="P1195"/>
      <c r="Q1195"/>
      <c r="S1195"/>
      <c r="T1195"/>
      <c r="U1195"/>
      <c r="V1195"/>
      <c r="W1195"/>
      <c r="X1195"/>
      <c r="Y1195"/>
      <c r="Z1195"/>
      <c r="AA1195"/>
      <c r="AB1195"/>
      <c r="AC1195"/>
      <c r="AD1195"/>
      <c r="AE1195"/>
      <c r="AF1195"/>
      <c r="AG1195"/>
      <c r="AH1195"/>
      <c r="AI1195"/>
      <c r="AJ1195"/>
      <c r="AK1195"/>
      <c r="AL1195"/>
      <c r="AM1195"/>
      <c r="AN1195"/>
      <c r="AO1195"/>
      <c r="AP1195"/>
      <c r="AQ1195"/>
      <c r="AR1195"/>
      <c r="AS1195"/>
      <c r="AT1195"/>
      <c r="AU1195"/>
      <c r="AV1195"/>
      <c r="AW1195"/>
      <c r="AX1195"/>
      <c r="AY1195"/>
      <c r="AZ1195"/>
      <c r="BA1195"/>
      <c r="BB1195"/>
      <c r="BC1195"/>
      <c r="BD1195"/>
      <c r="BE1195"/>
      <c r="BF1195"/>
      <c r="BG1195"/>
      <c r="BH1195"/>
      <c r="BI1195"/>
      <c r="BJ1195"/>
      <c r="BK1195"/>
      <c r="BL1195"/>
      <c r="BM1195"/>
      <c r="BN1195"/>
      <c r="BO1195"/>
      <c r="BP1195"/>
      <c r="BQ1195"/>
      <c r="BR1195"/>
      <c r="EM1195"/>
    </row>
    <row r="1196" spans="16:143" x14ac:dyDescent="0.2">
      <c r="P1196"/>
      <c r="Q1196"/>
      <c r="S1196"/>
      <c r="T1196"/>
      <c r="U1196"/>
      <c r="V1196"/>
      <c r="W1196"/>
      <c r="X1196"/>
      <c r="Y1196"/>
      <c r="Z1196"/>
      <c r="AA1196"/>
      <c r="AB1196"/>
      <c r="AC1196"/>
      <c r="AD1196"/>
      <c r="AE1196"/>
      <c r="AF1196"/>
      <c r="AG1196"/>
      <c r="AH1196"/>
      <c r="AI1196"/>
      <c r="AJ1196"/>
      <c r="AK1196"/>
      <c r="AL1196"/>
      <c r="AM1196"/>
      <c r="AN1196"/>
      <c r="AO1196"/>
      <c r="AP1196"/>
      <c r="AQ1196"/>
      <c r="AR1196"/>
      <c r="AS1196"/>
      <c r="AT1196"/>
      <c r="AU1196"/>
      <c r="AV1196"/>
      <c r="AW1196"/>
      <c r="AX1196"/>
      <c r="AY1196"/>
      <c r="AZ1196"/>
      <c r="BA1196"/>
      <c r="BB1196"/>
      <c r="BC1196"/>
      <c r="BD1196"/>
      <c r="BE1196"/>
      <c r="BF1196"/>
      <c r="BG1196"/>
      <c r="BH1196"/>
      <c r="BI1196"/>
      <c r="BJ1196"/>
      <c r="BK1196"/>
      <c r="BL1196"/>
      <c r="BM1196"/>
      <c r="BN1196"/>
      <c r="BO1196"/>
      <c r="BP1196"/>
      <c r="BQ1196"/>
      <c r="BR1196"/>
      <c r="EM1196"/>
    </row>
    <row r="1197" spans="16:143" x14ac:dyDescent="0.2">
      <c r="P1197"/>
      <c r="Q1197"/>
      <c r="S1197"/>
      <c r="T1197"/>
      <c r="U1197"/>
      <c r="V1197"/>
      <c r="W1197"/>
      <c r="X1197"/>
      <c r="Y1197"/>
      <c r="Z1197"/>
      <c r="AA1197"/>
      <c r="AB1197"/>
      <c r="AC1197"/>
      <c r="AD1197"/>
      <c r="AE1197"/>
      <c r="AF1197"/>
      <c r="AG1197"/>
      <c r="AH1197"/>
      <c r="AI1197"/>
      <c r="AJ1197"/>
      <c r="AK1197"/>
      <c r="AL1197"/>
      <c r="AM1197"/>
      <c r="AN1197"/>
      <c r="AO1197"/>
      <c r="AP1197"/>
      <c r="AQ1197"/>
      <c r="AR1197"/>
      <c r="AS1197"/>
      <c r="AT1197"/>
      <c r="AU1197"/>
      <c r="AV1197"/>
      <c r="AW1197"/>
      <c r="AX1197"/>
      <c r="AY1197"/>
      <c r="AZ1197"/>
      <c r="BA1197"/>
      <c r="BB1197"/>
      <c r="BC1197"/>
      <c r="BD1197"/>
      <c r="BE1197"/>
      <c r="BF1197"/>
      <c r="BG1197"/>
      <c r="BH1197"/>
      <c r="BI1197"/>
      <c r="BJ1197"/>
      <c r="BK1197"/>
      <c r="BL1197"/>
      <c r="BM1197"/>
      <c r="BN1197"/>
      <c r="BO1197"/>
      <c r="BP1197"/>
      <c r="BQ1197"/>
      <c r="BR1197"/>
      <c r="EM1197"/>
    </row>
    <row r="1198" spans="16:143" x14ac:dyDescent="0.2">
      <c r="P1198"/>
      <c r="Q1198"/>
      <c r="S1198"/>
      <c r="T1198"/>
      <c r="U1198"/>
      <c r="V1198"/>
      <c r="W1198"/>
      <c r="X1198"/>
      <c r="Y1198"/>
      <c r="Z1198"/>
      <c r="AA1198"/>
      <c r="AB1198"/>
      <c r="AC1198"/>
      <c r="AD1198"/>
      <c r="AE1198"/>
      <c r="AF1198"/>
      <c r="AG1198"/>
      <c r="AH1198"/>
      <c r="AI1198"/>
      <c r="AJ1198"/>
      <c r="AK1198"/>
      <c r="AL1198"/>
      <c r="AM1198"/>
      <c r="AN1198"/>
      <c r="AO1198"/>
      <c r="AP1198"/>
      <c r="AQ1198"/>
      <c r="AR1198"/>
      <c r="AS1198"/>
      <c r="AT1198"/>
      <c r="AU1198"/>
      <c r="AV1198"/>
      <c r="AW1198"/>
      <c r="AX1198"/>
      <c r="AY1198"/>
      <c r="AZ1198"/>
      <c r="BA1198"/>
      <c r="BB1198"/>
      <c r="BC1198"/>
      <c r="BD1198"/>
      <c r="BE1198"/>
      <c r="BF1198"/>
      <c r="BG1198"/>
      <c r="BH1198"/>
      <c r="BI1198"/>
      <c r="BJ1198"/>
      <c r="BK1198"/>
      <c r="BL1198"/>
      <c r="BM1198"/>
      <c r="BN1198"/>
      <c r="BO1198"/>
      <c r="BP1198"/>
      <c r="BQ1198"/>
      <c r="BR1198"/>
      <c r="EM1198"/>
    </row>
    <row r="1199" spans="16:143" x14ac:dyDescent="0.2">
      <c r="P1199"/>
      <c r="Q1199"/>
      <c r="S1199"/>
      <c r="T1199"/>
      <c r="U1199"/>
      <c r="V1199"/>
      <c r="W1199"/>
      <c r="X1199"/>
      <c r="Y1199"/>
      <c r="Z1199"/>
      <c r="AA1199"/>
      <c r="AB1199"/>
      <c r="AC1199"/>
      <c r="AD1199"/>
      <c r="AE1199"/>
      <c r="AF1199"/>
      <c r="AG1199"/>
      <c r="AH1199"/>
      <c r="AI1199"/>
      <c r="AJ1199"/>
      <c r="AK1199"/>
      <c r="AL1199"/>
      <c r="AM1199"/>
      <c r="AN1199"/>
      <c r="AO1199"/>
      <c r="AP1199"/>
      <c r="AQ1199"/>
      <c r="AR1199"/>
      <c r="AS1199"/>
      <c r="AT1199"/>
      <c r="AU1199"/>
      <c r="AV1199"/>
      <c r="AW1199"/>
      <c r="AX1199"/>
      <c r="AY1199"/>
      <c r="AZ1199"/>
      <c r="BA1199"/>
      <c r="BB1199"/>
      <c r="BC1199"/>
      <c r="BD1199"/>
      <c r="BE1199"/>
      <c r="BF1199"/>
      <c r="BG1199"/>
      <c r="BH1199"/>
      <c r="BI1199"/>
      <c r="BJ1199"/>
      <c r="BK1199"/>
      <c r="BL1199"/>
      <c r="BM1199"/>
      <c r="BN1199"/>
      <c r="BO1199"/>
      <c r="BP1199"/>
      <c r="BQ1199"/>
      <c r="BR1199"/>
      <c r="EM1199"/>
    </row>
    <row r="1200" spans="16:143" x14ac:dyDescent="0.2">
      <c r="P1200"/>
      <c r="Q1200"/>
      <c r="S1200"/>
      <c r="T1200"/>
      <c r="U1200"/>
      <c r="V1200"/>
      <c r="W1200"/>
      <c r="X1200"/>
      <c r="Y1200"/>
      <c r="Z1200"/>
      <c r="AA1200"/>
      <c r="AB1200"/>
      <c r="AC1200"/>
      <c r="AD1200"/>
      <c r="AE1200"/>
      <c r="AF1200"/>
      <c r="AG1200"/>
      <c r="AH1200"/>
      <c r="AI1200"/>
      <c r="AJ1200"/>
      <c r="AK1200"/>
      <c r="AL1200"/>
      <c r="AM1200"/>
      <c r="AN1200"/>
      <c r="AO1200"/>
      <c r="AP1200"/>
      <c r="AQ1200"/>
      <c r="AR1200"/>
      <c r="AS1200"/>
      <c r="AT1200"/>
      <c r="AU1200"/>
      <c r="AV1200"/>
      <c r="AW1200"/>
      <c r="AX1200"/>
      <c r="AY1200"/>
      <c r="AZ1200"/>
      <c r="BA1200"/>
      <c r="BB1200"/>
      <c r="BC1200"/>
      <c r="BD1200"/>
      <c r="BE1200"/>
      <c r="BF1200"/>
      <c r="BG1200"/>
      <c r="BH1200"/>
      <c r="BI1200"/>
      <c r="BJ1200"/>
      <c r="BK1200"/>
      <c r="BL1200"/>
      <c r="BM1200"/>
      <c r="BN1200"/>
      <c r="BO1200"/>
      <c r="BP1200"/>
      <c r="BQ1200"/>
      <c r="BR1200"/>
      <c r="EM1200"/>
    </row>
    <row r="1201" spans="16:143" x14ac:dyDescent="0.2">
      <c r="P1201"/>
      <c r="Q1201"/>
      <c r="S1201"/>
      <c r="T1201"/>
      <c r="U1201"/>
      <c r="V1201"/>
      <c r="W1201"/>
      <c r="X1201"/>
      <c r="Y1201"/>
      <c r="Z1201"/>
      <c r="AA1201"/>
      <c r="AB1201"/>
      <c r="AC1201"/>
      <c r="AD1201"/>
      <c r="AE1201"/>
      <c r="AF1201"/>
      <c r="AG1201"/>
      <c r="AH1201"/>
      <c r="AI1201"/>
      <c r="AJ1201"/>
      <c r="AK1201"/>
      <c r="AL1201"/>
      <c r="AM1201"/>
      <c r="AN1201"/>
      <c r="AO1201"/>
      <c r="AP1201"/>
      <c r="AQ1201"/>
      <c r="AR1201"/>
      <c r="AS1201"/>
      <c r="AT1201"/>
      <c r="AU1201"/>
      <c r="AV1201"/>
      <c r="AW1201"/>
      <c r="AX1201"/>
      <c r="AY1201"/>
      <c r="AZ1201"/>
      <c r="BA1201"/>
      <c r="BB1201"/>
      <c r="BC1201"/>
      <c r="BD1201"/>
      <c r="BE1201"/>
      <c r="BF1201"/>
      <c r="BG1201"/>
      <c r="BH1201"/>
      <c r="BI1201"/>
      <c r="BJ1201"/>
      <c r="BK1201"/>
      <c r="BL1201"/>
      <c r="BM1201"/>
      <c r="BN1201"/>
      <c r="BO1201"/>
      <c r="BP1201"/>
      <c r="BQ1201"/>
      <c r="BR1201"/>
      <c r="EM1201"/>
    </row>
    <row r="1202" spans="16:143" x14ac:dyDescent="0.2">
      <c r="P1202"/>
      <c r="Q1202"/>
      <c r="S1202"/>
      <c r="T1202"/>
      <c r="U1202"/>
      <c r="V1202"/>
      <c r="W1202"/>
      <c r="X1202"/>
      <c r="Y1202"/>
      <c r="Z1202"/>
      <c r="AA1202"/>
      <c r="AB1202"/>
      <c r="AC1202"/>
      <c r="AD1202"/>
      <c r="AE1202"/>
      <c r="AF1202"/>
      <c r="AG1202"/>
      <c r="AH1202"/>
      <c r="AI1202"/>
      <c r="AJ1202"/>
      <c r="AK1202"/>
      <c r="AL1202"/>
      <c r="AM1202"/>
      <c r="AN1202"/>
      <c r="AO1202"/>
      <c r="AP1202"/>
      <c r="AQ1202"/>
      <c r="AR1202"/>
      <c r="AS1202"/>
      <c r="AT1202"/>
      <c r="AU1202"/>
      <c r="AV1202"/>
      <c r="AW1202"/>
      <c r="AX1202"/>
      <c r="AY1202"/>
      <c r="AZ1202"/>
      <c r="BA1202"/>
      <c r="BB1202"/>
      <c r="BC1202"/>
      <c r="BD1202"/>
      <c r="BE1202"/>
      <c r="BF1202"/>
      <c r="BG1202"/>
      <c r="BH1202"/>
      <c r="BI1202"/>
      <c r="BJ1202"/>
      <c r="BK1202"/>
      <c r="BL1202"/>
      <c r="BM1202"/>
      <c r="BN1202"/>
      <c r="BO1202"/>
      <c r="BP1202"/>
      <c r="BQ1202"/>
      <c r="BR1202"/>
      <c r="EM1202"/>
    </row>
    <row r="1203" spans="16:143" x14ac:dyDescent="0.2">
      <c r="P1203"/>
      <c r="Q1203"/>
      <c r="S1203"/>
      <c r="T1203"/>
      <c r="U1203"/>
      <c r="V1203"/>
      <c r="W1203"/>
      <c r="X1203"/>
      <c r="Y1203"/>
      <c r="Z1203"/>
      <c r="AA1203"/>
      <c r="AB1203"/>
      <c r="AC1203"/>
      <c r="AD1203"/>
      <c r="AE1203"/>
      <c r="AF1203"/>
      <c r="AG1203"/>
      <c r="AH1203"/>
      <c r="AI1203"/>
      <c r="AJ1203"/>
      <c r="AK1203"/>
      <c r="AL1203"/>
      <c r="AM1203"/>
      <c r="AN1203"/>
      <c r="AO1203"/>
      <c r="AP1203"/>
      <c r="AQ1203"/>
      <c r="AR1203"/>
      <c r="AS1203"/>
      <c r="AT1203"/>
      <c r="AU1203"/>
      <c r="AV1203"/>
      <c r="AW1203"/>
      <c r="AX1203"/>
      <c r="AY1203"/>
      <c r="AZ1203"/>
      <c r="BA1203"/>
      <c r="BB1203"/>
      <c r="BC1203"/>
      <c r="BD1203"/>
      <c r="BE1203"/>
      <c r="BF1203"/>
      <c r="BG1203"/>
      <c r="BH1203"/>
      <c r="BI1203"/>
      <c r="BJ1203"/>
      <c r="BK1203"/>
      <c r="BL1203"/>
      <c r="BM1203"/>
      <c r="BN1203"/>
      <c r="BO1203"/>
      <c r="BP1203"/>
      <c r="BQ1203"/>
      <c r="BR1203"/>
      <c r="EM1203"/>
    </row>
    <row r="1204" spans="16:143" x14ac:dyDescent="0.2">
      <c r="P1204"/>
      <c r="Q1204"/>
      <c r="S1204"/>
      <c r="T1204"/>
      <c r="U1204"/>
      <c r="V1204"/>
      <c r="W1204"/>
      <c r="X1204"/>
      <c r="Y1204"/>
      <c r="Z1204"/>
      <c r="AA1204"/>
      <c r="AB1204"/>
      <c r="AC1204"/>
      <c r="AD1204"/>
      <c r="AE1204"/>
      <c r="AF1204"/>
      <c r="AG1204"/>
      <c r="AH1204"/>
      <c r="AI1204"/>
      <c r="AJ1204"/>
      <c r="AK1204"/>
      <c r="AL1204"/>
      <c r="AM1204"/>
      <c r="AN1204"/>
      <c r="AO1204"/>
      <c r="AP1204"/>
      <c r="AQ1204"/>
      <c r="AR1204"/>
      <c r="AS1204"/>
      <c r="AT1204"/>
      <c r="AU1204"/>
      <c r="AV1204"/>
      <c r="AW1204"/>
      <c r="AX1204"/>
      <c r="AY1204"/>
      <c r="AZ1204"/>
      <c r="BA1204"/>
      <c r="BB1204"/>
      <c r="BC1204"/>
      <c r="BD1204"/>
      <c r="BE1204"/>
      <c r="BF1204"/>
      <c r="BG1204"/>
      <c r="BH1204"/>
      <c r="BI1204"/>
      <c r="BJ1204"/>
      <c r="BK1204"/>
      <c r="BL1204"/>
      <c r="BM1204"/>
      <c r="BN1204"/>
      <c r="BO1204"/>
      <c r="BP1204"/>
      <c r="BQ1204"/>
      <c r="BR1204"/>
      <c r="EM1204"/>
    </row>
    <row r="1205" spans="16:143" x14ac:dyDescent="0.2">
      <c r="P1205"/>
      <c r="Q1205"/>
      <c r="S1205"/>
      <c r="T1205"/>
      <c r="U1205"/>
      <c r="V1205"/>
      <c r="W1205"/>
      <c r="X1205"/>
      <c r="Y1205"/>
      <c r="Z1205"/>
      <c r="AA1205"/>
      <c r="AB1205"/>
      <c r="AC1205"/>
      <c r="AD1205"/>
      <c r="AE1205"/>
      <c r="AF1205"/>
      <c r="AG1205"/>
      <c r="AH1205"/>
      <c r="AI1205"/>
      <c r="AJ1205"/>
      <c r="AK1205"/>
      <c r="AL1205"/>
      <c r="AM1205"/>
      <c r="AN1205"/>
      <c r="AO1205"/>
      <c r="AP1205"/>
      <c r="AQ1205"/>
      <c r="AR1205"/>
      <c r="AS1205"/>
      <c r="AT1205"/>
      <c r="AU1205"/>
      <c r="AV1205"/>
      <c r="AW1205"/>
      <c r="AX1205"/>
      <c r="AY1205"/>
      <c r="AZ1205"/>
      <c r="BA1205"/>
      <c r="BB1205"/>
      <c r="BC1205"/>
      <c r="BD1205"/>
      <c r="BE1205"/>
      <c r="BF1205"/>
      <c r="BG1205"/>
      <c r="BH1205"/>
      <c r="BI1205"/>
      <c r="BJ1205"/>
      <c r="BK1205"/>
      <c r="BL1205"/>
      <c r="BM1205"/>
      <c r="BN1205"/>
      <c r="BO1205"/>
      <c r="BP1205"/>
      <c r="BQ1205"/>
      <c r="BR1205"/>
      <c r="EM1205"/>
    </row>
    <row r="1206" spans="16:143" x14ac:dyDescent="0.2">
      <c r="P1206"/>
      <c r="Q1206"/>
      <c r="S1206"/>
      <c r="T1206"/>
      <c r="U1206"/>
      <c r="V1206"/>
      <c r="W1206"/>
      <c r="X1206"/>
      <c r="Y1206"/>
      <c r="Z1206"/>
      <c r="AA1206"/>
      <c r="AB1206"/>
      <c r="AC1206"/>
      <c r="AD1206"/>
      <c r="AE1206"/>
      <c r="AF1206"/>
      <c r="AG1206"/>
      <c r="AH1206"/>
      <c r="AI1206"/>
      <c r="AJ1206"/>
      <c r="AK1206"/>
      <c r="AL1206"/>
      <c r="AM1206"/>
      <c r="AN1206"/>
      <c r="AO1206"/>
      <c r="AP1206"/>
      <c r="AQ1206"/>
      <c r="AR1206"/>
      <c r="AS1206"/>
      <c r="AT1206"/>
      <c r="AU1206"/>
      <c r="AV1206"/>
      <c r="AW1206"/>
      <c r="AX1206"/>
      <c r="AY1206"/>
      <c r="AZ1206"/>
      <c r="BA1206"/>
      <c r="BB1206"/>
      <c r="BC1206"/>
      <c r="BD1206"/>
      <c r="BE1206"/>
      <c r="BF1206"/>
      <c r="BG1206"/>
      <c r="BH1206"/>
      <c r="BI1206"/>
      <c r="BJ1206"/>
      <c r="BK1206"/>
      <c r="BL1206"/>
      <c r="BM1206"/>
      <c r="BN1206"/>
      <c r="BO1206"/>
      <c r="BP1206"/>
      <c r="BQ1206"/>
      <c r="BR1206"/>
      <c r="EM1206"/>
    </row>
    <row r="1207" spans="16:143" x14ac:dyDescent="0.2">
      <c r="P1207"/>
      <c r="Q1207"/>
      <c r="S1207"/>
      <c r="T1207"/>
      <c r="U1207"/>
      <c r="V1207"/>
      <c r="W1207"/>
      <c r="X1207"/>
      <c r="Y1207"/>
      <c r="Z1207"/>
      <c r="AA1207"/>
      <c r="AB1207"/>
      <c r="AC1207"/>
      <c r="AD1207"/>
      <c r="AE1207"/>
      <c r="AF1207"/>
      <c r="AG1207"/>
      <c r="AH1207"/>
      <c r="AI1207"/>
      <c r="AJ1207"/>
      <c r="AK1207"/>
      <c r="AL1207"/>
      <c r="AM1207"/>
      <c r="AN1207"/>
      <c r="AO1207"/>
      <c r="AP1207"/>
      <c r="AQ1207"/>
      <c r="AR1207"/>
      <c r="AS1207"/>
      <c r="AT1207"/>
      <c r="AU1207"/>
      <c r="AV1207"/>
      <c r="AW1207"/>
      <c r="AX1207"/>
      <c r="AY1207"/>
      <c r="AZ1207"/>
      <c r="BA1207"/>
      <c r="BB1207"/>
      <c r="BC1207"/>
      <c r="BD1207"/>
      <c r="BE1207"/>
      <c r="BF1207"/>
      <c r="BG1207"/>
      <c r="BH1207"/>
      <c r="BI1207"/>
      <c r="BJ1207"/>
      <c r="BK1207"/>
      <c r="BL1207"/>
      <c r="BM1207"/>
      <c r="BN1207"/>
      <c r="BO1207"/>
      <c r="BP1207"/>
      <c r="BQ1207"/>
      <c r="BR1207"/>
      <c r="EM1207"/>
    </row>
    <row r="1208" spans="16:143" x14ac:dyDescent="0.2">
      <c r="P1208"/>
      <c r="Q1208"/>
      <c r="S1208"/>
      <c r="T1208"/>
      <c r="U1208"/>
      <c r="V1208"/>
      <c r="W1208"/>
      <c r="X1208"/>
      <c r="Y1208"/>
      <c r="Z1208"/>
      <c r="AA1208"/>
      <c r="AB1208"/>
      <c r="AC1208"/>
      <c r="AD1208"/>
      <c r="AE1208"/>
      <c r="AF1208"/>
      <c r="AG1208"/>
      <c r="AH1208"/>
      <c r="AI1208"/>
      <c r="AJ1208"/>
      <c r="AK1208"/>
      <c r="AL1208"/>
      <c r="AM1208"/>
      <c r="AN1208"/>
      <c r="AO1208"/>
      <c r="AP1208"/>
      <c r="AQ1208"/>
      <c r="AR1208"/>
      <c r="AS1208"/>
      <c r="AT1208"/>
      <c r="AU1208"/>
      <c r="AV1208"/>
      <c r="AW1208"/>
      <c r="AX1208"/>
      <c r="AY1208"/>
      <c r="AZ1208"/>
      <c r="BA1208"/>
      <c r="BB1208"/>
      <c r="BC1208"/>
      <c r="BD1208"/>
      <c r="BE1208"/>
      <c r="BF1208"/>
      <c r="BG1208"/>
      <c r="BH1208"/>
      <c r="BI1208"/>
      <c r="BJ1208"/>
      <c r="BK1208"/>
      <c r="BL1208"/>
      <c r="BM1208"/>
      <c r="BN1208"/>
      <c r="BO1208"/>
      <c r="BP1208"/>
      <c r="BQ1208"/>
      <c r="BR1208"/>
      <c r="EM1208"/>
    </row>
    <row r="1209" spans="16:143" x14ac:dyDescent="0.2">
      <c r="P1209"/>
      <c r="Q1209"/>
      <c r="S1209"/>
      <c r="T1209"/>
      <c r="U1209"/>
      <c r="V1209"/>
      <c r="W1209"/>
      <c r="X1209"/>
      <c r="Y1209"/>
      <c r="Z1209"/>
      <c r="AA1209"/>
      <c r="AB1209"/>
      <c r="AC1209"/>
      <c r="AD1209"/>
      <c r="AE1209"/>
      <c r="AF1209"/>
      <c r="AG1209"/>
      <c r="AH1209"/>
      <c r="AI1209"/>
      <c r="AJ1209"/>
      <c r="AK1209"/>
      <c r="AL1209"/>
      <c r="AM1209"/>
      <c r="AN1209"/>
      <c r="AO1209"/>
      <c r="AP1209"/>
      <c r="AQ1209"/>
      <c r="AR1209"/>
      <c r="AS1209"/>
      <c r="AT1209"/>
      <c r="AU1209"/>
      <c r="AV1209"/>
      <c r="AW1209"/>
      <c r="AX1209"/>
      <c r="AY1209"/>
      <c r="AZ1209"/>
      <c r="BA1209"/>
      <c r="BB1209"/>
      <c r="BC1209"/>
      <c r="BD1209"/>
      <c r="BE1209"/>
      <c r="BF1209"/>
      <c r="BG1209"/>
      <c r="BH1209"/>
      <c r="BI1209"/>
      <c r="BJ1209"/>
      <c r="BK1209"/>
      <c r="BL1209"/>
      <c r="BM1209"/>
      <c r="BN1209"/>
      <c r="BO1209"/>
      <c r="BP1209"/>
      <c r="BQ1209"/>
      <c r="BR1209"/>
      <c r="EM1209"/>
    </row>
    <row r="1210" spans="16:143" x14ac:dyDescent="0.2">
      <c r="P1210"/>
      <c r="Q1210"/>
      <c r="S1210"/>
      <c r="T1210"/>
      <c r="U1210"/>
      <c r="V1210"/>
      <c r="W1210"/>
      <c r="X1210"/>
      <c r="Y1210"/>
      <c r="Z1210"/>
      <c r="AA1210"/>
      <c r="AB1210"/>
      <c r="AC1210"/>
      <c r="AD1210"/>
      <c r="AE1210"/>
      <c r="AF1210"/>
      <c r="AG1210"/>
      <c r="AH1210"/>
      <c r="AI1210"/>
      <c r="AJ1210"/>
      <c r="AK1210"/>
      <c r="AL1210"/>
      <c r="AM1210"/>
      <c r="AN1210"/>
      <c r="AO1210"/>
      <c r="AP1210"/>
      <c r="AQ1210"/>
      <c r="AR1210"/>
      <c r="AS1210"/>
      <c r="AT1210"/>
      <c r="AU1210"/>
      <c r="AV1210"/>
      <c r="AW1210"/>
      <c r="AX1210"/>
      <c r="AY1210"/>
      <c r="AZ1210"/>
      <c r="BA1210"/>
      <c r="BB1210"/>
      <c r="BC1210"/>
      <c r="BD1210"/>
      <c r="BE1210"/>
      <c r="BF1210"/>
      <c r="BG1210"/>
      <c r="BH1210"/>
      <c r="BI1210"/>
      <c r="BJ1210"/>
      <c r="BK1210"/>
      <c r="BL1210"/>
      <c r="BM1210"/>
      <c r="BN1210"/>
      <c r="BO1210"/>
      <c r="BP1210"/>
      <c r="BQ1210"/>
      <c r="BR1210"/>
      <c r="EM1210"/>
    </row>
    <row r="1211" spans="16:143" x14ac:dyDescent="0.2">
      <c r="P1211"/>
      <c r="Q1211"/>
      <c r="S1211"/>
      <c r="T1211"/>
      <c r="U1211"/>
      <c r="V1211"/>
      <c r="W1211"/>
      <c r="X1211"/>
      <c r="Y1211"/>
      <c r="Z1211"/>
      <c r="AA1211"/>
      <c r="AB1211"/>
      <c r="AC1211"/>
      <c r="AD1211"/>
      <c r="AE1211"/>
      <c r="AF1211"/>
      <c r="AG1211"/>
      <c r="AH1211"/>
      <c r="AI1211"/>
      <c r="AJ1211"/>
      <c r="AK1211"/>
      <c r="AL1211"/>
      <c r="AM1211"/>
      <c r="AN1211"/>
      <c r="AO1211"/>
      <c r="AP1211"/>
      <c r="AQ1211"/>
      <c r="AR1211"/>
      <c r="AS1211"/>
      <c r="AT1211"/>
      <c r="AU1211"/>
      <c r="AV1211"/>
      <c r="AW1211"/>
      <c r="AX1211"/>
      <c r="AY1211"/>
      <c r="AZ1211"/>
      <c r="BA1211"/>
      <c r="BB1211"/>
      <c r="BC1211"/>
      <c r="BD1211"/>
      <c r="BE1211"/>
      <c r="BF1211"/>
      <c r="BG1211"/>
      <c r="BH1211"/>
      <c r="BI1211"/>
      <c r="BJ1211"/>
      <c r="BK1211"/>
      <c r="BL1211"/>
      <c r="BM1211"/>
      <c r="BN1211"/>
      <c r="BO1211"/>
      <c r="BP1211"/>
      <c r="BQ1211"/>
      <c r="BR1211"/>
      <c r="EM1211"/>
    </row>
    <row r="1212" spans="16:143" x14ac:dyDescent="0.2">
      <c r="P1212"/>
      <c r="Q1212"/>
      <c r="S1212"/>
      <c r="T1212"/>
      <c r="U1212"/>
      <c r="V1212"/>
      <c r="W1212"/>
      <c r="X1212"/>
      <c r="Y1212"/>
      <c r="Z1212"/>
      <c r="AA1212"/>
      <c r="AB1212"/>
      <c r="AC1212"/>
      <c r="AD1212"/>
      <c r="AE1212"/>
      <c r="AF1212"/>
      <c r="AG1212"/>
      <c r="AH1212"/>
      <c r="AI1212"/>
      <c r="AJ1212"/>
      <c r="AK1212"/>
      <c r="AL1212"/>
      <c r="AM1212"/>
      <c r="AN1212"/>
      <c r="AO1212"/>
      <c r="AP1212"/>
      <c r="AQ1212"/>
      <c r="AR1212"/>
      <c r="AS1212"/>
      <c r="AT1212"/>
      <c r="AU1212"/>
      <c r="AV1212"/>
      <c r="AW1212"/>
      <c r="AX1212"/>
      <c r="AY1212"/>
      <c r="AZ1212"/>
      <c r="BA1212"/>
      <c r="BB1212"/>
      <c r="BC1212"/>
      <c r="BD1212"/>
      <c r="BE1212"/>
      <c r="BF1212"/>
      <c r="BG1212"/>
      <c r="BH1212"/>
      <c r="BI1212"/>
      <c r="BJ1212"/>
      <c r="BK1212"/>
      <c r="BL1212"/>
      <c r="BM1212"/>
      <c r="BN1212"/>
      <c r="BO1212"/>
      <c r="BP1212"/>
      <c r="BQ1212"/>
      <c r="BR1212"/>
      <c r="EM1212"/>
    </row>
    <row r="1213" spans="16:143" x14ac:dyDescent="0.2">
      <c r="P1213"/>
      <c r="Q1213"/>
      <c r="S1213"/>
      <c r="T1213"/>
      <c r="U1213"/>
      <c r="V1213"/>
      <c r="W1213"/>
      <c r="X1213"/>
      <c r="Y1213"/>
      <c r="Z1213"/>
      <c r="AA1213"/>
      <c r="AB1213"/>
      <c r="AC1213"/>
      <c r="AD1213"/>
      <c r="AE1213"/>
      <c r="AF1213"/>
      <c r="AG1213"/>
      <c r="AH1213"/>
      <c r="AI1213"/>
      <c r="AJ1213"/>
      <c r="AK1213"/>
      <c r="AL1213"/>
      <c r="AM1213"/>
      <c r="AN1213"/>
      <c r="AO1213"/>
      <c r="AP1213"/>
      <c r="AQ1213"/>
      <c r="AR1213"/>
      <c r="AS1213"/>
      <c r="AT1213"/>
      <c r="AU1213"/>
      <c r="AV1213"/>
      <c r="AW1213"/>
      <c r="AX1213"/>
      <c r="AY1213"/>
      <c r="AZ1213"/>
      <c r="BA1213"/>
      <c r="BB1213"/>
      <c r="BC1213"/>
      <c r="BD1213"/>
      <c r="BE1213"/>
      <c r="BF1213"/>
      <c r="BG1213"/>
      <c r="BH1213"/>
      <c r="BI1213"/>
      <c r="BJ1213"/>
      <c r="BK1213"/>
      <c r="BL1213"/>
      <c r="BM1213"/>
      <c r="BN1213"/>
      <c r="BO1213"/>
      <c r="BP1213"/>
      <c r="BQ1213"/>
      <c r="BR1213"/>
      <c r="EM1213"/>
    </row>
    <row r="1214" spans="16:143" x14ac:dyDescent="0.2">
      <c r="P1214"/>
      <c r="Q1214"/>
      <c r="S1214"/>
      <c r="T1214"/>
      <c r="U1214"/>
      <c r="V1214"/>
      <c r="W1214"/>
      <c r="X1214"/>
      <c r="Y1214"/>
      <c r="Z1214"/>
      <c r="AA1214"/>
      <c r="AB1214"/>
      <c r="AC1214"/>
      <c r="AD1214"/>
      <c r="AE1214"/>
      <c r="AF1214"/>
      <c r="AG1214"/>
      <c r="AH1214"/>
      <c r="AI1214"/>
      <c r="AJ1214"/>
      <c r="AK1214"/>
      <c r="AL1214"/>
      <c r="AM1214"/>
      <c r="AN1214"/>
      <c r="AO1214"/>
      <c r="AP1214"/>
      <c r="AQ1214"/>
      <c r="AR1214"/>
      <c r="AS1214"/>
      <c r="AT1214"/>
      <c r="AU1214"/>
      <c r="AV1214"/>
      <c r="AW1214"/>
      <c r="AX1214"/>
      <c r="AY1214"/>
      <c r="AZ1214"/>
      <c r="BA1214"/>
      <c r="BB1214"/>
      <c r="BC1214"/>
      <c r="BD1214"/>
      <c r="BE1214"/>
      <c r="BF1214"/>
      <c r="BG1214"/>
      <c r="BH1214"/>
      <c r="BI1214"/>
      <c r="BJ1214"/>
      <c r="BK1214"/>
      <c r="BL1214"/>
      <c r="BM1214"/>
      <c r="BN1214"/>
      <c r="BO1214"/>
      <c r="BP1214"/>
      <c r="BQ1214"/>
      <c r="BR1214"/>
      <c r="EM1214"/>
    </row>
    <row r="1215" spans="16:143" x14ac:dyDescent="0.2">
      <c r="P1215"/>
      <c r="Q1215"/>
      <c r="S1215"/>
      <c r="T1215"/>
      <c r="U1215"/>
      <c r="V1215"/>
      <c r="W1215"/>
      <c r="X1215"/>
      <c r="Y1215"/>
      <c r="Z1215"/>
      <c r="AA1215"/>
      <c r="AB1215"/>
      <c r="AC1215"/>
      <c r="AD1215"/>
      <c r="AE1215"/>
      <c r="AF1215"/>
      <c r="AG1215"/>
      <c r="AH1215"/>
      <c r="AI1215"/>
      <c r="AJ1215"/>
      <c r="AK1215"/>
      <c r="AL1215"/>
      <c r="AM1215"/>
      <c r="AN1215"/>
      <c r="AO1215"/>
      <c r="AP1215"/>
      <c r="AQ1215"/>
      <c r="AR1215"/>
      <c r="AS1215"/>
      <c r="AT1215"/>
      <c r="AU1215"/>
      <c r="AV1215"/>
      <c r="AW1215"/>
      <c r="AX1215"/>
      <c r="AY1215"/>
      <c r="AZ1215"/>
      <c r="BA1215"/>
      <c r="BB1215"/>
      <c r="BC1215"/>
      <c r="BD1215"/>
      <c r="BE1215"/>
      <c r="BF1215"/>
      <c r="BG1215"/>
      <c r="BH1215"/>
      <c r="BI1215"/>
      <c r="BJ1215"/>
      <c r="BK1215"/>
      <c r="BL1215"/>
      <c r="BM1215"/>
      <c r="BN1215"/>
      <c r="BO1215"/>
      <c r="BP1215"/>
      <c r="BQ1215"/>
      <c r="BR1215"/>
      <c r="EM1215"/>
    </row>
    <row r="1216" spans="16:143" x14ac:dyDescent="0.2">
      <c r="P1216"/>
      <c r="Q1216"/>
      <c r="S1216"/>
      <c r="T1216"/>
      <c r="U1216"/>
      <c r="V1216"/>
      <c r="W1216"/>
      <c r="X1216"/>
      <c r="Y1216"/>
      <c r="Z1216"/>
      <c r="AA1216"/>
      <c r="AB1216"/>
      <c r="AC1216"/>
      <c r="AD1216"/>
      <c r="AE1216"/>
      <c r="AF1216"/>
      <c r="AG1216"/>
      <c r="AH1216"/>
      <c r="AI1216"/>
      <c r="AJ1216"/>
      <c r="AK1216"/>
      <c r="AL1216"/>
      <c r="AM1216"/>
      <c r="AN1216"/>
      <c r="AO1216"/>
      <c r="AP1216"/>
      <c r="AQ1216"/>
      <c r="AR1216"/>
      <c r="AS1216"/>
      <c r="AT1216"/>
      <c r="AU1216"/>
      <c r="AV1216"/>
      <c r="AW1216"/>
      <c r="AX1216"/>
      <c r="AY1216"/>
      <c r="AZ1216"/>
      <c r="BA1216"/>
      <c r="BB1216"/>
      <c r="BC1216"/>
      <c r="BD1216"/>
      <c r="BE1216"/>
      <c r="BF1216"/>
      <c r="BG1216"/>
      <c r="BH1216"/>
      <c r="BI1216"/>
      <c r="BJ1216"/>
      <c r="BK1216"/>
      <c r="BL1216"/>
      <c r="BM1216"/>
      <c r="BN1216"/>
      <c r="BO1216"/>
      <c r="BP1216"/>
      <c r="BQ1216"/>
      <c r="BR1216"/>
      <c r="EM1216"/>
    </row>
    <row r="1217" spans="16:143" x14ac:dyDescent="0.2">
      <c r="P1217"/>
      <c r="Q1217"/>
      <c r="S1217"/>
      <c r="T1217"/>
      <c r="U1217"/>
      <c r="V1217"/>
      <c r="W1217"/>
      <c r="X1217"/>
      <c r="Y1217"/>
      <c r="Z1217"/>
      <c r="AA1217"/>
      <c r="AB1217"/>
      <c r="AC1217"/>
      <c r="AD1217"/>
      <c r="AE1217"/>
      <c r="AF1217"/>
      <c r="AG1217"/>
      <c r="AH1217"/>
      <c r="AI1217"/>
      <c r="AJ1217"/>
      <c r="AK1217"/>
      <c r="AL1217"/>
      <c r="AM1217"/>
      <c r="AN1217"/>
      <c r="AO1217"/>
      <c r="AP1217"/>
      <c r="AQ1217"/>
      <c r="AR1217"/>
      <c r="AS1217"/>
      <c r="AT1217"/>
      <c r="AU1217"/>
      <c r="AV1217"/>
      <c r="AW1217"/>
      <c r="AX1217"/>
      <c r="AY1217"/>
      <c r="AZ1217"/>
      <c r="BA1217"/>
      <c r="BB1217"/>
      <c r="BC1217"/>
      <c r="BD1217"/>
      <c r="BE1217"/>
      <c r="BF1217"/>
      <c r="BG1217"/>
      <c r="BH1217"/>
      <c r="BI1217"/>
      <c r="BJ1217"/>
      <c r="BK1217"/>
      <c r="BL1217"/>
      <c r="BM1217"/>
      <c r="BN1217"/>
      <c r="BO1217"/>
      <c r="BP1217"/>
      <c r="BQ1217"/>
      <c r="BR1217"/>
      <c r="EM1217"/>
    </row>
    <row r="1218" spans="16:143" x14ac:dyDescent="0.2">
      <c r="P1218"/>
      <c r="Q1218"/>
      <c r="S1218"/>
      <c r="T1218"/>
      <c r="U1218"/>
      <c r="V1218"/>
      <c r="W1218"/>
      <c r="X1218"/>
      <c r="Y1218"/>
      <c r="Z1218"/>
      <c r="AA1218"/>
      <c r="AB1218"/>
      <c r="AC1218"/>
      <c r="AD1218"/>
      <c r="AE1218"/>
      <c r="AF1218"/>
      <c r="AG1218"/>
      <c r="AH1218"/>
      <c r="AI1218"/>
      <c r="AJ1218"/>
      <c r="AK1218"/>
      <c r="AL1218"/>
      <c r="AM1218"/>
      <c r="AN1218"/>
      <c r="AO1218"/>
      <c r="AP1218"/>
      <c r="AQ1218"/>
      <c r="AR1218"/>
      <c r="AS1218"/>
      <c r="AT1218"/>
      <c r="AU1218"/>
      <c r="AV1218"/>
      <c r="AW1218"/>
      <c r="AX1218"/>
      <c r="AY1218"/>
      <c r="AZ1218"/>
      <c r="BA1218"/>
      <c r="BB1218"/>
      <c r="BC1218"/>
      <c r="BD1218"/>
      <c r="BE1218"/>
      <c r="BF1218"/>
      <c r="BG1218"/>
      <c r="BH1218"/>
      <c r="BI1218"/>
      <c r="BJ1218"/>
      <c r="BK1218"/>
      <c r="BL1218"/>
      <c r="BM1218"/>
      <c r="BN1218"/>
      <c r="BO1218"/>
      <c r="BP1218"/>
      <c r="BQ1218"/>
      <c r="BR1218"/>
      <c r="EM1218"/>
    </row>
    <row r="1219" spans="16:143" x14ac:dyDescent="0.2">
      <c r="P1219"/>
      <c r="Q1219"/>
      <c r="S1219"/>
      <c r="T1219"/>
      <c r="U1219"/>
      <c r="V1219"/>
      <c r="W1219"/>
      <c r="X1219"/>
      <c r="Y1219"/>
      <c r="Z1219"/>
      <c r="AA1219"/>
      <c r="AB1219"/>
      <c r="AC1219"/>
      <c r="AD1219"/>
      <c r="AE1219"/>
      <c r="AF1219"/>
      <c r="AG1219"/>
      <c r="AH1219"/>
      <c r="AI1219"/>
      <c r="AJ1219"/>
      <c r="AK1219"/>
      <c r="AL1219"/>
      <c r="AM1219"/>
      <c r="AN1219"/>
      <c r="AO1219"/>
      <c r="AP1219"/>
      <c r="AQ1219"/>
      <c r="AR1219"/>
      <c r="AS1219"/>
      <c r="AT1219"/>
      <c r="AU1219"/>
      <c r="AV1219"/>
      <c r="AW1219"/>
      <c r="AX1219"/>
      <c r="AY1219"/>
      <c r="AZ1219"/>
      <c r="BA1219"/>
      <c r="BB1219"/>
      <c r="BC1219"/>
      <c r="BD1219"/>
      <c r="BE1219"/>
      <c r="BF1219"/>
      <c r="BG1219"/>
      <c r="BH1219"/>
      <c r="BI1219"/>
      <c r="BJ1219"/>
      <c r="BK1219"/>
      <c r="BL1219"/>
      <c r="BM1219"/>
      <c r="BN1219"/>
      <c r="BO1219"/>
      <c r="BP1219"/>
      <c r="BQ1219"/>
      <c r="BR1219"/>
      <c r="EM1219"/>
    </row>
    <row r="1220" spans="16:143" x14ac:dyDescent="0.2">
      <c r="P1220"/>
      <c r="Q1220"/>
      <c r="S1220"/>
      <c r="T1220"/>
      <c r="U1220"/>
      <c r="V1220"/>
      <c r="W1220"/>
      <c r="X1220"/>
      <c r="Y1220"/>
      <c r="Z1220"/>
      <c r="AA1220"/>
      <c r="AB1220"/>
      <c r="AC1220"/>
      <c r="AD1220"/>
      <c r="AE1220"/>
      <c r="AF1220"/>
      <c r="AG1220"/>
      <c r="AH1220"/>
      <c r="AI1220"/>
      <c r="AJ1220"/>
      <c r="AK1220"/>
      <c r="AL1220"/>
      <c r="AM1220"/>
      <c r="AN1220"/>
      <c r="AO1220"/>
      <c r="AP1220"/>
      <c r="AQ1220"/>
      <c r="AR1220"/>
      <c r="AS1220"/>
      <c r="AT1220"/>
      <c r="AU1220"/>
      <c r="AV1220"/>
      <c r="AW1220"/>
      <c r="AX1220"/>
      <c r="AY1220"/>
      <c r="AZ1220"/>
      <c r="BA1220"/>
      <c r="BB1220"/>
      <c r="BC1220"/>
      <c r="BD1220"/>
      <c r="BE1220"/>
      <c r="BF1220"/>
      <c r="BG1220"/>
      <c r="BH1220"/>
      <c r="BI1220"/>
      <c r="BJ1220"/>
      <c r="BK1220"/>
      <c r="BL1220"/>
      <c r="BM1220"/>
      <c r="BN1220"/>
      <c r="BO1220"/>
      <c r="BP1220"/>
      <c r="BQ1220"/>
      <c r="BR1220"/>
      <c r="EM1220"/>
    </row>
    <row r="1221" spans="16:143" x14ac:dyDescent="0.2">
      <c r="P1221"/>
      <c r="Q1221"/>
      <c r="S1221"/>
      <c r="T1221"/>
      <c r="U1221"/>
      <c r="V1221"/>
      <c r="W1221"/>
      <c r="X1221"/>
      <c r="Y1221"/>
      <c r="Z1221"/>
      <c r="AA1221"/>
      <c r="AB1221"/>
      <c r="AC1221"/>
      <c r="AD1221"/>
      <c r="AE1221"/>
      <c r="AF1221"/>
      <c r="AG1221"/>
      <c r="AH1221"/>
      <c r="AI1221"/>
      <c r="AJ1221"/>
      <c r="AK1221"/>
      <c r="AL1221"/>
      <c r="AM1221"/>
      <c r="AN1221"/>
      <c r="AO1221"/>
      <c r="AP1221"/>
      <c r="AQ1221"/>
      <c r="AR1221"/>
      <c r="AS1221"/>
      <c r="AT1221"/>
      <c r="AU1221"/>
      <c r="AV1221"/>
      <c r="AW1221"/>
      <c r="AX1221"/>
      <c r="AY1221"/>
      <c r="AZ1221"/>
      <c r="BA1221"/>
      <c r="BB1221"/>
      <c r="BC1221"/>
      <c r="BD1221"/>
      <c r="BE1221"/>
      <c r="BF1221"/>
      <c r="BG1221"/>
      <c r="BH1221"/>
      <c r="BI1221"/>
      <c r="BJ1221"/>
      <c r="BK1221"/>
      <c r="BL1221"/>
      <c r="BM1221"/>
      <c r="BN1221"/>
      <c r="BO1221"/>
      <c r="BP1221"/>
      <c r="BQ1221"/>
      <c r="BR1221"/>
      <c r="EM1221"/>
    </row>
    <row r="1222" spans="16:143" x14ac:dyDescent="0.2">
      <c r="P1222"/>
      <c r="Q1222"/>
      <c r="S1222"/>
      <c r="T1222"/>
      <c r="U1222"/>
      <c r="V1222"/>
      <c r="W1222"/>
      <c r="X1222"/>
      <c r="Y1222"/>
      <c r="Z1222"/>
      <c r="AA1222"/>
      <c r="AB1222"/>
      <c r="AC1222"/>
      <c r="AD1222"/>
      <c r="AE1222"/>
      <c r="AF1222"/>
      <c r="AG1222"/>
      <c r="AH1222"/>
      <c r="AI1222"/>
      <c r="AJ1222"/>
      <c r="AK1222"/>
      <c r="AL1222"/>
      <c r="AM1222"/>
      <c r="AN1222"/>
      <c r="AO1222"/>
      <c r="AP1222"/>
      <c r="AQ1222"/>
      <c r="AR1222"/>
      <c r="AS1222"/>
      <c r="AT1222"/>
      <c r="AU1222"/>
      <c r="AV1222"/>
      <c r="AW1222"/>
      <c r="AX1222"/>
      <c r="AY1222"/>
      <c r="AZ1222"/>
      <c r="BA1222"/>
      <c r="BB1222"/>
      <c r="BC1222"/>
      <c r="BD1222"/>
      <c r="BE1222"/>
      <c r="BF1222"/>
      <c r="BG1222"/>
      <c r="BH1222"/>
      <c r="BI1222"/>
      <c r="BJ1222"/>
      <c r="BK1222"/>
      <c r="BL1222"/>
      <c r="BM1222"/>
      <c r="BN1222"/>
      <c r="BO1222"/>
      <c r="BP1222"/>
      <c r="BQ1222"/>
      <c r="BR1222"/>
      <c r="EM1222"/>
    </row>
    <row r="1223" spans="16:143" x14ac:dyDescent="0.2">
      <c r="P1223"/>
      <c r="Q1223"/>
      <c r="S1223"/>
      <c r="T1223"/>
      <c r="U1223"/>
      <c r="V1223"/>
      <c r="W1223"/>
      <c r="X1223"/>
      <c r="Y1223"/>
      <c r="Z1223"/>
      <c r="AA1223"/>
      <c r="AB1223"/>
      <c r="AC1223"/>
      <c r="AD1223"/>
      <c r="AE1223"/>
      <c r="AF1223"/>
      <c r="AG1223"/>
      <c r="AH1223"/>
      <c r="AI1223"/>
      <c r="AJ1223"/>
      <c r="AK1223"/>
      <c r="AL1223"/>
      <c r="AM1223"/>
      <c r="AN1223"/>
      <c r="AO1223"/>
      <c r="AP1223"/>
      <c r="AQ1223"/>
      <c r="AR1223"/>
      <c r="AS1223"/>
      <c r="AT1223"/>
      <c r="AU1223"/>
      <c r="AV1223"/>
      <c r="AW1223"/>
      <c r="AX1223"/>
      <c r="AY1223"/>
      <c r="AZ1223"/>
      <c r="BA1223"/>
      <c r="BB1223"/>
      <c r="BC1223"/>
      <c r="BD1223"/>
      <c r="BE1223"/>
      <c r="BF1223"/>
      <c r="BG1223"/>
      <c r="BH1223"/>
      <c r="BI1223"/>
      <c r="BJ1223"/>
      <c r="BK1223"/>
      <c r="BL1223"/>
      <c r="BM1223"/>
      <c r="BN1223"/>
      <c r="BO1223"/>
      <c r="BP1223"/>
      <c r="BQ1223"/>
      <c r="BR1223"/>
      <c r="EM1223"/>
    </row>
    <row r="1224" spans="16:143" x14ac:dyDescent="0.2">
      <c r="P1224"/>
      <c r="Q1224"/>
      <c r="S1224"/>
      <c r="T1224"/>
      <c r="U1224"/>
      <c r="V1224"/>
      <c r="W1224"/>
      <c r="X1224"/>
      <c r="Y1224"/>
      <c r="Z1224"/>
      <c r="AA1224"/>
      <c r="AB1224"/>
      <c r="AC1224"/>
      <c r="AD1224"/>
      <c r="AE1224"/>
      <c r="AF1224"/>
      <c r="AG1224"/>
      <c r="AH1224"/>
      <c r="AI1224"/>
      <c r="AJ1224"/>
      <c r="AK1224"/>
      <c r="AL1224"/>
      <c r="AM1224"/>
      <c r="AN1224"/>
      <c r="AO1224"/>
      <c r="AP1224"/>
      <c r="AQ1224"/>
      <c r="AR1224"/>
      <c r="AS1224"/>
      <c r="AT1224"/>
      <c r="AU1224"/>
      <c r="AV1224"/>
      <c r="AW1224"/>
      <c r="AX1224"/>
      <c r="AY1224"/>
      <c r="AZ1224"/>
      <c r="BA1224"/>
      <c r="BB1224"/>
      <c r="BC1224"/>
      <c r="BD1224"/>
      <c r="BE1224"/>
      <c r="BF1224"/>
      <c r="BG1224"/>
      <c r="BH1224"/>
      <c r="BI1224"/>
      <c r="BJ1224"/>
      <c r="BK1224"/>
      <c r="BL1224"/>
      <c r="BM1224"/>
      <c r="BN1224"/>
      <c r="BO1224"/>
      <c r="BP1224"/>
      <c r="BQ1224"/>
      <c r="BR1224"/>
      <c r="EM1224"/>
    </row>
    <row r="1225" spans="16:143" x14ac:dyDescent="0.2">
      <c r="P1225"/>
      <c r="Q1225"/>
      <c r="S1225"/>
      <c r="T1225"/>
      <c r="U1225"/>
      <c r="V1225"/>
      <c r="W1225"/>
      <c r="X1225"/>
      <c r="Y1225"/>
      <c r="Z1225"/>
      <c r="AA1225"/>
      <c r="AB1225"/>
      <c r="AC1225"/>
      <c r="AD1225"/>
      <c r="AE1225"/>
      <c r="AF1225"/>
      <c r="AG1225"/>
      <c r="AH1225"/>
      <c r="AI1225"/>
      <c r="AJ1225"/>
      <c r="AK1225"/>
      <c r="AL1225"/>
      <c r="AM1225"/>
      <c r="AN1225"/>
      <c r="AO1225"/>
      <c r="AP1225"/>
      <c r="AQ1225"/>
      <c r="AR1225"/>
      <c r="AS1225"/>
      <c r="AT1225"/>
      <c r="AU1225"/>
      <c r="AV1225"/>
      <c r="AW1225"/>
      <c r="AX1225"/>
      <c r="AY1225"/>
      <c r="AZ1225"/>
      <c r="BA1225"/>
      <c r="BB1225"/>
      <c r="BC1225"/>
      <c r="BD1225"/>
      <c r="BE1225"/>
      <c r="BF1225"/>
      <c r="BG1225"/>
      <c r="BH1225"/>
      <c r="BI1225"/>
      <c r="BJ1225"/>
      <c r="BK1225"/>
      <c r="BL1225"/>
      <c r="BM1225"/>
      <c r="BN1225"/>
      <c r="BO1225"/>
      <c r="BP1225"/>
      <c r="BQ1225"/>
      <c r="BR1225"/>
      <c r="EM1225"/>
    </row>
    <row r="1226" spans="16:143" x14ac:dyDescent="0.2">
      <c r="P1226"/>
      <c r="Q1226"/>
      <c r="S1226"/>
      <c r="T1226"/>
      <c r="U1226"/>
      <c r="V1226"/>
      <c r="W1226"/>
      <c r="X1226"/>
      <c r="Y1226"/>
      <c r="Z1226"/>
      <c r="AA1226"/>
      <c r="AB1226"/>
      <c r="AC1226"/>
      <c r="AD1226"/>
      <c r="AE1226"/>
      <c r="AF1226"/>
      <c r="AG1226"/>
      <c r="AH1226"/>
      <c r="AI1226"/>
      <c r="AJ1226"/>
      <c r="AK1226"/>
      <c r="AL1226"/>
      <c r="AM1226"/>
      <c r="AN1226"/>
      <c r="AO1226"/>
      <c r="AP1226"/>
      <c r="AQ1226"/>
      <c r="AR1226"/>
      <c r="AS1226"/>
      <c r="AT1226"/>
      <c r="AU1226"/>
      <c r="AV1226"/>
      <c r="AW1226"/>
      <c r="AX1226"/>
      <c r="AY1226"/>
      <c r="AZ1226"/>
      <c r="BA1226"/>
      <c r="BB1226"/>
      <c r="BC1226"/>
      <c r="BD1226"/>
      <c r="BE1226"/>
      <c r="BF1226"/>
      <c r="BG1226"/>
      <c r="BH1226"/>
      <c r="BI1226"/>
      <c r="BJ1226"/>
      <c r="BK1226"/>
      <c r="BL1226"/>
      <c r="BM1226"/>
      <c r="BN1226"/>
      <c r="BO1226"/>
      <c r="BP1226"/>
      <c r="BQ1226"/>
      <c r="BR1226"/>
      <c r="EM1226"/>
    </row>
    <row r="1227" spans="16:143" x14ac:dyDescent="0.2">
      <c r="P1227"/>
      <c r="Q1227"/>
      <c r="S1227"/>
      <c r="T1227"/>
      <c r="U1227"/>
      <c r="V1227"/>
      <c r="W1227"/>
      <c r="X1227"/>
      <c r="Y1227"/>
      <c r="Z1227"/>
      <c r="AA1227"/>
      <c r="AB1227"/>
      <c r="AC1227"/>
      <c r="AD1227"/>
      <c r="AE1227"/>
      <c r="AF1227"/>
      <c r="AG1227"/>
      <c r="AH1227"/>
      <c r="AI1227"/>
      <c r="AJ1227"/>
      <c r="AK1227"/>
      <c r="AL1227"/>
      <c r="AM1227"/>
      <c r="AN1227"/>
      <c r="AO1227"/>
      <c r="AP1227"/>
      <c r="AQ1227"/>
      <c r="AR1227"/>
      <c r="AS1227"/>
      <c r="AT1227"/>
      <c r="AU1227"/>
      <c r="AV1227"/>
      <c r="AW1227"/>
      <c r="AX1227"/>
      <c r="AY1227"/>
      <c r="AZ1227"/>
      <c r="BA1227"/>
      <c r="BB1227"/>
      <c r="BC1227"/>
      <c r="BD1227"/>
      <c r="BE1227"/>
      <c r="BF1227"/>
      <c r="BG1227"/>
      <c r="BH1227"/>
      <c r="BI1227"/>
      <c r="BJ1227"/>
      <c r="BK1227"/>
      <c r="BL1227"/>
      <c r="BM1227"/>
      <c r="BN1227"/>
      <c r="BO1227"/>
      <c r="BP1227"/>
      <c r="BQ1227"/>
      <c r="BR1227"/>
      <c r="EM1227"/>
    </row>
    <row r="1228" spans="16:143" x14ac:dyDescent="0.2">
      <c r="P1228"/>
      <c r="Q1228"/>
      <c r="S1228"/>
      <c r="T1228"/>
      <c r="U1228"/>
      <c r="V1228"/>
      <c r="W1228"/>
      <c r="X1228"/>
      <c r="Y1228"/>
      <c r="Z1228"/>
      <c r="AA1228"/>
      <c r="AB1228"/>
      <c r="AC1228"/>
      <c r="AD1228"/>
      <c r="AE1228"/>
      <c r="AF1228"/>
      <c r="AG1228"/>
      <c r="AH1228"/>
      <c r="AI1228"/>
      <c r="AJ1228"/>
      <c r="AK1228"/>
      <c r="AL1228"/>
      <c r="AM1228"/>
      <c r="AN1228"/>
      <c r="AO1228"/>
      <c r="AP1228"/>
      <c r="AQ1228"/>
      <c r="AR1228"/>
      <c r="AS1228"/>
      <c r="AT1228"/>
      <c r="AU1228"/>
      <c r="AV1228"/>
      <c r="AW1228"/>
      <c r="AX1228"/>
      <c r="AY1228"/>
      <c r="AZ1228"/>
      <c r="BA1228"/>
      <c r="BB1228"/>
      <c r="BC1228"/>
      <c r="BD1228"/>
      <c r="BE1228"/>
      <c r="BF1228"/>
      <c r="BG1228"/>
      <c r="BH1228"/>
      <c r="BI1228"/>
      <c r="BJ1228"/>
      <c r="BK1228"/>
      <c r="BL1228"/>
      <c r="BM1228"/>
      <c r="BN1228"/>
      <c r="BO1228"/>
      <c r="BP1228"/>
      <c r="BQ1228"/>
      <c r="BR1228"/>
      <c r="EM1228"/>
    </row>
    <row r="1229" spans="16:143" x14ac:dyDescent="0.2">
      <c r="P1229"/>
      <c r="Q1229"/>
      <c r="S1229"/>
      <c r="T1229"/>
      <c r="U1229"/>
      <c r="V1229"/>
      <c r="W1229"/>
      <c r="X1229"/>
      <c r="Y1229"/>
      <c r="Z1229"/>
      <c r="AA1229"/>
      <c r="AB1229"/>
      <c r="AC1229"/>
      <c r="AD1229"/>
      <c r="AE1229"/>
      <c r="AF1229"/>
      <c r="AG1229"/>
      <c r="AH1229"/>
      <c r="AI1229"/>
      <c r="AJ1229"/>
      <c r="AK1229"/>
      <c r="AL1229"/>
      <c r="AM1229"/>
      <c r="AN1229"/>
      <c r="AO1229"/>
      <c r="AP1229"/>
      <c r="AQ1229"/>
      <c r="AR1229"/>
      <c r="AS1229"/>
      <c r="AT1229"/>
      <c r="AU1229"/>
      <c r="AV1229"/>
      <c r="AW1229"/>
      <c r="AX1229"/>
      <c r="AY1229"/>
      <c r="AZ1229"/>
      <c r="BA1229"/>
      <c r="BB1229"/>
      <c r="BC1229"/>
      <c r="BD1229"/>
      <c r="BE1229"/>
      <c r="BF1229"/>
      <c r="BG1229"/>
      <c r="BH1229"/>
      <c r="BI1229"/>
      <c r="BJ1229"/>
      <c r="BK1229"/>
      <c r="BL1229"/>
      <c r="BM1229"/>
      <c r="BN1229"/>
      <c r="BO1229"/>
      <c r="BP1229"/>
      <c r="BQ1229"/>
      <c r="BR1229"/>
      <c r="EM1229"/>
    </row>
    <row r="1230" spans="16:143" x14ac:dyDescent="0.2">
      <c r="P1230"/>
      <c r="Q1230"/>
      <c r="S1230"/>
      <c r="T1230"/>
      <c r="U1230"/>
      <c r="V1230"/>
      <c r="W1230"/>
      <c r="X1230"/>
      <c r="Y1230"/>
      <c r="Z1230"/>
      <c r="AA1230"/>
      <c r="AB1230"/>
      <c r="AC1230"/>
      <c r="AD1230"/>
      <c r="AE1230"/>
      <c r="AF1230"/>
      <c r="AG1230"/>
      <c r="AH1230"/>
      <c r="AI1230"/>
      <c r="AJ1230"/>
      <c r="AK1230"/>
      <c r="AL1230"/>
      <c r="AM1230"/>
      <c r="AN1230"/>
      <c r="AO1230"/>
      <c r="AP1230"/>
      <c r="AQ1230"/>
      <c r="AR1230"/>
      <c r="AS1230"/>
      <c r="AT1230"/>
      <c r="AU1230"/>
      <c r="AV1230"/>
      <c r="AW1230"/>
      <c r="AX1230"/>
      <c r="AY1230"/>
      <c r="AZ1230"/>
      <c r="BA1230"/>
      <c r="BB1230"/>
      <c r="BC1230"/>
      <c r="BD1230"/>
      <c r="BE1230"/>
      <c r="BF1230"/>
      <c r="BG1230"/>
      <c r="BH1230"/>
      <c r="BI1230"/>
      <c r="BJ1230"/>
      <c r="BK1230"/>
      <c r="BL1230"/>
      <c r="BM1230"/>
      <c r="BN1230"/>
      <c r="BO1230"/>
      <c r="BP1230"/>
      <c r="BQ1230"/>
      <c r="BR1230"/>
      <c r="EM1230"/>
    </row>
    <row r="1231" spans="16:143" x14ac:dyDescent="0.2">
      <c r="P1231"/>
      <c r="Q1231"/>
      <c r="S1231"/>
      <c r="T1231"/>
      <c r="U1231"/>
      <c r="V1231"/>
      <c r="W1231"/>
      <c r="X1231"/>
      <c r="Y1231"/>
      <c r="Z1231"/>
      <c r="AA1231"/>
      <c r="AB1231"/>
      <c r="AC1231"/>
      <c r="AD1231"/>
      <c r="AE1231"/>
      <c r="AF1231"/>
      <c r="AG1231"/>
      <c r="AH1231"/>
      <c r="AI1231"/>
      <c r="AJ1231"/>
      <c r="AK1231"/>
      <c r="AL1231"/>
      <c r="AM1231"/>
      <c r="AN1231"/>
      <c r="AO1231"/>
      <c r="AP1231"/>
      <c r="AQ1231"/>
      <c r="AR1231"/>
      <c r="AS1231"/>
      <c r="AT1231"/>
      <c r="AU1231"/>
      <c r="AV1231"/>
      <c r="AW1231"/>
      <c r="AX1231"/>
      <c r="AY1231"/>
      <c r="AZ1231"/>
      <c r="BA1231"/>
      <c r="BB1231"/>
      <c r="BC1231"/>
      <c r="BD1231"/>
      <c r="BE1231"/>
      <c r="BF1231"/>
      <c r="BG1231"/>
      <c r="BH1231"/>
      <c r="BI1231"/>
      <c r="BJ1231"/>
      <c r="BK1231"/>
      <c r="BL1231"/>
      <c r="BM1231"/>
      <c r="BN1231"/>
      <c r="BO1231"/>
      <c r="BP1231"/>
      <c r="BQ1231"/>
      <c r="BR1231"/>
      <c r="EM1231"/>
    </row>
    <row r="1232" spans="16:143" x14ac:dyDescent="0.2">
      <c r="P1232"/>
      <c r="Q1232"/>
      <c r="S1232"/>
      <c r="T1232"/>
      <c r="U1232"/>
      <c r="V1232"/>
      <c r="W1232"/>
      <c r="X1232"/>
      <c r="Y1232"/>
      <c r="Z1232"/>
      <c r="AA1232"/>
      <c r="AB1232"/>
      <c r="AC1232"/>
      <c r="AD1232"/>
      <c r="AE1232"/>
      <c r="AF1232"/>
      <c r="AG1232"/>
      <c r="AH1232"/>
      <c r="AI1232"/>
      <c r="AJ1232"/>
      <c r="AK1232"/>
      <c r="AL1232"/>
      <c r="AM1232"/>
      <c r="AN1232"/>
      <c r="AO1232"/>
      <c r="AP1232"/>
      <c r="AQ1232"/>
      <c r="AR1232"/>
      <c r="AS1232"/>
      <c r="AT1232"/>
      <c r="AU1232"/>
      <c r="AV1232"/>
      <c r="AW1232"/>
      <c r="AX1232"/>
      <c r="AY1232"/>
      <c r="AZ1232"/>
      <c r="BA1232"/>
      <c r="BB1232"/>
      <c r="BC1232"/>
      <c r="BD1232"/>
      <c r="BE1232"/>
      <c r="BF1232"/>
      <c r="BG1232"/>
      <c r="BH1232"/>
      <c r="BI1232"/>
      <c r="BJ1232"/>
      <c r="BK1232"/>
      <c r="BL1232"/>
      <c r="BM1232"/>
      <c r="BN1232"/>
      <c r="BO1232"/>
      <c r="BP1232"/>
      <c r="BQ1232"/>
      <c r="BR1232"/>
      <c r="EM1232"/>
    </row>
    <row r="1233" spans="16:143" x14ac:dyDescent="0.2">
      <c r="P1233"/>
      <c r="Q1233"/>
      <c r="S1233"/>
      <c r="T1233"/>
      <c r="U1233"/>
      <c r="V1233"/>
      <c r="W1233"/>
      <c r="X1233"/>
      <c r="Y1233"/>
      <c r="Z1233"/>
      <c r="AA1233"/>
      <c r="AB1233"/>
      <c r="AC1233"/>
      <c r="AD1233"/>
      <c r="AE1233"/>
      <c r="AF1233"/>
      <c r="AG1233"/>
      <c r="AH1233"/>
      <c r="AI1233"/>
      <c r="AJ1233"/>
      <c r="AK1233"/>
      <c r="AL1233"/>
      <c r="AM1233"/>
      <c r="AN1233"/>
      <c r="AO1233"/>
      <c r="AP1233"/>
      <c r="AQ1233"/>
      <c r="AR1233"/>
      <c r="AS1233"/>
      <c r="AT1233"/>
      <c r="AU1233"/>
      <c r="AV1233"/>
      <c r="AW1233"/>
      <c r="AX1233"/>
      <c r="AY1233"/>
      <c r="AZ1233"/>
      <c r="BA1233"/>
      <c r="BB1233"/>
      <c r="BC1233"/>
      <c r="BD1233"/>
      <c r="BE1233"/>
      <c r="BF1233"/>
      <c r="BG1233"/>
      <c r="BH1233"/>
      <c r="BI1233"/>
      <c r="BJ1233"/>
      <c r="BK1233"/>
      <c r="BL1233"/>
      <c r="BM1233"/>
      <c r="BN1233"/>
      <c r="BO1233"/>
      <c r="BP1233"/>
      <c r="BQ1233"/>
      <c r="BR1233"/>
      <c r="EM1233"/>
    </row>
    <row r="1234" spans="16:143" x14ac:dyDescent="0.2">
      <c r="P1234"/>
      <c r="Q1234"/>
      <c r="S1234"/>
      <c r="T1234"/>
      <c r="U1234"/>
      <c r="V1234"/>
      <c r="W1234"/>
      <c r="X1234"/>
      <c r="Y1234"/>
      <c r="Z1234"/>
      <c r="AA1234"/>
      <c r="AB1234"/>
      <c r="AC1234"/>
      <c r="AD1234"/>
      <c r="AE1234"/>
      <c r="AF1234"/>
      <c r="AG1234"/>
      <c r="AH1234"/>
      <c r="AI1234"/>
      <c r="AJ1234"/>
      <c r="AK1234"/>
      <c r="AL1234"/>
      <c r="AM1234"/>
      <c r="AN1234"/>
      <c r="AO1234"/>
      <c r="AP1234"/>
      <c r="AQ1234"/>
      <c r="AR1234"/>
      <c r="AS1234"/>
      <c r="AT1234"/>
      <c r="AU1234"/>
      <c r="AV1234"/>
      <c r="AW1234"/>
      <c r="AX1234"/>
      <c r="AY1234"/>
      <c r="AZ1234"/>
      <c r="BA1234"/>
      <c r="BB1234"/>
      <c r="BC1234"/>
      <c r="BD1234"/>
      <c r="BE1234"/>
      <c r="BF1234"/>
      <c r="BG1234"/>
      <c r="BH1234"/>
      <c r="BI1234"/>
      <c r="BJ1234"/>
      <c r="BK1234"/>
      <c r="BL1234"/>
      <c r="BM1234"/>
      <c r="BN1234"/>
      <c r="BO1234"/>
      <c r="BP1234"/>
      <c r="BQ1234"/>
      <c r="BR1234"/>
      <c r="EM1234"/>
    </row>
    <row r="1235" spans="16:143" x14ac:dyDescent="0.2">
      <c r="P1235"/>
      <c r="Q1235"/>
      <c r="S1235"/>
      <c r="T1235"/>
      <c r="U1235"/>
      <c r="V1235"/>
      <c r="W1235"/>
      <c r="X1235"/>
      <c r="Y1235"/>
      <c r="Z1235"/>
      <c r="AA1235"/>
      <c r="AB1235"/>
      <c r="AC1235"/>
      <c r="AD1235"/>
      <c r="AE1235"/>
      <c r="AF1235"/>
      <c r="AG1235"/>
      <c r="AH1235"/>
      <c r="AI1235"/>
      <c r="AJ1235"/>
      <c r="AK1235"/>
      <c r="AL1235"/>
      <c r="AM1235"/>
      <c r="AN1235"/>
      <c r="AO1235"/>
      <c r="AP1235"/>
      <c r="AQ1235"/>
      <c r="AR1235"/>
      <c r="AS1235"/>
      <c r="AT1235"/>
      <c r="AU1235"/>
      <c r="AV1235"/>
      <c r="AW1235"/>
      <c r="AX1235"/>
      <c r="AY1235"/>
      <c r="AZ1235"/>
      <c r="BA1235"/>
      <c r="BB1235"/>
      <c r="BC1235"/>
      <c r="BD1235"/>
      <c r="BE1235"/>
      <c r="BF1235"/>
      <c r="BG1235"/>
      <c r="BH1235"/>
      <c r="BI1235"/>
      <c r="BJ1235"/>
      <c r="BK1235"/>
      <c r="BL1235"/>
      <c r="BM1235"/>
      <c r="BN1235"/>
      <c r="BO1235"/>
      <c r="BP1235"/>
      <c r="BQ1235"/>
      <c r="BR1235"/>
      <c r="EM1235"/>
    </row>
    <row r="1236" spans="16:143" x14ac:dyDescent="0.2">
      <c r="P1236"/>
      <c r="Q1236"/>
      <c r="S1236"/>
      <c r="T1236"/>
      <c r="U1236"/>
      <c r="V1236"/>
      <c r="W1236"/>
      <c r="X1236"/>
      <c r="Y1236"/>
      <c r="Z1236"/>
      <c r="AA1236"/>
      <c r="AB1236"/>
      <c r="AC1236"/>
      <c r="AD1236"/>
      <c r="AE1236"/>
      <c r="AF1236"/>
      <c r="AG1236"/>
      <c r="AH1236"/>
      <c r="AI1236"/>
      <c r="AJ1236"/>
      <c r="AK1236"/>
      <c r="AL1236"/>
      <c r="AM1236"/>
      <c r="AN1236"/>
      <c r="AO1236"/>
      <c r="AP1236"/>
      <c r="AQ1236"/>
      <c r="AR1236"/>
      <c r="AS1236"/>
      <c r="AT1236"/>
      <c r="AU1236"/>
      <c r="AV1236"/>
      <c r="AW1236"/>
      <c r="AX1236"/>
      <c r="AY1236"/>
      <c r="AZ1236"/>
      <c r="BA1236"/>
      <c r="BB1236"/>
      <c r="BC1236"/>
      <c r="BD1236"/>
      <c r="BE1236"/>
      <c r="BF1236"/>
      <c r="BG1236"/>
      <c r="BH1236"/>
      <c r="BI1236"/>
      <c r="BJ1236"/>
      <c r="BK1236"/>
      <c r="BL1236"/>
      <c r="BM1236"/>
      <c r="BN1236"/>
      <c r="BO1236"/>
      <c r="BP1236"/>
      <c r="BQ1236"/>
      <c r="BR1236"/>
      <c r="EM1236"/>
    </row>
    <row r="1237" spans="16:143" x14ac:dyDescent="0.2">
      <c r="P1237"/>
      <c r="Q1237"/>
      <c r="S1237"/>
      <c r="T1237"/>
      <c r="U1237"/>
      <c r="V1237"/>
      <c r="W1237"/>
      <c r="X1237"/>
      <c r="Y1237"/>
      <c r="Z1237"/>
      <c r="AA1237"/>
      <c r="AB1237"/>
      <c r="AC1237"/>
      <c r="AD1237"/>
      <c r="AE1237"/>
      <c r="AF1237"/>
      <c r="AG1237"/>
      <c r="AH1237"/>
      <c r="AI1237"/>
      <c r="AJ1237"/>
      <c r="AK1237"/>
      <c r="AL1237"/>
      <c r="AM1237"/>
      <c r="AN1237"/>
      <c r="AO1237"/>
      <c r="AP1237"/>
      <c r="AQ1237"/>
      <c r="AR1237"/>
      <c r="AS1237"/>
      <c r="AT1237"/>
      <c r="AU1237"/>
      <c r="AV1237"/>
      <c r="AW1237"/>
      <c r="AX1237"/>
      <c r="AY1237"/>
      <c r="AZ1237"/>
      <c r="BA1237"/>
      <c r="BB1237"/>
      <c r="BC1237"/>
      <c r="BD1237"/>
      <c r="BE1237"/>
      <c r="BF1237"/>
      <c r="BG1237"/>
      <c r="BH1237"/>
      <c r="BI1237"/>
      <c r="BJ1237"/>
      <c r="BK1237"/>
      <c r="BL1237"/>
      <c r="BM1237"/>
      <c r="BN1237"/>
      <c r="BO1237"/>
      <c r="BP1237"/>
      <c r="BQ1237"/>
      <c r="BR1237"/>
      <c r="EM1237"/>
    </row>
    <row r="1238" spans="16:143" x14ac:dyDescent="0.2">
      <c r="P1238"/>
      <c r="Q1238"/>
      <c r="S1238"/>
      <c r="T1238"/>
      <c r="U1238"/>
      <c r="V1238"/>
      <c r="W1238"/>
      <c r="X1238"/>
      <c r="Y1238"/>
      <c r="Z1238"/>
      <c r="AA1238"/>
      <c r="AB1238"/>
      <c r="AC1238"/>
      <c r="AD1238"/>
      <c r="AE1238"/>
      <c r="AF1238"/>
      <c r="AG1238"/>
      <c r="AH1238"/>
      <c r="AI1238"/>
      <c r="AJ1238"/>
      <c r="AK1238"/>
      <c r="AL1238"/>
      <c r="AM1238"/>
      <c r="AN1238"/>
      <c r="AO1238"/>
      <c r="AP1238"/>
      <c r="AQ1238"/>
      <c r="AR1238"/>
      <c r="AS1238"/>
      <c r="AT1238"/>
      <c r="AU1238"/>
      <c r="AV1238"/>
      <c r="AW1238"/>
      <c r="AX1238"/>
      <c r="AY1238"/>
      <c r="AZ1238"/>
      <c r="BA1238"/>
      <c r="BB1238"/>
      <c r="BC1238"/>
      <c r="BD1238"/>
      <c r="BE1238"/>
      <c r="BF1238"/>
      <c r="BG1238"/>
      <c r="BH1238"/>
      <c r="BI1238"/>
      <c r="BJ1238"/>
      <c r="BK1238"/>
      <c r="BL1238"/>
      <c r="BM1238"/>
      <c r="BN1238"/>
      <c r="BO1238"/>
      <c r="BP1238"/>
      <c r="BQ1238"/>
      <c r="BR1238"/>
      <c r="EM1238"/>
    </row>
    <row r="1239" spans="16:143" x14ac:dyDescent="0.2">
      <c r="P1239"/>
      <c r="Q1239"/>
      <c r="S1239"/>
      <c r="T1239"/>
      <c r="U1239"/>
      <c r="V1239"/>
      <c r="W1239"/>
      <c r="X1239"/>
      <c r="Y1239"/>
      <c r="Z1239"/>
      <c r="AA1239"/>
      <c r="AB1239"/>
      <c r="AC1239"/>
      <c r="AD1239"/>
      <c r="AE1239"/>
      <c r="AF1239"/>
      <c r="AG1239"/>
      <c r="AH1239"/>
      <c r="AI1239"/>
      <c r="AJ1239"/>
      <c r="AK1239"/>
      <c r="AL1239"/>
      <c r="AM1239"/>
      <c r="AN1239"/>
      <c r="AO1239"/>
      <c r="AP1239"/>
      <c r="AQ1239"/>
      <c r="AR1239"/>
      <c r="AS1239"/>
      <c r="AT1239"/>
      <c r="AU1239"/>
      <c r="AV1239"/>
      <c r="AW1239"/>
      <c r="AX1239"/>
      <c r="AY1239"/>
      <c r="AZ1239"/>
      <c r="BA1239"/>
      <c r="BB1239"/>
      <c r="BC1239"/>
      <c r="BD1239"/>
      <c r="BE1239"/>
      <c r="BF1239"/>
      <c r="BG1239"/>
      <c r="BH1239"/>
      <c r="BI1239"/>
      <c r="BJ1239"/>
      <c r="BK1239"/>
      <c r="BL1239"/>
      <c r="BM1239"/>
      <c r="BN1239"/>
      <c r="BO1239"/>
      <c r="BP1239"/>
      <c r="BQ1239"/>
      <c r="BR1239"/>
      <c r="EM1239"/>
    </row>
    <row r="1240" spans="16:143" x14ac:dyDescent="0.2">
      <c r="P1240"/>
      <c r="Q1240"/>
      <c r="S1240"/>
      <c r="T1240"/>
      <c r="U1240"/>
      <c r="V1240"/>
      <c r="W1240"/>
      <c r="X1240"/>
      <c r="Y1240"/>
      <c r="Z1240"/>
      <c r="AA1240"/>
      <c r="AB1240"/>
      <c r="AC1240"/>
      <c r="AD1240"/>
      <c r="AE1240"/>
      <c r="AF1240"/>
      <c r="AG1240"/>
      <c r="AH1240"/>
      <c r="AI1240"/>
      <c r="AJ1240"/>
      <c r="AK1240"/>
      <c r="AL1240"/>
      <c r="AM1240"/>
      <c r="AN1240"/>
      <c r="AO1240"/>
      <c r="AP1240"/>
      <c r="AQ1240"/>
      <c r="AR1240"/>
      <c r="AS1240"/>
      <c r="AT1240"/>
      <c r="AU1240"/>
      <c r="AV1240"/>
      <c r="AW1240"/>
      <c r="AX1240"/>
      <c r="AY1240"/>
      <c r="AZ1240"/>
      <c r="BA1240"/>
      <c r="BB1240"/>
      <c r="BC1240"/>
      <c r="BD1240"/>
      <c r="BE1240"/>
      <c r="BF1240"/>
      <c r="BG1240"/>
      <c r="BH1240"/>
      <c r="BI1240"/>
      <c r="BJ1240"/>
      <c r="BK1240"/>
      <c r="BL1240"/>
      <c r="BM1240"/>
      <c r="BN1240"/>
      <c r="BO1240"/>
      <c r="BP1240"/>
      <c r="BQ1240"/>
      <c r="BR1240"/>
      <c r="EM1240"/>
    </row>
    <row r="1241" spans="16:143" x14ac:dyDescent="0.2">
      <c r="P1241"/>
      <c r="Q1241"/>
      <c r="S1241"/>
      <c r="T1241"/>
      <c r="U1241"/>
      <c r="V1241"/>
      <c r="W1241"/>
      <c r="X1241"/>
      <c r="Y1241"/>
      <c r="Z1241"/>
      <c r="AA1241"/>
      <c r="AB1241"/>
      <c r="AC1241"/>
      <c r="AD1241"/>
      <c r="AE1241"/>
      <c r="AF1241"/>
      <c r="AG1241"/>
      <c r="AH1241"/>
      <c r="AI1241"/>
      <c r="AJ1241"/>
      <c r="AK1241"/>
      <c r="AL1241"/>
      <c r="AM1241"/>
      <c r="AN1241"/>
      <c r="AO1241"/>
      <c r="AP1241"/>
      <c r="AQ1241"/>
      <c r="AR1241"/>
      <c r="AS1241"/>
      <c r="AT1241"/>
      <c r="AU1241"/>
      <c r="AV1241"/>
      <c r="AW1241"/>
      <c r="AX1241"/>
      <c r="AY1241"/>
      <c r="AZ1241"/>
      <c r="BA1241"/>
      <c r="BB1241"/>
      <c r="BC1241"/>
      <c r="BD1241"/>
      <c r="BE1241"/>
      <c r="BF1241"/>
      <c r="BG1241"/>
      <c r="BH1241"/>
      <c r="BI1241"/>
      <c r="BJ1241"/>
      <c r="BK1241"/>
      <c r="BL1241"/>
      <c r="BM1241"/>
      <c r="BN1241"/>
      <c r="BO1241"/>
      <c r="BP1241"/>
      <c r="BQ1241"/>
      <c r="BR1241"/>
      <c r="EM1241"/>
    </row>
    <row r="1242" spans="16:143" x14ac:dyDescent="0.2">
      <c r="P1242"/>
      <c r="Q1242"/>
      <c r="S1242"/>
      <c r="T1242"/>
      <c r="U1242"/>
      <c r="V1242"/>
      <c r="W1242"/>
      <c r="X1242"/>
      <c r="Y1242"/>
      <c r="Z1242"/>
      <c r="AA1242"/>
      <c r="AB1242"/>
      <c r="AC1242"/>
      <c r="AD1242"/>
      <c r="AE1242"/>
      <c r="AF1242"/>
      <c r="AG1242"/>
      <c r="AH1242"/>
      <c r="AI1242"/>
      <c r="AJ1242"/>
      <c r="AK1242"/>
      <c r="AL1242"/>
      <c r="AM1242"/>
      <c r="AN1242"/>
      <c r="AO1242"/>
      <c r="AP1242"/>
      <c r="AQ1242"/>
      <c r="AR1242"/>
      <c r="AS1242"/>
      <c r="AT1242"/>
      <c r="AU1242"/>
      <c r="AV1242"/>
      <c r="AW1242"/>
      <c r="AX1242"/>
      <c r="AY1242"/>
      <c r="AZ1242"/>
      <c r="BA1242"/>
      <c r="BB1242"/>
      <c r="BC1242"/>
      <c r="BD1242"/>
      <c r="BE1242"/>
      <c r="BF1242"/>
      <c r="BG1242"/>
      <c r="BH1242"/>
      <c r="BI1242"/>
      <c r="BJ1242"/>
      <c r="BK1242"/>
      <c r="BL1242"/>
      <c r="BM1242"/>
      <c r="BN1242"/>
      <c r="BO1242"/>
      <c r="BP1242"/>
      <c r="BQ1242"/>
      <c r="BR1242"/>
      <c r="EM1242"/>
    </row>
    <row r="1243" spans="16:143" x14ac:dyDescent="0.2">
      <c r="P1243"/>
      <c r="Q1243"/>
      <c r="S1243"/>
      <c r="T1243"/>
      <c r="U1243"/>
      <c r="V1243"/>
      <c r="W1243"/>
      <c r="X1243"/>
      <c r="Y1243"/>
      <c r="Z1243"/>
      <c r="AA1243"/>
      <c r="AB1243"/>
      <c r="AC1243"/>
      <c r="AD1243"/>
      <c r="AE1243"/>
      <c r="AF1243"/>
      <c r="AG1243"/>
      <c r="AH1243"/>
      <c r="AI1243"/>
      <c r="AJ1243"/>
      <c r="AK1243"/>
      <c r="AL1243"/>
      <c r="AM1243"/>
      <c r="AN1243"/>
      <c r="AO1243"/>
      <c r="AP1243"/>
      <c r="AQ1243"/>
      <c r="AR1243"/>
      <c r="AS1243"/>
      <c r="AT1243"/>
      <c r="AU1243"/>
      <c r="AV1243"/>
      <c r="AW1243"/>
      <c r="AX1243"/>
      <c r="AY1243"/>
      <c r="AZ1243"/>
      <c r="BA1243"/>
      <c r="BB1243"/>
      <c r="BC1243"/>
      <c r="BD1243"/>
      <c r="BE1243"/>
      <c r="BF1243"/>
      <c r="BG1243"/>
      <c r="BH1243"/>
      <c r="BI1243"/>
      <c r="BJ1243"/>
      <c r="BK1243"/>
      <c r="BL1243"/>
      <c r="BM1243"/>
      <c r="BN1243"/>
      <c r="BO1243"/>
      <c r="BP1243"/>
      <c r="BQ1243"/>
      <c r="BR1243"/>
      <c r="EM1243"/>
    </row>
    <row r="1244" spans="16:143" x14ac:dyDescent="0.2">
      <c r="P1244"/>
      <c r="Q1244"/>
      <c r="S1244"/>
      <c r="T1244"/>
      <c r="U1244"/>
      <c r="V1244"/>
      <c r="W1244"/>
      <c r="X1244"/>
      <c r="Y1244"/>
      <c r="Z1244"/>
      <c r="AA1244"/>
      <c r="AB1244"/>
      <c r="AC1244"/>
      <c r="AD1244"/>
      <c r="AE1244"/>
      <c r="AF1244"/>
      <c r="AG1244"/>
      <c r="AH1244"/>
      <c r="AI1244"/>
      <c r="AJ1244"/>
      <c r="AK1244"/>
      <c r="AL1244"/>
      <c r="AM1244"/>
      <c r="AN1244"/>
      <c r="AO1244"/>
      <c r="AP1244"/>
      <c r="AQ1244"/>
      <c r="AR1244"/>
      <c r="AS1244"/>
      <c r="AT1244"/>
      <c r="AU1244"/>
      <c r="AV1244"/>
      <c r="AW1244"/>
      <c r="AX1244"/>
      <c r="AY1244"/>
      <c r="AZ1244"/>
      <c r="BA1244"/>
      <c r="BB1244"/>
      <c r="BC1244"/>
      <c r="BD1244"/>
      <c r="BE1244"/>
      <c r="BF1244"/>
      <c r="BG1244"/>
      <c r="BH1244"/>
      <c r="BI1244"/>
      <c r="BJ1244"/>
      <c r="BK1244"/>
      <c r="BL1244"/>
      <c r="BM1244"/>
      <c r="BN1244"/>
      <c r="BO1244"/>
      <c r="BP1244"/>
      <c r="BQ1244"/>
      <c r="BR1244"/>
      <c r="EM1244"/>
    </row>
    <row r="1245" spans="16:143" x14ac:dyDescent="0.2">
      <c r="P1245"/>
      <c r="Q1245"/>
      <c r="S1245"/>
      <c r="T1245"/>
      <c r="U1245"/>
      <c r="V1245"/>
      <c r="W1245"/>
      <c r="X1245"/>
      <c r="Y1245"/>
      <c r="Z1245"/>
      <c r="AA1245"/>
      <c r="AB1245"/>
      <c r="AC1245"/>
      <c r="AD1245"/>
      <c r="AE1245"/>
      <c r="AF1245"/>
      <c r="AG1245"/>
      <c r="AH1245"/>
      <c r="AI1245"/>
      <c r="AJ1245"/>
      <c r="AK1245"/>
      <c r="AL1245"/>
      <c r="AM1245"/>
      <c r="AN1245"/>
      <c r="AO1245"/>
      <c r="AP1245"/>
      <c r="AQ1245"/>
      <c r="AR1245"/>
      <c r="AS1245"/>
      <c r="AT1245"/>
      <c r="AU1245"/>
      <c r="AV1245"/>
      <c r="AW1245"/>
      <c r="AX1245"/>
      <c r="AY1245"/>
      <c r="AZ1245"/>
      <c r="BA1245"/>
      <c r="BB1245"/>
      <c r="BC1245"/>
      <c r="BD1245"/>
      <c r="BE1245"/>
      <c r="BF1245"/>
      <c r="BG1245"/>
      <c r="BH1245"/>
      <c r="BI1245"/>
      <c r="BJ1245"/>
      <c r="BK1245"/>
      <c r="BL1245"/>
      <c r="BM1245"/>
      <c r="BN1245"/>
      <c r="BO1245"/>
      <c r="BP1245"/>
      <c r="BQ1245"/>
      <c r="BR1245"/>
      <c r="EM1245"/>
    </row>
    <row r="1246" spans="16:143" x14ac:dyDescent="0.2">
      <c r="P1246"/>
      <c r="Q1246"/>
      <c r="S1246"/>
      <c r="T1246"/>
      <c r="U1246"/>
      <c r="V1246"/>
      <c r="W1246"/>
      <c r="X1246"/>
      <c r="Y1246"/>
      <c r="Z1246"/>
      <c r="AA1246"/>
      <c r="AB1246"/>
      <c r="AC1246"/>
      <c r="AD1246"/>
      <c r="AE1246"/>
      <c r="AF1246"/>
      <c r="AG1246"/>
      <c r="AH1246"/>
      <c r="AI1246"/>
      <c r="AJ1246"/>
      <c r="AK1246"/>
      <c r="AL1246"/>
      <c r="AM1246"/>
      <c r="AN1246"/>
      <c r="AO1246"/>
      <c r="AP1246"/>
      <c r="AQ1246"/>
      <c r="AR1246"/>
      <c r="AS1246"/>
      <c r="AT1246"/>
      <c r="AU1246"/>
      <c r="AV1246"/>
      <c r="AW1246"/>
      <c r="AX1246"/>
      <c r="AY1246"/>
      <c r="AZ1246"/>
      <c r="BA1246"/>
      <c r="BB1246"/>
      <c r="BC1246"/>
      <c r="BD1246"/>
      <c r="BE1246"/>
      <c r="BF1246"/>
      <c r="BG1246"/>
      <c r="BH1246"/>
      <c r="BI1246"/>
      <c r="BJ1246"/>
      <c r="BK1246"/>
      <c r="BL1246"/>
      <c r="BM1246"/>
      <c r="BN1246"/>
      <c r="BO1246"/>
      <c r="BP1246"/>
      <c r="BQ1246"/>
      <c r="BR1246"/>
      <c r="EM1246"/>
    </row>
    <row r="1247" spans="16:143" x14ac:dyDescent="0.2">
      <c r="P1247"/>
      <c r="Q1247"/>
      <c r="S1247"/>
      <c r="T1247"/>
      <c r="U1247"/>
      <c r="V1247"/>
      <c r="W1247"/>
      <c r="X1247"/>
      <c r="Y1247"/>
      <c r="Z1247"/>
      <c r="AA1247"/>
      <c r="AB1247"/>
      <c r="AC1247"/>
      <c r="AD1247"/>
      <c r="AE1247"/>
      <c r="AF1247"/>
      <c r="AG1247"/>
      <c r="AH1247"/>
      <c r="AI1247"/>
      <c r="AJ1247"/>
      <c r="AK1247"/>
      <c r="AL1247"/>
      <c r="AM1247"/>
      <c r="AN1247"/>
      <c r="AO1247"/>
      <c r="AP1247"/>
      <c r="AQ1247"/>
      <c r="AR1247"/>
      <c r="AS1247"/>
      <c r="AT1247"/>
      <c r="AU1247"/>
      <c r="AV1247"/>
      <c r="AW1247"/>
      <c r="AX1247"/>
      <c r="AY1247"/>
      <c r="AZ1247"/>
      <c r="BA1247"/>
      <c r="BB1247"/>
      <c r="BC1247"/>
      <c r="BD1247"/>
      <c r="BE1247"/>
      <c r="BF1247"/>
      <c r="BG1247"/>
      <c r="BH1247"/>
      <c r="BI1247"/>
      <c r="BJ1247"/>
      <c r="BK1247"/>
      <c r="BL1247"/>
      <c r="BM1247"/>
      <c r="BN1247"/>
      <c r="BO1247"/>
      <c r="BP1247"/>
      <c r="BQ1247"/>
      <c r="BR1247"/>
      <c r="EM1247"/>
    </row>
    <row r="1248" spans="16:143" x14ac:dyDescent="0.2">
      <c r="P1248"/>
      <c r="Q1248"/>
      <c r="S1248"/>
      <c r="T1248"/>
      <c r="U1248"/>
      <c r="V1248"/>
      <c r="W1248"/>
      <c r="X1248"/>
      <c r="Y1248"/>
      <c r="Z1248"/>
      <c r="AA1248"/>
      <c r="AB1248"/>
      <c r="AC1248"/>
      <c r="AD1248"/>
      <c r="AE1248"/>
      <c r="AF1248"/>
      <c r="AG1248"/>
      <c r="AH1248"/>
      <c r="AI1248"/>
      <c r="AJ1248"/>
      <c r="AK1248"/>
      <c r="AL1248"/>
      <c r="AM1248"/>
      <c r="AN1248"/>
      <c r="AO1248"/>
      <c r="AP1248"/>
      <c r="AQ1248"/>
      <c r="AR1248"/>
      <c r="AS1248"/>
      <c r="AT1248"/>
      <c r="AU1248"/>
      <c r="AV1248"/>
      <c r="AW1248"/>
      <c r="AX1248"/>
      <c r="AY1248"/>
      <c r="AZ1248"/>
      <c r="BA1248"/>
      <c r="BB1248"/>
      <c r="BC1248"/>
      <c r="BD1248"/>
      <c r="BE1248"/>
      <c r="BF1248"/>
      <c r="BG1248"/>
      <c r="BH1248"/>
      <c r="BI1248"/>
      <c r="BJ1248"/>
      <c r="BK1248"/>
      <c r="BL1248"/>
      <c r="BM1248"/>
      <c r="BN1248"/>
      <c r="BO1248"/>
      <c r="BP1248"/>
      <c r="BQ1248"/>
      <c r="BR1248"/>
      <c r="EM1248"/>
    </row>
    <row r="1249" spans="16:143" x14ac:dyDescent="0.2">
      <c r="P1249"/>
      <c r="Q1249"/>
      <c r="S1249"/>
      <c r="T1249"/>
      <c r="U1249"/>
      <c r="V1249"/>
      <c r="W1249"/>
      <c r="X1249"/>
      <c r="Y1249"/>
      <c r="Z1249"/>
      <c r="AA1249"/>
      <c r="AB1249"/>
      <c r="AC1249"/>
      <c r="AD1249"/>
      <c r="AE1249"/>
      <c r="AF1249"/>
      <c r="AG1249"/>
      <c r="AH1249"/>
      <c r="AI1249"/>
      <c r="AJ1249"/>
      <c r="AK1249"/>
      <c r="AL1249"/>
      <c r="AM1249"/>
      <c r="AN1249"/>
      <c r="AO1249"/>
      <c r="AP1249"/>
      <c r="AQ1249"/>
      <c r="AR1249"/>
      <c r="AS1249"/>
      <c r="AT1249"/>
      <c r="AU1249"/>
      <c r="AV1249"/>
      <c r="AW1249"/>
      <c r="AX1249"/>
      <c r="AY1249"/>
      <c r="AZ1249"/>
      <c r="BA1249"/>
      <c r="BB1249"/>
      <c r="BC1249"/>
      <c r="BD1249"/>
      <c r="BE1249"/>
      <c r="BF1249"/>
      <c r="BG1249"/>
      <c r="BH1249"/>
      <c r="BI1249"/>
      <c r="BJ1249"/>
      <c r="BK1249"/>
      <c r="BL1249"/>
      <c r="BM1249"/>
      <c r="BN1249"/>
      <c r="BO1249"/>
      <c r="BP1249"/>
      <c r="BQ1249"/>
      <c r="BR1249"/>
      <c r="EM1249"/>
    </row>
    <row r="1250" spans="16:143" x14ac:dyDescent="0.2">
      <c r="P1250"/>
      <c r="Q1250"/>
      <c r="S1250"/>
      <c r="T1250"/>
      <c r="U1250"/>
      <c r="V1250"/>
      <c r="W1250"/>
      <c r="X1250"/>
      <c r="Y1250"/>
      <c r="Z1250"/>
      <c r="AA1250"/>
      <c r="AB1250"/>
      <c r="AC1250"/>
      <c r="AD1250"/>
      <c r="AE1250"/>
      <c r="AF1250"/>
      <c r="AG1250"/>
      <c r="AH1250"/>
      <c r="AI1250"/>
      <c r="AJ1250"/>
      <c r="AK1250"/>
      <c r="AL1250"/>
      <c r="AM1250"/>
      <c r="AN1250"/>
      <c r="AO1250"/>
      <c r="AP1250"/>
      <c r="AQ1250"/>
      <c r="AR1250"/>
      <c r="AS1250"/>
      <c r="AT1250"/>
      <c r="AU1250"/>
      <c r="AV1250"/>
      <c r="AW1250"/>
      <c r="AX1250"/>
      <c r="AY1250"/>
      <c r="AZ1250"/>
      <c r="BA1250"/>
      <c r="BB1250"/>
      <c r="BC1250"/>
      <c r="BD1250"/>
      <c r="BE1250"/>
      <c r="BF1250"/>
      <c r="BG1250"/>
      <c r="BH1250"/>
      <c r="BI1250"/>
      <c r="BJ1250"/>
      <c r="BK1250"/>
      <c r="BL1250"/>
      <c r="BM1250"/>
      <c r="BN1250"/>
      <c r="BO1250"/>
      <c r="BP1250"/>
      <c r="BQ1250"/>
      <c r="BR1250"/>
      <c r="EM1250"/>
    </row>
    <row r="1251" spans="16:143" x14ac:dyDescent="0.2">
      <c r="P1251"/>
      <c r="Q1251"/>
      <c r="S1251"/>
      <c r="T1251"/>
      <c r="U1251"/>
      <c r="V1251"/>
      <c r="W1251"/>
      <c r="X1251"/>
      <c r="Y1251"/>
      <c r="Z1251"/>
      <c r="AA1251"/>
      <c r="AB1251"/>
      <c r="AC1251"/>
      <c r="AD1251"/>
      <c r="AE1251"/>
      <c r="AF1251"/>
      <c r="AG1251"/>
      <c r="AH1251"/>
      <c r="AI1251"/>
      <c r="AJ1251"/>
      <c r="AK1251"/>
      <c r="AL1251"/>
      <c r="AM1251"/>
      <c r="AN1251"/>
      <c r="AO1251"/>
      <c r="AP1251"/>
      <c r="AQ1251"/>
      <c r="AR1251"/>
      <c r="AS1251"/>
      <c r="AT1251"/>
      <c r="AU1251"/>
      <c r="AV1251"/>
      <c r="AW1251"/>
      <c r="AX1251"/>
      <c r="AY1251"/>
      <c r="AZ1251"/>
      <c r="BA1251"/>
      <c r="BB1251"/>
      <c r="BC1251"/>
      <c r="BD1251"/>
      <c r="BE1251"/>
      <c r="BF1251"/>
      <c r="BG1251"/>
      <c r="BH1251"/>
      <c r="BI1251"/>
      <c r="BJ1251"/>
      <c r="BK1251"/>
      <c r="BL1251"/>
      <c r="BM1251"/>
      <c r="BN1251"/>
      <c r="BO1251"/>
      <c r="BP1251"/>
      <c r="BQ1251"/>
      <c r="BR1251"/>
      <c r="EM1251"/>
    </row>
    <row r="1252" spans="16:143" x14ac:dyDescent="0.2">
      <c r="P1252"/>
      <c r="Q1252"/>
      <c r="S1252"/>
      <c r="T1252"/>
      <c r="U1252"/>
      <c r="V1252"/>
      <c r="W1252"/>
      <c r="X1252"/>
      <c r="Y1252"/>
      <c r="Z1252"/>
      <c r="AA1252"/>
      <c r="AB1252"/>
      <c r="AC1252"/>
      <c r="AD1252"/>
      <c r="AE1252"/>
      <c r="AF1252"/>
      <c r="AG1252"/>
      <c r="AH1252"/>
      <c r="AI1252"/>
      <c r="AJ1252"/>
      <c r="AK1252"/>
      <c r="AL1252"/>
      <c r="AM1252"/>
      <c r="AN1252"/>
      <c r="AO1252"/>
      <c r="AP1252"/>
      <c r="AQ1252"/>
      <c r="AR1252"/>
      <c r="AS1252"/>
      <c r="AT1252"/>
      <c r="AU1252"/>
      <c r="AV1252"/>
      <c r="AW1252"/>
      <c r="AX1252"/>
      <c r="AY1252"/>
      <c r="AZ1252"/>
      <c r="BA1252"/>
      <c r="BB1252"/>
      <c r="BC1252"/>
      <c r="BD1252"/>
      <c r="BE1252"/>
      <c r="BF1252"/>
      <c r="BG1252"/>
      <c r="BH1252"/>
      <c r="BI1252"/>
      <c r="BJ1252"/>
      <c r="BK1252"/>
      <c r="BL1252"/>
      <c r="BM1252"/>
      <c r="BN1252"/>
      <c r="BO1252"/>
      <c r="BP1252"/>
      <c r="BQ1252"/>
      <c r="BR1252"/>
      <c r="EM1252"/>
    </row>
    <row r="1253" spans="16:143" x14ac:dyDescent="0.2">
      <c r="P1253"/>
      <c r="Q1253"/>
      <c r="S1253"/>
      <c r="T1253"/>
      <c r="U1253"/>
      <c r="V1253"/>
      <c r="W1253"/>
      <c r="X1253"/>
      <c r="Y1253"/>
      <c r="Z1253"/>
      <c r="AA1253"/>
      <c r="AB1253"/>
      <c r="AC1253"/>
      <c r="AD1253"/>
      <c r="AE1253"/>
      <c r="AF1253"/>
      <c r="AG1253"/>
      <c r="AH1253"/>
      <c r="AI1253"/>
      <c r="AJ1253"/>
      <c r="AK1253"/>
      <c r="AL1253"/>
      <c r="AM1253"/>
      <c r="AN1253"/>
      <c r="AO1253"/>
      <c r="AP1253"/>
      <c r="AQ1253"/>
      <c r="AR1253"/>
      <c r="AS1253"/>
      <c r="AT1253"/>
      <c r="AU1253"/>
      <c r="AV1253"/>
      <c r="AW1253"/>
      <c r="AX1253"/>
      <c r="AY1253"/>
      <c r="AZ1253"/>
      <c r="BA1253"/>
      <c r="BB1253"/>
      <c r="BC1253"/>
      <c r="BD1253"/>
      <c r="BE1253"/>
      <c r="BF1253"/>
      <c r="BG1253"/>
      <c r="BH1253"/>
      <c r="BI1253"/>
      <c r="BJ1253"/>
      <c r="BK1253"/>
      <c r="BL1253"/>
      <c r="BM1253"/>
      <c r="BN1253"/>
      <c r="BO1253"/>
      <c r="BP1253"/>
      <c r="BQ1253"/>
      <c r="BR1253"/>
      <c r="EM1253"/>
    </row>
    <row r="1254" spans="16:143" x14ac:dyDescent="0.2">
      <c r="P1254"/>
      <c r="Q1254"/>
      <c r="S1254"/>
      <c r="T1254"/>
      <c r="U1254"/>
      <c r="V1254"/>
      <c r="W1254"/>
      <c r="X1254"/>
      <c r="Y1254"/>
      <c r="Z1254"/>
      <c r="AA1254"/>
      <c r="AB1254"/>
      <c r="AC1254"/>
      <c r="AD1254"/>
      <c r="AE1254"/>
      <c r="AF1254"/>
      <c r="AG1254"/>
      <c r="AH1254"/>
      <c r="AI1254"/>
      <c r="AJ1254"/>
      <c r="AK1254"/>
      <c r="AL1254"/>
      <c r="AM1254"/>
      <c r="AN1254"/>
      <c r="AO1254"/>
      <c r="AP1254"/>
      <c r="AQ1254"/>
      <c r="AR1254"/>
      <c r="AS1254"/>
      <c r="AT1254"/>
      <c r="AU1254"/>
      <c r="AV1254"/>
      <c r="AW1254"/>
      <c r="AX1254"/>
      <c r="AY1254"/>
      <c r="AZ1254"/>
      <c r="BA1254"/>
      <c r="BB1254"/>
      <c r="BC1254"/>
      <c r="BD1254"/>
      <c r="BE1254"/>
      <c r="BF1254"/>
      <c r="BG1254"/>
      <c r="BH1254"/>
      <c r="BI1254"/>
      <c r="BJ1254"/>
      <c r="BK1254"/>
      <c r="BL1254"/>
      <c r="BM1254"/>
      <c r="BN1254"/>
      <c r="BO1254"/>
      <c r="BP1254"/>
      <c r="BQ1254"/>
      <c r="BR1254"/>
      <c r="EM1254"/>
    </row>
    <row r="1255" spans="16:143" x14ac:dyDescent="0.2">
      <c r="P1255"/>
      <c r="Q1255"/>
      <c r="S1255"/>
      <c r="T1255"/>
      <c r="U1255"/>
      <c r="V1255"/>
      <c r="W1255"/>
      <c r="X1255"/>
      <c r="Y1255"/>
      <c r="Z1255"/>
      <c r="AA1255"/>
      <c r="AB1255"/>
      <c r="AC1255"/>
      <c r="AD1255"/>
      <c r="AE1255"/>
      <c r="AF1255"/>
      <c r="AG1255"/>
      <c r="AH1255"/>
      <c r="AI1255"/>
      <c r="AJ1255"/>
      <c r="AK1255"/>
      <c r="AL1255"/>
      <c r="AM1255"/>
      <c r="AN1255"/>
      <c r="AO1255"/>
      <c r="AP1255"/>
      <c r="AQ1255"/>
      <c r="AR1255"/>
      <c r="AS1255"/>
      <c r="AT1255"/>
      <c r="AU1255"/>
      <c r="AV1255"/>
      <c r="AW1255"/>
      <c r="AX1255"/>
      <c r="AY1255"/>
      <c r="AZ1255"/>
      <c r="BA1255"/>
      <c r="BB1255"/>
      <c r="BC1255"/>
      <c r="BD1255"/>
      <c r="BE1255"/>
      <c r="BF1255"/>
      <c r="BG1255"/>
      <c r="BH1255"/>
      <c r="BI1255"/>
      <c r="BJ1255"/>
      <c r="BK1255"/>
      <c r="BL1255"/>
      <c r="BM1255"/>
      <c r="BN1255"/>
      <c r="BO1255"/>
      <c r="BP1255"/>
      <c r="BQ1255"/>
      <c r="BR1255"/>
      <c r="EM1255"/>
    </row>
    <row r="1256" spans="16:143" x14ac:dyDescent="0.2">
      <c r="P1256"/>
      <c r="Q1256"/>
      <c r="S1256"/>
      <c r="T1256"/>
      <c r="U1256"/>
      <c r="V1256"/>
      <c r="W1256"/>
      <c r="X1256"/>
      <c r="Y1256"/>
      <c r="Z1256"/>
      <c r="AA1256"/>
      <c r="AB1256"/>
      <c r="AC1256"/>
      <c r="AD1256"/>
      <c r="AE1256"/>
      <c r="AF1256"/>
      <c r="AG1256"/>
      <c r="AH1256"/>
      <c r="AI1256"/>
      <c r="AJ1256"/>
      <c r="AK1256"/>
      <c r="AL1256"/>
      <c r="AM1256"/>
      <c r="AN1256"/>
      <c r="AO1256"/>
      <c r="AP1256"/>
      <c r="AQ1256"/>
      <c r="AR1256"/>
      <c r="AS1256"/>
      <c r="AT1256"/>
      <c r="AU1256"/>
      <c r="AV1256"/>
      <c r="AW1256"/>
      <c r="AX1256"/>
      <c r="AY1256"/>
      <c r="AZ1256"/>
      <c r="BA1256"/>
      <c r="BB1256"/>
      <c r="BC1256"/>
      <c r="BD1256"/>
      <c r="BE1256"/>
      <c r="BF1256"/>
      <c r="BG1256"/>
      <c r="BH1256"/>
      <c r="BI1256"/>
      <c r="BJ1256"/>
      <c r="BK1256"/>
      <c r="BL1256"/>
      <c r="BM1256"/>
      <c r="BN1256"/>
      <c r="BO1256"/>
      <c r="BP1256"/>
      <c r="BQ1256"/>
      <c r="BR1256"/>
      <c r="EM1256"/>
    </row>
    <row r="1257" spans="16:143" x14ac:dyDescent="0.2">
      <c r="P1257"/>
      <c r="Q1257"/>
      <c r="S1257"/>
      <c r="T1257"/>
      <c r="U1257"/>
      <c r="V1257"/>
      <c r="W1257"/>
      <c r="X1257"/>
      <c r="Y1257"/>
      <c r="Z1257"/>
      <c r="AA1257"/>
      <c r="AB1257"/>
      <c r="AC1257"/>
      <c r="AD1257"/>
      <c r="AE1257"/>
      <c r="AF1257"/>
      <c r="AG1257"/>
      <c r="AH1257"/>
      <c r="AI1257"/>
      <c r="AJ1257"/>
      <c r="AK1257"/>
      <c r="AL1257"/>
      <c r="AM1257"/>
      <c r="AN1257"/>
      <c r="AO1257"/>
      <c r="AP1257"/>
      <c r="AQ1257"/>
      <c r="AR1257"/>
      <c r="AS1257"/>
      <c r="AT1257"/>
      <c r="AU1257"/>
      <c r="AV1257"/>
      <c r="AW1257"/>
      <c r="AX1257"/>
      <c r="AY1257"/>
      <c r="AZ1257"/>
      <c r="BA1257"/>
      <c r="BB1257"/>
      <c r="BC1257"/>
      <c r="BD1257"/>
      <c r="BE1257"/>
      <c r="BF1257"/>
      <c r="BG1257"/>
      <c r="BH1257"/>
      <c r="BI1257"/>
      <c r="BJ1257"/>
      <c r="BK1257"/>
      <c r="BL1257"/>
      <c r="BM1257"/>
      <c r="BN1257"/>
      <c r="BO1257"/>
      <c r="BP1257"/>
      <c r="BQ1257"/>
      <c r="BR1257"/>
      <c r="EM1257"/>
    </row>
    <row r="1258" spans="16:143" x14ac:dyDescent="0.2">
      <c r="P1258"/>
      <c r="Q1258"/>
      <c r="S1258"/>
      <c r="T1258"/>
      <c r="U1258"/>
      <c r="V1258"/>
      <c r="W1258"/>
      <c r="X1258"/>
      <c r="Y1258"/>
      <c r="Z1258"/>
      <c r="AA1258"/>
      <c r="AB1258"/>
      <c r="AC1258"/>
      <c r="AD1258"/>
      <c r="AE1258"/>
      <c r="AF1258"/>
      <c r="AG1258"/>
      <c r="AH1258"/>
      <c r="AI1258"/>
      <c r="AJ1258"/>
      <c r="AK1258"/>
      <c r="AL1258"/>
      <c r="AM1258"/>
      <c r="AN1258"/>
      <c r="AO1258"/>
      <c r="AP1258"/>
      <c r="AQ1258"/>
      <c r="AR1258"/>
      <c r="AS1258"/>
      <c r="AT1258"/>
      <c r="AU1258"/>
      <c r="AV1258"/>
      <c r="AW1258"/>
      <c r="AX1258"/>
      <c r="AY1258"/>
      <c r="AZ1258"/>
      <c r="BA1258"/>
      <c r="BB1258"/>
      <c r="BC1258"/>
      <c r="BD1258"/>
      <c r="BE1258"/>
      <c r="BF1258"/>
      <c r="BG1258"/>
      <c r="BH1258"/>
      <c r="BI1258"/>
      <c r="BJ1258"/>
      <c r="BK1258"/>
      <c r="BL1258"/>
      <c r="BM1258"/>
      <c r="BN1258"/>
      <c r="BO1258"/>
      <c r="BP1258"/>
      <c r="BQ1258"/>
      <c r="BR1258"/>
      <c r="EM1258"/>
    </row>
    <row r="1259" spans="16:143" x14ac:dyDescent="0.2">
      <c r="P1259"/>
      <c r="Q1259"/>
      <c r="S1259"/>
      <c r="T1259"/>
      <c r="U1259"/>
      <c r="V1259"/>
      <c r="W1259"/>
      <c r="X1259"/>
      <c r="Y1259"/>
      <c r="Z1259"/>
      <c r="AA1259"/>
      <c r="AB1259"/>
      <c r="AC1259"/>
      <c r="AD1259"/>
      <c r="AE1259"/>
      <c r="AF1259"/>
      <c r="AG1259"/>
      <c r="AH1259"/>
      <c r="AI1259"/>
      <c r="AJ1259"/>
      <c r="AK1259"/>
      <c r="AL1259"/>
      <c r="AM1259"/>
      <c r="AN1259"/>
      <c r="AO1259"/>
      <c r="AP1259"/>
      <c r="AQ1259"/>
      <c r="AR1259"/>
      <c r="AS1259"/>
      <c r="AT1259"/>
      <c r="AU1259"/>
      <c r="AV1259"/>
      <c r="AW1259"/>
      <c r="AX1259"/>
      <c r="AY1259"/>
      <c r="AZ1259"/>
      <c r="BA1259"/>
      <c r="BB1259"/>
      <c r="BC1259"/>
      <c r="BD1259"/>
      <c r="BE1259"/>
      <c r="BF1259"/>
      <c r="BG1259"/>
      <c r="BH1259"/>
      <c r="BI1259"/>
      <c r="BJ1259"/>
      <c r="BK1259"/>
      <c r="BL1259"/>
      <c r="BM1259"/>
      <c r="BN1259"/>
      <c r="BO1259"/>
      <c r="BP1259"/>
      <c r="BQ1259"/>
      <c r="BR1259"/>
      <c r="EM1259"/>
    </row>
    <row r="1260" spans="16:143" x14ac:dyDescent="0.2">
      <c r="P1260"/>
      <c r="Q1260"/>
      <c r="S1260"/>
      <c r="T1260"/>
      <c r="U1260"/>
      <c r="V1260"/>
      <c r="W1260"/>
      <c r="X1260"/>
      <c r="Y1260"/>
      <c r="Z1260"/>
      <c r="AA1260"/>
      <c r="AB1260"/>
      <c r="AC1260"/>
      <c r="AD1260"/>
      <c r="AE1260"/>
      <c r="AF1260"/>
      <c r="AG1260"/>
      <c r="AH1260"/>
      <c r="AI1260"/>
      <c r="AJ1260"/>
      <c r="AK1260"/>
      <c r="AL1260"/>
      <c r="AM1260"/>
      <c r="AN1260"/>
      <c r="AO1260"/>
      <c r="AP1260"/>
      <c r="AQ1260"/>
      <c r="AR1260"/>
      <c r="AS1260"/>
      <c r="AT1260"/>
      <c r="AU1260"/>
      <c r="AV1260"/>
      <c r="AW1260"/>
      <c r="AX1260"/>
      <c r="AY1260"/>
      <c r="AZ1260"/>
      <c r="BA1260"/>
      <c r="BB1260"/>
      <c r="BC1260"/>
      <c r="BD1260"/>
      <c r="BE1260"/>
      <c r="BF1260"/>
      <c r="BG1260"/>
      <c r="BH1260"/>
      <c r="BI1260"/>
      <c r="BJ1260"/>
      <c r="BK1260"/>
      <c r="BL1260"/>
      <c r="BM1260"/>
      <c r="BN1260"/>
      <c r="BO1260"/>
      <c r="BP1260"/>
      <c r="BQ1260"/>
      <c r="BR1260"/>
      <c r="EM1260"/>
    </row>
    <row r="1261" spans="16:143" x14ac:dyDescent="0.2">
      <c r="P1261"/>
      <c r="Q1261"/>
      <c r="S1261"/>
      <c r="T1261"/>
      <c r="U1261"/>
      <c r="V1261"/>
      <c r="W1261"/>
      <c r="X1261"/>
      <c r="Y1261"/>
      <c r="Z1261"/>
      <c r="AA1261"/>
      <c r="AB1261"/>
      <c r="AC1261"/>
      <c r="AD1261"/>
      <c r="AE1261"/>
      <c r="AF1261"/>
      <c r="AG1261"/>
      <c r="AH1261"/>
      <c r="AI1261"/>
      <c r="AJ1261"/>
      <c r="AK1261"/>
      <c r="AL1261"/>
      <c r="AM1261"/>
      <c r="AN1261"/>
      <c r="AO1261"/>
      <c r="AP1261"/>
      <c r="AQ1261"/>
      <c r="AR1261"/>
      <c r="AS1261"/>
      <c r="AT1261"/>
      <c r="AU1261"/>
      <c r="AV1261"/>
      <c r="AW1261"/>
      <c r="AX1261"/>
      <c r="AY1261"/>
      <c r="AZ1261"/>
      <c r="BA1261"/>
      <c r="BB1261"/>
      <c r="BC1261"/>
      <c r="BD1261"/>
      <c r="BE1261"/>
      <c r="BF1261"/>
      <c r="BG1261"/>
      <c r="BH1261"/>
      <c r="BI1261"/>
      <c r="BJ1261"/>
      <c r="BK1261"/>
      <c r="BL1261"/>
      <c r="BM1261"/>
      <c r="BN1261"/>
      <c r="BO1261"/>
      <c r="BP1261"/>
      <c r="BQ1261"/>
      <c r="BR1261"/>
      <c r="EM1261"/>
    </row>
    <row r="1262" spans="16:143" x14ac:dyDescent="0.2">
      <c r="P1262"/>
      <c r="Q1262"/>
      <c r="S1262"/>
      <c r="T1262"/>
      <c r="U1262"/>
      <c r="V1262"/>
      <c r="W1262"/>
      <c r="X1262"/>
      <c r="Y1262"/>
      <c r="Z1262"/>
      <c r="AA1262"/>
      <c r="AB1262"/>
      <c r="AC1262"/>
      <c r="AD1262"/>
      <c r="AE1262"/>
      <c r="AF1262"/>
      <c r="AG1262"/>
      <c r="AH1262"/>
      <c r="AI1262"/>
      <c r="AJ1262"/>
      <c r="AK1262"/>
      <c r="AL1262"/>
      <c r="AM1262"/>
      <c r="AN1262"/>
      <c r="AO1262"/>
      <c r="AP1262"/>
      <c r="AQ1262"/>
      <c r="AR1262"/>
      <c r="AS1262"/>
      <c r="AT1262"/>
      <c r="AU1262"/>
      <c r="AV1262"/>
      <c r="AW1262"/>
      <c r="AX1262"/>
      <c r="AY1262"/>
      <c r="AZ1262"/>
      <c r="BA1262"/>
      <c r="BB1262"/>
      <c r="BC1262"/>
      <c r="BD1262"/>
      <c r="BE1262"/>
      <c r="BF1262"/>
      <c r="BG1262"/>
      <c r="BH1262"/>
      <c r="BI1262"/>
      <c r="BJ1262"/>
      <c r="BK1262"/>
      <c r="BL1262"/>
      <c r="BM1262"/>
      <c r="BN1262"/>
      <c r="BO1262"/>
      <c r="BP1262"/>
      <c r="BQ1262"/>
      <c r="BR1262"/>
      <c r="EM1262"/>
    </row>
    <row r="1263" spans="16:143" x14ac:dyDescent="0.2">
      <c r="P1263"/>
      <c r="Q1263"/>
      <c r="S1263"/>
      <c r="T1263"/>
      <c r="U1263"/>
      <c r="V1263"/>
      <c r="W1263"/>
      <c r="X1263"/>
      <c r="Y1263"/>
      <c r="Z1263"/>
      <c r="AA1263"/>
      <c r="AB1263"/>
      <c r="AC1263"/>
      <c r="AD1263"/>
      <c r="AE1263"/>
      <c r="AF1263"/>
      <c r="AG1263"/>
      <c r="AH1263"/>
      <c r="AI1263"/>
      <c r="AJ1263"/>
      <c r="AK1263"/>
      <c r="AL1263"/>
      <c r="AM1263"/>
      <c r="AN1263"/>
      <c r="AO1263"/>
      <c r="AP1263"/>
      <c r="AQ1263"/>
      <c r="AR1263"/>
      <c r="AS1263"/>
      <c r="AT1263"/>
      <c r="AU1263"/>
      <c r="AV1263"/>
      <c r="AW1263"/>
      <c r="AX1263"/>
      <c r="AY1263"/>
      <c r="AZ1263"/>
      <c r="BA1263"/>
      <c r="BB1263"/>
      <c r="BC1263"/>
      <c r="BD1263"/>
      <c r="BE1263"/>
      <c r="BF1263"/>
      <c r="BG1263"/>
      <c r="BH1263"/>
      <c r="BI1263"/>
      <c r="BJ1263"/>
      <c r="BK1263"/>
      <c r="BL1263"/>
      <c r="BM1263"/>
      <c r="BN1263"/>
      <c r="BO1263"/>
      <c r="BP1263"/>
      <c r="BQ1263"/>
      <c r="BR1263"/>
      <c r="EM1263"/>
    </row>
    <row r="1264" spans="16:143" x14ac:dyDescent="0.2">
      <c r="P1264"/>
      <c r="Q1264"/>
      <c r="S1264"/>
      <c r="T1264"/>
      <c r="U1264"/>
      <c r="V1264"/>
      <c r="W1264"/>
      <c r="X1264"/>
      <c r="Y1264"/>
      <c r="Z1264"/>
      <c r="AA1264"/>
      <c r="AB1264"/>
      <c r="AC1264"/>
      <c r="AD1264"/>
      <c r="AE1264"/>
      <c r="AF1264"/>
      <c r="AG1264"/>
      <c r="AH1264"/>
      <c r="AI1264"/>
      <c r="AJ1264"/>
      <c r="AK1264"/>
      <c r="AL1264"/>
      <c r="AM1264"/>
      <c r="AN1264"/>
      <c r="AO1264"/>
      <c r="AP1264"/>
      <c r="AQ1264"/>
      <c r="AR1264"/>
      <c r="AS1264"/>
      <c r="AT1264"/>
      <c r="AU1264"/>
      <c r="AV1264"/>
      <c r="AW1264"/>
      <c r="AX1264"/>
      <c r="AY1264"/>
      <c r="AZ1264"/>
      <c r="BA1264"/>
      <c r="BB1264"/>
      <c r="BC1264"/>
      <c r="BD1264"/>
      <c r="BE1264"/>
      <c r="BF1264"/>
      <c r="BG1264"/>
      <c r="BH1264"/>
      <c r="BI1264"/>
      <c r="BJ1264"/>
      <c r="BK1264"/>
      <c r="BL1264"/>
      <c r="BM1264"/>
      <c r="BN1264"/>
      <c r="BO1264"/>
      <c r="BP1264"/>
      <c r="BQ1264"/>
      <c r="BR1264"/>
      <c r="EM1264"/>
    </row>
    <row r="1265" spans="16:143" x14ac:dyDescent="0.2">
      <c r="P1265"/>
      <c r="Q1265"/>
      <c r="S1265"/>
      <c r="T1265"/>
      <c r="U1265"/>
      <c r="V1265"/>
      <c r="W1265"/>
      <c r="X1265"/>
      <c r="Y1265"/>
      <c r="Z1265"/>
      <c r="AA1265"/>
      <c r="AB1265"/>
      <c r="AC1265"/>
      <c r="AD1265"/>
      <c r="AE1265"/>
      <c r="AF1265"/>
      <c r="AG1265"/>
      <c r="AH1265"/>
      <c r="AI1265"/>
      <c r="AJ1265"/>
      <c r="AK1265"/>
      <c r="AL1265"/>
      <c r="AM1265"/>
      <c r="AN1265"/>
      <c r="AO1265"/>
      <c r="AP1265"/>
      <c r="AQ1265"/>
      <c r="AR1265"/>
      <c r="AS1265"/>
      <c r="AT1265"/>
      <c r="AU1265"/>
      <c r="AV1265"/>
      <c r="AW1265"/>
      <c r="AX1265"/>
      <c r="AY1265"/>
      <c r="AZ1265"/>
      <c r="BA1265"/>
      <c r="BB1265"/>
      <c r="BC1265"/>
      <c r="BD1265"/>
      <c r="BE1265"/>
      <c r="BF1265"/>
      <c r="BG1265"/>
      <c r="BH1265"/>
      <c r="BI1265"/>
      <c r="BJ1265"/>
      <c r="BK1265"/>
      <c r="BL1265"/>
      <c r="BM1265"/>
      <c r="BN1265"/>
      <c r="BO1265"/>
      <c r="BP1265"/>
      <c r="BQ1265"/>
      <c r="BR1265"/>
      <c r="EM1265"/>
    </row>
    <row r="1266" spans="16:143" x14ac:dyDescent="0.2">
      <c r="P1266"/>
      <c r="Q1266"/>
      <c r="S1266"/>
      <c r="T1266"/>
      <c r="U1266"/>
      <c r="V1266"/>
      <c r="W1266"/>
      <c r="X1266"/>
      <c r="Y1266"/>
      <c r="Z1266"/>
      <c r="AA1266"/>
      <c r="AB1266"/>
      <c r="AC1266"/>
      <c r="AD1266"/>
      <c r="AE1266"/>
      <c r="AF1266"/>
      <c r="AG1266"/>
      <c r="AH1266"/>
      <c r="AI1266"/>
      <c r="AJ1266"/>
      <c r="AK1266"/>
      <c r="AL1266"/>
      <c r="AM1266"/>
      <c r="AN1266"/>
      <c r="AO1266"/>
      <c r="AP1266"/>
      <c r="AQ1266"/>
      <c r="AR1266"/>
      <c r="AS1266"/>
      <c r="AT1266"/>
      <c r="AU1266"/>
      <c r="AV1266"/>
      <c r="AW1266"/>
      <c r="AX1266"/>
      <c r="AY1266"/>
      <c r="AZ1266"/>
      <c r="BA1266"/>
      <c r="BB1266"/>
      <c r="BC1266"/>
      <c r="BD1266"/>
      <c r="BE1266"/>
      <c r="BF1266"/>
      <c r="BG1266"/>
      <c r="BH1266"/>
      <c r="BI1266"/>
      <c r="BJ1266"/>
      <c r="BK1266"/>
      <c r="BL1266"/>
      <c r="BM1266"/>
      <c r="BN1266"/>
      <c r="BO1266"/>
      <c r="BP1266"/>
      <c r="BQ1266"/>
      <c r="BR1266"/>
      <c r="EM1266"/>
    </row>
    <row r="1267" spans="16:143" x14ac:dyDescent="0.2">
      <c r="P1267"/>
      <c r="Q1267"/>
      <c r="S1267"/>
      <c r="T1267"/>
      <c r="U1267"/>
      <c r="V1267"/>
      <c r="W1267"/>
      <c r="X1267"/>
      <c r="Y1267"/>
      <c r="Z1267"/>
      <c r="AA1267"/>
      <c r="AB1267"/>
      <c r="AC1267"/>
      <c r="AD1267"/>
      <c r="AE1267"/>
      <c r="AF1267"/>
      <c r="AG1267"/>
      <c r="AH1267"/>
      <c r="AI1267"/>
      <c r="AJ1267"/>
      <c r="AK1267"/>
      <c r="AL1267"/>
      <c r="AM1267"/>
      <c r="AN1267"/>
      <c r="AO1267"/>
      <c r="AP1267"/>
      <c r="AQ1267"/>
      <c r="AR1267"/>
      <c r="AS1267"/>
      <c r="AT1267"/>
      <c r="AU1267"/>
      <c r="AV1267"/>
      <c r="AW1267"/>
      <c r="AX1267"/>
      <c r="AY1267"/>
      <c r="AZ1267"/>
      <c r="BA1267"/>
      <c r="BB1267"/>
      <c r="BC1267"/>
      <c r="BD1267"/>
      <c r="BE1267"/>
      <c r="BF1267"/>
      <c r="BG1267"/>
      <c r="BH1267"/>
      <c r="BI1267"/>
      <c r="BJ1267"/>
      <c r="BK1267"/>
      <c r="BL1267"/>
      <c r="BM1267"/>
      <c r="BN1267"/>
      <c r="BO1267"/>
      <c r="BP1267"/>
      <c r="BQ1267"/>
      <c r="BR1267"/>
      <c r="EM1267"/>
    </row>
    <row r="1268" spans="16:143" x14ac:dyDescent="0.2">
      <c r="P1268"/>
      <c r="Q1268"/>
      <c r="S1268"/>
      <c r="T1268"/>
      <c r="U1268"/>
      <c r="V1268"/>
      <c r="W1268"/>
      <c r="X1268"/>
      <c r="Y1268"/>
      <c r="Z1268"/>
      <c r="AA1268"/>
      <c r="AB1268"/>
      <c r="AC1268"/>
      <c r="AD1268"/>
      <c r="AE1268"/>
      <c r="AF1268"/>
      <c r="AG1268"/>
      <c r="AH1268"/>
      <c r="AI1268"/>
      <c r="AJ1268"/>
      <c r="AK1268"/>
      <c r="AL1268"/>
      <c r="AM1268"/>
      <c r="AN1268"/>
      <c r="AO1268"/>
      <c r="AP1268"/>
      <c r="AQ1268"/>
      <c r="AR1268"/>
      <c r="AS1268"/>
      <c r="AT1268"/>
      <c r="AU1268"/>
      <c r="AV1268"/>
      <c r="AW1268"/>
      <c r="AX1268"/>
      <c r="AY1268"/>
      <c r="AZ1268"/>
      <c r="BA1268"/>
      <c r="BB1268"/>
      <c r="BC1268"/>
      <c r="BD1268"/>
      <c r="BE1268"/>
      <c r="BF1268"/>
      <c r="BG1268"/>
      <c r="BH1268"/>
      <c r="BI1268"/>
      <c r="BJ1268"/>
      <c r="BK1268"/>
      <c r="BL1268"/>
      <c r="BM1268"/>
      <c r="BN1268"/>
      <c r="BO1268"/>
      <c r="BP1268"/>
      <c r="BQ1268"/>
      <c r="BR1268"/>
      <c r="EM1268"/>
    </row>
  </sheetData>
  <mergeCells count="9">
    <mergeCell ref="Q1:R1"/>
    <mergeCell ref="A102:L102"/>
    <mergeCell ref="A123:L123"/>
    <mergeCell ref="A253:L253"/>
    <mergeCell ref="A1:K1"/>
    <mergeCell ref="B3:C3"/>
    <mergeCell ref="F4:G4"/>
    <mergeCell ref="A7:L7"/>
    <mergeCell ref="H4:N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2:Q29"/>
  <sheetViews>
    <sheetView topLeftCell="B1" zoomScaleNormal="100" workbookViewId="0">
      <selection activeCell="J12" sqref="J12"/>
    </sheetView>
  </sheetViews>
  <sheetFormatPr defaultRowHeight="12.75" x14ac:dyDescent="0.2"/>
  <cols>
    <col min="3" max="3" width="3.140625" customWidth="1"/>
    <col min="4" max="4" width="4.5703125" customWidth="1"/>
    <col min="5" max="5" width="45.5703125" customWidth="1"/>
    <col min="6" max="10" width="13.5703125" bestFit="1" customWidth="1"/>
    <col min="11" max="11" width="13.5703125" customWidth="1"/>
    <col min="12" max="12" width="13.5703125" bestFit="1" customWidth="1"/>
    <col min="13" max="13" width="14.28515625" style="2" customWidth="1"/>
  </cols>
  <sheetData>
    <row r="2" spans="3:17" ht="23.25" x14ac:dyDescent="0.35">
      <c r="C2" s="202" t="s">
        <v>249</v>
      </c>
      <c r="D2" s="202"/>
      <c r="E2" s="202"/>
      <c r="F2" s="202"/>
      <c r="G2" s="202"/>
      <c r="H2" s="202"/>
      <c r="I2" s="202"/>
      <c r="J2" s="202"/>
      <c r="K2" s="202"/>
    </row>
    <row r="3" spans="3:17" ht="23.25" customHeight="1" x14ac:dyDescent="0.25">
      <c r="C3" s="196" t="str">
        <f>'Model Inputs'!F5</f>
        <v>Elexicon Energy Inc.</v>
      </c>
      <c r="D3" s="196"/>
      <c r="E3" s="196"/>
      <c r="F3" s="196"/>
      <c r="G3" s="196"/>
      <c r="H3" s="196"/>
      <c r="I3" s="196"/>
      <c r="J3" s="196"/>
      <c r="K3" s="196"/>
    </row>
    <row r="4" spans="3:17" ht="19.5" x14ac:dyDescent="0.35">
      <c r="C4" s="56"/>
      <c r="D4" s="56"/>
      <c r="E4" s="56"/>
      <c r="F4" s="56"/>
      <c r="G4" s="56"/>
      <c r="H4" s="56"/>
      <c r="I4" s="56"/>
      <c r="J4" s="56"/>
      <c r="K4" s="56"/>
    </row>
    <row r="6" spans="3:17" x14ac:dyDescent="0.2">
      <c r="F6" s="2">
        <f>'Benchmarking Calculations'!G5</f>
        <v>2024</v>
      </c>
      <c r="G6" s="2">
        <f>F6+1</f>
        <v>2025</v>
      </c>
      <c r="H6" s="2">
        <f t="shared" ref="H6:M6" si="0">G6+1</f>
        <v>2026</v>
      </c>
      <c r="I6" s="2">
        <f t="shared" si="0"/>
        <v>2027</v>
      </c>
      <c r="J6" s="2">
        <f t="shared" si="0"/>
        <v>2028</v>
      </c>
      <c r="K6" s="2">
        <f t="shared" si="0"/>
        <v>2029</v>
      </c>
      <c r="L6" s="2">
        <f t="shared" si="0"/>
        <v>2030</v>
      </c>
      <c r="M6" s="2">
        <f t="shared" si="0"/>
        <v>2031</v>
      </c>
      <c r="N6" s="2"/>
    </row>
    <row r="7" spans="3:17" x14ac:dyDescent="0.2">
      <c r="F7" s="2" t="s">
        <v>250</v>
      </c>
      <c r="G7" s="2" t="s">
        <v>251</v>
      </c>
      <c r="H7" s="2" t="s">
        <v>251</v>
      </c>
      <c r="I7" s="2" t="s">
        <v>252</v>
      </c>
    </row>
    <row r="8" spans="3:17" x14ac:dyDescent="0.2">
      <c r="C8" s="8" t="s">
        <v>253</v>
      </c>
    </row>
    <row r="10" spans="3:17" ht="18.75" customHeight="1" x14ac:dyDescent="0.2">
      <c r="D10" t="s">
        <v>254</v>
      </c>
      <c r="F10" s="54">
        <f>'Benchmarking Calculations'!G121</f>
        <v>149265368.64981103</v>
      </c>
      <c r="G10" s="54">
        <f>'Benchmarking Calculations'!H121</f>
        <v>155158474.45219952</v>
      </c>
      <c r="H10" s="54">
        <f>'Benchmarking Calculations'!I121</f>
        <v>164884986.87278366</v>
      </c>
      <c r="I10" s="53">
        <f>IF(ISNUMBER(I12),'Benchmarking Calculations'!J121,"na")</f>
        <v>183650240.1676943</v>
      </c>
      <c r="J10" s="53">
        <f>IF(ISNUMBER(J12),'Benchmarking Calculations'!K121,"na")</f>
        <v>200318839.24371314</v>
      </c>
      <c r="K10" s="53">
        <f>IF(ISNUMBER(K12),'Benchmarking Calculations'!L121,"na")</f>
        <v>213851690.91067362</v>
      </c>
      <c r="L10" s="53">
        <f>IF(ISNUMBER(L12),'Benchmarking Calculations'!M121,"na")</f>
        <v>226620109.50129533</v>
      </c>
      <c r="M10" s="53">
        <f>IF(ISNUMBER(M12),'Benchmarking Calculations'!N121,"na")</f>
        <v>242408604.76844168</v>
      </c>
      <c r="N10" s="54"/>
      <c r="O10" s="54"/>
      <c r="P10" s="16"/>
      <c r="Q10" s="16"/>
    </row>
    <row r="11" spans="3:17" ht="18.75" customHeight="1" x14ac:dyDescent="0.2">
      <c r="F11" s="54"/>
      <c r="G11" s="54"/>
      <c r="H11" s="54"/>
      <c r="I11" s="54"/>
      <c r="J11" s="54"/>
      <c r="K11" s="54"/>
      <c r="L11" s="54"/>
      <c r="M11" s="53"/>
      <c r="N11" s="54"/>
      <c r="O11" s="54"/>
      <c r="P11" s="16"/>
      <c r="Q11" s="16"/>
    </row>
    <row r="12" spans="3:17" ht="18.75" customHeight="1" x14ac:dyDescent="0.2">
      <c r="D12" t="s">
        <v>239</v>
      </c>
      <c r="F12" s="54">
        <f>'Benchmarking Calculations'!G257</f>
        <v>154312643.75502524</v>
      </c>
      <c r="G12" s="54">
        <f>'Benchmarking Calculations'!H257</f>
        <v>162200323.3827785</v>
      </c>
      <c r="H12" s="54">
        <f>'Benchmarking Calculations'!I257</f>
        <v>174040886.31066939</v>
      </c>
      <c r="I12" s="53">
        <f>IF(ISNUMBER('Benchmarking Calculations'!J257),'Benchmarking Calculations'!J257,"na")</f>
        <v>184691107.00347492</v>
      </c>
      <c r="J12" s="53">
        <f>IF(ISNUMBER('Benchmarking Calculations'!K257),'Benchmarking Calculations'!K257,"na")</f>
        <v>195994480.08145827</v>
      </c>
      <c r="K12" s="53">
        <f>IF(ISNUMBER('Benchmarking Calculations'!L257),'Benchmarking Calculations'!L257,"na")</f>
        <v>207817752.92313144</v>
      </c>
      <c r="L12" s="53">
        <f>IF(ISNUMBER('Benchmarking Calculations'!M257),'Benchmarking Calculations'!M257,"na")</f>
        <v>220604339.66948578</v>
      </c>
      <c r="M12" s="53">
        <f>IF(ISNUMBER('Benchmarking Calculations'!N257),'Benchmarking Calculations'!N257,"na")</f>
        <v>233851142.47718227</v>
      </c>
      <c r="N12" s="54"/>
      <c r="O12" s="54"/>
      <c r="P12" s="16"/>
      <c r="Q12" s="16"/>
    </row>
    <row r="13" spans="3:17" ht="18.75" customHeight="1" x14ac:dyDescent="0.2">
      <c r="F13" s="54"/>
      <c r="G13" s="54"/>
      <c r="H13" s="54"/>
      <c r="I13" s="54"/>
      <c r="J13" s="54"/>
      <c r="K13" s="54"/>
      <c r="L13" s="54"/>
      <c r="M13" s="53"/>
      <c r="N13" s="54"/>
      <c r="O13" s="54"/>
      <c r="P13" s="16"/>
      <c r="Q13" s="16"/>
    </row>
    <row r="14" spans="3:17" ht="18.75" customHeight="1" x14ac:dyDescent="0.2">
      <c r="D14" t="s">
        <v>255</v>
      </c>
      <c r="F14" s="54">
        <f t="shared" ref="F14:H14" si="1">F10-F12</f>
        <v>-5047275.1052142084</v>
      </c>
      <c r="G14" s="54">
        <f t="shared" si="1"/>
        <v>-7041848.9305789769</v>
      </c>
      <c r="H14" s="54">
        <f t="shared" si="1"/>
        <v>-9155899.4378857315</v>
      </c>
      <c r="I14" s="53">
        <f>IF(ISNUMBER(I12),I10-I12,"na")</f>
        <v>-1040866.8357806206</v>
      </c>
      <c r="J14" s="53">
        <f t="shared" ref="J14:K14" si="2">IF(ISNUMBER(J12),J10-J12,"na")</f>
        <v>4324359.1622548699</v>
      </c>
      <c r="K14" s="53">
        <f t="shared" si="2"/>
        <v>6033937.9875421822</v>
      </c>
      <c r="L14" s="53">
        <f t="shared" ref="L14:M14" si="3">IF(ISNUMBER(L12),L10-L12,"na")</f>
        <v>6015769.8318095505</v>
      </c>
      <c r="M14" s="53">
        <f t="shared" si="3"/>
        <v>8557462.291259408</v>
      </c>
      <c r="N14" s="54"/>
      <c r="O14" s="54"/>
      <c r="P14" s="16"/>
      <c r="Q14" s="16"/>
    </row>
    <row r="15" spans="3:17" ht="18.75" customHeight="1" x14ac:dyDescent="0.2">
      <c r="F15" s="54"/>
      <c r="G15" s="54"/>
      <c r="H15" s="54"/>
      <c r="I15" s="54"/>
      <c r="J15" s="54"/>
      <c r="K15" s="54"/>
      <c r="L15" s="54"/>
      <c r="M15" s="53"/>
      <c r="N15" s="54"/>
      <c r="O15" s="54"/>
      <c r="P15" s="16"/>
      <c r="Q15" s="16"/>
    </row>
    <row r="16" spans="3:17" ht="18.75" customHeight="1" x14ac:dyDescent="0.2">
      <c r="D16" s="8" t="s">
        <v>256</v>
      </c>
      <c r="E16" s="8"/>
      <c r="F16" s="125">
        <f>LN(F10/F12)</f>
        <v>-3.3254979189313305E-2</v>
      </c>
      <c r="G16" s="125">
        <f t="shared" ref="G16:H16" si="4">LN(G10/G12)</f>
        <v>-4.4385124979106544E-2</v>
      </c>
      <c r="H16" s="125">
        <f t="shared" si="4"/>
        <v>-5.4042068815347212E-2</v>
      </c>
      <c r="I16" s="84">
        <f>IF(ISNUMBER(I14),LN(I10/I12),"na")</f>
        <v>-5.6516577045754119E-3</v>
      </c>
      <c r="J16" s="84">
        <f t="shared" ref="J16:K16" si="5">IF(ISNUMBER(J14),LN(J10/J12),"na")</f>
        <v>2.1823797400493544E-2</v>
      </c>
      <c r="K16" s="84">
        <f t="shared" si="5"/>
        <v>2.8621233880888233E-2</v>
      </c>
      <c r="L16" s="84">
        <f t="shared" ref="L16:M16" si="6">IF(ISNUMBER(L14),LN(L10/L12),"na")</f>
        <v>2.6904310400670456E-2</v>
      </c>
      <c r="M16" s="84">
        <f t="shared" si="6"/>
        <v>3.5939982111935477E-2</v>
      </c>
    </row>
    <row r="17" spans="4:13" ht="18.75" customHeight="1" x14ac:dyDescent="0.2">
      <c r="F17" s="101"/>
      <c r="G17" s="101"/>
      <c r="H17" s="101"/>
      <c r="I17" s="55"/>
      <c r="J17" s="55"/>
      <c r="K17" s="55"/>
      <c r="L17" s="55"/>
    </row>
    <row r="18" spans="4:13" ht="18.75" customHeight="1" x14ac:dyDescent="0.2">
      <c r="D18" t="s">
        <v>257</v>
      </c>
      <c r="F18" s="102">
        <f t="shared" ref="F18:G18" si="7">AVERAGE(D16:F16)</f>
        <v>-3.3254979189313305E-2</v>
      </c>
      <c r="G18" s="102">
        <f t="shared" si="7"/>
        <v>-3.8820052084209924E-2</v>
      </c>
      <c r="H18" s="102">
        <f>AVERAGE(F16:H16)</f>
        <v>-4.3894057661255682E-2</v>
      </c>
      <c r="I18" s="43">
        <f>IF(ISNUMBER(I16),AVERAGE(G16:I16),"na")</f>
        <v>-3.4692950499676391E-2</v>
      </c>
      <c r="J18" s="43">
        <f t="shared" ref="J18:M18" si="8">IF(ISNUMBER(J16),AVERAGE(H16:J16),"na")</f>
        <v>-1.2623309706476358E-2</v>
      </c>
      <c r="K18" s="43">
        <f t="shared" si="8"/>
        <v>1.4931124525602121E-2</v>
      </c>
      <c r="L18" s="43">
        <f t="shared" si="8"/>
        <v>2.5783113894017412E-2</v>
      </c>
      <c r="M18" s="43">
        <f t="shared" si="8"/>
        <v>3.0488508797831392E-2</v>
      </c>
    </row>
    <row r="19" spans="4:13" ht="18.75" customHeight="1" x14ac:dyDescent="0.2"/>
    <row r="20" spans="4:13" ht="18.75" customHeight="1" x14ac:dyDescent="0.45">
      <c r="D20" t="s">
        <v>258</v>
      </c>
      <c r="F20" s="72"/>
    </row>
    <row r="22" spans="4:13" ht="15" x14ac:dyDescent="0.25">
      <c r="E22" t="s">
        <v>259</v>
      </c>
      <c r="F22" s="85">
        <f>IF(F16&lt;-0.25,1,IF(F16&lt;-0.1,2,IF(F16&lt;0.1,3,IF(F16&lt;0.25,4,5))))</f>
        <v>3</v>
      </c>
      <c r="G22" s="85">
        <f>IF(G16&lt;-0.25,1,IF(G16&lt;-0.1,2,IF(G16&lt;0.1,3,IF(G16&lt;0.25,4,5))))</f>
        <v>3</v>
      </c>
      <c r="H22" s="85">
        <f>IF($H$16&lt;-0.25,1,IF($H$16&lt;-0.1,2,IF($H$16&lt;0.1,3,IF($H$16&lt;0.25,4,5))))</f>
        <v>3</v>
      </c>
      <c r="I22" s="85">
        <f>IF(ISNUMBER(I16),IF(I16&lt;-0.25,1,IF(I16&lt;-0.1,2,IF(I16&lt;0.1,3,IF(I16&lt;0.25,4,5)))),"na")</f>
        <v>3</v>
      </c>
      <c r="J22" s="85">
        <f t="shared" ref="J22:K22" si="9">IF(ISNUMBER(J16),IF(J16&lt;-0.25,1,IF(J16&lt;-0.1,2,IF(J16&lt;0.1,3,IF(J16&lt;0.25,4,5)))),"na")</f>
        <v>3</v>
      </c>
      <c r="K22" s="85">
        <f t="shared" si="9"/>
        <v>3</v>
      </c>
      <c r="L22" s="85">
        <f t="shared" ref="L22:M22" si="10">IF(ISNUMBER(L16),IF(L16&lt;-0.25,1,IF(L16&lt;-0.1,2,IF(L16&lt;0.1,3,IF(L16&lt;0.25,4,5)))),"na")</f>
        <v>3</v>
      </c>
      <c r="M22" s="85">
        <f t="shared" si="10"/>
        <v>3</v>
      </c>
    </row>
    <row r="24" spans="4:13" ht="15" x14ac:dyDescent="0.25">
      <c r="E24" t="s">
        <v>244</v>
      </c>
      <c r="F24" s="85">
        <f t="shared" ref="F24:G24" si="11">IF(F$18&lt;-0.25,1,IF(F$18&lt;-0.1,2,IF(F$18&lt;0.1,3,IF(F$18&lt;0.25,4,5))))</f>
        <v>3</v>
      </c>
      <c r="G24" s="85">
        <f t="shared" si="11"/>
        <v>3</v>
      </c>
      <c r="H24" s="85">
        <f>IF(H$18&lt;-0.25,1,IF(H$18&lt;-0.1,2,IF(H$18&lt;0.1,3,IF(H$18&lt;0.25,4,5))))</f>
        <v>3</v>
      </c>
      <c r="I24" s="85">
        <f t="shared" ref="I24:M24" si="12">IF(I$18&lt;-0.25,1,IF(I$18&lt;-0.1,2,IF(I$18&lt;0.1,3,IF(I$18&lt;0.25,4,5))))</f>
        <v>3</v>
      </c>
      <c r="J24" s="85">
        <f t="shared" si="12"/>
        <v>3</v>
      </c>
      <c r="K24" s="85">
        <f t="shared" si="12"/>
        <v>3</v>
      </c>
      <c r="L24" s="85">
        <f t="shared" si="12"/>
        <v>3</v>
      </c>
      <c r="M24" s="85">
        <f t="shared" si="12"/>
        <v>3</v>
      </c>
    </row>
    <row r="27" spans="4:13" x14ac:dyDescent="0.2">
      <c r="D27" s="8"/>
    </row>
    <row r="29" spans="4:13" x14ac:dyDescent="0.2">
      <c r="F29" s="78"/>
    </row>
  </sheetData>
  <mergeCells count="2">
    <mergeCell ref="C2:K2"/>
    <mergeCell ref="C3:K3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C856B24BA03CC41807CCB77DED0D7D2" ma:contentTypeVersion="16" ma:contentTypeDescription="Create a new document." ma:contentTypeScope="" ma:versionID="b23234d36ada9a2c0e58a3c2dd89d137">
  <xsd:schema xmlns:xsd="http://www.w3.org/2001/XMLSchema" xmlns:xs="http://www.w3.org/2001/XMLSchema" xmlns:p="http://schemas.microsoft.com/office/2006/metadata/properties" xmlns:ns2="1ebb5cdf-5803-4e55-8f90-2858ffc370dd" targetNamespace="http://schemas.microsoft.com/office/2006/metadata/properties" ma:root="true" ma:fieldsID="ae6c52689359815722308d5d16eaa639" ns2:_="">
    <xsd:import namespace="1ebb5cdf-5803-4e55-8f90-2858ffc370d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Strategic" minOccurs="0"/>
                <xsd:element ref="ns2:LeadPen" minOccurs="0"/>
                <xsd:element ref="ns2:DRP_x0028_Elexicon_x0029_" minOccurs="0"/>
                <xsd:element ref="ns2:Status" minOccurs="0"/>
                <xsd:element ref="ns2:MediaServiceDateTaken" minOccurs="0"/>
                <xsd:element ref="ns2:lcf76f155ced4ddcb4097134ff3c332f" minOccurs="0"/>
                <xsd:element ref="ns2:MediaServiceGenerationTime" minOccurs="0"/>
                <xsd:element ref="ns2:MediaServiceEventHashCode" minOccurs="0"/>
                <xsd:element ref="ns2:Witnes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bb5cdf-5803-4e55-8f90-2858ffc370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Strategic" ma:index="12" nillable="true" ma:displayName="Strategic" ma:default="0" ma:format="Dropdown" ma:internalName="Strategic">
      <xsd:simpleType>
        <xsd:restriction base="dms:Boolean"/>
      </xsd:simpleType>
    </xsd:element>
    <xsd:element name="LeadPen" ma:index="13" nillable="true" ma:displayName="Lead Pen" ma:format="Dropdown" ma:list="UserInfo" ma:SharePointGroup="0" ma:internalName="LeadPen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RP_x0028_Elexicon_x0029_" ma:index="14" nillable="true" ma:displayName="DRP (Elexicon)" ma:format="Dropdown" ma:list="UserInfo" ma:SharePointGroup="0" ma:internalName="DRP_x0028_Elexicon_x0029_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tatus" ma:index="15" nillable="true" ma:displayName="Status" ma:format="Dropdown" ma:internalName="Status">
      <xsd:simpleType>
        <xsd:union memberTypes="dms:Text">
          <xsd:simpleType>
            <xsd:restriction base="dms:Choice">
              <xsd:enumeration value="Not Started"/>
              <xsd:enumeration value="First Draft in-progress"/>
              <xsd:enumeration value="Revised Draft in-progress"/>
              <xsd:enumeration value="with Torys"/>
              <xsd:enumeration value="Ready for Witness Review"/>
              <xsd:enumeration value="Needs revisions/inputs"/>
              <xsd:enumeration value="Signed-off by Witness"/>
              <xsd:enumeration value="Formatting in Progress"/>
              <xsd:enumeration value="Ready for Final Regulatory Review"/>
              <xsd:enumeration value="Ready to be Filed"/>
              <xsd:enumeration value="Ready for PDFing"/>
            </xsd:restriction>
          </xsd:simpleType>
        </xsd:un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43a22a3d-408e-4f18-9ceb-0cfc2189b2a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Witness" ma:index="21" nillable="true" ma:displayName="Witness" ma:format="Dropdown" ma:internalName="Witness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Cynthia Chan"/>
                        <xsd:enumeration value="Stephen Vetsis"/>
                        <xsd:enumeration value="Kriston Romano"/>
                        <xsd:enumeration value="Lincoln Frost-Hunt"/>
                        <xsd:enumeration value="Sam Sadeghi"/>
                        <xsd:enumeration value="Brad Walker"/>
                        <xsd:enumeration value="Stephen Sheehy"/>
                        <xsd:enumeration value="Munish Multani"/>
                        <xsd:enumeration value="Zubair Islam"/>
                        <xsd:enumeration value="Andrew Blair (PA)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ebb5cdf-5803-4e55-8f90-2858ffc370dd">
      <Terms xmlns="http://schemas.microsoft.com/office/infopath/2007/PartnerControls"/>
    </lcf76f155ced4ddcb4097134ff3c332f>
    <LeadPen xmlns="1ebb5cdf-5803-4e55-8f90-2858ffc370dd">
      <UserInfo>
        <DisplayName/>
        <AccountId xsi:nil="true"/>
        <AccountType/>
      </UserInfo>
    </LeadPen>
    <Strategic xmlns="1ebb5cdf-5803-4e55-8f90-2858ffc370dd">false</Strategic>
    <DRP_x0028_Elexicon_x0029_ xmlns="1ebb5cdf-5803-4e55-8f90-2858ffc370dd">
      <UserInfo>
        <DisplayName>estevens@elexiconenergy.com</DisplayName>
        <AccountId>6</AccountId>
        <AccountType/>
      </UserInfo>
    </DRP_x0028_Elexicon_x0029_>
    <Status xmlns="1ebb5cdf-5803-4e55-8f90-2858ffc370dd">Ready to be Filed</Status>
    <Witness xmlns="1ebb5cdf-5803-4e55-8f90-2858ffc370dd">
      <Value>Stephen Vetsis</Value>
    </Witness>
  </documentManagement>
</p:properties>
</file>

<file path=customXml/itemProps1.xml><?xml version="1.0" encoding="utf-8"?>
<ds:datastoreItem xmlns:ds="http://schemas.openxmlformats.org/officeDocument/2006/customXml" ds:itemID="{0AD9B4BE-F36A-4596-A400-8D1C4FAEB16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ebb5cdf-5803-4e55-8f90-2858ffc370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91B94E7-B519-4266-B70B-3609365F53C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86428AD-A178-4C5A-833B-1AA678F8192C}">
  <ds:schemaRefs>
    <ds:schemaRef ds:uri="http://purl.org/dc/terms/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1ebb5cdf-5803-4e55-8f90-2858ffc370dd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Model Inputs</vt:lpstr>
      <vt:lpstr>Benchmarking Calculations</vt:lpstr>
      <vt:lpstr>Results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Dave Hovde</dc:creator>
  <cp:keywords/>
  <dc:description/>
  <cp:lastModifiedBy>Stephen Vetsis</cp:lastModifiedBy>
  <cp:revision/>
  <dcterms:created xsi:type="dcterms:W3CDTF">2016-07-20T15:58:10Z</dcterms:created>
  <dcterms:modified xsi:type="dcterms:W3CDTF">2025-12-15T13:37:17Z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{7F864AAA-F89A-4C92-AF44-A4EB0CE165DA}</vt:lpwstr>
  </property>
  <property fmtid="{D5CDD505-2E9C-101B-9397-08002B2CF9AE}" pid="3" name="ContentTypeId">
    <vt:lpwstr>0x0101007C856B24BA03CC41807CCB77DED0D7D2</vt:lpwstr>
  </property>
  <property fmtid="{D5CDD505-2E9C-101B-9397-08002B2CF9AE}" pid="4" name="MediaServiceImageTags">
    <vt:lpwstr/>
  </property>
</Properties>
</file>