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Shared Documents/Exhibits (Working Drafts)/Exhibit 1/"/>
    </mc:Choice>
  </mc:AlternateContent>
  <xr:revisionPtr revIDLastSave="57" documentId="13_ncr:1_{3B7B298C-42F2-41CF-8998-6EB79BD07A1E}" xr6:coauthVersionLast="47" xr6:coauthVersionMax="47" xr10:uidLastSave="{119C8C1C-EDA2-422B-864D-0D4C06E163E1}"/>
  <bookViews>
    <workbookView xWindow="-120" yWindow="-120" windowWidth="29040" windowHeight="15720" xr2:uid="{00000000-000D-0000-FFFF-FFFF00000000}"/>
  </bookViews>
  <sheets>
    <sheet name="2024" sheetId="9" r:id="rId1"/>
  </sheets>
  <definedNames>
    <definedName name="CDMQR5FACost_1">#REF!</definedName>
    <definedName name="CDMQR5FARemovalandCIACWIP_1">#REF!</definedName>
    <definedName name="_xlnm.Print_Area" localSheetId="0">'2024'!$B$3:$S$63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9" l="1"/>
  <c r="E54" i="9"/>
  <c r="E50" i="9"/>
  <c r="E49" i="9"/>
  <c r="E48" i="9"/>
  <c r="E52" i="9"/>
  <c r="E57" i="9"/>
  <c r="E55" i="9"/>
  <c r="E60" i="9"/>
  <c r="E58" i="9"/>
  <c r="E53" i="9"/>
  <c r="E45" i="9"/>
  <c r="E44" i="9"/>
  <c r="E43" i="9"/>
  <c r="E37" i="9"/>
  <c r="E36" i="9"/>
  <c r="E34" i="9"/>
  <c r="E33" i="9"/>
  <c r="E32" i="9"/>
  <c r="E30" i="9"/>
  <c r="E29" i="9"/>
  <c r="E26" i="9"/>
  <c r="E25" i="9"/>
  <c r="E24" i="9"/>
  <c r="E23" i="9"/>
  <c r="E22" i="9"/>
  <c r="E19" i="9"/>
  <c r="E15" i="9"/>
  <c r="E14" i="9"/>
  <c r="E13" i="9"/>
  <c r="E12" i="9"/>
  <c r="E11" i="9"/>
  <c r="E10" i="9"/>
  <c r="E9" i="9"/>
  <c r="P22" i="9"/>
  <c r="P20" i="9"/>
  <c r="Q54" i="9" l="1"/>
  <c r="Q51" i="9"/>
  <c r="Q50" i="9"/>
  <c r="Q47" i="9"/>
  <c r="Q52" i="9" l="1"/>
  <c r="Q48" i="9"/>
  <c r="P11" i="9" l="1"/>
  <c r="P14" i="9"/>
  <c r="P21" i="9"/>
  <c r="P18" i="9"/>
  <c r="P13" i="9"/>
  <c r="P15" i="9" l="1"/>
  <c r="P16" i="9"/>
  <c r="P17" i="9"/>
  <c r="P19" i="9"/>
  <c r="D46" i="9" l="1"/>
  <c r="D51" i="9"/>
  <c r="D52" i="9" l="1"/>
  <c r="D55" i="9" s="1"/>
  <c r="D57" i="9" s="1"/>
  <c r="D27" i="9" l="1"/>
  <c r="D16" i="9"/>
  <c r="C16" i="9" l="1"/>
  <c r="C27" i="9" l="1"/>
  <c r="Q53" i="9" l="1"/>
  <c r="Q49" i="9"/>
  <c r="C51" i="9"/>
  <c r="E40" i="9"/>
  <c r="D40" i="9"/>
  <c r="C40" i="9"/>
  <c r="K55" i="9" l="1"/>
  <c r="I55" i="9"/>
  <c r="J55" i="9"/>
  <c r="E51" i="9"/>
  <c r="C46" i="9"/>
  <c r="D59" i="9"/>
  <c r="L55" i="9"/>
  <c r="M55" i="9"/>
  <c r="D61" i="9" l="1"/>
  <c r="C52" i="9"/>
  <c r="C55" i="9" s="1"/>
  <c r="C57" i="9" s="1"/>
  <c r="C59" i="9" s="1"/>
  <c r="C61" i="9" s="1"/>
  <c r="E46" i="9"/>
  <c r="E59" i="9" s="1"/>
  <c r="E27" i="9"/>
  <c r="Q55" i="9"/>
  <c r="E16" i="9"/>
  <c r="E61" i="9" l="1"/>
  <c r="D35" i="9"/>
  <c r="D37" i="9" s="1"/>
  <c r="D38" i="9" s="1"/>
  <c r="C35" i="9" l="1"/>
  <c r="C37" i="9" l="1"/>
  <c r="E35" i="9"/>
  <c r="C38" i="9" l="1"/>
  <c r="E38" i="9"/>
</calcChain>
</file>

<file path=xl/sharedStrings.xml><?xml version="1.0" encoding="utf-8"?>
<sst xmlns="http://schemas.openxmlformats.org/spreadsheetml/2006/main" count="179" uniqueCount="105">
  <si>
    <t>Total Comprehensive Income</t>
  </si>
  <si>
    <t>Other Comprehensive Income (net of tax)</t>
  </si>
  <si>
    <t>Net movement in regulatory balances, net of tax</t>
  </si>
  <si>
    <t>Net income for the year</t>
  </si>
  <si>
    <t>Classification Differences between IFRS and Regulatory Reporting:</t>
  </si>
  <si>
    <t>Taxes</t>
  </si>
  <si>
    <t xml:space="preserve"> Income before taxes</t>
  </si>
  <si>
    <t>Net movement in regulatory balances</t>
  </si>
  <si>
    <t xml:space="preserve">  Finance costs</t>
  </si>
  <si>
    <t xml:space="preserve"> Finance income</t>
  </si>
  <si>
    <t xml:space="preserve"> Income from operating activities</t>
  </si>
  <si>
    <t>Amortization Expense</t>
  </si>
  <si>
    <t>OMA</t>
  </si>
  <si>
    <t>Power Costs</t>
  </si>
  <si>
    <t>Other Revenue</t>
  </si>
  <si>
    <t>Distribution revenue</t>
  </si>
  <si>
    <t>Expenses</t>
  </si>
  <si>
    <t>Sale of energy</t>
  </si>
  <si>
    <t>Total</t>
  </si>
  <si>
    <t>Movement</t>
  </si>
  <si>
    <t xml:space="preserve">Net </t>
  </si>
  <si>
    <t>Distribution Revenue Services</t>
  </si>
  <si>
    <t>Revenue</t>
  </si>
  <si>
    <t>Total Liabilities and Equity</t>
  </si>
  <si>
    <t xml:space="preserve">     Total Equity</t>
  </si>
  <si>
    <t>Accumulated Other Comprehensive loss</t>
  </si>
  <si>
    <t xml:space="preserve">  Closing Retained Earnings</t>
  </si>
  <si>
    <t xml:space="preserve">  Opening Retained Earnings</t>
  </si>
  <si>
    <t>Retained Earnings</t>
  </si>
  <si>
    <t>Common Shares</t>
  </si>
  <si>
    <t>Equity</t>
  </si>
  <si>
    <t xml:space="preserve">  Total non-current liabilities</t>
  </si>
  <si>
    <t>Other non-current liabilities</t>
  </si>
  <si>
    <t>Deferred revenue (contributions)</t>
  </si>
  <si>
    <t>Long-term, debt</t>
  </si>
  <si>
    <t>Future income tax liability (deferred tax)</t>
  </si>
  <si>
    <t>Current  Liabilities</t>
  </si>
  <si>
    <t>Liabilities</t>
  </si>
  <si>
    <t xml:space="preserve">    Total Assets</t>
  </si>
  <si>
    <t xml:space="preserve"> Regulatory Assets</t>
  </si>
  <si>
    <t>Other Assets and Deferred Charges</t>
  </si>
  <si>
    <t>Other non-current Assets</t>
  </si>
  <si>
    <t>Future income tax assets (deferred tax)</t>
  </si>
  <si>
    <t>Net Fixed Assets</t>
  </si>
  <si>
    <t>Inventory</t>
  </si>
  <si>
    <t>Current Assets</t>
  </si>
  <si>
    <t>Assets</t>
  </si>
  <si>
    <t>BALANCE SHEET</t>
  </si>
  <si>
    <t>Difference</t>
  </si>
  <si>
    <t>Audited (IFRS)</t>
  </si>
  <si>
    <t>Regulatory (MIFRS)</t>
  </si>
  <si>
    <t>Elexicon Energy Inc. ($000s)</t>
  </si>
  <si>
    <t>Contributed Capital/Surplus</t>
  </si>
  <si>
    <t xml:space="preserve">NET INCOME </t>
  </si>
  <si>
    <t xml:space="preserve"> </t>
  </si>
  <si>
    <t>ICM</t>
  </si>
  <si>
    <t>Non -current Assets</t>
  </si>
  <si>
    <t>Non -current Liabilities</t>
  </si>
  <si>
    <t>Regulatory Assets</t>
  </si>
  <si>
    <t>Net Income</t>
  </si>
  <si>
    <t>Regulatory Liabilities or Credits</t>
  </si>
  <si>
    <t>Regulatory Liabilities</t>
  </si>
  <si>
    <t>Note 1</t>
  </si>
  <si>
    <t>Note 2</t>
  </si>
  <si>
    <t>Note 3</t>
  </si>
  <si>
    <t>Note 4</t>
  </si>
  <si>
    <t>Note 5</t>
  </si>
  <si>
    <t>Note 6</t>
  </si>
  <si>
    <t>Note 7</t>
  </si>
  <si>
    <t>For OEB reporting ICM recorded in account 1508 (Reg Assets)</t>
  </si>
  <si>
    <t>Financial Statement reclass</t>
  </si>
  <si>
    <t xml:space="preserve">IFRS reclassification of Asset/Liability based on account balance, not USoA </t>
  </si>
  <si>
    <t>IFRS Current Assets Reporting</t>
  </si>
  <si>
    <t>IFRS requires the recognition of future income taxes as regulatory assets and liabilites</t>
  </si>
  <si>
    <t>Deferred Tax</t>
  </si>
  <si>
    <t>Opening RE</t>
  </si>
  <si>
    <t xml:space="preserve">Collection of Account </t>
  </si>
  <si>
    <t>Provision for Reg Assets  Collection of Account recorded as Current Assets for OEB Reporting</t>
  </si>
  <si>
    <t>Accrued Interest Prom (Account 2268.004 &amp; .006) classified as current for IFRS reporting</t>
  </si>
  <si>
    <t>Current portion of deferred contributions in Non Current in MIFRS</t>
  </si>
  <si>
    <t>Retailer (RCVA revenue)</t>
  </si>
  <si>
    <t>Other</t>
  </si>
  <si>
    <t>RCVA revenue in Other Income for IFRS</t>
  </si>
  <si>
    <t>P/L from Hedges (4335)</t>
  </si>
  <si>
    <t>In Finance costs for IFRS</t>
  </si>
  <si>
    <t>IFRS Current Liabilities Reporting</t>
  </si>
  <si>
    <t>Current Liabilities</t>
  </si>
  <si>
    <t>Def Rev/    Contributions</t>
  </si>
  <si>
    <t>for IFRS reporting</t>
  </si>
  <si>
    <t xml:space="preserve">Customer Deposits (2335), Developer Obligations(2320) Sick Leave (2310) are classified as current </t>
  </si>
  <si>
    <t xml:space="preserve">2024 Reconciliation of Regulatory Statements to Audited statements </t>
  </si>
  <si>
    <t>2024 F/S</t>
  </si>
  <si>
    <t xml:space="preserve">    Net Income- 2024</t>
  </si>
  <si>
    <t xml:space="preserve">    Dividends- 2024</t>
  </si>
  <si>
    <t>Non- current liabilities &amp; Other</t>
  </si>
  <si>
    <t>Note8</t>
  </si>
  <si>
    <t>Rate Application Costs</t>
  </si>
  <si>
    <t>Note 8</t>
  </si>
  <si>
    <t>Rate Application Costs a Reg Asset for IFRS</t>
  </si>
  <si>
    <t>CCA Variance, Pole Attachment, Stranded Meters and Foregone revenue are liabilities</t>
  </si>
  <si>
    <t>Reallocations</t>
  </si>
  <si>
    <t>Reallocate Donations and Unrecoverable expenses</t>
  </si>
  <si>
    <t>Reallocate SLA revenue and expenses</t>
  </si>
  <si>
    <t>Reallocate Property Taxes</t>
  </si>
  <si>
    <t>Interest  Income (4405)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</si>
</sst>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#,##0;\(#,##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0"/>
      <name val="Arial"/>
      <family val="2"/>
    </font>
    <font>
      <sz val="8.0500000000000007"/>
      <color indexed="8"/>
      <name val="Arial"/>
      <family val="2"/>
    </font>
    <font>
      <sz val="10"/>
      <color indexed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</cellStyleXfs>
  <cellXfs count="154">
    <xf numFmtId="0" fontId="0" fillId="0" borderId="0" xfId="0"/>
    <xf numFmtId="0" fontId="0" fillId="2" borderId="0" xfId="0" applyFill="1"/>
    <xf numFmtId="37" fontId="0" fillId="2" borderId="0" xfId="0" applyNumberFormat="1" applyFill="1"/>
    <xf numFmtId="0" fontId="2" fillId="2" borderId="2" xfId="0" applyFont="1" applyFill="1" applyBorder="1"/>
    <xf numFmtId="165" fontId="2" fillId="2" borderId="3" xfId="1" applyNumberFormat="1" applyFont="1" applyFill="1" applyBorder="1"/>
    <xf numFmtId="0" fontId="2" fillId="2" borderId="0" xfId="0" applyFont="1" applyFill="1"/>
    <xf numFmtId="165" fontId="2" fillId="2" borderId="5" xfId="1" applyNumberFormat="1" applyFont="1" applyFill="1" applyBorder="1"/>
    <xf numFmtId="37" fontId="0" fillId="2" borderId="6" xfId="0" applyNumberFormat="1" applyFill="1" applyBorder="1"/>
    <xf numFmtId="165" fontId="3" fillId="2" borderId="0" xfId="1" applyNumberFormat="1" applyFont="1" applyFill="1" applyAlignment="1">
      <alignment horizontal="left"/>
    </xf>
    <xf numFmtId="0" fontId="2" fillId="0" borderId="0" xfId="0" applyFont="1"/>
    <xf numFmtId="165" fontId="4" fillId="2" borderId="0" xfId="1" applyNumberFormat="1" applyFont="1" applyFill="1"/>
    <xf numFmtId="3" fontId="5" fillId="0" borderId="0" xfId="0" applyNumberFormat="1" applyFont="1" applyAlignment="1">
      <alignment horizontal="center"/>
    </xf>
    <xf numFmtId="3" fontId="5" fillId="2" borderId="0" xfId="0" applyNumberFormat="1" applyFont="1" applyFill="1" applyAlignment="1">
      <alignment horizontal="center"/>
    </xf>
    <xf numFmtId="37" fontId="4" fillId="2" borderId="0" xfId="0" applyNumberFormat="1" applyFont="1" applyFill="1"/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37" fontId="4" fillId="2" borderId="2" xfId="0" applyNumberFormat="1" applyFont="1" applyFill="1" applyBorder="1"/>
    <xf numFmtId="3" fontId="5" fillId="0" borderId="0" xfId="0" applyNumberFormat="1" applyFont="1"/>
    <xf numFmtId="3" fontId="5" fillId="2" borderId="0" xfId="0" applyNumberFormat="1" applyFont="1" applyFill="1"/>
    <xf numFmtId="0" fontId="5" fillId="0" borderId="0" xfId="0" applyFont="1" applyAlignment="1">
      <alignment horizontal="center"/>
    </xf>
    <xf numFmtId="165" fontId="2" fillId="2" borderId="0" xfId="0" applyNumberFormat="1" applyFont="1" applyFill="1"/>
    <xf numFmtId="0" fontId="2" fillId="2" borderId="5" xfId="0" applyFont="1" applyFill="1" applyBorder="1"/>
    <xf numFmtId="0" fontId="5" fillId="2" borderId="0" xfId="0" applyFont="1" applyFill="1" applyAlignment="1">
      <alignment horizontal="center"/>
    </xf>
    <xf numFmtId="165" fontId="2" fillId="2" borderId="6" xfId="0" applyNumberFormat="1" applyFont="1" applyFill="1" applyBorder="1"/>
    <xf numFmtId="38" fontId="4" fillId="2" borderId="0" xfId="0" applyNumberFormat="1" applyFont="1" applyFill="1"/>
    <xf numFmtId="165" fontId="6" fillId="2" borderId="0" xfId="1" applyNumberFormat="1" applyFont="1" applyFill="1"/>
    <xf numFmtId="37" fontId="5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165" fontId="4" fillId="2" borderId="0" xfId="1" quotePrefix="1" applyNumberFormat="1" applyFont="1" applyFill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left"/>
    </xf>
    <xf numFmtId="37" fontId="7" fillId="2" borderId="0" xfId="0" applyNumberFormat="1" applyFont="1" applyFill="1" applyAlignment="1">
      <alignment horizontal="center"/>
    </xf>
    <xf numFmtId="0" fontId="6" fillId="2" borderId="0" xfId="0" applyFont="1" applyFill="1"/>
    <xf numFmtId="0" fontId="5" fillId="0" borderId="0" xfId="0" applyFont="1"/>
    <xf numFmtId="0" fontId="5" fillId="2" borderId="0" xfId="0" applyFont="1" applyFill="1"/>
    <xf numFmtId="0" fontId="0" fillId="2" borderId="7" xfId="0" applyFill="1" applyBorder="1"/>
    <xf numFmtId="0" fontId="0" fillId="2" borderId="8" xfId="0" applyFill="1" applyBorder="1"/>
    <xf numFmtId="37" fontId="5" fillId="2" borderId="0" xfId="0" applyNumberFormat="1" applyFont="1" applyFill="1"/>
    <xf numFmtId="0" fontId="3" fillId="2" borderId="0" xfId="0" applyFont="1" applyFill="1"/>
    <xf numFmtId="0" fontId="4" fillId="2" borderId="0" xfId="0" quotePrefix="1" applyFont="1" applyFill="1"/>
    <xf numFmtId="0" fontId="4" fillId="2" borderId="0" xfId="0" applyFont="1" applyFill="1"/>
    <xf numFmtId="0" fontId="5" fillId="0" borderId="0" xfId="0" quotePrefix="1" applyFont="1" applyAlignment="1">
      <alignment horizontal="left"/>
    </xf>
    <xf numFmtId="0" fontId="5" fillId="2" borderId="0" xfId="0" quotePrefix="1" applyFont="1" applyFill="1" applyAlignment="1">
      <alignment horizontal="left"/>
    </xf>
    <xf numFmtId="37" fontId="5" fillId="2" borderId="0" xfId="0" quotePrefix="1" applyNumberFormat="1" applyFont="1" applyFill="1" applyAlignment="1">
      <alignment horizontal="left"/>
    </xf>
    <xf numFmtId="37" fontId="5" fillId="0" borderId="0" xfId="0" applyNumberFormat="1" applyFont="1"/>
    <xf numFmtId="0" fontId="5" fillId="2" borderId="3" xfId="0" applyFont="1" applyFill="1" applyBorder="1"/>
    <xf numFmtId="0" fontId="7" fillId="2" borderId="0" xfId="0" applyFont="1" applyFill="1"/>
    <xf numFmtId="165" fontId="5" fillId="2" borderId="0" xfId="1" quotePrefix="1" applyNumberFormat="1" applyFont="1" applyFill="1" applyBorder="1" applyAlignment="1">
      <alignment horizontal="left"/>
    </xf>
    <xf numFmtId="0" fontId="3" fillId="2" borderId="0" xfId="0" quotePrefix="1" applyFont="1" applyFill="1"/>
    <xf numFmtId="165" fontId="5" fillId="2" borderId="1" xfId="1" quotePrefix="1" applyNumberFormat="1" applyFont="1" applyFill="1" applyBorder="1" applyAlignment="1">
      <alignment horizontal="left"/>
    </xf>
    <xf numFmtId="165" fontId="5" fillId="2" borderId="4" xfId="1" quotePrefix="1" applyNumberFormat="1" applyFont="1" applyFill="1" applyBorder="1" applyAlignment="1">
      <alignment horizontal="left"/>
    </xf>
    <xf numFmtId="165" fontId="5" fillId="2" borderId="7" xfId="1" quotePrefix="1" applyNumberFormat="1" applyFont="1" applyFill="1" applyBorder="1" applyAlignment="1">
      <alignment horizontal="left"/>
    </xf>
    <xf numFmtId="3" fontId="7" fillId="2" borderId="0" xfId="0" applyNumberFormat="1" applyFont="1" applyFill="1" applyAlignment="1">
      <alignment horizontal="center"/>
    </xf>
    <xf numFmtId="3" fontId="4" fillId="2" borderId="2" xfId="0" applyNumberFormat="1" applyFont="1" applyFill="1" applyBorder="1" applyAlignment="1">
      <alignment horizontal="center" wrapText="1"/>
    </xf>
    <xf numFmtId="37" fontId="0" fillId="0" borderId="0" xfId="0" applyNumberFormat="1"/>
    <xf numFmtId="165" fontId="0" fillId="0" borderId="0" xfId="1" applyNumberFormat="1" applyFont="1"/>
    <xf numFmtId="165" fontId="5" fillId="2" borderId="0" xfId="1" applyNumberFormat="1" applyFont="1" applyFill="1"/>
    <xf numFmtId="166" fontId="0" fillId="0" borderId="0" xfId="0" applyNumberFormat="1"/>
    <xf numFmtId="164" fontId="0" fillId="3" borderId="0" xfId="1" applyFont="1" applyFill="1"/>
    <xf numFmtId="166" fontId="0" fillId="3" borderId="0" xfId="0" applyNumberFormat="1" applyFill="1"/>
    <xf numFmtId="166" fontId="4" fillId="0" borderId="0" xfId="1" applyNumberFormat="1" applyFont="1" applyFill="1"/>
    <xf numFmtId="37" fontId="4" fillId="0" borderId="0" xfId="1" applyNumberFormat="1" applyFont="1" applyFill="1"/>
    <xf numFmtId="37" fontId="4" fillId="0" borderId="0" xfId="0" applyNumberFormat="1" applyFont="1"/>
    <xf numFmtId="37" fontId="4" fillId="0" borderId="0" xfId="1" applyNumberFormat="1" applyFont="1" applyFill="1" applyBorder="1"/>
    <xf numFmtId="37" fontId="4" fillId="0" borderId="2" xfId="0" applyNumberFormat="1" applyFont="1" applyBorder="1"/>
    <xf numFmtId="37" fontId="7" fillId="0" borderId="0" xfId="0" applyNumberFormat="1" applyFont="1" applyAlignment="1">
      <alignment horizontal="center"/>
    </xf>
    <xf numFmtId="37" fontId="0" fillId="0" borderId="6" xfId="0" applyNumberFormat="1" applyBorder="1"/>
    <xf numFmtId="0" fontId="4" fillId="0" borderId="0" xfId="0" applyFont="1"/>
    <xf numFmtId="165" fontId="2" fillId="0" borderId="5" xfId="1" applyNumberFormat="1" applyFont="1" applyFill="1" applyBorder="1"/>
    <xf numFmtId="165" fontId="2" fillId="0" borderId="0" xfId="0" applyNumberFormat="1" applyFont="1"/>
    <xf numFmtId="165" fontId="2" fillId="0" borderId="5" xfId="1" quotePrefix="1" applyNumberFormat="1" applyFont="1" applyFill="1" applyBorder="1"/>
    <xf numFmtId="38" fontId="2" fillId="0" borderId="5" xfId="0" applyNumberFormat="1" applyFont="1" applyBorder="1"/>
    <xf numFmtId="37" fontId="4" fillId="3" borderId="0" xfId="1" applyNumberFormat="1" applyFont="1" applyFill="1"/>
    <xf numFmtId="166" fontId="4" fillId="0" borderId="0" xfId="1" applyNumberFormat="1" applyFont="1" applyFill="1" applyBorder="1"/>
    <xf numFmtId="165" fontId="2" fillId="0" borderId="0" xfId="1" quotePrefix="1" applyNumberFormat="1" applyFont="1" applyFill="1" applyBorder="1"/>
    <xf numFmtId="165" fontId="2" fillId="2" borderId="0" xfId="1" applyNumberFormat="1" applyFont="1" applyFill="1" applyBorder="1"/>
    <xf numFmtId="165" fontId="5" fillId="2" borderId="0" xfId="1" quotePrefix="1" applyNumberFormat="1" applyFont="1" applyFill="1" applyAlignment="1">
      <alignment horizontal="left"/>
    </xf>
    <xf numFmtId="165" fontId="5" fillId="0" borderId="0" xfId="1" quotePrefix="1" applyNumberFormat="1" applyFont="1" applyFill="1" applyAlignment="1">
      <alignment horizontal="left"/>
    </xf>
    <xf numFmtId="0" fontId="5" fillId="2" borderId="9" xfId="0" applyFont="1" applyFill="1" applyBorder="1"/>
    <xf numFmtId="0" fontId="5" fillId="2" borderId="5" xfId="0" applyFont="1" applyFill="1" applyBorder="1"/>
    <xf numFmtId="0" fontId="5" fillId="2" borderId="5" xfId="0" quotePrefix="1" applyFont="1" applyFill="1" applyBorder="1" applyAlignment="1">
      <alignment horizontal="left"/>
    </xf>
    <xf numFmtId="37" fontId="5" fillId="2" borderId="5" xfId="0" quotePrefix="1" applyNumberFormat="1" applyFont="1" applyFill="1" applyBorder="1" applyAlignment="1">
      <alignment horizontal="left"/>
    </xf>
    <xf numFmtId="165" fontId="5" fillId="2" borderId="11" xfId="1" quotePrefix="1" applyNumberFormat="1" applyFont="1" applyFill="1" applyBorder="1" applyAlignment="1">
      <alignment horizontal="left"/>
    </xf>
    <xf numFmtId="165" fontId="5" fillId="2" borderId="12" xfId="1" quotePrefix="1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5" fontId="2" fillId="2" borderId="8" xfId="1" applyNumberFormat="1" applyFont="1" applyFill="1" applyBorder="1"/>
    <xf numFmtId="0" fontId="2" fillId="2" borderId="8" xfId="0" applyFont="1" applyFill="1" applyBorder="1"/>
    <xf numFmtId="37" fontId="4" fillId="0" borderId="8" xfId="1" applyNumberFormat="1" applyFont="1" applyFill="1" applyBorder="1"/>
    <xf numFmtId="38" fontId="2" fillId="0" borderId="0" xfId="0" applyNumberFormat="1" applyFont="1" applyAlignment="1">
      <alignment horizontal="right"/>
    </xf>
    <xf numFmtId="0" fontId="2" fillId="2" borderId="4" xfId="0" applyFont="1" applyFill="1" applyBorder="1" applyAlignment="1">
      <alignment horizontal="center"/>
    </xf>
    <xf numFmtId="165" fontId="2" fillId="0" borderId="4" xfId="0" applyNumberFormat="1" applyFont="1" applyBorder="1"/>
    <xf numFmtId="165" fontId="2" fillId="2" borderId="13" xfId="0" applyNumberFormat="1" applyFont="1" applyFill="1" applyBorder="1"/>
    <xf numFmtId="0" fontId="2" fillId="2" borderId="4" xfId="0" applyFont="1" applyFill="1" applyBorder="1"/>
    <xf numFmtId="0" fontId="2" fillId="2" borderId="1" xfId="0" applyFont="1" applyFill="1" applyBorder="1"/>
    <xf numFmtId="37" fontId="4" fillId="0" borderId="8" xfId="0" applyNumberFormat="1" applyFont="1" applyBorder="1"/>
    <xf numFmtId="37" fontId="4" fillId="2" borderId="8" xfId="0" applyNumberFormat="1" applyFont="1" applyFill="1" applyBorder="1"/>
    <xf numFmtId="165" fontId="0" fillId="0" borderId="0" xfId="1" applyNumberFormat="1" applyFont="1" applyFill="1"/>
    <xf numFmtId="164" fontId="5" fillId="0" borderId="0" xfId="1" applyFont="1" applyFill="1"/>
    <xf numFmtId="164" fontId="0" fillId="0" borderId="0" xfId="1" applyFont="1" applyFill="1"/>
    <xf numFmtId="164" fontId="5" fillId="0" borderId="0" xfId="0" applyNumberFormat="1" applyFont="1"/>
    <xf numFmtId="164" fontId="5" fillId="0" borderId="0" xfId="1" applyFont="1" applyAlignment="1">
      <alignment horizontal="left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/>
    <xf numFmtId="165" fontId="0" fillId="0" borderId="0" xfId="0" applyNumberFormat="1"/>
    <xf numFmtId="0" fontId="2" fillId="2" borderId="0" xfId="0" quotePrefix="1" applyFont="1" applyFill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64" fontId="5" fillId="0" borderId="0" xfId="1" quotePrefix="1" applyFont="1" applyFill="1" applyAlignment="1">
      <alignment horizontal="left"/>
    </xf>
    <xf numFmtId="165" fontId="5" fillId="2" borderId="10" xfId="1" quotePrefix="1" applyNumberFormat="1" applyFont="1" applyFill="1" applyBorder="1" applyAlignment="1">
      <alignment horizontal="left"/>
    </xf>
    <xf numFmtId="0" fontId="5" fillId="2" borderId="9" xfId="0" quotePrefix="1" applyFont="1" applyFill="1" applyBorder="1" applyAlignment="1">
      <alignment horizontal="left"/>
    </xf>
    <xf numFmtId="0" fontId="2" fillId="2" borderId="3" xfId="0" applyFont="1" applyFill="1" applyBorder="1"/>
    <xf numFmtId="37" fontId="2" fillId="2" borderId="0" xfId="0" applyNumberFormat="1" applyFont="1" applyFill="1"/>
    <xf numFmtId="165" fontId="5" fillId="2" borderId="8" xfId="1" quotePrefix="1" applyNumberFormat="1" applyFont="1" applyFill="1" applyBorder="1" applyAlignment="1">
      <alignment horizontal="left"/>
    </xf>
    <xf numFmtId="165" fontId="5" fillId="2" borderId="2" xfId="1" quotePrefix="1" applyNumberFormat="1" applyFont="1" applyFill="1" applyBorder="1" applyAlignment="1">
      <alignment horizontal="left"/>
    </xf>
    <xf numFmtId="165" fontId="2" fillId="0" borderId="0" xfId="1" applyNumberFormat="1" applyFont="1"/>
    <xf numFmtId="165" fontId="2" fillId="2" borderId="0" xfId="1" applyNumberFormat="1" applyFont="1" applyFill="1"/>
    <xf numFmtId="0" fontId="2" fillId="0" borderId="0" xfId="0" applyFont="1" applyAlignment="1">
      <alignment horizontal="center"/>
    </xf>
    <xf numFmtId="165" fontId="0" fillId="2" borderId="0" xfId="1" applyNumberFormat="1" applyFont="1" applyFill="1"/>
    <xf numFmtId="165" fontId="0" fillId="2" borderId="0" xfId="0" applyNumberFormat="1" applyFill="1"/>
    <xf numFmtId="164" fontId="2" fillId="2" borderId="0" xfId="1" applyFont="1" applyFill="1"/>
    <xf numFmtId="164" fontId="2" fillId="0" borderId="0" xfId="1" applyFont="1" applyFill="1"/>
    <xf numFmtId="164" fontId="5" fillId="0" borderId="0" xfId="1" applyFont="1" applyFill="1" applyAlignment="1">
      <alignment horizontal="left"/>
    </xf>
    <xf numFmtId="165" fontId="5" fillId="2" borderId="9" xfId="1" quotePrefix="1" applyNumberFormat="1" applyFont="1" applyFill="1" applyBorder="1" applyAlignment="1">
      <alignment horizontal="left"/>
    </xf>
    <xf numFmtId="165" fontId="5" fillId="2" borderId="5" xfId="1" quotePrefix="1" applyNumberFormat="1" applyFont="1" applyFill="1" applyBorder="1" applyAlignment="1">
      <alignment horizontal="left"/>
    </xf>
    <xf numFmtId="165" fontId="5" fillId="2" borderId="3" xfId="1" quotePrefix="1" applyNumberFormat="1" applyFont="1" applyFill="1" applyBorder="1" applyAlignment="1">
      <alignment horizontal="left"/>
    </xf>
    <xf numFmtId="165" fontId="5" fillId="0" borderId="0" xfId="1" applyNumberFormat="1" applyFont="1" applyFill="1"/>
    <xf numFmtId="1" fontId="2" fillId="0" borderId="0" xfId="0" applyNumberFormat="1" applyFont="1"/>
    <xf numFmtId="37" fontId="4" fillId="2" borderId="8" xfId="1" applyNumberFormat="1" applyFont="1" applyFill="1" applyBorder="1"/>
    <xf numFmtId="0" fontId="2" fillId="2" borderId="8" xfId="0" quotePrefix="1" applyFont="1" applyFill="1" applyBorder="1" applyAlignment="1">
      <alignment horizontal="center" vertical="center" wrapText="1"/>
    </xf>
    <xf numFmtId="0" fontId="2" fillId="2" borderId="0" xfId="0" quotePrefix="1" applyFont="1" applyFill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8" xfId="0" quotePrefix="1" applyFont="1" applyFill="1" applyBorder="1" applyAlignment="1">
      <alignment horizontal="center" wrapText="1"/>
    </xf>
    <xf numFmtId="0" fontId="2" fillId="2" borderId="0" xfId="0" quotePrefix="1" applyFont="1" applyFill="1" applyAlignment="1">
      <alignment horizontal="center" wrapText="1"/>
    </xf>
    <xf numFmtId="0" fontId="2" fillId="2" borderId="2" xfId="0" quotePrefix="1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165" fontId="5" fillId="2" borderId="10" xfId="1" quotePrefix="1" applyNumberFormat="1" applyFont="1" applyFill="1" applyBorder="1" applyAlignment="1">
      <alignment horizontal="center" wrapText="1"/>
    </xf>
    <xf numFmtId="165" fontId="5" fillId="2" borderId="11" xfId="1" quotePrefix="1" applyNumberFormat="1" applyFont="1" applyFill="1" applyBorder="1" applyAlignment="1">
      <alignment horizontal="center" wrapText="1"/>
    </xf>
    <xf numFmtId="165" fontId="5" fillId="2" borderId="12" xfId="1" quotePrefix="1" applyNumberFormat="1" applyFont="1" applyFill="1" applyBorder="1" applyAlignment="1">
      <alignment horizontal="center" wrapText="1"/>
    </xf>
    <xf numFmtId="165" fontId="5" fillId="2" borderId="0" xfId="1" quotePrefix="1" applyNumberFormat="1" applyFont="1" applyFill="1" applyBorder="1" applyAlignment="1">
      <alignment horizontal="center" wrapText="1"/>
    </xf>
    <xf numFmtId="37" fontId="4" fillId="2" borderId="0" xfId="0" applyNumberFormat="1" applyFont="1" applyFill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37" fontId="4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37" fontId="4" fillId="2" borderId="2" xfId="0" applyNumberFormat="1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165" fontId="5" fillId="2" borderId="9" xfId="1" quotePrefix="1" applyNumberFormat="1" applyFont="1" applyFill="1" applyBorder="1" applyAlignment="1">
      <alignment horizontal="center" wrapText="1"/>
    </xf>
    <xf numFmtId="165" fontId="5" fillId="2" borderId="5" xfId="1" quotePrefix="1" applyNumberFormat="1" applyFont="1" applyFill="1" applyBorder="1" applyAlignment="1">
      <alignment horizontal="center" wrapText="1"/>
    </xf>
    <xf numFmtId="165" fontId="5" fillId="2" borderId="3" xfId="1" quotePrefix="1" applyNumberFormat="1" applyFont="1" applyFill="1" applyBorder="1" applyAlignment="1">
      <alignment horizontal="center" wrapText="1"/>
    </xf>
    <xf numFmtId="38" fontId="6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7">
    <cellStyle name="Comma" xfId="1" builtinId="3"/>
    <cellStyle name="Comma 2" xfId="5" xr:uid="{C22DA1B4-010E-447B-8470-63E7AA32514B}"/>
    <cellStyle name="Comma 5" xfId="4" xr:uid="{D0D34FD5-B674-4BA1-A4CA-1B79D629D392}"/>
    <cellStyle name="Normal" xfId="0" builtinId="0"/>
    <cellStyle name="Normal 2" xfId="6" xr:uid="{333076A9-3B82-4ECE-8C5E-CC634DD2D8E9}"/>
    <cellStyle name="Normal 21" xfId="3" xr:uid="{4845FD42-E80A-4519-8205-02D0CFE84C6C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45</xdr:row>
      <xdr:rowOff>0</xdr:rowOff>
    </xdr:from>
    <xdr:to>
      <xdr:col>7</xdr:col>
      <xdr:colOff>495300</xdr:colOff>
      <xdr:row>45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3371A693-54B2-4E7D-AB59-DA7F5CDFC5DA}"/>
            </a:ext>
          </a:extLst>
        </xdr:cNvPr>
        <xdr:cNvSpPr>
          <a:spLocks noChangeShapeType="1"/>
        </xdr:cNvSpPr>
      </xdr:nvSpPr>
      <xdr:spPr bwMode="auto">
        <a:xfrm flipV="1">
          <a:off x="8896350" y="9496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495300</xdr:colOff>
      <xdr:row>18</xdr:row>
      <xdr:rowOff>0</xdr:rowOff>
    </xdr:from>
    <xdr:to>
      <xdr:col>7</xdr:col>
      <xdr:colOff>495300</xdr:colOff>
      <xdr:row>18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0A2D1D6-9CFE-4D51-9142-ECE3EA372707}"/>
            </a:ext>
          </a:extLst>
        </xdr:cNvPr>
        <xdr:cNvSpPr>
          <a:spLocks noChangeShapeType="1"/>
        </xdr:cNvSpPr>
      </xdr:nvSpPr>
      <xdr:spPr bwMode="auto">
        <a:xfrm flipV="1">
          <a:off x="8896350" y="3609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495300</xdr:colOff>
      <xdr:row>18</xdr:row>
      <xdr:rowOff>0</xdr:rowOff>
    </xdr:from>
    <xdr:to>
      <xdr:col>7</xdr:col>
      <xdr:colOff>495300</xdr:colOff>
      <xdr:row>18</xdr:row>
      <xdr:rowOff>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446C9FFA-0D37-43DA-85C6-F8680F9E579D}"/>
            </a:ext>
          </a:extLst>
        </xdr:cNvPr>
        <xdr:cNvSpPr>
          <a:spLocks noChangeShapeType="1"/>
        </xdr:cNvSpPr>
      </xdr:nvSpPr>
      <xdr:spPr bwMode="auto">
        <a:xfrm flipV="1">
          <a:off x="8896350" y="3609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495300</xdr:colOff>
      <xdr:row>18</xdr:row>
      <xdr:rowOff>0</xdr:rowOff>
    </xdr:from>
    <xdr:to>
      <xdr:col>7</xdr:col>
      <xdr:colOff>495300</xdr:colOff>
      <xdr:row>18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217DE594-55E4-48A5-A3A6-D3136D58C035}"/>
            </a:ext>
          </a:extLst>
        </xdr:cNvPr>
        <xdr:cNvSpPr>
          <a:spLocks noChangeShapeType="1"/>
        </xdr:cNvSpPr>
      </xdr:nvSpPr>
      <xdr:spPr bwMode="auto">
        <a:xfrm flipV="1">
          <a:off x="9258300" y="3587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495300</xdr:colOff>
      <xdr:row>18</xdr:row>
      <xdr:rowOff>0</xdr:rowOff>
    </xdr:from>
    <xdr:to>
      <xdr:col>7</xdr:col>
      <xdr:colOff>495300</xdr:colOff>
      <xdr:row>18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23CC1AE5-9B59-4EFE-8585-4EBD7CE57644}"/>
            </a:ext>
          </a:extLst>
        </xdr:cNvPr>
        <xdr:cNvSpPr>
          <a:spLocks noChangeShapeType="1"/>
        </xdr:cNvSpPr>
      </xdr:nvSpPr>
      <xdr:spPr bwMode="auto">
        <a:xfrm flipV="1">
          <a:off x="9258300" y="3587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16788-48CE-49E6-BE85-21D64872ED5E}">
  <dimension ref="A1:AD107"/>
  <sheetViews>
    <sheetView showGridLines="0" tabSelected="1" zoomScale="90" zoomScaleNormal="90" workbookViewId="0">
      <selection activeCell="I19" sqref="I19"/>
    </sheetView>
  </sheetViews>
  <sheetFormatPr defaultRowHeight="15" x14ac:dyDescent="0.25"/>
  <cols>
    <col min="2" max="2" width="43.85546875" customWidth="1"/>
    <col min="3" max="3" width="12.140625" customWidth="1"/>
    <col min="4" max="4" width="16" bestFit="1" customWidth="1"/>
    <col min="5" max="5" width="11.5703125" customWidth="1"/>
    <col min="6" max="6" width="3.7109375" customWidth="1"/>
    <col min="7" max="7" width="29.5703125" customWidth="1"/>
    <col min="8" max="8" width="10.140625" customWidth="1"/>
    <col min="9" max="9" width="10.5703125" customWidth="1"/>
    <col min="10" max="10" width="16.85546875" customWidth="1"/>
    <col min="11" max="11" width="11.7109375" customWidth="1"/>
    <col min="12" max="12" width="10.28515625" customWidth="1"/>
    <col min="13" max="14" width="9.5703125" customWidth="1"/>
    <col min="15" max="15" width="10.7109375" customWidth="1"/>
    <col min="16" max="16" width="9.5703125" customWidth="1"/>
    <col min="17" max="18" width="12.85546875" customWidth="1"/>
    <col min="19" max="19" width="12.28515625" customWidth="1"/>
    <col min="20" max="20" width="15" bestFit="1" customWidth="1"/>
    <col min="21" max="22" width="14.5703125" bestFit="1" customWidth="1"/>
    <col min="23" max="23" width="14.5703125" style="56" bestFit="1" customWidth="1"/>
    <col min="30" max="30" width="14.5703125" bestFit="1" customWidth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44"/>
      <c r="J1" s="44"/>
      <c r="K1" s="44"/>
      <c r="L1" s="44"/>
      <c r="M1" s="44"/>
      <c r="N1" s="44"/>
      <c r="O1" s="44"/>
      <c r="P1" s="44"/>
      <c r="Q1" s="44"/>
      <c r="R1" s="44"/>
      <c r="S1" s="1"/>
      <c r="T1" s="1"/>
    </row>
    <row r="2" spans="1:30" x14ac:dyDescent="0.25">
      <c r="A2" s="1"/>
      <c r="B2" s="1"/>
      <c r="C2" s="1"/>
      <c r="D2" s="1"/>
      <c r="E2" s="1"/>
      <c r="F2" s="1"/>
      <c r="G2" s="1"/>
      <c r="H2" s="1"/>
      <c r="I2" s="44"/>
      <c r="J2" s="44"/>
      <c r="K2" s="43"/>
      <c r="L2" s="43"/>
      <c r="M2" s="43"/>
      <c r="N2" s="43"/>
      <c r="O2" s="43"/>
      <c r="P2" s="43"/>
      <c r="Q2" s="43"/>
      <c r="R2" s="43"/>
      <c r="S2" s="1"/>
      <c r="T2" s="1"/>
    </row>
    <row r="3" spans="1:30" ht="15.75" x14ac:dyDescent="0.25">
      <c r="A3" s="1"/>
      <c r="B3" s="152" t="s">
        <v>90</v>
      </c>
      <c r="C3" s="153"/>
      <c r="D3" s="153"/>
      <c r="E3" s="153"/>
      <c r="F3" s="35"/>
      <c r="G3" s="35"/>
      <c r="H3" s="35"/>
      <c r="I3" s="44"/>
      <c r="J3" s="44"/>
      <c r="K3" s="43"/>
      <c r="L3" s="43"/>
      <c r="M3" s="43"/>
      <c r="N3" s="43"/>
      <c r="O3" s="43"/>
      <c r="P3" s="43"/>
      <c r="Q3" s="43"/>
      <c r="R3" s="43"/>
      <c r="S3" s="35"/>
      <c r="T3" s="35"/>
      <c r="U3" s="34"/>
      <c r="V3" s="34"/>
    </row>
    <row r="4" spans="1:30" ht="15.75" x14ac:dyDescent="0.25">
      <c r="A4" s="1"/>
      <c r="B4" s="152" t="s">
        <v>51</v>
      </c>
      <c r="C4" s="153"/>
      <c r="D4" s="153"/>
      <c r="E4" s="153"/>
      <c r="F4" s="35"/>
      <c r="G4" s="35"/>
      <c r="H4" s="35"/>
      <c r="I4" s="44"/>
      <c r="J4" s="44"/>
      <c r="K4" s="43"/>
      <c r="L4" s="43"/>
      <c r="M4" s="43"/>
      <c r="N4" s="43"/>
      <c r="O4" s="43"/>
      <c r="P4" s="43"/>
      <c r="Q4" s="43"/>
      <c r="R4" s="43"/>
      <c r="S4" s="35"/>
      <c r="T4" s="35"/>
      <c r="U4" s="34"/>
      <c r="V4" s="34"/>
    </row>
    <row r="5" spans="1:30" x14ac:dyDescent="0.25">
      <c r="A5" s="1"/>
      <c r="B5" s="35"/>
      <c r="C5" s="22" t="s">
        <v>91</v>
      </c>
      <c r="D5" s="22">
        <v>2024</v>
      </c>
      <c r="E5" s="35"/>
      <c r="F5" s="35"/>
      <c r="G5" s="35"/>
      <c r="H5" s="35"/>
      <c r="I5" s="44"/>
      <c r="J5" s="44"/>
      <c r="K5" s="43"/>
      <c r="L5" s="43"/>
      <c r="M5" s="43"/>
      <c r="N5" s="43"/>
      <c r="O5" s="43"/>
      <c r="P5" s="43"/>
      <c r="Q5" s="43"/>
      <c r="R5" s="43"/>
      <c r="S5" s="35"/>
      <c r="T5" s="35"/>
      <c r="U5" s="34"/>
      <c r="V5" s="34"/>
    </row>
    <row r="6" spans="1:30" ht="31.5" x14ac:dyDescent="0.25">
      <c r="A6" s="1"/>
      <c r="B6" s="35"/>
      <c r="C6" s="54" t="s">
        <v>50</v>
      </c>
      <c r="D6" s="54" t="s">
        <v>49</v>
      </c>
      <c r="E6" s="54" t="s">
        <v>48</v>
      </c>
      <c r="F6" s="35"/>
      <c r="G6" s="35"/>
      <c r="H6" s="35"/>
      <c r="I6" s="44"/>
      <c r="J6" s="44"/>
      <c r="K6" s="35"/>
      <c r="L6" s="35"/>
      <c r="M6" s="35"/>
      <c r="N6" s="35"/>
      <c r="O6" s="35"/>
      <c r="P6" s="35"/>
      <c r="Q6" s="35"/>
      <c r="R6" s="35"/>
      <c r="S6" s="35"/>
      <c r="T6" s="35"/>
      <c r="U6" s="34"/>
      <c r="V6" s="34"/>
    </row>
    <row r="7" spans="1:30" ht="15.75" x14ac:dyDescent="0.25">
      <c r="A7" s="1"/>
      <c r="B7" s="33" t="s">
        <v>47</v>
      </c>
      <c r="C7" s="53"/>
      <c r="D7" s="53"/>
      <c r="E7" s="53"/>
      <c r="F7" s="35"/>
      <c r="G7" s="35"/>
      <c r="H7" s="22" t="s">
        <v>62</v>
      </c>
      <c r="I7" s="22" t="s">
        <v>63</v>
      </c>
      <c r="J7" s="22" t="s">
        <v>64</v>
      </c>
      <c r="K7" s="22" t="s">
        <v>65</v>
      </c>
      <c r="L7" s="22" t="s">
        <v>66</v>
      </c>
      <c r="M7" s="22" t="s">
        <v>67</v>
      </c>
      <c r="N7" s="22" t="s">
        <v>68</v>
      </c>
      <c r="O7" s="22" t="s">
        <v>95</v>
      </c>
      <c r="P7" s="35"/>
      <c r="Q7" s="22"/>
      <c r="R7" s="22"/>
      <c r="S7" s="35"/>
      <c r="T7" s="35"/>
      <c r="U7" s="34"/>
      <c r="V7" s="34"/>
    </row>
    <row r="8" spans="1:30" ht="15.75" customHeight="1" x14ac:dyDescent="0.25">
      <c r="A8" s="1"/>
      <c r="B8" s="33" t="s">
        <v>46</v>
      </c>
      <c r="C8" s="45"/>
      <c r="D8" s="38"/>
      <c r="E8" s="38"/>
      <c r="F8" s="35"/>
      <c r="G8" s="79"/>
      <c r="H8" s="139" t="s">
        <v>55</v>
      </c>
      <c r="I8" s="139" t="s">
        <v>70</v>
      </c>
      <c r="J8" s="136" t="s">
        <v>85</v>
      </c>
      <c r="K8" s="136" t="s">
        <v>72</v>
      </c>
      <c r="L8" s="136" t="s">
        <v>76</v>
      </c>
      <c r="M8" s="139" t="s">
        <v>74</v>
      </c>
      <c r="N8" s="149" t="s">
        <v>87</v>
      </c>
      <c r="O8" s="139" t="s">
        <v>96</v>
      </c>
      <c r="P8" s="139" t="s">
        <v>18</v>
      </c>
      <c r="Q8" s="142"/>
      <c r="R8" s="142"/>
      <c r="S8" s="142"/>
      <c r="T8" s="35"/>
      <c r="U8" s="34"/>
      <c r="V8" s="34"/>
      <c r="W8" s="97"/>
    </row>
    <row r="9" spans="1:30" ht="18.75" customHeight="1" x14ac:dyDescent="0.25">
      <c r="A9" s="1"/>
      <c r="B9" s="41" t="s">
        <v>45</v>
      </c>
      <c r="C9" s="61">
        <v>106832.05710999998</v>
      </c>
      <c r="D9" s="61">
        <v>106788.93114</v>
      </c>
      <c r="E9" s="64">
        <f>+C9-D9</f>
        <v>43.125969999979134</v>
      </c>
      <c r="F9" s="15"/>
      <c r="G9" s="80"/>
      <c r="H9" s="140"/>
      <c r="I9" s="140"/>
      <c r="J9" s="137"/>
      <c r="K9" s="137"/>
      <c r="L9" s="137"/>
      <c r="M9" s="140"/>
      <c r="N9" s="150"/>
      <c r="O9" s="140"/>
      <c r="P9" s="140"/>
      <c r="Q9" s="142"/>
      <c r="R9" s="142"/>
      <c r="S9" s="142"/>
      <c r="T9" s="77"/>
      <c r="U9" s="77"/>
      <c r="V9" s="98"/>
      <c r="W9" s="97"/>
    </row>
    <row r="10" spans="1:30" ht="16.5" customHeight="1" x14ac:dyDescent="0.25">
      <c r="A10" s="1"/>
      <c r="B10" s="41" t="s">
        <v>44</v>
      </c>
      <c r="C10" s="61">
        <v>10800.099560000001</v>
      </c>
      <c r="D10" s="61">
        <v>10800.099560000001</v>
      </c>
      <c r="E10" s="64">
        <f t="shared" ref="E10:E15" si="0">+C10-D10</f>
        <v>0</v>
      </c>
      <c r="F10" s="35"/>
      <c r="G10" s="46"/>
      <c r="H10" s="141"/>
      <c r="I10" s="141"/>
      <c r="J10" s="138"/>
      <c r="K10" s="138"/>
      <c r="L10" s="138"/>
      <c r="M10" s="141"/>
      <c r="N10" s="151"/>
      <c r="O10" s="141"/>
      <c r="P10" s="140"/>
      <c r="Q10" s="142"/>
      <c r="R10" s="142"/>
      <c r="S10" s="142"/>
      <c r="T10" s="77"/>
      <c r="U10" s="77"/>
      <c r="V10" s="98"/>
      <c r="W10" s="99"/>
    </row>
    <row r="11" spans="1:30" ht="15.75" x14ac:dyDescent="0.25">
      <c r="A11" s="1"/>
      <c r="B11" s="41" t="s">
        <v>43</v>
      </c>
      <c r="C11" s="74">
        <v>733539.21752999991</v>
      </c>
      <c r="D11" s="74">
        <v>786040.90538000001</v>
      </c>
      <c r="E11" s="64">
        <f t="shared" si="0"/>
        <v>-52501.687850000104</v>
      </c>
      <c r="F11" s="43"/>
      <c r="G11" s="111" t="s">
        <v>45</v>
      </c>
      <c r="H11" s="110"/>
      <c r="J11" s="110"/>
      <c r="K11" s="110">
        <v>43.125969999998809</v>
      </c>
      <c r="L11" s="110">
        <v>0</v>
      </c>
      <c r="M11" s="52"/>
      <c r="N11" s="114"/>
      <c r="O11" s="124"/>
      <c r="P11" s="110">
        <f>SUM(H11:O11)</f>
        <v>43.125969999998809</v>
      </c>
      <c r="Q11" s="48"/>
      <c r="R11" s="48"/>
      <c r="S11" s="48"/>
      <c r="T11" s="78"/>
      <c r="U11" s="78" t="s">
        <v>54</v>
      </c>
      <c r="V11" s="98"/>
      <c r="W11" s="99"/>
    </row>
    <row r="12" spans="1:30" ht="16.5" hidden="1" customHeight="1" x14ac:dyDescent="0.25">
      <c r="A12" s="1"/>
      <c r="B12" s="41" t="s">
        <v>42</v>
      </c>
      <c r="C12" s="73">
        <v>0</v>
      </c>
      <c r="D12" s="73">
        <v>0</v>
      </c>
      <c r="E12" s="64">
        <f t="shared" si="0"/>
        <v>0</v>
      </c>
      <c r="F12" s="43"/>
      <c r="G12" s="81"/>
      <c r="H12" s="83"/>
      <c r="I12" s="83"/>
      <c r="J12" s="83"/>
      <c r="K12" s="83"/>
      <c r="L12" s="83"/>
      <c r="M12" s="51"/>
      <c r="N12" s="48"/>
      <c r="O12" s="125"/>
      <c r="P12" s="83"/>
      <c r="Q12" s="48"/>
      <c r="R12" s="48"/>
      <c r="S12" s="48"/>
      <c r="T12" s="78"/>
      <c r="U12" s="78"/>
      <c r="V12" s="98"/>
      <c r="W12" s="99"/>
    </row>
    <row r="13" spans="1:30" ht="15.75" x14ac:dyDescent="0.25">
      <c r="A13" s="1"/>
      <c r="B13" s="41" t="s">
        <v>41</v>
      </c>
      <c r="C13" s="62">
        <v>27973.205549999999</v>
      </c>
      <c r="D13" s="62">
        <v>114.70047</v>
      </c>
      <c r="E13" s="64">
        <f t="shared" si="0"/>
        <v>27858.505079999999</v>
      </c>
      <c r="F13" s="43"/>
      <c r="G13" s="31" t="s">
        <v>43</v>
      </c>
      <c r="H13" s="83">
        <v>-52501.687850000002</v>
      </c>
      <c r="I13" s="83"/>
      <c r="J13" s="83"/>
      <c r="K13" s="83"/>
      <c r="L13" s="83"/>
      <c r="M13" s="51"/>
      <c r="N13" s="48"/>
      <c r="O13" s="125"/>
      <c r="P13" s="83">
        <f t="shared" ref="P13:P22" si="1">SUM(H13:O13)</f>
        <v>-52501.687850000002</v>
      </c>
      <c r="Q13" s="48"/>
      <c r="R13" s="48"/>
      <c r="S13" s="48"/>
      <c r="T13" s="78"/>
      <c r="U13" s="78" t="s">
        <v>54</v>
      </c>
      <c r="V13" s="98"/>
      <c r="W13" s="99"/>
    </row>
    <row r="14" spans="1:30" ht="15.75" x14ac:dyDescent="0.25">
      <c r="A14" s="1"/>
      <c r="B14" s="41" t="s">
        <v>40</v>
      </c>
      <c r="C14" s="62"/>
      <c r="D14" s="62"/>
      <c r="E14" s="64">
        <f t="shared" si="0"/>
        <v>0</v>
      </c>
      <c r="F14" s="43"/>
      <c r="G14" s="31" t="s">
        <v>56</v>
      </c>
      <c r="H14" s="83"/>
      <c r="I14" s="83"/>
      <c r="J14" s="83"/>
      <c r="K14" s="83"/>
      <c r="L14" s="83">
        <v>-675.07703000000004</v>
      </c>
      <c r="M14" s="51">
        <v>26627.500079999998</v>
      </c>
      <c r="N14" s="48"/>
      <c r="O14" s="125">
        <v>1906.0816499999999</v>
      </c>
      <c r="P14" s="83">
        <f t="shared" si="1"/>
        <v>27858.504699999998</v>
      </c>
      <c r="Q14" s="48"/>
      <c r="R14" s="48"/>
      <c r="S14" s="48"/>
      <c r="T14" s="78"/>
      <c r="U14" s="109" t="s">
        <v>54</v>
      </c>
      <c r="V14" s="127" t="s">
        <v>54</v>
      </c>
      <c r="W14" s="99"/>
      <c r="AA14" s="58"/>
      <c r="AD14" s="59"/>
    </row>
    <row r="15" spans="1:30" ht="15.75" x14ac:dyDescent="0.25">
      <c r="A15" s="1"/>
      <c r="B15" s="41" t="s">
        <v>39</v>
      </c>
      <c r="C15" s="61">
        <v>53691.018460000065</v>
      </c>
      <c r="D15" s="61">
        <v>53756.892810000005</v>
      </c>
      <c r="E15" s="64">
        <f t="shared" si="0"/>
        <v>-65.874349999940023</v>
      </c>
      <c r="F15" s="43"/>
      <c r="G15" s="82" t="s">
        <v>58</v>
      </c>
      <c r="H15" s="83">
        <v>39428.505069999999</v>
      </c>
      <c r="I15" s="83">
        <v>-11635.873939999999</v>
      </c>
      <c r="J15" s="83"/>
      <c r="K15" s="83"/>
      <c r="L15" s="83">
        <v>675.07703000000004</v>
      </c>
      <c r="M15" s="51">
        <v>-26627.500079999998</v>
      </c>
      <c r="N15" s="48"/>
      <c r="O15" s="125">
        <v>-1906.0816499999999</v>
      </c>
      <c r="P15" s="83">
        <f t="shared" si="1"/>
        <v>-65.87356999999588</v>
      </c>
      <c r="Q15" s="48"/>
      <c r="R15" s="48"/>
      <c r="S15" s="48"/>
      <c r="T15" s="78"/>
      <c r="U15" s="109" t="s">
        <v>54</v>
      </c>
      <c r="V15" s="127" t="s">
        <v>54</v>
      </c>
      <c r="W15" s="99"/>
      <c r="AA15" s="60"/>
      <c r="AD15" s="59"/>
    </row>
    <row r="16" spans="1:30" ht="15.75" x14ac:dyDescent="0.25">
      <c r="A16" s="1"/>
      <c r="B16" s="49" t="s">
        <v>38</v>
      </c>
      <c r="C16" s="88">
        <f>SUM(C9:C15)</f>
        <v>932835.59820999985</v>
      </c>
      <c r="D16" s="88">
        <f>SUM(D9:D15)</f>
        <v>957501.52936000004</v>
      </c>
      <c r="E16" s="88">
        <f t="shared" ref="E16" si="2">SUM(E9:E15)</f>
        <v>-24665.931150000066</v>
      </c>
      <c r="F16" s="43"/>
      <c r="G16" s="31" t="s">
        <v>86</v>
      </c>
      <c r="H16" s="83">
        <v>3396.67364</v>
      </c>
      <c r="J16" s="83">
        <v>13435.252540000001</v>
      </c>
      <c r="K16" s="83">
        <v>-43.125969999998809</v>
      </c>
      <c r="L16" s="83"/>
      <c r="M16" s="51"/>
      <c r="N16" s="48">
        <v>4440.8741600000003</v>
      </c>
      <c r="O16" s="125"/>
      <c r="P16" s="83">
        <f t="shared" si="1"/>
        <v>21229.674370000004</v>
      </c>
      <c r="Q16" s="48"/>
      <c r="R16" s="48"/>
      <c r="S16" s="48"/>
      <c r="T16" s="78"/>
      <c r="U16" s="109"/>
      <c r="V16" s="127"/>
      <c r="W16" s="99"/>
    </row>
    <row r="17" spans="1:27" ht="15" customHeight="1" x14ac:dyDescent="0.25">
      <c r="A17" s="1"/>
      <c r="B17" s="2"/>
      <c r="C17" s="55" t="s">
        <v>54</v>
      </c>
      <c r="D17" s="55" t="s">
        <v>54</v>
      </c>
      <c r="E17" s="2"/>
      <c r="F17" s="43"/>
      <c r="G17" s="31" t="s">
        <v>61</v>
      </c>
      <c r="H17" s="83"/>
      <c r="I17" s="83">
        <v>11635.873939999999</v>
      </c>
      <c r="J17" s="83"/>
      <c r="K17" s="83"/>
      <c r="L17" s="83"/>
      <c r="M17" s="51"/>
      <c r="N17" s="48"/>
      <c r="O17" s="125"/>
      <c r="P17" s="83">
        <f t="shared" si="1"/>
        <v>11635.873939999999</v>
      </c>
      <c r="Q17" s="48"/>
      <c r="R17" s="48"/>
      <c r="S17" s="48"/>
      <c r="T17" s="78"/>
      <c r="U17" s="109"/>
      <c r="V17" s="127"/>
      <c r="W17" s="99"/>
    </row>
    <row r="18" spans="1:27" ht="15.75" x14ac:dyDescent="0.25">
      <c r="A18" s="1"/>
      <c r="B18" s="33" t="s">
        <v>37</v>
      </c>
      <c r="C18" s="45"/>
      <c r="D18" s="45"/>
      <c r="E18" s="38"/>
      <c r="F18" s="35"/>
      <c r="G18" s="21" t="s">
        <v>33</v>
      </c>
      <c r="H18" s="83">
        <v>4149.9213300000001</v>
      </c>
      <c r="I18" s="83"/>
      <c r="J18" s="83"/>
      <c r="K18" s="83"/>
      <c r="L18" s="83"/>
      <c r="M18" s="51"/>
      <c r="N18" s="48">
        <v>-4440.8741600000003</v>
      </c>
      <c r="O18" s="125"/>
      <c r="P18" s="83">
        <f t="shared" si="1"/>
        <v>-290.95283000000018</v>
      </c>
      <c r="Q18" s="48"/>
      <c r="R18" s="48"/>
      <c r="S18" s="48"/>
      <c r="T18" s="78"/>
      <c r="U18" s="109"/>
      <c r="V18" s="127"/>
      <c r="W18" s="99"/>
    </row>
    <row r="19" spans="1:27" ht="15.75" x14ac:dyDescent="0.25">
      <c r="A19" s="1"/>
      <c r="B19" s="41" t="s">
        <v>36</v>
      </c>
      <c r="C19" s="63">
        <v>154119.02650000004</v>
      </c>
      <c r="D19" s="63">
        <v>175348.70087</v>
      </c>
      <c r="E19" s="64">
        <f t="shared" ref="E19" si="3">+C19-D19</f>
        <v>-21229.674369999964</v>
      </c>
      <c r="F19" s="43"/>
      <c r="G19" s="21" t="s">
        <v>57</v>
      </c>
      <c r="H19" s="83"/>
      <c r="I19" s="83"/>
      <c r="J19" s="83">
        <v>-13435.252540000001</v>
      </c>
      <c r="K19" s="83"/>
      <c r="L19" s="83"/>
      <c r="M19" s="51"/>
      <c r="N19" s="48"/>
      <c r="O19" s="125"/>
      <c r="P19" s="83">
        <f t="shared" si="1"/>
        <v>-13435.252540000001</v>
      </c>
      <c r="Q19" s="48"/>
      <c r="R19" s="48"/>
      <c r="S19" s="48"/>
      <c r="T19" s="78"/>
      <c r="U19" s="109" t="s">
        <v>54</v>
      </c>
      <c r="V19" s="127" t="s">
        <v>54</v>
      </c>
      <c r="W19" s="99"/>
      <c r="AA19" s="58"/>
    </row>
    <row r="20" spans="1:27" ht="19.5" customHeight="1" x14ac:dyDescent="0.25">
      <c r="A20" s="1"/>
      <c r="B20" s="47" t="s">
        <v>94</v>
      </c>
      <c r="C20" s="63"/>
      <c r="D20" s="63"/>
      <c r="E20" s="13"/>
      <c r="F20" s="35"/>
      <c r="G20" s="21"/>
      <c r="H20" s="83"/>
      <c r="I20" s="83"/>
      <c r="J20" s="83"/>
      <c r="K20" s="83"/>
      <c r="L20" s="83"/>
      <c r="M20" s="51"/>
      <c r="N20" s="48"/>
      <c r="O20" s="125"/>
      <c r="P20" s="83">
        <f t="shared" si="1"/>
        <v>0</v>
      </c>
      <c r="Q20" s="48"/>
      <c r="R20" s="48"/>
      <c r="S20" s="48"/>
      <c r="T20" s="78"/>
      <c r="U20" s="109"/>
      <c r="V20" s="98"/>
      <c r="W20" s="99"/>
      <c r="AA20" s="58"/>
    </row>
    <row r="21" spans="1:27" ht="15.75" x14ac:dyDescent="0.25">
      <c r="A21" s="1"/>
      <c r="B21" s="41"/>
      <c r="C21" s="63"/>
      <c r="D21" s="63"/>
      <c r="E21" s="13"/>
      <c r="F21" s="43"/>
      <c r="G21" s="21" t="s">
        <v>75</v>
      </c>
      <c r="H21" s="83">
        <v>2734.8448800000001</v>
      </c>
      <c r="I21" s="83"/>
      <c r="J21" s="83"/>
      <c r="K21" s="83"/>
      <c r="L21" s="83"/>
      <c r="M21" s="51"/>
      <c r="N21" s="48"/>
      <c r="O21" s="125"/>
      <c r="P21" s="83">
        <f t="shared" si="1"/>
        <v>2734.8448800000001</v>
      </c>
      <c r="Q21" s="48"/>
      <c r="R21" s="48"/>
      <c r="S21" s="48"/>
      <c r="T21" s="78"/>
      <c r="U21" s="109" t="s">
        <v>54</v>
      </c>
      <c r="V21" s="98"/>
      <c r="W21" s="99"/>
    </row>
    <row r="22" spans="1:27" ht="15.75" x14ac:dyDescent="0.25">
      <c r="A22" s="1"/>
      <c r="B22" s="41" t="s">
        <v>35</v>
      </c>
      <c r="C22" s="63">
        <v>18995.068079999997</v>
      </c>
      <c r="D22" s="63">
        <v>18995.068079999997</v>
      </c>
      <c r="E22" s="64">
        <f t="shared" ref="E22:E26" si="4">+C22-D22</f>
        <v>0</v>
      </c>
      <c r="F22" s="43" t="s">
        <v>54</v>
      </c>
      <c r="G22" s="112" t="s">
        <v>59</v>
      </c>
      <c r="H22" s="84">
        <v>2791.7429299999999</v>
      </c>
      <c r="I22" s="84"/>
      <c r="J22" s="84"/>
      <c r="K22" s="84"/>
      <c r="L22" s="84"/>
      <c r="M22" s="50"/>
      <c r="N22" s="115"/>
      <c r="O22" s="126"/>
      <c r="P22" s="84">
        <f t="shared" si="1"/>
        <v>2791.7429299999999</v>
      </c>
      <c r="Q22" s="48"/>
      <c r="R22" s="48"/>
      <c r="S22" s="48"/>
      <c r="T22" s="1"/>
      <c r="U22" s="109" t="s">
        <v>54</v>
      </c>
      <c r="V22" s="98"/>
      <c r="W22" s="99"/>
    </row>
    <row r="23" spans="1:27" ht="15.75" x14ac:dyDescent="0.25">
      <c r="A23" s="1"/>
      <c r="B23" s="41" t="s">
        <v>60</v>
      </c>
      <c r="C23" s="63">
        <v>3042.9140000000002</v>
      </c>
      <c r="D23" s="63">
        <v>14678.788339999999</v>
      </c>
      <c r="E23" s="64">
        <f t="shared" si="4"/>
        <v>-11635.874339999998</v>
      </c>
      <c r="F23" s="43" t="s">
        <v>54</v>
      </c>
      <c r="G23" s="75"/>
      <c r="H23" s="9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1"/>
      <c r="U23" s="42"/>
      <c r="V23" s="100"/>
      <c r="W23" s="99"/>
    </row>
    <row r="24" spans="1:27" ht="15.75" x14ac:dyDescent="0.25">
      <c r="A24" s="1"/>
      <c r="B24" s="41" t="s">
        <v>34</v>
      </c>
      <c r="C24" s="63">
        <v>306311.53439000004</v>
      </c>
      <c r="D24" s="63">
        <v>306311.53438999999</v>
      </c>
      <c r="E24" s="64">
        <f t="shared" si="4"/>
        <v>0</v>
      </c>
      <c r="F24" s="35" t="s">
        <v>54</v>
      </c>
      <c r="G24" s="89" t="s">
        <v>62</v>
      </c>
      <c r="H24" s="9" t="s">
        <v>69</v>
      </c>
      <c r="I24" s="70"/>
      <c r="J24" s="70"/>
      <c r="K24" s="9"/>
      <c r="L24" s="9"/>
      <c r="M24" s="9"/>
      <c r="N24" s="9"/>
      <c r="O24" s="9"/>
      <c r="P24" s="9"/>
      <c r="Q24" s="9"/>
      <c r="R24" s="9"/>
      <c r="S24" s="70"/>
      <c r="T24" s="1"/>
      <c r="U24" s="45"/>
      <c r="V24" s="34"/>
      <c r="W24" s="99"/>
    </row>
    <row r="25" spans="1:27" ht="15.75" x14ac:dyDescent="0.25">
      <c r="A25" s="1"/>
      <c r="B25" s="41" t="s">
        <v>33</v>
      </c>
      <c r="C25" s="63">
        <v>180968.06209000002</v>
      </c>
      <c r="D25" s="63">
        <v>180677.10926</v>
      </c>
      <c r="E25" s="64">
        <f t="shared" si="4"/>
        <v>290.95283000002382</v>
      </c>
      <c r="F25" s="43" t="s">
        <v>54</v>
      </c>
      <c r="G25" s="89" t="s">
        <v>63</v>
      </c>
      <c r="H25" s="9" t="s">
        <v>71</v>
      </c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1"/>
      <c r="U25" s="42"/>
      <c r="V25" s="98"/>
      <c r="W25" s="99"/>
    </row>
    <row r="26" spans="1:27" ht="15.75" x14ac:dyDescent="0.25">
      <c r="A26" s="1"/>
      <c r="B26" s="41" t="s">
        <v>32</v>
      </c>
      <c r="C26" s="65">
        <v>32228.633750000001</v>
      </c>
      <c r="D26" s="65">
        <v>18793.38121</v>
      </c>
      <c r="E26" s="64">
        <f t="shared" si="4"/>
        <v>13435.252540000001</v>
      </c>
      <c r="F26" s="43" t="s">
        <v>54</v>
      </c>
      <c r="H26" s="9" t="s">
        <v>99</v>
      </c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1"/>
      <c r="U26" s="34"/>
      <c r="V26" s="98" t="s">
        <v>54</v>
      </c>
      <c r="W26" s="97"/>
    </row>
    <row r="27" spans="1:27" ht="15.75" x14ac:dyDescent="0.25">
      <c r="A27" s="1"/>
      <c r="B27" s="40" t="s">
        <v>31</v>
      </c>
      <c r="C27" s="63">
        <f>SUM(C21:C26)</f>
        <v>541546.21231000009</v>
      </c>
      <c r="D27" s="63">
        <f>SUM(D21:D26)</f>
        <v>539455.88127999997</v>
      </c>
      <c r="E27" s="96">
        <f>SUM(E21:E26)</f>
        <v>2090.3310300000267</v>
      </c>
      <c r="F27" s="35"/>
      <c r="G27" s="89" t="s">
        <v>64</v>
      </c>
      <c r="H27" s="9" t="s">
        <v>89</v>
      </c>
      <c r="I27" s="20"/>
      <c r="K27" s="9"/>
      <c r="L27" s="9"/>
      <c r="M27" s="9"/>
      <c r="N27" s="9"/>
      <c r="O27" s="9"/>
      <c r="P27" s="9"/>
      <c r="Q27" s="9"/>
      <c r="R27" s="9"/>
      <c r="S27" s="70"/>
      <c r="T27" s="1"/>
      <c r="U27" s="34"/>
      <c r="V27" s="98" t="s">
        <v>54</v>
      </c>
      <c r="W27" s="97"/>
    </row>
    <row r="28" spans="1:27" ht="15.75" x14ac:dyDescent="0.25">
      <c r="A28" s="1"/>
      <c r="B28" s="33" t="s">
        <v>30</v>
      </c>
      <c r="C28" s="45" t="s">
        <v>54</v>
      </c>
      <c r="D28" s="45" t="s">
        <v>54</v>
      </c>
      <c r="E28" s="38"/>
      <c r="F28" s="35"/>
      <c r="H28" s="9" t="s">
        <v>88</v>
      </c>
      <c r="I28" s="7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1"/>
      <c r="U28" s="34"/>
      <c r="V28" s="98" t="s">
        <v>54</v>
      </c>
      <c r="W28" s="97"/>
    </row>
    <row r="29" spans="1:27" ht="15.75" x14ac:dyDescent="0.25">
      <c r="A29" s="1"/>
      <c r="B29" s="41" t="s">
        <v>29</v>
      </c>
      <c r="C29" s="63">
        <v>98796.044110000003</v>
      </c>
      <c r="D29" s="63">
        <v>98796.044110000003</v>
      </c>
      <c r="E29" s="64">
        <f t="shared" ref="E29:E30" si="5">+C29-D29</f>
        <v>0</v>
      </c>
      <c r="F29" s="35"/>
      <c r="G29" s="89" t="s">
        <v>65</v>
      </c>
      <c r="H29" s="9" t="s">
        <v>78</v>
      </c>
      <c r="I29" s="5"/>
      <c r="J29" s="70"/>
      <c r="K29" s="5"/>
      <c r="L29" s="5"/>
      <c r="M29" s="5"/>
      <c r="N29" s="5"/>
      <c r="O29" s="5"/>
      <c r="P29" s="5"/>
      <c r="Q29" s="5"/>
      <c r="R29" s="5"/>
      <c r="S29" s="5"/>
      <c r="T29" s="1"/>
      <c r="U29" s="34"/>
      <c r="V29" s="98"/>
      <c r="W29" s="97"/>
    </row>
    <row r="30" spans="1:27" ht="15.75" x14ac:dyDescent="0.25">
      <c r="A30" s="1"/>
      <c r="B30" s="68" t="s">
        <v>52</v>
      </c>
      <c r="C30" s="63">
        <v>77871.812109999999</v>
      </c>
      <c r="D30" s="63">
        <v>77871.812109999999</v>
      </c>
      <c r="E30" s="64">
        <f t="shared" si="5"/>
        <v>0</v>
      </c>
      <c r="F30" s="35"/>
      <c r="G30" s="89" t="s">
        <v>66</v>
      </c>
      <c r="H30" s="5" t="s">
        <v>77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1"/>
      <c r="U30" s="34"/>
      <c r="V30" s="98"/>
      <c r="W30" s="97"/>
    </row>
    <row r="31" spans="1:27" ht="15.75" x14ac:dyDescent="0.25">
      <c r="A31" s="1"/>
      <c r="B31" s="41" t="s">
        <v>28</v>
      </c>
      <c r="C31" s="63"/>
      <c r="D31" s="63"/>
      <c r="E31" s="13"/>
      <c r="F31" s="35"/>
      <c r="G31" s="89" t="s">
        <v>67</v>
      </c>
      <c r="H31" s="85" t="s">
        <v>73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1"/>
      <c r="U31" s="14"/>
      <c r="V31" s="98"/>
      <c r="W31" s="97"/>
    </row>
    <row r="32" spans="1:27" ht="15.75" x14ac:dyDescent="0.25">
      <c r="A32" s="1"/>
      <c r="B32" s="68" t="s">
        <v>27</v>
      </c>
      <c r="C32" s="63">
        <v>60915.073009999993</v>
      </c>
      <c r="D32" s="63">
        <v>63649.975999999995</v>
      </c>
      <c r="E32" s="64">
        <f t="shared" ref="E32:E34" si="6">+C32-D32</f>
        <v>-2734.9029900000023</v>
      </c>
      <c r="F32" s="15" t="s">
        <v>54</v>
      </c>
      <c r="G32" s="89" t="s">
        <v>68</v>
      </c>
      <c r="H32" s="9" t="s">
        <v>79</v>
      </c>
      <c r="V32" s="98"/>
      <c r="W32" s="97" t="s">
        <v>54</v>
      </c>
    </row>
    <row r="33" spans="1:25" ht="15.75" x14ac:dyDescent="0.25">
      <c r="A33" s="1"/>
      <c r="B33" s="41" t="s">
        <v>92</v>
      </c>
      <c r="C33" s="63">
        <v>5172.9630700001399</v>
      </c>
      <c r="D33" s="63">
        <v>7964.7060000001402</v>
      </c>
      <c r="E33" s="64">
        <f t="shared" si="6"/>
        <v>-2791.7429300000003</v>
      </c>
      <c r="F33" s="15"/>
      <c r="G33" s="89" t="s">
        <v>97</v>
      </c>
      <c r="H33" s="5" t="s">
        <v>98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1"/>
      <c r="U33" s="14"/>
      <c r="V33" s="98"/>
      <c r="W33" s="97"/>
    </row>
    <row r="34" spans="1:25" ht="15.75" x14ac:dyDescent="0.25">
      <c r="A34" s="1"/>
      <c r="B34" s="40" t="s">
        <v>93</v>
      </c>
      <c r="C34" s="65">
        <v>-8006</v>
      </c>
      <c r="D34" s="65">
        <v>-8006</v>
      </c>
      <c r="E34" s="64">
        <f t="shared" si="6"/>
        <v>0</v>
      </c>
      <c r="F34" s="35"/>
      <c r="G34" s="76" t="s">
        <v>54</v>
      </c>
      <c r="H34" s="5"/>
      <c r="I34" s="9"/>
      <c r="J34" s="5"/>
      <c r="K34" s="5"/>
      <c r="L34" s="5"/>
      <c r="M34" s="5"/>
      <c r="N34" s="5"/>
      <c r="O34" s="5"/>
      <c r="P34" s="5"/>
      <c r="Q34" s="5"/>
      <c r="R34" s="5"/>
      <c r="S34" s="5"/>
      <c r="T34" s="101"/>
      <c r="U34" s="101"/>
      <c r="V34" s="103"/>
      <c r="W34" s="97"/>
      <c r="X34" s="104"/>
    </row>
    <row r="35" spans="1:25" ht="15.75" x14ac:dyDescent="0.25">
      <c r="A35" s="1"/>
      <c r="B35" s="40" t="s">
        <v>26</v>
      </c>
      <c r="C35" s="62">
        <f>SUM(C32:C34)</f>
        <v>58082.036080000136</v>
      </c>
      <c r="D35" s="62">
        <f>SUM(D32:D34)</f>
        <v>63608.682000000132</v>
      </c>
      <c r="E35" s="129">
        <f>+C35-D35</f>
        <v>-5526.6459199999954</v>
      </c>
      <c r="F35" s="15"/>
      <c r="G35" s="76" t="s">
        <v>54</v>
      </c>
      <c r="H35" s="5"/>
      <c r="I35" s="5"/>
      <c r="J35" s="121" t="s">
        <v>54</v>
      </c>
      <c r="K35" s="5"/>
      <c r="L35" s="5"/>
      <c r="M35" s="5"/>
      <c r="N35" s="5"/>
      <c r="O35" s="5"/>
      <c r="P35" s="5"/>
      <c r="Q35" s="5"/>
      <c r="R35" s="5"/>
      <c r="S35" s="5"/>
      <c r="T35" s="101"/>
      <c r="U35" s="101"/>
      <c r="V35" s="103"/>
      <c r="X35" s="104"/>
    </row>
    <row r="36" spans="1:25" ht="15.75" x14ac:dyDescent="0.25">
      <c r="A36" s="1"/>
      <c r="B36" s="40" t="s">
        <v>25</v>
      </c>
      <c r="C36" s="63">
        <v>2420.8081099999999</v>
      </c>
      <c r="D36" s="63">
        <v>2420.8081099999999</v>
      </c>
      <c r="E36" s="64">
        <f t="shared" ref="E36:E37" si="7">+C36-D36</f>
        <v>0</v>
      </c>
      <c r="F36" s="15"/>
      <c r="G36" s="76"/>
      <c r="H36" s="5"/>
      <c r="I36" s="5"/>
      <c r="J36" s="122"/>
      <c r="K36" s="5"/>
      <c r="L36" s="5"/>
      <c r="M36" s="5"/>
      <c r="N36" s="5"/>
      <c r="O36" s="5"/>
      <c r="P36" s="5"/>
      <c r="Q36" s="5"/>
      <c r="R36" s="5"/>
      <c r="S36" s="5"/>
      <c r="T36" s="101"/>
      <c r="U36" s="101"/>
      <c r="V36" s="103"/>
    </row>
    <row r="37" spans="1:25" ht="15.75" x14ac:dyDescent="0.25">
      <c r="A37" s="1"/>
      <c r="B37" s="40" t="s">
        <v>24</v>
      </c>
      <c r="C37" s="63">
        <f>+C35+C30+C29+C36</f>
        <v>237170.70041000014</v>
      </c>
      <c r="D37" s="63">
        <f>+D35+D30+D29+D36</f>
        <v>242697.34633000017</v>
      </c>
      <c r="E37" s="64">
        <f t="shared" si="7"/>
        <v>-5526.645920000039</v>
      </c>
      <c r="F37" s="18"/>
      <c r="G37" s="15"/>
      <c r="H37" s="15"/>
      <c r="I37" s="5"/>
      <c r="J37" s="123"/>
      <c r="K37" s="15"/>
      <c r="L37" s="15"/>
      <c r="M37" s="15"/>
      <c r="N37" s="15"/>
      <c r="O37" s="15"/>
      <c r="P37" s="15"/>
      <c r="Q37" s="15"/>
      <c r="R37" s="15"/>
      <c r="S37" s="15"/>
      <c r="T37" s="101"/>
      <c r="U37" s="101"/>
      <c r="V37" s="103"/>
      <c r="X37" s="104"/>
    </row>
    <row r="38" spans="1:25" ht="15.75" x14ac:dyDescent="0.25">
      <c r="A38" s="1"/>
      <c r="B38" s="39" t="s">
        <v>23</v>
      </c>
      <c r="C38" s="95">
        <f>C19+C27+C37</f>
        <v>932835.93922000029</v>
      </c>
      <c r="D38" s="95">
        <f>D19+D27+D37</f>
        <v>957501.92848000012</v>
      </c>
      <c r="E38" s="96">
        <f>E19+E27+E37</f>
        <v>-24665.989259999977</v>
      </c>
      <c r="F38" s="38"/>
      <c r="G38" s="18" t="s">
        <v>54</v>
      </c>
      <c r="H38" s="18"/>
      <c r="I38" s="18"/>
      <c r="J38" s="98"/>
      <c r="K38" s="18"/>
      <c r="L38" s="18"/>
      <c r="M38" s="18"/>
      <c r="N38" s="18"/>
      <c r="O38" s="18"/>
      <c r="P38" s="18"/>
      <c r="Q38" s="18"/>
      <c r="R38" s="18"/>
      <c r="S38" s="18"/>
      <c r="T38" s="101"/>
      <c r="U38" s="101"/>
      <c r="V38" s="103"/>
      <c r="X38" s="104"/>
    </row>
    <row r="39" spans="1:25" x14ac:dyDescent="0.25">
      <c r="A39" s="1"/>
      <c r="B39" s="35"/>
      <c r="C39" s="113" t="s">
        <v>54</v>
      </c>
      <c r="D39" s="113" t="s">
        <v>54</v>
      </c>
      <c r="E39" s="113" t="s">
        <v>54</v>
      </c>
      <c r="F39" s="18"/>
      <c r="G39" s="35"/>
      <c r="H39" s="35"/>
      <c r="I39" s="35"/>
      <c r="J39" s="98"/>
      <c r="K39" s="18"/>
      <c r="L39" s="35"/>
      <c r="M39" s="35"/>
      <c r="N39" s="35"/>
      <c r="O39" s="35"/>
      <c r="P39" s="35"/>
      <c r="Q39" s="35"/>
      <c r="R39" s="35"/>
      <c r="S39" s="35"/>
      <c r="T39" s="101"/>
      <c r="U39" s="101"/>
      <c r="V39" s="103"/>
      <c r="W39" s="57"/>
      <c r="X39" s="38"/>
      <c r="Y39" s="38"/>
    </row>
    <row r="40" spans="1:25" ht="35.25" customHeight="1" x14ac:dyDescent="0.25">
      <c r="A40" s="1"/>
      <c r="B40" s="33" t="s">
        <v>53</v>
      </c>
      <c r="C40" s="143" t="str">
        <f>C6</f>
        <v>Regulatory (MIFRS)</v>
      </c>
      <c r="D40" s="145" t="str">
        <f>D6</f>
        <v>Audited (IFRS)</v>
      </c>
      <c r="E40" s="147" t="str">
        <f>E6</f>
        <v>Difference</v>
      </c>
      <c r="F40" s="35"/>
      <c r="G40" s="18"/>
      <c r="H40" s="18"/>
      <c r="I40" s="18"/>
      <c r="J40" s="17"/>
      <c r="K40" s="18"/>
      <c r="L40" s="18"/>
      <c r="M40" s="18"/>
      <c r="N40" s="18"/>
      <c r="O40" s="18"/>
      <c r="P40" s="18"/>
      <c r="Q40" s="18"/>
      <c r="R40" s="18"/>
      <c r="S40" s="18"/>
      <c r="T40" s="101"/>
      <c r="U40" s="101"/>
      <c r="V40" s="103"/>
      <c r="X40" s="104"/>
    </row>
    <row r="41" spans="1:25" ht="15.75" x14ac:dyDescent="0.25">
      <c r="A41" s="1"/>
      <c r="B41" s="33"/>
      <c r="C41" s="144"/>
      <c r="D41" s="146"/>
      <c r="E41" s="148"/>
      <c r="F41" s="35"/>
      <c r="H41" s="1"/>
      <c r="I41" s="1"/>
      <c r="J41" s="17"/>
      <c r="K41" s="1"/>
      <c r="L41" s="1"/>
      <c r="M41" s="1"/>
      <c r="N41" s="1"/>
      <c r="O41" s="1"/>
      <c r="P41" s="1"/>
      <c r="Q41" s="1"/>
      <c r="R41" s="1"/>
      <c r="S41" s="1"/>
      <c r="T41" s="101"/>
      <c r="U41" s="101"/>
      <c r="V41" s="103"/>
    </row>
    <row r="42" spans="1:25" ht="15.75" x14ac:dyDescent="0.25">
      <c r="A42" s="1"/>
      <c r="B42" s="33" t="s">
        <v>22</v>
      </c>
      <c r="C42" s="32"/>
      <c r="D42" s="66"/>
      <c r="E42" s="32"/>
      <c r="F42" s="22"/>
      <c r="G42" s="85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02"/>
      <c r="V42" s="103"/>
      <c r="W42" s="103"/>
    </row>
    <row r="43" spans="1:25" ht="15.75" x14ac:dyDescent="0.25">
      <c r="A43" s="1"/>
      <c r="B43" s="10" t="s">
        <v>17</v>
      </c>
      <c r="C43" s="63">
        <v>447347.277</v>
      </c>
      <c r="D43" s="63">
        <v>464462.35100000002</v>
      </c>
      <c r="E43" s="64">
        <f t="shared" ref="E43:E45" si="8">+C43-D43</f>
        <v>-17115.074000000022</v>
      </c>
      <c r="F43" s="15"/>
      <c r="G43" s="85"/>
      <c r="H43" s="1"/>
      <c r="I43" s="108" t="s">
        <v>54</v>
      </c>
      <c r="J43" s="108" t="s">
        <v>62</v>
      </c>
      <c r="K43" s="108" t="s">
        <v>63</v>
      </c>
      <c r="L43" s="108" t="s">
        <v>64</v>
      </c>
      <c r="M43" s="108" t="s">
        <v>65</v>
      </c>
      <c r="N43" s="108" t="s">
        <v>66</v>
      </c>
      <c r="O43" s="108" t="s">
        <v>67</v>
      </c>
      <c r="P43" s="108" t="s">
        <v>68</v>
      </c>
      <c r="Q43" s="1"/>
      <c r="R43" s="1"/>
      <c r="S43" s="1"/>
      <c r="T43" s="1"/>
      <c r="U43" s="14"/>
      <c r="V43" s="14"/>
    </row>
    <row r="44" spans="1:25" ht="15.75" x14ac:dyDescent="0.25">
      <c r="A44" s="1"/>
      <c r="B44" s="10" t="s">
        <v>21</v>
      </c>
      <c r="C44" s="63">
        <v>95789.880999999994</v>
      </c>
      <c r="D44" s="63">
        <v>100499.682</v>
      </c>
      <c r="E44" s="64">
        <f t="shared" si="8"/>
        <v>-4709.8010000000068</v>
      </c>
      <c r="F44" s="15"/>
      <c r="G44" s="106" t="s">
        <v>59</v>
      </c>
      <c r="H44" s="37"/>
      <c r="I44" s="37"/>
      <c r="J44" s="37"/>
      <c r="K44" s="133" t="s">
        <v>80</v>
      </c>
      <c r="L44" s="133" t="s">
        <v>83</v>
      </c>
      <c r="M44" s="133" t="s">
        <v>104</v>
      </c>
      <c r="N44" s="130" t="s">
        <v>100</v>
      </c>
      <c r="O44" s="130"/>
      <c r="P44" s="130"/>
      <c r="Q44" s="36"/>
      <c r="R44" s="1"/>
      <c r="S44" s="1"/>
      <c r="T44" s="1"/>
      <c r="U44" s="1"/>
      <c r="V44" s="1"/>
      <c r="W44" s="14"/>
      <c r="X44" s="14"/>
      <c r="Y44" s="56"/>
    </row>
    <row r="45" spans="1:25" ht="15.75" customHeight="1" x14ac:dyDescent="0.25">
      <c r="A45" s="1"/>
      <c r="B45" s="29" t="s">
        <v>81</v>
      </c>
      <c r="C45" s="65">
        <v>8677.1200000000008</v>
      </c>
      <c r="D45" s="65">
        <v>7325.0029999999997</v>
      </c>
      <c r="E45" s="64">
        <f t="shared" si="8"/>
        <v>1352.1170000000011</v>
      </c>
      <c r="F45" s="15"/>
      <c r="G45" s="21"/>
      <c r="H45" s="5"/>
      <c r="I45" s="30" t="s">
        <v>20</v>
      </c>
      <c r="J45" s="30"/>
      <c r="K45" s="134"/>
      <c r="L45" s="134"/>
      <c r="M45" s="134"/>
      <c r="N45" s="131"/>
      <c r="O45" s="131"/>
      <c r="P45" s="131"/>
      <c r="Q45" s="90"/>
      <c r="R45" s="30"/>
      <c r="S45" s="30"/>
      <c r="T45" s="30"/>
      <c r="U45" s="118"/>
      <c r="V45" s="1"/>
      <c r="W45" s="14"/>
      <c r="X45" s="14"/>
      <c r="Y45" s="56"/>
    </row>
    <row r="46" spans="1:25" ht="15.75" x14ac:dyDescent="0.25">
      <c r="A46" s="1"/>
      <c r="B46" s="10"/>
      <c r="C46" s="63">
        <f>SUM(C43:C45)</f>
        <v>551814.27800000005</v>
      </c>
      <c r="D46" s="63">
        <f>SUM(D43:D45)</f>
        <v>572287.03600000008</v>
      </c>
      <c r="E46" s="96">
        <f>SUM(E43:E45)</f>
        <v>-20472.758000000027</v>
      </c>
      <c r="F46" s="22"/>
      <c r="G46" s="21"/>
      <c r="I46" s="28" t="s">
        <v>19</v>
      </c>
      <c r="J46" s="27" t="s">
        <v>55</v>
      </c>
      <c r="K46" s="135"/>
      <c r="L46" s="135"/>
      <c r="M46" s="135"/>
      <c r="N46" s="132"/>
      <c r="O46" s="132"/>
      <c r="P46" s="132"/>
      <c r="Q46" s="107" t="s">
        <v>18</v>
      </c>
      <c r="R46" s="105"/>
      <c r="S46" s="105"/>
      <c r="T46" s="105"/>
      <c r="U46" s="118"/>
      <c r="V46" s="1"/>
      <c r="W46" s="19"/>
      <c r="X46" s="26"/>
      <c r="Y46" s="56"/>
    </row>
    <row r="47" spans="1:25" ht="15.75" x14ac:dyDescent="0.25">
      <c r="A47" s="1"/>
      <c r="B47" s="25" t="s">
        <v>16</v>
      </c>
      <c r="C47" s="63"/>
      <c r="D47" s="63"/>
      <c r="E47" s="13"/>
      <c r="F47" s="12"/>
      <c r="G47" s="69" t="s">
        <v>17</v>
      </c>
      <c r="H47" s="9"/>
      <c r="I47" s="70">
        <v>-17115.074000000001</v>
      </c>
      <c r="J47" s="70"/>
      <c r="K47" s="9"/>
      <c r="L47" s="9"/>
      <c r="M47" s="9"/>
      <c r="N47" s="9"/>
      <c r="O47" s="9"/>
      <c r="P47" s="9"/>
      <c r="Q47" s="91">
        <f>SUM(I47:P47)</f>
        <v>-17115.074000000001</v>
      </c>
      <c r="R47" s="70" t="s">
        <v>54</v>
      </c>
      <c r="S47" s="9"/>
      <c r="T47" s="116"/>
      <c r="U47" s="70"/>
      <c r="V47" s="1"/>
      <c r="W47" s="11"/>
      <c r="X47" s="11"/>
      <c r="Y47" s="56"/>
    </row>
    <row r="48" spans="1:25" ht="15.75" x14ac:dyDescent="0.25">
      <c r="A48" s="1"/>
      <c r="B48" s="10" t="s">
        <v>13</v>
      </c>
      <c r="C48" s="63">
        <v>447347.27799999999</v>
      </c>
      <c r="D48" s="63">
        <v>454320.13199999998</v>
      </c>
      <c r="E48" s="64">
        <f>-C48+D48</f>
        <v>6972.8539999999921</v>
      </c>
      <c r="F48" s="15"/>
      <c r="G48" s="69" t="s">
        <v>15</v>
      </c>
      <c r="H48" s="9"/>
      <c r="I48" s="70">
        <v>-906.447</v>
      </c>
      <c r="J48" s="70">
        <v>-3881.9840099999997</v>
      </c>
      <c r="K48" s="70">
        <v>78.623000000000005</v>
      </c>
      <c r="L48" s="70"/>
      <c r="M48" s="70"/>
      <c r="N48" s="70"/>
      <c r="O48" s="70"/>
      <c r="P48" s="70"/>
      <c r="Q48" s="91">
        <f>SUM(I48:P48)</f>
        <v>-4709.8080099999997</v>
      </c>
      <c r="R48" s="70" t="s">
        <v>54</v>
      </c>
      <c r="S48" s="70"/>
      <c r="T48" s="116"/>
      <c r="U48" s="70"/>
      <c r="V48" s="1"/>
      <c r="W48" s="14"/>
      <c r="X48" s="14"/>
      <c r="Y48" s="56"/>
    </row>
    <row r="49" spans="1:25" ht="15.75" x14ac:dyDescent="0.25">
      <c r="A49" s="1"/>
      <c r="B49" s="10" t="s">
        <v>12</v>
      </c>
      <c r="C49" s="63">
        <v>54312.294999999998</v>
      </c>
      <c r="D49" s="63">
        <v>61124.824999999997</v>
      </c>
      <c r="E49" s="64">
        <f t="shared" ref="E49:E50" si="9">-C49+D49</f>
        <v>6812.5299999999988</v>
      </c>
      <c r="F49" s="15"/>
      <c r="G49" s="71" t="s">
        <v>14</v>
      </c>
      <c r="H49" s="9"/>
      <c r="I49" s="70">
        <v>1984.8979999999999</v>
      </c>
      <c r="J49" s="70">
        <v>-276.18900000000002</v>
      </c>
      <c r="K49" s="70">
        <v>-78.623000000000005</v>
      </c>
      <c r="L49" s="70">
        <v>-1207.7660000000001</v>
      </c>
      <c r="M49" s="70">
        <v>1619.271</v>
      </c>
      <c r="N49" s="70">
        <v>-271.649</v>
      </c>
      <c r="O49" s="70">
        <v>-417.82299999999998</v>
      </c>
      <c r="P49" s="70"/>
      <c r="Q49" s="91">
        <f t="shared" ref="Q49:Q54" si="10">SUM(I49:P49)</f>
        <v>1352.1189999999997</v>
      </c>
      <c r="R49" s="70" t="s">
        <v>54</v>
      </c>
      <c r="S49" s="70" t="s">
        <v>54</v>
      </c>
      <c r="T49" s="116"/>
      <c r="U49" s="70"/>
      <c r="V49" s="1"/>
      <c r="W49" s="14"/>
      <c r="X49" s="14"/>
      <c r="Y49" s="56"/>
    </row>
    <row r="50" spans="1:25" ht="15.75" x14ac:dyDescent="0.25">
      <c r="A50" s="1"/>
      <c r="B50" s="10" t="s">
        <v>11</v>
      </c>
      <c r="C50" s="65">
        <v>25163.575000000001</v>
      </c>
      <c r="D50" s="65">
        <v>26530.005000000001</v>
      </c>
      <c r="E50" s="64">
        <f t="shared" si="9"/>
        <v>1366.4300000000003</v>
      </c>
      <c r="F50" s="15"/>
      <c r="G50" s="69" t="s">
        <v>13</v>
      </c>
      <c r="H50" s="9"/>
      <c r="I50" s="70">
        <v>6972.8540000000003</v>
      </c>
      <c r="J50" s="70"/>
      <c r="K50" s="9"/>
      <c r="L50" s="9"/>
      <c r="M50" s="9"/>
      <c r="N50" s="9"/>
      <c r="O50" s="9"/>
      <c r="P50" s="9"/>
      <c r="Q50" s="91">
        <f t="shared" si="10"/>
        <v>6972.8540000000003</v>
      </c>
      <c r="R50" s="70" t="s">
        <v>54</v>
      </c>
      <c r="S50" s="9"/>
      <c r="T50" s="116"/>
      <c r="U50" s="70"/>
      <c r="V50" s="1"/>
      <c r="W50" s="14"/>
      <c r="X50" s="14"/>
      <c r="Y50" s="56"/>
    </row>
    <row r="51" spans="1:25" ht="15.75" x14ac:dyDescent="0.25">
      <c r="A51" s="1"/>
      <c r="B51" s="24"/>
      <c r="C51" s="63">
        <f>SUM(C48:C50)</f>
        <v>526823.14799999993</v>
      </c>
      <c r="D51" s="63">
        <f>SUM(D48:D50)</f>
        <v>541974.96199999994</v>
      </c>
      <c r="E51" s="96">
        <f>SUM(E48:E50)</f>
        <v>15151.813999999991</v>
      </c>
      <c r="F51" s="22"/>
      <c r="G51" s="69" t="s">
        <v>12</v>
      </c>
      <c r="H51" s="9"/>
      <c r="I51" s="70">
        <v>5316.3829999999998</v>
      </c>
      <c r="J51" s="70"/>
      <c r="K51" s="70"/>
      <c r="L51" s="70"/>
      <c r="M51" s="70"/>
      <c r="N51" s="70">
        <v>271.649</v>
      </c>
      <c r="O51" s="70">
        <v>417.82299999999998</v>
      </c>
      <c r="P51" s="70">
        <v>806.67600000000004</v>
      </c>
      <c r="Q51" s="91">
        <f t="shared" si="10"/>
        <v>6812.5310000000009</v>
      </c>
      <c r="R51" s="70"/>
      <c r="S51" s="70"/>
      <c r="T51" s="116"/>
      <c r="U51" s="70"/>
      <c r="V51" s="1"/>
      <c r="W51" s="19"/>
      <c r="X51" s="19"/>
      <c r="Y51" s="56"/>
    </row>
    <row r="52" spans="1:25" ht="15" customHeight="1" x14ac:dyDescent="0.25">
      <c r="A52" s="1"/>
      <c r="B52" s="10" t="s">
        <v>10</v>
      </c>
      <c r="C52" s="65">
        <f>C46-C51</f>
        <v>24991.130000000121</v>
      </c>
      <c r="D52" s="65">
        <f>D46-D51</f>
        <v>30312.074000000139</v>
      </c>
      <c r="E52" s="16">
        <f>+C52-D52</f>
        <v>-5320.9440000000177</v>
      </c>
      <c r="F52" s="22"/>
      <c r="G52" s="69" t="s">
        <v>11</v>
      </c>
      <c r="H52" s="9"/>
      <c r="I52" s="70" t="s">
        <v>54</v>
      </c>
      <c r="J52" s="70">
        <v>1366.4300800000001</v>
      </c>
      <c r="K52" s="70"/>
      <c r="L52" s="70"/>
      <c r="M52" s="70"/>
      <c r="N52" s="70"/>
      <c r="O52" s="70"/>
      <c r="P52" s="70"/>
      <c r="Q52" s="91">
        <f t="shared" si="10"/>
        <v>1366.4300800000001</v>
      </c>
      <c r="R52" s="70"/>
      <c r="S52" s="70"/>
      <c r="T52" s="116"/>
      <c r="U52" s="70"/>
      <c r="V52" s="1"/>
      <c r="W52" s="19"/>
      <c r="X52" s="19"/>
      <c r="Y52" s="56"/>
    </row>
    <row r="53" spans="1:25" ht="15.75" x14ac:dyDescent="0.25">
      <c r="A53" s="1"/>
      <c r="B53" s="10" t="s">
        <v>9</v>
      </c>
      <c r="C53" s="63">
        <v>0</v>
      </c>
      <c r="D53" s="63">
        <v>0</v>
      </c>
      <c r="E53" s="64">
        <f t="shared" ref="E53" si="11">+C53-D53</f>
        <v>0</v>
      </c>
      <c r="F53" s="15"/>
      <c r="G53" s="72" t="s">
        <v>8</v>
      </c>
      <c r="H53" s="9"/>
      <c r="I53" s="70">
        <v>338.173</v>
      </c>
      <c r="J53" s="70"/>
      <c r="K53" s="70"/>
      <c r="L53" s="70">
        <v>1207.7660000000001</v>
      </c>
      <c r="M53" s="70">
        <v>-1619.271</v>
      </c>
      <c r="N53" s="70"/>
      <c r="O53" s="70"/>
      <c r="P53" s="70"/>
      <c r="Q53" s="91">
        <f t="shared" si="10"/>
        <v>-73.33199999999988</v>
      </c>
      <c r="R53" s="70"/>
      <c r="S53" s="70"/>
      <c r="T53" s="116"/>
      <c r="U53" s="70"/>
      <c r="V53" s="1"/>
      <c r="W53" s="19"/>
      <c r="X53" s="19"/>
      <c r="Y53" s="56"/>
    </row>
    <row r="54" spans="1:25" ht="15.75" x14ac:dyDescent="0.25">
      <c r="A54" s="1"/>
      <c r="B54" s="24" t="s">
        <v>8</v>
      </c>
      <c r="C54" s="65">
        <v>16998.97</v>
      </c>
      <c r="D54" s="65">
        <v>16925.637999999999</v>
      </c>
      <c r="E54" s="64">
        <f>-C54+D54</f>
        <v>-73.332000000002154</v>
      </c>
      <c r="F54" s="15"/>
      <c r="G54" s="69" t="s">
        <v>5</v>
      </c>
      <c r="H54" s="9"/>
      <c r="I54" s="70">
        <v>-2440.777</v>
      </c>
      <c r="J54" s="70"/>
      <c r="K54" s="9"/>
      <c r="L54" s="9"/>
      <c r="M54" s="9"/>
      <c r="N54" s="9"/>
      <c r="O54" s="9"/>
      <c r="P54" s="128">
        <v>-806.67600000000004</v>
      </c>
      <c r="Q54" s="91">
        <f t="shared" si="10"/>
        <v>-3247.453</v>
      </c>
      <c r="R54" s="70"/>
      <c r="S54" s="70"/>
      <c r="T54" s="116"/>
      <c r="U54" s="70"/>
      <c r="V54" s="1"/>
      <c r="W54" s="14"/>
      <c r="X54" s="14"/>
      <c r="Y54" s="56"/>
    </row>
    <row r="55" spans="1:25" ht="15.75" x14ac:dyDescent="0.25">
      <c r="A55" s="1"/>
      <c r="B55" s="10" t="s">
        <v>6</v>
      </c>
      <c r="C55" s="63">
        <f>C52-C53-C54</f>
        <v>7992.1600000001199</v>
      </c>
      <c r="D55" s="63">
        <f>D52-D53-D54</f>
        <v>13386.43600000014</v>
      </c>
      <c r="E55" s="96">
        <f>+C55-D55</f>
        <v>-5394.2760000000198</v>
      </c>
      <c r="F55" s="22"/>
      <c r="G55" s="6" t="s">
        <v>7</v>
      </c>
      <c r="H55" s="5"/>
      <c r="I55" s="23">
        <f>SUM(I47:I54)</f>
        <v>-5849.9900000000007</v>
      </c>
      <c r="J55" s="23">
        <f>SUM(J47:J54)</f>
        <v>-2791.7429299999994</v>
      </c>
      <c r="K55" s="23">
        <f t="shared" ref="K55:Q55" si="12">SUM(K47:K54)</f>
        <v>0</v>
      </c>
      <c r="L55" s="23">
        <f t="shared" si="12"/>
        <v>0</v>
      </c>
      <c r="M55" s="23">
        <f t="shared" si="12"/>
        <v>0</v>
      </c>
      <c r="N55" s="23"/>
      <c r="O55" s="23"/>
      <c r="P55" s="23"/>
      <c r="Q55" s="92">
        <f t="shared" si="12"/>
        <v>-8641.7329300000019</v>
      </c>
      <c r="R55" s="20"/>
      <c r="S55" s="20"/>
      <c r="T55" s="117"/>
      <c r="U55" s="70"/>
      <c r="V55" s="1"/>
      <c r="W55" s="19"/>
      <c r="X55" s="19"/>
      <c r="Y55" s="56"/>
    </row>
    <row r="56" spans="1:25" ht="15.75" x14ac:dyDescent="0.25">
      <c r="A56" s="1"/>
      <c r="B56" s="10" t="s">
        <v>5</v>
      </c>
      <c r="C56" s="65">
        <v>2819.194</v>
      </c>
      <c r="D56" s="65">
        <v>-428.25900000000001</v>
      </c>
      <c r="E56" s="64">
        <f>-C56+D56</f>
        <v>-3247.453</v>
      </c>
      <c r="F56" s="15"/>
      <c r="G56" s="21"/>
      <c r="H56" s="5"/>
      <c r="I56" s="20"/>
      <c r="J56" s="5"/>
      <c r="K56" s="5"/>
      <c r="L56" s="5"/>
      <c r="M56" s="5"/>
      <c r="N56" s="5"/>
      <c r="O56" s="5"/>
      <c r="P56" s="5"/>
      <c r="Q56" s="93"/>
      <c r="R56" s="5"/>
      <c r="S56" s="5"/>
      <c r="T56" s="117"/>
      <c r="U56" s="70"/>
      <c r="V56" s="1"/>
      <c r="W56" s="14"/>
      <c r="X56" s="14"/>
      <c r="Y56" s="56"/>
    </row>
    <row r="57" spans="1:25" ht="15.75" x14ac:dyDescent="0.25">
      <c r="A57" s="1"/>
      <c r="B57" s="10" t="s">
        <v>3</v>
      </c>
      <c r="C57" s="63">
        <f>C55-C56</f>
        <v>5172.9660000001204</v>
      </c>
      <c r="D57" s="63">
        <f>D55-D56</f>
        <v>13814.69500000014</v>
      </c>
      <c r="E57" s="96">
        <f>+C57-D57</f>
        <v>-8641.7290000000194</v>
      </c>
      <c r="F57" s="18"/>
      <c r="G57" s="6" t="s">
        <v>4</v>
      </c>
      <c r="H57" s="5"/>
      <c r="I57" s="5"/>
      <c r="J57" s="5"/>
      <c r="K57" s="5"/>
      <c r="L57" s="5"/>
      <c r="M57" s="5"/>
      <c r="N57" s="5"/>
      <c r="O57" s="5"/>
      <c r="P57" s="5"/>
      <c r="Q57" s="93"/>
      <c r="R57" s="5"/>
      <c r="S57" s="5"/>
      <c r="T57" s="117"/>
      <c r="U57" s="9"/>
      <c r="V57" s="1"/>
      <c r="W57" s="17"/>
      <c r="X57" s="17"/>
      <c r="Y57" s="56"/>
    </row>
    <row r="58" spans="1:25" ht="15.75" x14ac:dyDescent="0.25">
      <c r="A58" s="1"/>
      <c r="B58" s="10" t="s">
        <v>2</v>
      </c>
      <c r="C58" s="65"/>
      <c r="D58" s="65">
        <v>-5849.9889999999996</v>
      </c>
      <c r="E58" s="64">
        <f t="shared" ref="E58" si="13">+C58-D58</f>
        <v>5849.9889999999996</v>
      </c>
      <c r="F58" s="15"/>
      <c r="G58" s="4" t="s">
        <v>54</v>
      </c>
      <c r="H58" s="3"/>
      <c r="I58" s="3"/>
      <c r="J58" s="3"/>
      <c r="K58" s="3"/>
      <c r="L58" s="3"/>
      <c r="M58" s="3"/>
      <c r="N58" s="3"/>
      <c r="O58" s="3"/>
      <c r="P58" s="3"/>
      <c r="Q58" s="94"/>
      <c r="R58" s="5"/>
      <c r="S58" s="5"/>
      <c r="T58" s="117"/>
      <c r="U58" s="20"/>
      <c r="V58" s="1"/>
      <c r="W58" s="14"/>
      <c r="X58" s="14"/>
      <c r="Y58" s="56"/>
    </row>
    <row r="59" spans="1:25" ht="15.75" x14ac:dyDescent="0.25">
      <c r="A59" s="1"/>
      <c r="B59" s="10"/>
      <c r="C59" s="63">
        <f>C57+C58</f>
        <v>5172.9660000001204</v>
      </c>
      <c r="D59" s="63">
        <f>D57+D58</f>
        <v>7964.7060000001402</v>
      </c>
      <c r="E59" s="96">
        <f>E57+E58</f>
        <v>-2791.7400000000198</v>
      </c>
      <c r="F59" s="12"/>
      <c r="G59" s="86" t="s">
        <v>54</v>
      </c>
      <c r="H59" s="87"/>
      <c r="I59" s="87"/>
      <c r="J59" s="87"/>
      <c r="K59" s="87"/>
      <c r="L59" s="87"/>
      <c r="M59" s="5"/>
      <c r="N59" s="5"/>
      <c r="O59" s="5"/>
      <c r="P59" s="5"/>
      <c r="Q59" s="5"/>
      <c r="R59" s="5"/>
      <c r="S59" s="5"/>
      <c r="T59" s="119"/>
      <c r="U59" s="11"/>
      <c r="V59" s="11"/>
    </row>
    <row r="60" spans="1:25" ht="15.75" x14ac:dyDescent="0.25">
      <c r="A60" s="1"/>
      <c r="B60" s="10" t="s">
        <v>1</v>
      </c>
      <c r="C60" s="63">
        <v>-79.551000000000002</v>
      </c>
      <c r="D60" s="63">
        <v>-79.551000000000002</v>
      </c>
      <c r="E60" s="64">
        <f t="shared" ref="E60" si="14">+C60-D60</f>
        <v>0</v>
      </c>
      <c r="F60" s="1"/>
      <c r="G60" s="89" t="s">
        <v>62</v>
      </c>
      <c r="H60" s="9" t="s">
        <v>69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119"/>
    </row>
    <row r="61" spans="1:25" ht="15.75" x14ac:dyDescent="0.25">
      <c r="A61" s="1"/>
      <c r="B61" s="8" t="s">
        <v>0</v>
      </c>
      <c r="C61" s="67">
        <f>C59+C60</f>
        <v>5093.41500000012</v>
      </c>
      <c r="D61" s="67">
        <f>D59+D60</f>
        <v>7885.1550000001398</v>
      </c>
      <c r="E61" s="7">
        <f>C61-D61</f>
        <v>-2791.7400000000198</v>
      </c>
      <c r="F61" s="1"/>
      <c r="G61" s="89" t="s">
        <v>63</v>
      </c>
      <c r="H61" s="5" t="s">
        <v>82</v>
      </c>
      <c r="I61" s="9"/>
      <c r="J61" s="5"/>
      <c r="K61" s="5"/>
      <c r="L61" s="5"/>
      <c r="M61" s="5"/>
      <c r="N61" s="5"/>
      <c r="O61" s="5"/>
      <c r="P61" s="5"/>
      <c r="Q61" s="5"/>
      <c r="R61" s="5"/>
      <c r="S61" s="5"/>
      <c r="T61" s="119"/>
    </row>
    <row r="62" spans="1:25" x14ac:dyDescent="0.25">
      <c r="A62" s="1"/>
      <c r="B62" s="1"/>
      <c r="C62" s="1"/>
      <c r="D62" s="1"/>
      <c r="E62" s="1"/>
      <c r="F62" s="1"/>
      <c r="G62" s="89" t="s">
        <v>64</v>
      </c>
      <c r="H62" s="5" t="s">
        <v>84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119"/>
    </row>
    <row r="63" spans="1:25" x14ac:dyDescent="0.25">
      <c r="A63" s="1"/>
      <c r="B63" s="1"/>
      <c r="C63" s="1"/>
      <c r="D63" s="1"/>
      <c r="E63" s="1"/>
      <c r="F63" s="1"/>
      <c r="G63" s="89" t="s">
        <v>65</v>
      </c>
      <c r="H63" s="5" t="s">
        <v>84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119"/>
    </row>
    <row r="64" spans="1:25" x14ac:dyDescent="0.25">
      <c r="A64" s="1"/>
      <c r="B64" s="1"/>
      <c r="C64" s="2"/>
      <c r="D64" s="1"/>
      <c r="E64" s="1"/>
      <c r="F64" s="1"/>
      <c r="G64" s="89" t="s">
        <v>66</v>
      </c>
      <c r="H64" s="1" t="s">
        <v>102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20"/>
    </row>
    <row r="65" spans="1:20" x14ac:dyDescent="0.25">
      <c r="A65" s="1"/>
      <c r="B65" s="1"/>
      <c r="C65" s="1"/>
      <c r="D65" s="1"/>
      <c r="E65" s="1"/>
      <c r="F65" s="1"/>
      <c r="G65" s="89" t="s">
        <v>67</v>
      </c>
      <c r="H65" s="1" t="s">
        <v>101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25">
      <c r="A66" s="1"/>
      <c r="B66" s="1"/>
      <c r="C66" s="1"/>
      <c r="D66" s="1"/>
      <c r="E66" s="1"/>
      <c r="F66" s="1"/>
      <c r="G66" s="89" t="s">
        <v>68</v>
      </c>
      <c r="H66" s="1" t="s">
        <v>103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25">
      <c r="A67" s="1"/>
      <c r="B67" s="1"/>
      <c r="C67" s="2"/>
      <c r="D67" s="1"/>
      <c r="E67" s="1"/>
      <c r="F67" s="1"/>
      <c r="G67" s="89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x14ac:dyDescent="0.25"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</sheetData>
  <mergeCells count="21">
    <mergeCell ref="B3:E3"/>
    <mergeCell ref="B4:E4"/>
    <mergeCell ref="H8:H10"/>
    <mergeCell ref="I8:I10"/>
    <mergeCell ref="J8:J10"/>
    <mergeCell ref="Q8:Q10"/>
    <mergeCell ref="S8:S10"/>
    <mergeCell ref="C40:C41"/>
    <mergeCell ref="D40:D41"/>
    <mergeCell ref="E40:E41"/>
    <mergeCell ref="K8:K10"/>
    <mergeCell ref="R8:R10"/>
    <mergeCell ref="N8:N10"/>
    <mergeCell ref="O8:O10"/>
    <mergeCell ref="P8:P10"/>
    <mergeCell ref="N44:P46"/>
    <mergeCell ref="K44:K46"/>
    <mergeCell ref="L44:L46"/>
    <mergeCell ref="M44:M46"/>
    <mergeCell ref="L8:L10"/>
    <mergeCell ref="M8:M10"/>
  </mergeCells>
  <pageMargins left="0.23622047244094491" right="0.23622047244094491" top="0.74803149606299213" bottom="0.74803149606299213" header="0.31496062992125984" footer="0.31496062992125984"/>
  <pageSetup scale="66" fitToHeight="2" orientation="landscape" verticalDpi="1200" r:id="rId1"/>
  <rowBreaks count="1" manualBreakCount="1">
    <brk id="39" max="16383" man="1"/>
  </rowBreaks>
  <ignoredErrors>
    <ignoredError sqref="E5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bb5cdf-5803-4e55-8f90-2858ffc370dd">
      <Terms xmlns="http://schemas.microsoft.com/office/infopath/2007/PartnerControls"/>
    </lcf76f155ced4ddcb4097134ff3c332f>
    <Status xmlns="1ebb5cdf-5803-4e55-8f90-2858ffc370dd">Ready to be Filed</Status>
    <LeadPen xmlns="1ebb5cdf-5803-4e55-8f90-2858ffc370dd">
      <UserInfo>
        <DisplayName/>
        <AccountId xsi:nil="true"/>
        <AccountType/>
      </UserInfo>
    </LeadPen>
    <Strategic xmlns="1ebb5cdf-5803-4e55-8f90-2858ffc370dd">false</Strategic>
    <DRP_x0028_Elexicon_x0029_ xmlns="1ebb5cdf-5803-4e55-8f90-2858ffc370dd">
      <UserInfo>
        <DisplayName/>
        <AccountId xsi:nil="true"/>
        <AccountType/>
      </UserInfo>
    </DRP_x0028_Elexicon_x0029_>
    <Witness xmlns="1ebb5cdf-5803-4e55-8f90-2858ffc370dd">
      <Value>Cynthia Chan</Value>
    </Witnes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56B24BA03CC41807CCB77DED0D7D2" ma:contentTypeVersion="16" ma:contentTypeDescription="Create a new document." ma:contentTypeScope="" ma:versionID="b23234d36ada9a2c0e58a3c2dd89d137">
  <xsd:schema xmlns:xsd="http://www.w3.org/2001/XMLSchema" xmlns:xs="http://www.w3.org/2001/XMLSchema" xmlns:p="http://schemas.microsoft.com/office/2006/metadata/properties" xmlns:ns2="1ebb5cdf-5803-4e55-8f90-2858ffc370dd" targetNamespace="http://schemas.microsoft.com/office/2006/metadata/properties" ma:root="true" ma:fieldsID="ae6c52689359815722308d5d16eaa639" ns2:_="">
    <xsd:import namespace="1ebb5cdf-5803-4e55-8f90-2858ffc370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Strategic" minOccurs="0"/>
                <xsd:element ref="ns2:LeadPen" minOccurs="0"/>
                <xsd:element ref="ns2:DRP_x0028_Elexicon_x0029_" minOccurs="0"/>
                <xsd:element ref="ns2:Statu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Witnes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b5cdf-5803-4e55-8f90-2858ffc3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rategic" ma:index="12" nillable="true" ma:displayName="Strategic" ma:default="0" ma:format="Dropdown" ma:internalName="Strategic">
      <xsd:simpleType>
        <xsd:restriction base="dms:Boolean"/>
      </xsd:simpleType>
    </xsd:element>
    <xsd:element name="LeadPen" ma:index="13" nillable="true" ma:displayName="Lead Pen" ma:format="Dropdown" ma:list="UserInfo" ma:SharePointGroup="0" ma:internalName="LeadPe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P_x0028_Elexicon_x0029_" ma:index="14" nillable="true" ma:displayName="DRP (Elexicon)" ma:format="Dropdown" ma:list="UserInfo" ma:SharePointGroup="0" ma:internalName="DRP_x0028_Elexicon_x0029_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5" nillable="true" ma:displayName="Status" ma:format="Dropdown" ma:internalName="Status">
      <xsd:simpleType>
        <xsd:union memberTypes="dms:Text">
          <xsd:simpleType>
            <xsd:restriction base="dms:Choice">
              <xsd:enumeration value="Not Started"/>
              <xsd:enumeration value="First Draft in-progress"/>
              <xsd:enumeration value="Revised Draft in-progress"/>
              <xsd:enumeration value="with Torys"/>
              <xsd:enumeration value="Ready for Witness Review"/>
              <xsd:enumeration value="Needs revisions/inputs"/>
              <xsd:enumeration value="Signed-off by Witness"/>
              <xsd:enumeration value="Formatting in Progress"/>
              <xsd:enumeration value="Ready for Final Regulatory Review"/>
              <xsd:enumeration value="Ready to be Filed"/>
              <xsd:enumeration value="Ready for PDFing"/>
            </xsd:restriction>
          </xsd:simpleType>
        </xsd:un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3a22a3d-408e-4f18-9ceb-0cfc2189b2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Witness" ma:index="21" nillable="true" ma:displayName="Witness" ma:format="Dropdown" ma:internalName="Witnes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ynthia Chan"/>
                        <xsd:enumeration value="Stephen Vetsis"/>
                        <xsd:enumeration value="Kriston Romano"/>
                        <xsd:enumeration value="Lincoln Frost-Hunt"/>
                        <xsd:enumeration value="Sam Sadeghi"/>
                        <xsd:enumeration value="Brad Walker"/>
                        <xsd:enumeration value="Stephen Sheehy"/>
                        <xsd:enumeration value="Munish Multani"/>
                        <xsd:enumeration value="Zubair Islam"/>
                        <xsd:enumeration value="Andrew Blair (PA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1A9E39-E034-4AB4-841D-4C063725762D}">
  <ds:schemaRefs>
    <ds:schemaRef ds:uri="http://purl.org/dc/dcmitype/"/>
    <ds:schemaRef ds:uri="http://schemas.microsoft.com/office/infopath/2007/PartnerControls"/>
    <ds:schemaRef ds:uri="1ebb5cdf-5803-4e55-8f90-2858ffc370dd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8BACA63-49BC-4E5B-8AEC-3D7CF77531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bb5cdf-5803-4e55-8f90-2858ffc3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728EF5-7736-4511-BA36-E4F7AD4846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Reffle</dc:creator>
  <cp:lastModifiedBy>Susan Kim</cp:lastModifiedBy>
  <cp:lastPrinted>2024-04-18T18:14:57Z</cp:lastPrinted>
  <dcterms:created xsi:type="dcterms:W3CDTF">2020-06-30T17:52:09Z</dcterms:created>
  <dcterms:modified xsi:type="dcterms:W3CDTF">2025-12-17T01:22:00Z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0x0101007C856B24BA03CC41807CCB77DED0D7D2</vt:lpwstr>
  </property>
  <property fmtid="{D5CDD505-2E9C-101B-9397-08002B2CF9AE}" pid="3" name="MediaServiceImageTags">
    <vt:lpwstr/>
  </property>
</Properties>
</file>