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xhibits (Working Drafts)/Exhibit 1/Supporting Materials/"/>
    </mc:Choice>
  </mc:AlternateContent>
  <xr:revisionPtr revIDLastSave="25" documentId="13_ncr:1_{9741ABE9-569E-4E44-83F2-ACEDDC1B9675}" xr6:coauthVersionLast="47" xr6:coauthVersionMax="47" xr10:uidLastSave="{9B663A86-2A4A-49DE-8F45-8DCC77C54A38}"/>
  <bookViews>
    <workbookView xWindow="-28920" yWindow="1485" windowWidth="29040" windowHeight="15720" xr2:uid="{00000000-000D-0000-FFFF-FFFF00000000}"/>
  </bookViews>
  <sheets>
    <sheet name="2023" sheetId="7" r:id="rId1"/>
  </sheets>
  <definedNames>
    <definedName name="CDMQR5FACost_1">#REF!</definedName>
    <definedName name="CDMQR5FARemovalandCIACWIP_1">#REF!</definedName>
    <definedName name="_xlnm.Print_Area" localSheetId="0">'2023'!$B$3:$O$64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14" i="7"/>
  <c r="E13" i="7"/>
  <c r="E12" i="7"/>
  <c r="E11" i="7"/>
  <c r="E10" i="7"/>
  <c r="E9" i="7"/>
  <c r="M56" i="7"/>
  <c r="L56" i="7"/>
  <c r="K56" i="7"/>
  <c r="O11" i="7"/>
  <c r="E33" i="7"/>
  <c r="O19" i="7"/>
  <c r="O17" i="7"/>
  <c r="O22" i="7"/>
  <c r="O21" i="7"/>
  <c r="O16" i="7"/>
  <c r="O18" i="7"/>
  <c r="O13" i="7"/>
  <c r="O15" i="7"/>
  <c r="O14" i="7"/>
  <c r="N53" i="7"/>
  <c r="N55" i="7"/>
  <c r="N54" i="7"/>
  <c r="N52" i="7"/>
  <c r="N51" i="7"/>
  <c r="N50" i="7"/>
  <c r="N49" i="7"/>
  <c r="N48" i="7"/>
  <c r="N56" i="7"/>
  <c r="C52" i="7"/>
  <c r="D52" i="7"/>
  <c r="D36" i="7"/>
  <c r="C36" i="7"/>
  <c r="C38" i="7"/>
  <c r="D27" i="7"/>
  <c r="C16" i="7"/>
  <c r="E61" i="7"/>
  <c r="E59" i="7"/>
  <c r="J56" i="7"/>
  <c r="E55" i="7"/>
  <c r="E51" i="7"/>
  <c r="I56" i="7"/>
  <c r="C47" i="7"/>
  <c r="C53" i="7"/>
  <c r="D47" i="7"/>
  <c r="D53" i="7"/>
  <c r="D56" i="7"/>
  <c r="E41" i="7"/>
  <c r="D41" i="7"/>
  <c r="C41" i="7"/>
  <c r="D38" i="7"/>
  <c r="E38" i="7"/>
  <c r="E35" i="7"/>
  <c r="E32" i="7"/>
  <c r="E30" i="7"/>
  <c r="E29" i="7"/>
  <c r="E26" i="7"/>
  <c r="E25" i="7"/>
  <c r="C27" i="7"/>
  <c r="C39" i="7"/>
  <c r="E19" i="7"/>
  <c r="D58" i="7"/>
  <c r="D60" i="7"/>
  <c r="D62" i="7"/>
  <c r="E24" i="7"/>
  <c r="D39" i="7"/>
  <c r="E37" i="7"/>
  <c r="E46" i="7"/>
  <c r="E22" i="7"/>
  <c r="E54" i="7"/>
  <c r="E50" i="7"/>
  <c r="E57" i="7"/>
  <c r="E23" i="7"/>
  <c r="E44" i="7"/>
  <c r="E49" i="7"/>
  <c r="E36" i="7"/>
  <c r="E45" i="7"/>
  <c r="C56" i="7"/>
  <c r="E34" i="7"/>
  <c r="C58" i="7"/>
  <c r="C60" i="7"/>
  <c r="C62" i="7"/>
  <c r="E62" i="7"/>
  <c r="E52" i="7"/>
  <c r="E47" i="7"/>
  <c r="E27" i="7"/>
  <c r="E53" i="7"/>
  <c r="E56" i="7"/>
  <c r="E58" i="7"/>
  <c r="E60" i="7"/>
  <c r="E39" i="7"/>
  <c r="E16" i="7"/>
  <c r="D16" i="7"/>
</calcChain>
</file>

<file path=xl/sharedStrings.xml><?xml version="1.0" encoding="utf-8"?>
<sst xmlns="http://schemas.openxmlformats.org/spreadsheetml/2006/main" count="150" uniqueCount="98">
  <si>
    <t xml:space="preserve">2023 Reconciliation of Regulatory Statements to Audited statements </t>
  </si>
  <si>
    <t>Elexicon Energy Inc. ($000s)</t>
  </si>
  <si>
    <t>2023 F/S</t>
  </si>
  <si>
    <t>Regulatory (MIFRS)</t>
  </si>
  <si>
    <t>Audited (IFRS)</t>
  </si>
  <si>
    <t>Difference</t>
  </si>
  <si>
    <t>BALANCE SHEET</t>
  </si>
  <si>
    <t>Note 1</t>
  </si>
  <si>
    <t>Note 2</t>
  </si>
  <si>
    <t>Note 3</t>
  </si>
  <si>
    <t>Note 4</t>
  </si>
  <si>
    <t>Note 5</t>
  </si>
  <si>
    <t>Note 6</t>
  </si>
  <si>
    <t>Note 7</t>
  </si>
  <si>
    <t>Assets</t>
  </si>
  <si>
    <t>ICM</t>
  </si>
  <si>
    <t>Financial Statement reclass</t>
  </si>
  <si>
    <t>IFRS Current Liabilities Reporting</t>
  </si>
  <si>
    <t>IFRS Current Assets Reporting</t>
  </si>
  <si>
    <t xml:space="preserve">Collection of Account </t>
  </si>
  <si>
    <t>Deferred Tax</t>
  </si>
  <si>
    <t>Def Rev/    Contributions</t>
  </si>
  <si>
    <t>Total</t>
  </si>
  <si>
    <t>Current Assets</t>
  </si>
  <si>
    <t>Inventory</t>
  </si>
  <si>
    <t>Net Fixed Assets</t>
  </si>
  <si>
    <t>Future income tax assets (deferred tax)</t>
  </si>
  <si>
    <t>Other non-current Assets</t>
  </si>
  <si>
    <t xml:space="preserve"> </t>
  </si>
  <si>
    <t>Other Assets and Deferred Charges</t>
  </si>
  <si>
    <t>Non -current Assets</t>
  </si>
  <si>
    <t xml:space="preserve"> Regulatory Assets</t>
  </si>
  <si>
    <t>Regulatory Assets</t>
  </si>
  <si>
    <t xml:space="preserve">    Total Assets</t>
  </si>
  <si>
    <t>Current Liabilities</t>
  </si>
  <si>
    <t>Regulatory Liabilities</t>
  </si>
  <si>
    <t>Liabilities</t>
  </si>
  <si>
    <t>Deferred revenue (contributions)</t>
  </si>
  <si>
    <t>Current  Liabilities</t>
  </si>
  <si>
    <t>Non -current Liabilities</t>
  </si>
  <si>
    <t>Non- current liabilities</t>
  </si>
  <si>
    <t>Opening RE</t>
  </si>
  <si>
    <t>Future income tax liability (deferred tax)</t>
  </si>
  <si>
    <t>Net Income</t>
  </si>
  <si>
    <t>Regulatory Liabilities or Credits</t>
  </si>
  <si>
    <t>Long-term, debt</t>
  </si>
  <si>
    <t>For OEB reporting ICM recorded in account 1508 (Reg Assets)</t>
  </si>
  <si>
    <t xml:space="preserve">IFRS reclassification of Asset/Liability based on account balance, not USoA </t>
  </si>
  <si>
    <t>Other non-current liabilities</t>
  </si>
  <si>
    <t>Regulatory: CCA Variance, Pole Attachment, Stranded Meters and Foregone revenue</t>
  </si>
  <si>
    <t xml:space="preserve">  Total non-current liabilities</t>
  </si>
  <si>
    <t xml:space="preserve">Customer Deposits (2335), Developer Obligations(2320) Sick Leave (2310) are classified as current </t>
  </si>
  <si>
    <t>Equity</t>
  </si>
  <si>
    <t>for IFRS reporting</t>
  </si>
  <si>
    <t>Common Shares</t>
  </si>
  <si>
    <t>Accrued Interest Prom (Account 2268.004 &amp; .006) classified as current for IFRS reporting</t>
  </si>
  <si>
    <t>Contributed Capital/Surplus</t>
  </si>
  <si>
    <t>Provision for Reg Assets  Collection of Account recorded as Current Assets for OEB Reporting</t>
  </si>
  <si>
    <t>Retained Earnings</t>
  </si>
  <si>
    <t>IFRS requires the recognition of future income taxes as regulatory assets and liabilites</t>
  </si>
  <si>
    <t xml:space="preserve">  Opening Retained Earnings</t>
  </si>
  <si>
    <t>Current portion of deferred contributions in Non Current in MIFRS</t>
  </si>
  <si>
    <t xml:space="preserve">    Adjust opening RE (re: 2022 Z Factor Acctg)</t>
  </si>
  <si>
    <t xml:space="preserve">    Net Income- 2023</t>
  </si>
  <si>
    <t xml:space="preserve">    Dividends- 2023</t>
  </si>
  <si>
    <t xml:space="preserve">  Closing Retained Earnings</t>
  </si>
  <si>
    <t>Accumulated Other Comprehensive loss</t>
  </si>
  <si>
    <t xml:space="preserve">     Total Equity</t>
  </si>
  <si>
    <t>Total Liabilities and Equity</t>
  </si>
  <si>
    <t xml:space="preserve">NET INCOME </t>
  </si>
  <si>
    <t>Revenue</t>
  </si>
  <si>
    <t>Sale of energy</t>
  </si>
  <si>
    <t>Distribution Revenue Services</t>
  </si>
  <si>
    <t>Retailer (RCVA revenue)</t>
  </si>
  <si>
    <t>P/L from Hedges (4335)</t>
  </si>
  <si>
    <t>Interest/      Dividend Income</t>
  </si>
  <si>
    <t>Other</t>
  </si>
  <si>
    <t xml:space="preserve">Net </t>
  </si>
  <si>
    <t>Movement</t>
  </si>
  <si>
    <t>Expenses</t>
  </si>
  <si>
    <t>Power Costs</t>
  </si>
  <si>
    <t>Distribution revenue</t>
  </si>
  <si>
    <t>OMA</t>
  </si>
  <si>
    <t>Other Revenue</t>
  </si>
  <si>
    <t>Amortization Expense</t>
  </si>
  <si>
    <t xml:space="preserve"> Income from operating activities</t>
  </si>
  <si>
    <t xml:space="preserve"> Finance income</t>
  </si>
  <si>
    <t xml:space="preserve">  Finance costs</t>
  </si>
  <si>
    <t>Taxes</t>
  </si>
  <si>
    <t xml:space="preserve"> Income before taxes</t>
  </si>
  <si>
    <t>Net movement in regulatory balances</t>
  </si>
  <si>
    <t>Net income for the year</t>
  </si>
  <si>
    <t>Classification Differences between IFRS and Regulatory Reporting:</t>
  </si>
  <si>
    <t>Net movement in regulatory balances, net of tax</t>
  </si>
  <si>
    <t>Other Comprehensive Income (net of tax)</t>
  </si>
  <si>
    <t>Total Comprehensive Income</t>
  </si>
  <si>
    <t>RCVA revenue in Other Income for IFRS</t>
  </si>
  <si>
    <t>In Finance costs for IFRS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</si>
</sst>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;\(#,##0\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0"/>
      <name val="Arial"/>
      <family val="2"/>
    </font>
    <font>
      <sz val="8.0500000000000007"/>
      <color indexed="8"/>
      <name val="Arial"/>
      <family val="2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139">
    <xf numFmtId="0" fontId="0" fillId="0" borderId="0" xfId="0"/>
    <xf numFmtId="0" fontId="0" fillId="2" borderId="0" xfId="0" applyFill="1"/>
    <xf numFmtId="37" fontId="0" fillId="2" borderId="0" xfId="0" applyNumberFormat="1" applyFill="1"/>
    <xf numFmtId="0" fontId="2" fillId="2" borderId="2" xfId="0" applyFont="1" applyFill="1" applyBorder="1"/>
    <xf numFmtId="165" fontId="2" fillId="2" borderId="3" xfId="1" applyNumberFormat="1" applyFont="1" applyFill="1" applyBorder="1"/>
    <xf numFmtId="0" fontId="2" fillId="2" borderId="0" xfId="0" applyFont="1" applyFill="1"/>
    <xf numFmtId="165" fontId="2" fillId="2" borderId="5" xfId="1" applyNumberFormat="1" applyFont="1" applyFill="1" applyBorder="1"/>
    <xf numFmtId="37" fontId="0" fillId="2" borderId="6" xfId="0" applyNumberFormat="1" applyFill="1" applyBorder="1"/>
    <xf numFmtId="165" fontId="3" fillId="2" borderId="0" xfId="1" applyNumberFormat="1" applyFont="1" applyFill="1" applyAlignment="1">
      <alignment horizontal="left"/>
    </xf>
    <xf numFmtId="0" fontId="2" fillId="0" borderId="0" xfId="0" applyFont="1"/>
    <xf numFmtId="165" fontId="4" fillId="2" borderId="0" xfId="1" applyNumberFormat="1" applyFont="1" applyFill="1"/>
    <xf numFmtId="3" fontId="5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37" fontId="4" fillId="2" borderId="0" xfId="0" applyNumberFormat="1" applyFont="1" applyFill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37" fontId="4" fillId="2" borderId="2" xfId="0" applyNumberFormat="1" applyFont="1" applyFill="1" applyBorder="1"/>
    <xf numFmtId="3" fontId="5" fillId="0" borderId="0" xfId="0" applyNumberFormat="1" applyFont="1"/>
    <xf numFmtId="3" fontId="5" fillId="2" borderId="0" xfId="0" applyNumberFormat="1" applyFont="1" applyFill="1"/>
    <xf numFmtId="0" fontId="5" fillId="0" borderId="0" xfId="0" applyFont="1" applyAlignment="1">
      <alignment horizontal="center"/>
    </xf>
    <xf numFmtId="165" fontId="2" fillId="2" borderId="0" xfId="0" applyNumberFormat="1" applyFont="1" applyFill="1"/>
    <xf numFmtId="0" fontId="2" fillId="2" borderId="5" xfId="0" applyFont="1" applyFill="1" applyBorder="1"/>
    <xf numFmtId="0" fontId="5" fillId="2" borderId="0" xfId="0" applyFont="1" applyFill="1" applyAlignment="1">
      <alignment horizontal="center"/>
    </xf>
    <xf numFmtId="165" fontId="2" fillId="2" borderId="6" xfId="0" applyNumberFormat="1" applyFont="1" applyFill="1" applyBorder="1"/>
    <xf numFmtId="38" fontId="4" fillId="2" borderId="0" xfId="0" applyNumberFormat="1" applyFont="1" applyFill="1"/>
    <xf numFmtId="165" fontId="6" fillId="2" borderId="0" xfId="1" applyNumberFormat="1" applyFont="1" applyFill="1"/>
    <xf numFmtId="37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right"/>
    </xf>
    <xf numFmtId="165" fontId="4" fillId="2" borderId="0" xfId="1" quotePrefix="1" applyNumberFormat="1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/>
    </xf>
    <xf numFmtId="37" fontId="7" fillId="2" borderId="0" xfId="0" applyNumberFormat="1" applyFont="1" applyFill="1" applyAlignment="1">
      <alignment horizontal="center"/>
    </xf>
    <xf numFmtId="0" fontId="6" fillId="2" borderId="0" xfId="0" applyFont="1" applyFill="1"/>
    <xf numFmtId="0" fontId="5" fillId="0" borderId="0" xfId="0" applyFont="1"/>
    <xf numFmtId="0" fontId="5" fillId="2" borderId="0" xfId="0" applyFont="1" applyFill="1"/>
    <xf numFmtId="0" fontId="0" fillId="2" borderId="7" xfId="0" applyFill="1" applyBorder="1"/>
    <xf numFmtId="0" fontId="0" fillId="2" borderId="8" xfId="0" applyFill="1" applyBorder="1"/>
    <xf numFmtId="37" fontId="5" fillId="2" borderId="0" xfId="0" applyNumberFormat="1" applyFont="1" applyFill="1"/>
    <xf numFmtId="0" fontId="3" fillId="2" borderId="0" xfId="0" applyFont="1" applyFill="1"/>
    <xf numFmtId="37" fontId="4" fillId="2" borderId="0" xfId="1" applyNumberFormat="1" applyFont="1" applyFill="1"/>
    <xf numFmtId="0" fontId="4" fillId="2" borderId="0" xfId="0" quotePrefix="1" applyFont="1" applyFill="1"/>
    <xf numFmtId="0" fontId="4" fillId="2" borderId="0" xfId="0" applyFont="1" applyFill="1"/>
    <xf numFmtId="0" fontId="5" fillId="0" borderId="0" xfId="0" quotePrefix="1" applyFont="1" applyAlignment="1">
      <alignment horizontal="left"/>
    </xf>
    <xf numFmtId="0" fontId="5" fillId="2" borderId="0" xfId="0" quotePrefix="1" applyFont="1" applyFill="1" applyAlignment="1">
      <alignment horizontal="left"/>
    </xf>
    <xf numFmtId="37" fontId="5" fillId="2" borderId="0" xfId="0" quotePrefix="1" applyNumberFormat="1" applyFont="1" applyFill="1" applyAlignment="1">
      <alignment horizontal="left"/>
    </xf>
    <xf numFmtId="37" fontId="5" fillId="0" borderId="0" xfId="0" applyNumberFormat="1" applyFont="1"/>
    <xf numFmtId="0" fontId="5" fillId="2" borderId="3" xfId="0" applyFont="1" applyFill="1" applyBorder="1"/>
    <xf numFmtId="0" fontId="7" fillId="2" borderId="0" xfId="0" applyFont="1" applyFill="1"/>
    <xf numFmtId="165" fontId="5" fillId="2" borderId="0" xfId="1" quotePrefix="1" applyNumberFormat="1" applyFont="1" applyFill="1" applyBorder="1" applyAlignment="1">
      <alignment horizontal="left"/>
    </xf>
    <xf numFmtId="0" fontId="3" fillId="2" borderId="0" xfId="0" quotePrefix="1" applyFont="1" applyFill="1"/>
    <xf numFmtId="165" fontId="5" fillId="2" borderId="1" xfId="1" quotePrefix="1" applyNumberFormat="1" applyFont="1" applyFill="1" applyBorder="1" applyAlignment="1">
      <alignment horizontal="left"/>
    </xf>
    <xf numFmtId="165" fontId="5" fillId="2" borderId="4" xfId="1" quotePrefix="1" applyNumberFormat="1" applyFont="1" applyFill="1" applyBorder="1" applyAlignment="1">
      <alignment horizontal="left"/>
    </xf>
    <xf numFmtId="165" fontId="5" fillId="2" borderId="7" xfId="1" quotePrefix="1" applyNumberFormat="1" applyFont="1" applyFill="1" applyBorder="1" applyAlignment="1">
      <alignment horizontal="left"/>
    </xf>
    <xf numFmtId="3" fontId="7" fillId="2" borderId="0" xfId="0" applyNumberFormat="1" applyFont="1" applyFill="1" applyAlignment="1">
      <alignment horizontal="center"/>
    </xf>
    <xf numFmtId="3" fontId="4" fillId="2" borderId="2" xfId="0" applyNumberFormat="1" applyFont="1" applyFill="1" applyBorder="1" applyAlignment="1">
      <alignment horizontal="center" wrapText="1"/>
    </xf>
    <xf numFmtId="37" fontId="0" fillId="0" borderId="0" xfId="0" applyNumberFormat="1"/>
    <xf numFmtId="165" fontId="0" fillId="0" borderId="0" xfId="1" applyNumberFormat="1" applyFont="1"/>
    <xf numFmtId="165" fontId="5" fillId="2" borderId="0" xfId="1" applyNumberFormat="1" applyFont="1" applyFill="1"/>
    <xf numFmtId="166" fontId="0" fillId="0" borderId="0" xfId="0" applyNumberFormat="1"/>
    <xf numFmtId="43" fontId="0" fillId="3" borderId="0" xfId="1" applyFont="1" applyFill="1"/>
    <xf numFmtId="166" fontId="0" fillId="3" borderId="0" xfId="0" applyNumberFormat="1" applyFill="1"/>
    <xf numFmtId="37" fontId="4" fillId="0" borderId="2" xfId="1" applyNumberFormat="1" applyFont="1" applyFill="1" applyBorder="1"/>
    <xf numFmtId="166" fontId="4" fillId="0" borderId="0" xfId="1" applyNumberFormat="1" applyFont="1" applyFill="1"/>
    <xf numFmtId="37" fontId="4" fillId="0" borderId="0" xfId="1" applyNumberFormat="1" applyFont="1" applyFill="1"/>
    <xf numFmtId="37" fontId="4" fillId="0" borderId="0" xfId="0" applyNumberFormat="1" applyFont="1"/>
    <xf numFmtId="37" fontId="4" fillId="0" borderId="2" xfId="0" applyNumberFormat="1" applyFont="1" applyBorder="1"/>
    <xf numFmtId="37" fontId="7" fillId="0" borderId="0" xfId="0" applyNumberFormat="1" applyFont="1" applyAlignment="1">
      <alignment horizontal="center"/>
    </xf>
    <xf numFmtId="1" fontId="0" fillId="0" borderId="0" xfId="0" applyNumberFormat="1"/>
    <xf numFmtId="37" fontId="0" fillId="0" borderId="6" xfId="0" applyNumberFormat="1" applyBorder="1"/>
    <xf numFmtId="0" fontId="4" fillId="0" borderId="0" xfId="0" applyFont="1"/>
    <xf numFmtId="165" fontId="2" fillId="0" borderId="5" xfId="1" applyNumberFormat="1" applyFont="1" applyFill="1" applyBorder="1"/>
    <xf numFmtId="165" fontId="2" fillId="0" borderId="0" xfId="0" applyNumberFormat="1" applyFont="1"/>
    <xf numFmtId="165" fontId="2" fillId="0" borderId="5" xfId="1" quotePrefix="1" applyNumberFormat="1" applyFont="1" applyFill="1" applyBorder="1"/>
    <xf numFmtId="38" fontId="2" fillId="0" borderId="5" xfId="0" applyNumberFormat="1" applyFont="1" applyBorder="1"/>
    <xf numFmtId="166" fontId="4" fillId="0" borderId="0" xfId="1" applyNumberFormat="1" applyFont="1" applyFill="1" applyBorder="1"/>
    <xf numFmtId="165" fontId="2" fillId="0" borderId="0" xfId="1" quotePrefix="1" applyNumberFormat="1" applyFont="1" applyFill="1" applyBorder="1"/>
    <xf numFmtId="165" fontId="2" fillId="2" borderId="0" xfId="1" applyNumberFormat="1" applyFont="1" applyFill="1" applyBorder="1"/>
    <xf numFmtId="165" fontId="5" fillId="2" borderId="0" xfId="1" quotePrefix="1" applyNumberFormat="1" applyFont="1" applyFill="1" applyAlignment="1">
      <alignment horizontal="left"/>
    </xf>
    <xf numFmtId="165" fontId="5" fillId="0" borderId="0" xfId="1" quotePrefix="1" applyNumberFormat="1" applyFont="1" applyFill="1" applyAlignment="1">
      <alignment horizontal="left"/>
    </xf>
    <xf numFmtId="0" fontId="5" fillId="2" borderId="9" xfId="0" applyFont="1" applyFill="1" applyBorder="1"/>
    <xf numFmtId="0" fontId="5" fillId="2" borderId="5" xfId="0" applyFont="1" applyFill="1" applyBorder="1"/>
    <xf numFmtId="0" fontId="5" fillId="2" borderId="5" xfId="0" quotePrefix="1" applyFont="1" applyFill="1" applyBorder="1" applyAlignment="1">
      <alignment horizontal="left"/>
    </xf>
    <xf numFmtId="37" fontId="5" fillId="2" borderId="5" xfId="0" quotePrefix="1" applyNumberFormat="1" applyFont="1" applyFill="1" applyBorder="1" applyAlignment="1">
      <alignment horizontal="left"/>
    </xf>
    <xf numFmtId="165" fontId="5" fillId="2" borderId="11" xfId="1" quotePrefix="1" applyNumberFormat="1" applyFont="1" applyFill="1" applyBorder="1" applyAlignment="1">
      <alignment horizontal="left"/>
    </xf>
    <xf numFmtId="165" fontId="5" fillId="2" borderId="12" xfId="1" quotePrefix="1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8" xfId="1" applyNumberFormat="1" applyFont="1" applyFill="1" applyBorder="1"/>
    <xf numFmtId="0" fontId="2" fillId="2" borderId="8" xfId="0" applyFont="1" applyFill="1" applyBorder="1"/>
    <xf numFmtId="37" fontId="4" fillId="0" borderId="8" xfId="1" applyNumberFormat="1" applyFont="1" applyFill="1" applyBorder="1"/>
    <xf numFmtId="38" fontId="2" fillId="0" borderId="0" xfId="0" applyNumberFormat="1" applyFont="1" applyAlignment="1">
      <alignment horizontal="right"/>
    </xf>
    <xf numFmtId="0" fontId="2" fillId="2" borderId="4" xfId="0" applyFont="1" applyFill="1" applyBorder="1" applyAlignment="1">
      <alignment horizontal="center"/>
    </xf>
    <xf numFmtId="165" fontId="2" fillId="0" borderId="4" xfId="0" applyNumberFormat="1" applyFont="1" applyBorder="1"/>
    <xf numFmtId="165" fontId="2" fillId="2" borderId="13" xfId="0" applyNumberFormat="1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37" fontId="4" fillId="0" borderId="8" xfId="0" applyNumberFormat="1" applyFont="1" applyBorder="1"/>
    <xf numFmtId="37" fontId="4" fillId="2" borderId="8" xfId="0" applyNumberFormat="1" applyFont="1" applyFill="1" applyBorder="1"/>
    <xf numFmtId="165" fontId="0" fillId="0" borderId="0" xfId="1" applyNumberFormat="1" applyFont="1" applyFill="1"/>
    <xf numFmtId="43" fontId="5" fillId="0" borderId="0" xfId="1" applyFont="1" applyFill="1"/>
    <xf numFmtId="43" fontId="0" fillId="0" borderId="0" xfId="1" applyFont="1" applyFill="1"/>
    <xf numFmtId="43" fontId="5" fillId="0" borderId="0" xfId="0" applyNumberFormat="1" applyFont="1"/>
    <xf numFmtId="43" fontId="5" fillId="0" borderId="0" xfId="1" applyFont="1" applyAlignment="1">
      <alignment horizontal="left"/>
    </xf>
    <xf numFmtId="43" fontId="5" fillId="0" borderId="0" xfId="0" applyNumberFormat="1" applyFont="1" applyAlignment="1">
      <alignment horizontal="center"/>
    </xf>
    <xf numFmtId="165" fontId="5" fillId="0" borderId="0" xfId="0" applyNumberFormat="1" applyFont="1"/>
    <xf numFmtId="165" fontId="0" fillId="0" borderId="0" xfId="0" applyNumberFormat="1"/>
    <xf numFmtId="0" fontId="2" fillId="2" borderId="0" xfId="0" quotePrefix="1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3" fontId="5" fillId="0" borderId="0" xfId="1" quotePrefix="1" applyFont="1" applyFill="1" applyAlignment="1">
      <alignment horizontal="left"/>
    </xf>
    <xf numFmtId="165" fontId="5" fillId="2" borderId="10" xfId="1" quotePrefix="1" applyNumberFormat="1" applyFont="1" applyFill="1" applyBorder="1" applyAlignment="1">
      <alignment horizontal="left"/>
    </xf>
    <xf numFmtId="0" fontId="5" fillId="2" borderId="9" xfId="0" quotePrefix="1" applyFont="1" applyFill="1" applyBorder="1" applyAlignment="1">
      <alignment horizontal="left"/>
    </xf>
    <xf numFmtId="0" fontId="2" fillId="2" borderId="3" xfId="0" applyFont="1" applyFill="1" applyBorder="1"/>
    <xf numFmtId="37" fontId="2" fillId="2" borderId="0" xfId="0" applyNumberFormat="1" applyFont="1" applyFill="1"/>
    <xf numFmtId="165" fontId="5" fillId="2" borderId="8" xfId="1" quotePrefix="1" applyNumberFormat="1" applyFont="1" applyFill="1" applyBorder="1" applyAlignment="1">
      <alignment horizontal="left"/>
    </xf>
    <xf numFmtId="165" fontId="5" fillId="2" borderId="2" xfId="1" quotePrefix="1" applyNumberFormat="1" applyFont="1" applyFill="1" applyBorder="1" applyAlignment="1">
      <alignment horizontal="left"/>
    </xf>
    <xf numFmtId="165" fontId="2" fillId="0" borderId="0" xfId="1" applyNumberFormat="1" applyFont="1"/>
    <xf numFmtId="165" fontId="2" fillId="2" borderId="0" xfId="1" applyNumberFormat="1" applyFont="1" applyFill="1"/>
    <xf numFmtId="0" fontId="2" fillId="0" borderId="0" xfId="0" applyFont="1" applyAlignment="1">
      <alignment horizontal="center"/>
    </xf>
    <xf numFmtId="165" fontId="0" fillId="2" borderId="0" xfId="1" applyNumberFormat="1" applyFont="1" applyFill="1"/>
    <xf numFmtId="165" fontId="0" fillId="2" borderId="0" xfId="0" applyNumberFormat="1" applyFill="1"/>
    <xf numFmtId="0" fontId="2" fillId="2" borderId="8" xfId="0" quotePrefix="1" applyFont="1" applyFill="1" applyBorder="1" applyAlignment="1">
      <alignment horizontal="center" wrapText="1"/>
    </xf>
    <xf numFmtId="0" fontId="2" fillId="2" borderId="0" xfId="0" quotePrefix="1" applyFont="1" applyFill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37" fontId="4" fillId="2" borderId="0" xfId="0" applyNumberFormat="1" applyFont="1" applyFill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37" fontId="4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37" fontId="4" fillId="2" borderId="2" xfId="0" applyNumberFormat="1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165" fontId="5" fillId="2" borderId="10" xfId="1" quotePrefix="1" applyNumberFormat="1" applyFont="1" applyFill="1" applyBorder="1" applyAlignment="1">
      <alignment horizontal="center" wrapText="1"/>
    </xf>
    <xf numFmtId="165" fontId="5" fillId="2" borderId="11" xfId="1" quotePrefix="1" applyNumberFormat="1" applyFont="1" applyFill="1" applyBorder="1" applyAlignment="1">
      <alignment horizontal="center" wrapText="1"/>
    </xf>
    <xf numFmtId="165" fontId="5" fillId="2" borderId="12" xfId="1" quotePrefix="1" applyNumberFormat="1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38" fontId="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7">
    <cellStyle name="Comma" xfId="1" builtinId="3"/>
    <cellStyle name="Comma 2" xfId="5" xr:uid="{C22DA1B4-010E-447B-8470-63E7AA32514B}"/>
    <cellStyle name="Comma 5" xfId="4" xr:uid="{D0D34FD5-B674-4BA1-A4CA-1B79D629D392}"/>
    <cellStyle name="Normal" xfId="0" builtinId="0"/>
    <cellStyle name="Normal 2" xfId="6" xr:uid="{333076A9-3B82-4ECE-8C5E-CC634DD2D8E9}"/>
    <cellStyle name="Normal 21" xfId="3" xr:uid="{4845FD42-E80A-4519-8205-02D0CFE84C6C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46</xdr:row>
      <xdr:rowOff>0</xdr:rowOff>
    </xdr:from>
    <xdr:to>
      <xdr:col>7</xdr:col>
      <xdr:colOff>495300</xdr:colOff>
      <xdr:row>46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62595F21-F081-4470-A90D-0BDB82F1F453}"/>
            </a:ext>
          </a:extLst>
        </xdr:cNvPr>
        <xdr:cNvSpPr>
          <a:spLocks noChangeShapeType="1"/>
        </xdr:cNvSpPr>
      </xdr:nvSpPr>
      <xdr:spPr bwMode="auto">
        <a:xfrm flipV="1">
          <a:off x="9258300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18</xdr:row>
      <xdr:rowOff>0</xdr:rowOff>
    </xdr:from>
    <xdr:to>
      <xdr:col>7</xdr:col>
      <xdr:colOff>495300</xdr:colOff>
      <xdr:row>18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FC917F4-7A09-429E-BD48-D8E2C01ED2D2}"/>
            </a:ext>
          </a:extLst>
        </xdr:cNvPr>
        <xdr:cNvSpPr>
          <a:spLocks noChangeShapeType="1"/>
        </xdr:cNvSpPr>
      </xdr:nvSpPr>
      <xdr:spPr bwMode="auto">
        <a:xfrm flipV="1">
          <a:off x="9258300" y="381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18</xdr:row>
      <xdr:rowOff>0</xdr:rowOff>
    </xdr:from>
    <xdr:to>
      <xdr:col>7</xdr:col>
      <xdr:colOff>495300</xdr:colOff>
      <xdr:row>18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61F307DC-F1FF-4CCB-993A-A9C4E1737711}"/>
            </a:ext>
          </a:extLst>
        </xdr:cNvPr>
        <xdr:cNvSpPr>
          <a:spLocks noChangeShapeType="1"/>
        </xdr:cNvSpPr>
      </xdr:nvSpPr>
      <xdr:spPr bwMode="auto">
        <a:xfrm flipV="1">
          <a:off x="9258300" y="3810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18</xdr:row>
      <xdr:rowOff>0</xdr:rowOff>
    </xdr:from>
    <xdr:to>
      <xdr:col>7</xdr:col>
      <xdr:colOff>495300</xdr:colOff>
      <xdr:row>18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7F999E81-7E1F-4A9F-B75F-D5439E967DDD}"/>
            </a:ext>
          </a:extLst>
        </xdr:cNvPr>
        <xdr:cNvSpPr>
          <a:spLocks noChangeShapeType="1"/>
        </xdr:cNvSpPr>
      </xdr:nvSpPr>
      <xdr:spPr bwMode="auto">
        <a:xfrm flipV="1">
          <a:off x="9258300" y="358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495300</xdr:colOff>
      <xdr:row>18</xdr:row>
      <xdr:rowOff>0</xdr:rowOff>
    </xdr:from>
    <xdr:to>
      <xdr:col>7</xdr:col>
      <xdr:colOff>495300</xdr:colOff>
      <xdr:row>18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B7AC0F68-573E-41E3-A72B-C1C5D1AADA9C}"/>
            </a:ext>
          </a:extLst>
        </xdr:cNvPr>
        <xdr:cNvSpPr>
          <a:spLocks noChangeShapeType="1"/>
        </xdr:cNvSpPr>
      </xdr:nvSpPr>
      <xdr:spPr bwMode="auto">
        <a:xfrm flipV="1">
          <a:off x="9258300" y="3587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94312-F53E-484C-AE6A-FF47F43E802C}">
  <dimension ref="A1:Z108"/>
  <sheetViews>
    <sheetView showGridLines="0" tabSelected="1" zoomScale="90" zoomScaleNormal="90" workbookViewId="0">
      <selection activeCell="D57" sqref="D57"/>
    </sheetView>
  </sheetViews>
  <sheetFormatPr defaultRowHeight="14.45"/>
  <cols>
    <col min="2" max="2" width="43.85546875" customWidth="1"/>
    <col min="3" max="3" width="12.140625" customWidth="1"/>
    <col min="4" max="4" width="16" bestFit="1" customWidth="1"/>
    <col min="5" max="5" width="11.5703125" customWidth="1"/>
    <col min="6" max="6" width="3.7109375" customWidth="1"/>
    <col min="7" max="7" width="29.5703125" customWidth="1"/>
    <col min="8" max="8" width="10.140625" customWidth="1"/>
    <col min="9" max="9" width="10.5703125" customWidth="1"/>
    <col min="10" max="11" width="11.7109375" customWidth="1"/>
    <col min="12" max="12" width="10.28515625" customWidth="1"/>
    <col min="13" max="13" width="9.5703125" customWidth="1"/>
    <col min="14" max="14" width="12.85546875" customWidth="1"/>
    <col min="15" max="15" width="12.28515625" customWidth="1"/>
    <col min="16" max="16" width="15" bestFit="1" customWidth="1"/>
    <col min="17" max="18" width="14.5703125" bestFit="1" customWidth="1"/>
    <col min="19" max="19" width="14.5703125" style="57" bestFit="1" customWidth="1"/>
    <col min="26" max="26" width="14.5703125" bestFit="1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45"/>
      <c r="J1" s="45"/>
      <c r="K1" s="45"/>
      <c r="L1" s="45"/>
      <c r="M1" s="45"/>
      <c r="N1" s="45"/>
      <c r="O1" s="1"/>
      <c r="P1" s="1"/>
    </row>
    <row r="2" spans="1:26">
      <c r="A2" s="1"/>
      <c r="B2" s="1"/>
      <c r="C2" s="1"/>
      <c r="D2" s="1"/>
      <c r="E2" s="1"/>
      <c r="F2" s="1"/>
      <c r="G2" s="1"/>
      <c r="H2" s="1"/>
      <c r="I2" s="45"/>
      <c r="J2" s="45"/>
      <c r="K2" s="44"/>
      <c r="L2" s="44"/>
      <c r="M2" s="44"/>
      <c r="N2" s="44"/>
      <c r="O2" s="1"/>
      <c r="P2" s="1"/>
    </row>
    <row r="3" spans="1:26" ht="15.6">
      <c r="A3" s="1"/>
      <c r="B3" s="137" t="s">
        <v>0</v>
      </c>
      <c r="C3" s="138"/>
      <c r="D3" s="138"/>
      <c r="E3" s="138"/>
      <c r="F3" s="35"/>
      <c r="G3" s="35"/>
      <c r="H3" s="35"/>
      <c r="I3" s="45"/>
      <c r="J3" s="45"/>
      <c r="K3" s="44"/>
      <c r="L3" s="44"/>
      <c r="M3" s="44"/>
      <c r="N3" s="44"/>
      <c r="O3" s="35"/>
      <c r="P3" s="35"/>
      <c r="Q3" s="34"/>
      <c r="R3" s="34"/>
    </row>
    <row r="4" spans="1:26" ht="15.6">
      <c r="A4" s="1"/>
      <c r="B4" s="137" t="s">
        <v>1</v>
      </c>
      <c r="C4" s="138"/>
      <c r="D4" s="138"/>
      <c r="E4" s="138"/>
      <c r="F4" s="35"/>
      <c r="G4" s="35"/>
      <c r="H4" s="35"/>
      <c r="I4" s="45"/>
      <c r="J4" s="45"/>
      <c r="K4" s="44"/>
      <c r="L4" s="44"/>
      <c r="M4" s="44"/>
      <c r="N4" s="44"/>
      <c r="O4" s="35"/>
      <c r="P4" s="35"/>
      <c r="Q4" s="34"/>
      <c r="R4" s="34"/>
    </row>
    <row r="5" spans="1:26">
      <c r="A5" s="1"/>
      <c r="B5" s="35"/>
      <c r="C5" s="22" t="s">
        <v>2</v>
      </c>
      <c r="D5" s="22">
        <v>2023</v>
      </c>
      <c r="E5" s="35"/>
      <c r="F5" s="35"/>
      <c r="G5" s="35"/>
      <c r="H5" s="35"/>
      <c r="I5" s="45"/>
      <c r="J5" s="45"/>
      <c r="K5" s="44"/>
      <c r="L5" s="44"/>
      <c r="M5" s="44"/>
      <c r="N5" s="44"/>
      <c r="O5" s="35"/>
      <c r="P5" s="35"/>
      <c r="Q5" s="34"/>
      <c r="R5" s="34"/>
    </row>
    <row r="6" spans="1:26" ht="30.95">
      <c r="A6" s="1"/>
      <c r="B6" s="35"/>
      <c r="C6" s="55" t="s">
        <v>3</v>
      </c>
      <c r="D6" s="55" t="s">
        <v>4</v>
      </c>
      <c r="E6" s="55" t="s">
        <v>5</v>
      </c>
      <c r="F6" s="35"/>
      <c r="G6" s="35"/>
      <c r="H6" s="35"/>
      <c r="I6" s="45"/>
      <c r="J6" s="45"/>
      <c r="K6" s="35"/>
      <c r="L6" s="35"/>
      <c r="M6" s="35"/>
      <c r="N6" s="35"/>
      <c r="O6" s="35"/>
      <c r="P6" s="35"/>
      <c r="Q6" s="34"/>
      <c r="R6" s="34"/>
    </row>
    <row r="7" spans="1:26" ht="15.6">
      <c r="A7" s="1"/>
      <c r="B7" s="33" t="s">
        <v>6</v>
      </c>
      <c r="C7" s="54"/>
      <c r="D7" s="54"/>
      <c r="E7" s="54"/>
      <c r="F7" s="35"/>
      <c r="G7" s="35"/>
      <c r="H7" s="22" t="s">
        <v>7</v>
      </c>
      <c r="I7" s="22" t="s">
        <v>8</v>
      </c>
      <c r="J7" s="22" t="s">
        <v>9</v>
      </c>
      <c r="K7" s="22" t="s">
        <v>10</v>
      </c>
      <c r="L7" s="22" t="s">
        <v>11</v>
      </c>
      <c r="M7" s="22" t="s">
        <v>12</v>
      </c>
      <c r="N7" s="22" t="s">
        <v>13</v>
      </c>
      <c r="O7" s="35"/>
      <c r="P7" s="35"/>
      <c r="Q7" s="34"/>
      <c r="R7" s="34"/>
    </row>
    <row r="8" spans="1:26" ht="15.75" customHeight="1">
      <c r="A8" s="1"/>
      <c r="B8" s="33" t="s">
        <v>14</v>
      </c>
      <c r="C8" s="46"/>
      <c r="D8" s="38"/>
      <c r="E8" s="38"/>
      <c r="F8" s="35"/>
      <c r="G8" s="80"/>
      <c r="H8" s="131" t="s">
        <v>15</v>
      </c>
      <c r="I8" s="131" t="s">
        <v>16</v>
      </c>
      <c r="J8" s="134" t="s">
        <v>17</v>
      </c>
      <c r="K8" s="134" t="s">
        <v>18</v>
      </c>
      <c r="L8" s="134" t="s">
        <v>19</v>
      </c>
      <c r="M8" s="131" t="s">
        <v>20</v>
      </c>
      <c r="N8" s="131" t="s">
        <v>21</v>
      </c>
      <c r="O8" s="131" t="s">
        <v>22</v>
      </c>
      <c r="P8" s="35"/>
      <c r="Q8" s="34"/>
      <c r="R8" s="34"/>
      <c r="S8" s="98"/>
    </row>
    <row r="9" spans="1:26" ht="18.75" customHeight="1">
      <c r="A9" s="1"/>
      <c r="B9" s="42" t="s">
        <v>23</v>
      </c>
      <c r="C9" s="63">
        <v>99989.137419999999</v>
      </c>
      <c r="D9" s="63">
        <v>99946.011460000853</v>
      </c>
      <c r="E9" s="65">
        <f t="shared" ref="E9:E15" si="0">+C9-D9</f>
        <v>43.125959999146289</v>
      </c>
      <c r="F9" s="15"/>
      <c r="G9" s="81"/>
      <c r="H9" s="132"/>
      <c r="I9" s="132"/>
      <c r="J9" s="135"/>
      <c r="K9" s="135"/>
      <c r="L9" s="135"/>
      <c r="M9" s="132"/>
      <c r="N9" s="132"/>
      <c r="O9" s="132"/>
      <c r="P9" s="78"/>
      <c r="Q9" s="78"/>
      <c r="R9" s="99"/>
      <c r="S9" s="98"/>
    </row>
    <row r="10" spans="1:26" ht="16.5" customHeight="1">
      <c r="A10" s="1"/>
      <c r="B10" s="42" t="s">
        <v>24</v>
      </c>
      <c r="C10" s="63">
        <v>11921.95175</v>
      </c>
      <c r="D10" s="63">
        <v>11921.95175</v>
      </c>
      <c r="E10" s="65">
        <f t="shared" si="0"/>
        <v>0</v>
      </c>
      <c r="F10" s="35"/>
      <c r="G10" s="47"/>
      <c r="H10" s="133"/>
      <c r="I10" s="133"/>
      <c r="J10" s="136"/>
      <c r="K10" s="136"/>
      <c r="L10" s="136"/>
      <c r="M10" s="133"/>
      <c r="N10" s="133"/>
      <c r="O10" s="132"/>
      <c r="P10" s="78"/>
      <c r="Q10" s="78"/>
      <c r="R10" s="99"/>
      <c r="S10" s="100"/>
    </row>
    <row r="11" spans="1:26" ht="15.6">
      <c r="A11" s="1"/>
      <c r="B11" s="42" t="s">
        <v>25</v>
      </c>
      <c r="C11" s="75">
        <v>671572.50899</v>
      </c>
      <c r="D11" s="75">
        <v>719275.47906999988</v>
      </c>
      <c r="E11" s="65">
        <f t="shared" si="0"/>
        <v>-47702.970079999883</v>
      </c>
      <c r="F11" s="44"/>
      <c r="G11" s="112" t="s">
        <v>23</v>
      </c>
      <c r="H11" s="111"/>
      <c r="J11" s="111"/>
      <c r="K11" s="111">
        <v>43.125900000000001</v>
      </c>
      <c r="L11" s="111">
        <v>0</v>
      </c>
      <c r="M11" s="53"/>
      <c r="N11" s="115"/>
      <c r="O11" s="111">
        <f>SUM(H11:N11)</f>
        <v>43.125900000000001</v>
      </c>
      <c r="P11" s="79"/>
      <c r="Q11" s="79"/>
      <c r="R11" s="99"/>
      <c r="S11" s="100"/>
    </row>
    <row r="12" spans="1:26" ht="16.5" hidden="1" customHeight="1">
      <c r="A12" s="1"/>
      <c r="B12" s="42" t="s">
        <v>26</v>
      </c>
      <c r="C12" s="64">
        <v>0</v>
      </c>
      <c r="D12" s="64">
        <v>0</v>
      </c>
      <c r="E12" s="65">
        <f t="shared" si="0"/>
        <v>0</v>
      </c>
      <c r="F12" s="44"/>
      <c r="G12" s="82"/>
      <c r="H12" s="84"/>
      <c r="I12" s="84"/>
      <c r="J12" s="84"/>
      <c r="K12" s="84"/>
      <c r="L12" s="84"/>
      <c r="M12" s="52"/>
      <c r="N12" s="49"/>
      <c r="O12" s="84"/>
      <c r="P12" s="79"/>
      <c r="Q12" s="79"/>
      <c r="R12" s="99"/>
      <c r="S12" s="100"/>
    </row>
    <row r="13" spans="1:26" ht="15.6">
      <c r="A13" s="1"/>
      <c r="B13" s="42" t="s">
        <v>27</v>
      </c>
      <c r="C13" s="64">
        <v>25068.57444</v>
      </c>
      <c r="D13" s="64">
        <v>111.80146999999999</v>
      </c>
      <c r="E13" s="65">
        <f t="shared" si="0"/>
        <v>24956.772970000002</v>
      </c>
      <c r="F13" s="44"/>
      <c r="G13" s="31" t="s">
        <v>25</v>
      </c>
      <c r="H13" s="84">
        <v>-47702.970079999999</v>
      </c>
      <c r="I13" s="84"/>
      <c r="J13" s="84"/>
      <c r="K13" s="84"/>
      <c r="L13" s="84"/>
      <c r="M13" s="52"/>
      <c r="N13" s="49"/>
      <c r="O13" s="84">
        <f t="shared" ref="O13:O19" si="1">SUM(H13:N13)</f>
        <v>-47702.970079999999</v>
      </c>
      <c r="P13" s="79" t="s">
        <v>28</v>
      </c>
      <c r="Q13" s="79" t="s">
        <v>28</v>
      </c>
      <c r="R13" s="99"/>
      <c r="S13" s="100"/>
    </row>
    <row r="14" spans="1:26" ht="15.6">
      <c r="A14" s="1"/>
      <c r="B14" s="42" t="s">
        <v>29</v>
      </c>
      <c r="C14" s="64"/>
      <c r="D14" s="64"/>
      <c r="E14" s="65">
        <f t="shared" si="0"/>
        <v>0</v>
      </c>
      <c r="F14" s="44"/>
      <c r="G14" s="31" t="s">
        <v>30</v>
      </c>
      <c r="H14" s="84"/>
      <c r="I14" s="84"/>
      <c r="J14" s="84"/>
      <c r="K14" s="84"/>
      <c r="L14" s="84">
        <v>-2157.6950000000002</v>
      </c>
      <c r="M14" s="52">
        <v>27114.467840000001</v>
      </c>
      <c r="N14" s="49"/>
      <c r="O14" s="84">
        <f t="shared" si="1"/>
        <v>24956.772840000001</v>
      </c>
      <c r="P14" s="79" t="s">
        <v>28</v>
      </c>
      <c r="Q14" s="110"/>
      <c r="R14" s="99"/>
      <c r="S14" s="100"/>
      <c r="W14" s="59"/>
      <c r="Z14" s="60"/>
    </row>
    <row r="15" spans="1:26" ht="15.6">
      <c r="A15" s="1"/>
      <c r="B15" s="42" t="s">
        <v>31</v>
      </c>
      <c r="C15" s="63">
        <v>59170.008280000002</v>
      </c>
      <c r="D15" s="63">
        <v>56310.157520000001</v>
      </c>
      <c r="E15" s="65">
        <f t="shared" si="0"/>
        <v>2859.8507600000012</v>
      </c>
      <c r="F15" s="44"/>
      <c r="G15" s="83" t="s">
        <v>32</v>
      </c>
      <c r="H15" s="84">
        <v>38109.583259999999</v>
      </c>
      <c r="I15" s="84">
        <v>-10292.959769999999</v>
      </c>
      <c r="J15" s="84"/>
      <c r="K15" s="84"/>
      <c r="L15" s="84">
        <v>2157.6950000000002</v>
      </c>
      <c r="M15" s="52">
        <v>-27114.467840000001</v>
      </c>
      <c r="N15" s="49"/>
      <c r="O15" s="84">
        <f t="shared" si="1"/>
        <v>2859.8506499999967</v>
      </c>
      <c r="P15" s="79"/>
      <c r="Q15" s="110"/>
      <c r="R15" s="99"/>
      <c r="S15" s="100"/>
      <c r="W15" s="61"/>
      <c r="Z15" s="60"/>
    </row>
    <row r="16" spans="1:26" ht="15.6">
      <c r="A16" s="1"/>
      <c r="B16" s="50" t="s">
        <v>33</v>
      </c>
      <c r="C16" s="89">
        <f>SUM(C9:C15)</f>
        <v>867722.18088</v>
      </c>
      <c r="D16" s="89">
        <f t="shared" ref="D16:E16" si="2">SUM(D9:D15)</f>
        <v>887565.40127000073</v>
      </c>
      <c r="E16" s="89">
        <f t="shared" si="2"/>
        <v>-19843.220390000733</v>
      </c>
      <c r="F16" s="44"/>
      <c r="G16" s="31" t="s">
        <v>34</v>
      </c>
      <c r="H16" s="84">
        <v>3475.7341299999998</v>
      </c>
      <c r="J16" s="84">
        <v>17156.09909</v>
      </c>
      <c r="K16" s="84">
        <v>-43.125900000000001</v>
      </c>
      <c r="L16" s="84"/>
      <c r="M16" s="52"/>
      <c r="N16" s="49">
        <v>3835.9615299999996</v>
      </c>
      <c r="O16" s="84">
        <f t="shared" si="1"/>
        <v>24424.668850000002</v>
      </c>
      <c r="P16" s="79"/>
      <c r="Q16" s="110"/>
      <c r="R16" s="99"/>
      <c r="S16" s="100"/>
    </row>
    <row r="17" spans="1:23" ht="15" customHeight="1">
      <c r="A17" s="1"/>
      <c r="B17" s="2"/>
      <c r="C17" s="56" t="s">
        <v>28</v>
      </c>
      <c r="D17" s="56" t="s">
        <v>28</v>
      </c>
      <c r="E17" s="2"/>
      <c r="F17" s="44"/>
      <c r="G17" s="31" t="s">
        <v>35</v>
      </c>
      <c r="H17" s="84"/>
      <c r="I17" s="84">
        <v>10292.959769999999</v>
      </c>
      <c r="J17" s="84"/>
      <c r="K17" s="84"/>
      <c r="L17" s="84"/>
      <c r="M17" s="52"/>
      <c r="N17" s="49"/>
      <c r="O17" s="84">
        <f t="shared" si="1"/>
        <v>10292.959769999999</v>
      </c>
      <c r="P17" s="79"/>
      <c r="Q17" s="110"/>
      <c r="R17" s="99"/>
      <c r="S17" s="100"/>
    </row>
    <row r="18" spans="1:23" ht="15.6">
      <c r="A18" s="1"/>
      <c r="B18" s="33" t="s">
        <v>36</v>
      </c>
      <c r="C18" s="46"/>
      <c r="D18" s="46"/>
      <c r="E18" s="38"/>
      <c r="F18" s="35"/>
      <c r="G18" s="21" t="s">
        <v>37</v>
      </c>
      <c r="H18" s="84">
        <v>3382.8078100000002</v>
      </c>
      <c r="I18" s="84"/>
      <c r="J18" s="84"/>
      <c r="K18" s="84"/>
      <c r="L18" s="84"/>
      <c r="M18" s="52"/>
      <c r="N18" s="49">
        <v>-3835.9615299999996</v>
      </c>
      <c r="O18" s="84">
        <f t="shared" si="1"/>
        <v>-453.15371999999934</v>
      </c>
      <c r="P18" s="79"/>
      <c r="Q18" s="110"/>
      <c r="R18" s="99"/>
      <c r="S18" s="100"/>
    </row>
    <row r="19" spans="1:23" ht="15.6">
      <c r="A19" s="1"/>
      <c r="B19" s="42" t="s">
        <v>38</v>
      </c>
      <c r="C19" s="65">
        <v>135197.57553999999</v>
      </c>
      <c r="D19" s="65">
        <v>159622.24443000002</v>
      </c>
      <c r="E19" s="65">
        <f>+C19-D19</f>
        <v>-24424.66889000003</v>
      </c>
      <c r="F19" s="44"/>
      <c r="G19" s="21" t="s">
        <v>39</v>
      </c>
      <c r="H19" s="84"/>
      <c r="I19" s="84"/>
      <c r="J19" s="84">
        <v>-17156.09909</v>
      </c>
      <c r="K19" s="84"/>
      <c r="L19" s="84"/>
      <c r="M19" s="52"/>
      <c r="N19" s="49"/>
      <c r="O19" s="84">
        <f t="shared" si="1"/>
        <v>-17156.09909</v>
      </c>
      <c r="P19" s="79"/>
      <c r="Q19" s="110"/>
      <c r="R19" s="99"/>
      <c r="S19" s="100"/>
      <c r="W19" s="59"/>
    </row>
    <row r="20" spans="1:23" ht="19.5" customHeight="1">
      <c r="A20" s="1"/>
      <c r="B20" s="48" t="s">
        <v>40</v>
      </c>
      <c r="C20" s="65"/>
      <c r="D20" s="65"/>
      <c r="E20" s="13"/>
      <c r="F20" s="35"/>
      <c r="G20" s="21"/>
      <c r="H20" s="84"/>
      <c r="I20" s="84"/>
      <c r="J20" s="84"/>
      <c r="K20" s="84"/>
      <c r="L20" s="84"/>
      <c r="M20" s="52"/>
      <c r="N20" s="49"/>
      <c r="O20" s="84"/>
      <c r="P20" s="79"/>
      <c r="Q20" s="110"/>
      <c r="R20" s="99"/>
      <c r="S20" s="100"/>
      <c r="W20" s="59"/>
    </row>
    <row r="21" spans="1:23" ht="15.6">
      <c r="A21" s="1"/>
      <c r="B21" s="42"/>
      <c r="C21" s="65"/>
      <c r="D21" s="65"/>
      <c r="E21" s="13"/>
      <c r="F21" s="44"/>
      <c r="G21" s="21" t="s">
        <v>41</v>
      </c>
      <c r="H21" s="84">
        <v>-107.08211</v>
      </c>
      <c r="I21" s="84"/>
      <c r="J21" s="84"/>
      <c r="K21" s="84"/>
      <c r="L21" s="84"/>
      <c r="M21" s="52"/>
      <c r="N21" s="49"/>
      <c r="O21" s="84">
        <f>SUM(H21:M21)</f>
        <v>-107.08211</v>
      </c>
      <c r="P21" s="79"/>
      <c r="Q21" s="110"/>
      <c r="R21" s="99"/>
      <c r="S21" s="100"/>
    </row>
    <row r="22" spans="1:23" ht="15.6">
      <c r="A22" s="1"/>
      <c r="B22" s="42" t="s">
        <v>42</v>
      </c>
      <c r="C22" s="65">
        <v>19722.036079999998</v>
      </c>
      <c r="D22" s="65">
        <v>19722.036079999998</v>
      </c>
      <c r="E22" s="13">
        <f>+C22-D22</f>
        <v>0</v>
      </c>
      <c r="F22" s="44" t="s">
        <v>28</v>
      </c>
      <c r="G22" s="113" t="s">
        <v>43</v>
      </c>
      <c r="H22" s="85">
        <v>2842.4110000000001</v>
      </c>
      <c r="I22" s="85"/>
      <c r="J22" s="85"/>
      <c r="K22" s="85"/>
      <c r="L22" s="85"/>
      <c r="M22" s="51"/>
      <c r="N22" s="116"/>
      <c r="O22" s="85">
        <f>SUM(H22:M22)</f>
        <v>2842.4110000000001</v>
      </c>
      <c r="P22" s="1"/>
      <c r="Q22" s="110"/>
      <c r="R22" s="99"/>
      <c r="S22" s="100"/>
    </row>
    <row r="23" spans="1:23" ht="15.6">
      <c r="A23" s="1"/>
      <c r="B23" s="42" t="s">
        <v>44</v>
      </c>
      <c r="C23" s="65">
        <v>1089.105</v>
      </c>
      <c r="D23" s="75">
        <v>11382.064619999999</v>
      </c>
      <c r="E23" s="65">
        <f>+C23-D23</f>
        <v>-10292.95962</v>
      </c>
      <c r="F23" s="44" t="s">
        <v>28</v>
      </c>
      <c r="G23" s="76"/>
      <c r="H23" s="9"/>
      <c r="I23" s="72"/>
      <c r="J23" s="72"/>
      <c r="K23" s="72"/>
      <c r="L23" s="72"/>
      <c r="M23" s="72"/>
      <c r="N23" s="72"/>
      <c r="O23" s="72"/>
      <c r="P23" s="1"/>
      <c r="Q23" s="43"/>
      <c r="R23" s="101"/>
      <c r="S23" s="100"/>
    </row>
    <row r="24" spans="1:23" ht="15.6">
      <c r="A24" s="1"/>
      <c r="B24" s="42" t="s">
        <v>45</v>
      </c>
      <c r="C24" s="65">
        <v>277020.29133000004</v>
      </c>
      <c r="D24" s="65">
        <v>277020.29133000004</v>
      </c>
      <c r="E24" s="40">
        <f>+C24-D24</f>
        <v>0</v>
      </c>
      <c r="F24" s="35" t="s">
        <v>28</v>
      </c>
      <c r="G24" s="90" t="s">
        <v>7</v>
      </c>
      <c r="H24" s="9" t="s">
        <v>46</v>
      </c>
      <c r="I24" s="72"/>
      <c r="J24" s="72"/>
      <c r="K24" s="9"/>
      <c r="L24" s="9"/>
      <c r="M24" s="9"/>
      <c r="N24" s="9"/>
      <c r="O24" s="72"/>
      <c r="P24" s="1"/>
      <c r="Q24" s="46"/>
      <c r="R24" s="34"/>
      <c r="S24" s="100"/>
    </row>
    <row r="25" spans="1:23" ht="15.6">
      <c r="A25" s="1"/>
      <c r="B25" s="42" t="s">
        <v>37</v>
      </c>
      <c r="C25" s="65">
        <v>159807.14614000006</v>
      </c>
      <c r="D25" s="65">
        <v>159353.99232000005</v>
      </c>
      <c r="E25" s="65">
        <f>+C25-D25</f>
        <v>453.15382000000682</v>
      </c>
      <c r="F25" s="44" t="s">
        <v>28</v>
      </c>
      <c r="G25" s="90" t="s">
        <v>8</v>
      </c>
      <c r="H25" s="9" t="s">
        <v>47</v>
      </c>
      <c r="I25" s="72"/>
      <c r="J25" s="72"/>
      <c r="K25" s="72"/>
      <c r="L25" s="72"/>
      <c r="M25" s="72"/>
      <c r="N25" s="72"/>
      <c r="O25" s="72"/>
      <c r="P25" s="1"/>
      <c r="Q25" s="43"/>
      <c r="R25" s="99"/>
      <c r="S25" s="100"/>
    </row>
    <row r="26" spans="1:23" ht="15.6">
      <c r="A26" s="1"/>
      <c r="B26" s="42" t="s">
        <v>48</v>
      </c>
      <c r="C26" s="66">
        <v>34802.867170000005</v>
      </c>
      <c r="D26" s="66">
        <v>17646.768079999998</v>
      </c>
      <c r="E26" s="66">
        <f>+C26-D26</f>
        <v>17156.099090000007</v>
      </c>
      <c r="F26" s="44" t="s">
        <v>28</v>
      </c>
      <c r="H26" s="9" t="s">
        <v>49</v>
      </c>
      <c r="I26" s="72"/>
      <c r="J26" s="72"/>
      <c r="K26" s="72"/>
      <c r="L26" s="72"/>
      <c r="M26" s="72"/>
      <c r="N26" s="72"/>
      <c r="O26" s="72"/>
      <c r="P26" s="1"/>
      <c r="Q26" s="34"/>
      <c r="R26" s="99" t="s">
        <v>28</v>
      </c>
      <c r="S26" s="98"/>
    </row>
    <row r="27" spans="1:23" ht="15.6">
      <c r="A27" s="1"/>
      <c r="B27" s="41" t="s">
        <v>50</v>
      </c>
      <c r="C27" s="65">
        <f>SUM(C21:C26)</f>
        <v>492441.44572000008</v>
      </c>
      <c r="D27" s="65">
        <f>SUM(D21:D26)</f>
        <v>485125.15243000007</v>
      </c>
      <c r="E27" s="13">
        <f>SUM(E21:E26)</f>
        <v>7316.2932900000142</v>
      </c>
      <c r="F27" s="35"/>
      <c r="G27" s="90" t="s">
        <v>9</v>
      </c>
      <c r="H27" s="9" t="s">
        <v>51</v>
      </c>
      <c r="I27" s="20"/>
      <c r="K27" s="9"/>
      <c r="L27" s="9"/>
      <c r="M27" s="9"/>
      <c r="N27" s="9"/>
      <c r="O27" s="72"/>
      <c r="P27" s="1"/>
      <c r="Q27" s="34"/>
      <c r="R27" s="99" t="s">
        <v>28</v>
      </c>
      <c r="S27" s="98"/>
    </row>
    <row r="28" spans="1:23" ht="15.6">
      <c r="A28" s="1"/>
      <c r="B28" s="33" t="s">
        <v>52</v>
      </c>
      <c r="C28" s="46" t="s">
        <v>28</v>
      </c>
      <c r="D28" s="46" t="s">
        <v>28</v>
      </c>
      <c r="E28" s="38"/>
      <c r="F28" s="35"/>
      <c r="H28" s="9" t="s">
        <v>53</v>
      </c>
      <c r="I28" s="72"/>
      <c r="J28" s="20"/>
      <c r="K28" s="20"/>
      <c r="L28" s="20"/>
      <c r="M28" s="20"/>
      <c r="N28" s="20"/>
      <c r="O28" s="20"/>
      <c r="P28" s="1"/>
      <c r="Q28" s="34"/>
      <c r="R28" s="99" t="s">
        <v>28</v>
      </c>
      <c r="S28" s="98"/>
    </row>
    <row r="29" spans="1:23" ht="15.6">
      <c r="A29" s="1"/>
      <c r="B29" s="42" t="s">
        <v>54</v>
      </c>
      <c r="C29" s="65">
        <v>98796.044110000003</v>
      </c>
      <c r="D29" s="65">
        <v>98796.044110000003</v>
      </c>
      <c r="E29" s="40">
        <f>+C29-D29</f>
        <v>0</v>
      </c>
      <c r="F29" s="35"/>
      <c r="G29" s="90" t="s">
        <v>10</v>
      </c>
      <c r="H29" s="9" t="s">
        <v>55</v>
      </c>
      <c r="I29" s="5"/>
      <c r="J29" s="72"/>
      <c r="K29" s="5"/>
      <c r="L29" s="5"/>
      <c r="M29" s="5"/>
      <c r="N29" s="5"/>
      <c r="O29" s="5"/>
      <c r="P29" s="1"/>
      <c r="Q29" s="34"/>
      <c r="R29" s="99"/>
      <c r="S29" s="98"/>
    </row>
    <row r="30" spans="1:23" ht="15.6">
      <c r="A30" s="1"/>
      <c r="B30" s="70" t="s">
        <v>56</v>
      </c>
      <c r="C30" s="65">
        <v>77871.812109999999</v>
      </c>
      <c r="D30" s="65">
        <v>77871.812109999999</v>
      </c>
      <c r="E30" s="40">
        <f>+C30-D30</f>
        <v>0</v>
      </c>
      <c r="F30" s="35"/>
      <c r="G30" s="90" t="s">
        <v>11</v>
      </c>
      <c r="H30" s="5" t="s">
        <v>57</v>
      </c>
      <c r="I30" s="5"/>
      <c r="J30" s="5"/>
      <c r="K30" s="5"/>
      <c r="L30" s="5"/>
      <c r="M30" s="5"/>
      <c r="N30" s="5"/>
      <c r="O30" s="5"/>
      <c r="P30" s="1"/>
      <c r="Q30" s="34"/>
      <c r="R30" s="99"/>
      <c r="S30" s="98"/>
    </row>
    <row r="31" spans="1:23" ht="15.6">
      <c r="A31" s="1"/>
      <c r="B31" s="42" t="s">
        <v>58</v>
      </c>
      <c r="C31" s="65"/>
      <c r="D31" s="65"/>
      <c r="E31" s="13"/>
      <c r="F31" s="35"/>
      <c r="G31" s="90" t="s">
        <v>12</v>
      </c>
      <c r="H31" s="86" t="s">
        <v>59</v>
      </c>
      <c r="J31" s="5"/>
      <c r="K31" s="5"/>
      <c r="L31" s="5"/>
      <c r="M31" s="5"/>
      <c r="N31" s="5"/>
      <c r="O31" s="5"/>
      <c r="P31" s="1"/>
      <c r="Q31" s="14"/>
      <c r="R31" s="99"/>
      <c r="S31" s="98"/>
    </row>
    <row r="32" spans="1:23" ht="15.6">
      <c r="A32" s="1"/>
      <c r="B32" s="70" t="s">
        <v>60</v>
      </c>
      <c r="C32" s="65">
        <v>63340</v>
      </c>
      <c r="D32" s="65">
        <v>62951.975999999995</v>
      </c>
      <c r="E32" s="64">
        <f>C32-D32</f>
        <v>388.02400000000489</v>
      </c>
      <c r="F32" s="15" t="s">
        <v>28</v>
      </c>
      <c r="G32" s="90" t="s">
        <v>13</v>
      </c>
      <c r="H32" s="9" t="s">
        <v>61</v>
      </c>
      <c r="R32" s="99"/>
      <c r="S32" s="98" t="s">
        <v>28</v>
      </c>
    </row>
    <row r="33" spans="1:21" ht="15.6">
      <c r="A33" s="1"/>
      <c r="B33" s="70" t="s">
        <v>62</v>
      </c>
      <c r="C33" s="65">
        <v>-280.51598999999999</v>
      </c>
      <c r="D33" s="65"/>
      <c r="E33" s="64">
        <f>C33-D33</f>
        <v>-280.51598999999999</v>
      </c>
      <c r="F33" s="15"/>
      <c r="R33" s="99"/>
      <c r="S33" s="98"/>
    </row>
    <row r="34" spans="1:21" ht="15.6">
      <c r="A34" s="1"/>
      <c r="B34" s="42" t="s">
        <v>63</v>
      </c>
      <c r="C34" s="65">
        <v>3333.5889999999999</v>
      </c>
      <c r="D34" s="65">
        <v>6176</v>
      </c>
      <c r="E34" s="40">
        <f>+C34-D34</f>
        <v>-2842.4110000000001</v>
      </c>
      <c r="F34" s="15"/>
      <c r="G34" s="77" t="s">
        <v>28</v>
      </c>
      <c r="H34" s="5"/>
      <c r="I34" s="5"/>
      <c r="J34" s="5"/>
      <c r="K34" s="5"/>
      <c r="L34" s="5"/>
      <c r="M34" s="5"/>
      <c r="N34" s="5"/>
      <c r="O34" s="5"/>
      <c r="P34" s="1"/>
      <c r="Q34" s="14"/>
      <c r="R34" s="99"/>
      <c r="S34" s="98"/>
    </row>
    <row r="35" spans="1:21" ht="15.6">
      <c r="A35" s="1"/>
      <c r="B35" s="41" t="s">
        <v>64</v>
      </c>
      <c r="C35" s="66">
        <v>-5478</v>
      </c>
      <c r="D35" s="66">
        <v>-5478</v>
      </c>
      <c r="E35" s="62">
        <f>+C35-D35</f>
        <v>0</v>
      </c>
      <c r="F35" s="35"/>
      <c r="G35" s="77" t="s">
        <v>28</v>
      </c>
      <c r="H35" s="5"/>
      <c r="I35" s="9"/>
      <c r="J35" s="5"/>
      <c r="K35" s="5"/>
      <c r="L35" s="5"/>
      <c r="M35" s="5"/>
      <c r="N35" s="5"/>
      <c r="O35" s="5"/>
      <c r="P35" s="102"/>
      <c r="Q35" s="102"/>
      <c r="R35" s="104"/>
      <c r="S35" s="98"/>
      <c r="T35" s="105"/>
    </row>
    <row r="36" spans="1:21" ht="15.6">
      <c r="A36" s="1"/>
      <c r="B36" s="41" t="s">
        <v>65</v>
      </c>
      <c r="C36" s="64">
        <f>SUM(C32:C35)</f>
        <v>60915.073009999993</v>
      </c>
      <c r="D36" s="64">
        <f>SUM(D32:D35)</f>
        <v>63649.975999999995</v>
      </c>
      <c r="E36" s="40">
        <f>+C36-D36</f>
        <v>-2734.9029900000023</v>
      </c>
      <c r="F36" s="15"/>
      <c r="G36" s="77" t="s">
        <v>28</v>
      </c>
      <c r="H36" s="5"/>
      <c r="I36" s="5"/>
      <c r="J36" s="5"/>
      <c r="K36" s="5"/>
      <c r="L36" s="5"/>
      <c r="M36" s="5"/>
      <c r="N36" s="5"/>
      <c r="O36" s="5"/>
      <c r="P36" s="102"/>
      <c r="Q36" s="102"/>
      <c r="R36" s="104"/>
      <c r="T36" s="105"/>
    </row>
    <row r="37" spans="1:21" ht="15.6">
      <c r="A37" s="1"/>
      <c r="B37" s="41" t="s">
        <v>66</v>
      </c>
      <c r="C37" s="65">
        <v>2500</v>
      </c>
      <c r="D37" s="65">
        <v>2500</v>
      </c>
      <c r="E37" s="40">
        <f>+C37-D37</f>
        <v>0</v>
      </c>
      <c r="F37" s="15"/>
      <c r="G37" s="77"/>
      <c r="H37" s="5"/>
      <c r="I37" s="5"/>
      <c r="J37" s="5"/>
      <c r="K37" s="5"/>
      <c r="L37" s="5"/>
      <c r="M37" s="5"/>
      <c r="N37" s="5"/>
      <c r="O37" s="5"/>
      <c r="P37" s="102"/>
      <c r="Q37" s="102"/>
      <c r="R37" s="104"/>
    </row>
    <row r="38" spans="1:21" ht="15.6">
      <c r="A38" s="1"/>
      <c r="B38" s="41" t="s">
        <v>67</v>
      </c>
      <c r="C38" s="65">
        <f>+C36+C30+C29+C37</f>
        <v>240082.92923000001</v>
      </c>
      <c r="D38" s="65">
        <f>+D36+D30+D29+D37</f>
        <v>242817.83221999998</v>
      </c>
      <c r="E38" s="40">
        <f>+C38-D38</f>
        <v>-2734.9029899999732</v>
      </c>
      <c r="F38" s="18"/>
      <c r="G38" s="15"/>
      <c r="H38" s="15"/>
      <c r="I38" s="5"/>
      <c r="J38" s="15"/>
      <c r="K38" s="15"/>
      <c r="L38" s="15"/>
      <c r="M38" s="15"/>
      <c r="N38" s="15"/>
      <c r="O38" s="15"/>
      <c r="P38" s="102"/>
      <c r="Q38" s="102"/>
      <c r="R38" s="104"/>
      <c r="T38" s="105"/>
    </row>
    <row r="39" spans="1:21" ht="15.6">
      <c r="A39" s="1"/>
      <c r="B39" s="39" t="s">
        <v>68</v>
      </c>
      <c r="C39" s="96">
        <f>C19+C27+C38</f>
        <v>867721.95049000008</v>
      </c>
      <c r="D39" s="96">
        <f>D19+D27+D38</f>
        <v>887565.22908000008</v>
      </c>
      <c r="E39" s="97">
        <f>E19+E27+E38</f>
        <v>-19843.278589999987</v>
      </c>
      <c r="F39" s="38"/>
      <c r="G39" s="18"/>
      <c r="H39" s="18"/>
      <c r="I39" s="18"/>
      <c r="J39" s="18"/>
      <c r="K39" s="18"/>
      <c r="L39" s="18"/>
      <c r="M39" s="18"/>
      <c r="N39" s="18"/>
      <c r="O39" s="18"/>
      <c r="P39" s="102"/>
      <c r="Q39" s="102"/>
      <c r="R39" s="104"/>
      <c r="T39" s="105"/>
    </row>
    <row r="40" spans="1:21">
      <c r="A40" s="1"/>
      <c r="B40" s="35"/>
      <c r="C40" s="114"/>
      <c r="D40" s="114"/>
      <c r="E40" s="114"/>
      <c r="F40" s="18"/>
      <c r="G40" s="35"/>
      <c r="H40" s="35"/>
      <c r="I40" s="35"/>
      <c r="J40" s="35"/>
      <c r="K40" s="18"/>
      <c r="L40" s="35"/>
      <c r="M40" s="35"/>
      <c r="N40" s="35"/>
      <c r="O40" s="35"/>
      <c r="P40" s="102"/>
      <c r="Q40" s="102"/>
      <c r="R40" s="104"/>
      <c r="S40" s="58"/>
      <c r="T40" s="38"/>
      <c r="U40" s="38"/>
    </row>
    <row r="41" spans="1:21" ht="35.25" customHeight="1">
      <c r="A41" s="1"/>
      <c r="B41" s="33" t="s">
        <v>69</v>
      </c>
      <c r="C41" s="125" t="str">
        <f>C6</f>
        <v>Regulatory (MIFRS)</v>
      </c>
      <c r="D41" s="127" t="str">
        <f>D6</f>
        <v>Audited (IFRS)</v>
      </c>
      <c r="E41" s="129" t="str">
        <f>E6</f>
        <v>Difference</v>
      </c>
      <c r="F41" s="35"/>
      <c r="G41" s="18"/>
      <c r="H41" s="18"/>
      <c r="I41" s="18"/>
      <c r="J41" s="18"/>
      <c r="K41" s="18"/>
      <c r="L41" s="18"/>
      <c r="M41" s="18"/>
      <c r="N41" s="18"/>
      <c r="O41" s="18"/>
      <c r="P41" s="102"/>
      <c r="Q41" s="102"/>
      <c r="R41" s="104"/>
      <c r="T41" s="105"/>
    </row>
    <row r="42" spans="1:21" ht="15.6">
      <c r="A42" s="1"/>
      <c r="B42" s="33"/>
      <c r="C42" s="126"/>
      <c r="D42" s="128"/>
      <c r="E42" s="130"/>
      <c r="F42" s="35"/>
      <c r="H42" s="1"/>
      <c r="I42" s="1"/>
      <c r="J42" s="1"/>
      <c r="K42" s="1"/>
      <c r="L42" s="1"/>
      <c r="M42" s="1"/>
      <c r="N42" s="1"/>
      <c r="O42" s="1"/>
      <c r="P42" s="102"/>
      <c r="Q42" s="102"/>
      <c r="R42" s="104"/>
    </row>
    <row r="43" spans="1:21" ht="15.6">
      <c r="A43" s="1"/>
      <c r="B43" s="33" t="s">
        <v>70</v>
      </c>
      <c r="C43" s="32"/>
      <c r="D43" s="67"/>
      <c r="E43" s="32"/>
      <c r="F43" s="22"/>
      <c r="G43" s="86"/>
      <c r="H43" s="1"/>
      <c r="I43" s="1"/>
      <c r="J43" s="1"/>
      <c r="K43" s="1"/>
      <c r="L43" s="1"/>
      <c r="M43" s="1"/>
      <c r="N43" s="1"/>
      <c r="O43" s="1"/>
      <c r="P43" s="1"/>
      <c r="Q43" s="103"/>
      <c r="R43" s="104"/>
      <c r="S43" s="104"/>
    </row>
    <row r="44" spans="1:21" ht="15.6">
      <c r="A44" s="1"/>
      <c r="B44" s="10" t="s">
        <v>71</v>
      </c>
      <c r="C44" s="65">
        <v>406873.36155999999</v>
      </c>
      <c r="D44" s="65">
        <v>421522.12599999999</v>
      </c>
      <c r="E44" s="13">
        <f>C44-D44</f>
        <v>-14648.764439999999</v>
      </c>
      <c r="F44" s="15"/>
      <c r="G44" s="86"/>
      <c r="H44" s="1"/>
      <c r="I44" s="109" t="s">
        <v>28</v>
      </c>
      <c r="J44" s="109" t="s">
        <v>7</v>
      </c>
      <c r="K44" s="109" t="s">
        <v>8</v>
      </c>
      <c r="L44" s="109" t="s">
        <v>9</v>
      </c>
      <c r="M44" s="109" t="s">
        <v>10</v>
      </c>
      <c r="N44" s="1"/>
      <c r="O44" s="1"/>
      <c r="P44" s="1"/>
      <c r="Q44" s="14"/>
      <c r="R44" s="14"/>
    </row>
    <row r="45" spans="1:21" ht="15.6">
      <c r="A45" s="1"/>
      <c r="B45" s="10" t="s">
        <v>72</v>
      </c>
      <c r="C45" s="65">
        <v>89950.431299999997</v>
      </c>
      <c r="D45" s="65">
        <v>97459.254000000001</v>
      </c>
      <c r="E45" s="13">
        <f>C45-D45</f>
        <v>-7508.8227000000043</v>
      </c>
      <c r="F45" s="15"/>
      <c r="G45" s="107" t="s">
        <v>43</v>
      </c>
      <c r="H45" s="37"/>
      <c r="I45" s="37"/>
      <c r="J45" s="37"/>
      <c r="K45" s="122" t="s">
        <v>73</v>
      </c>
      <c r="L45" s="122" t="s">
        <v>74</v>
      </c>
      <c r="M45" s="122" t="s">
        <v>75</v>
      </c>
      <c r="N45" s="36"/>
      <c r="O45" s="1"/>
      <c r="P45" s="1"/>
      <c r="Q45" s="1"/>
      <c r="R45" s="1"/>
      <c r="S45" s="14"/>
      <c r="T45" s="14"/>
      <c r="U45" s="57"/>
    </row>
    <row r="46" spans="1:21" ht="15.75" customHeight="1">
      <c r="A46" s="1"/>
      <c r="B46" s="29" t="s">
        <v>76</v>
      </c>
      <c r="C46" s="66">
        <v>-2306.6125199999997</v>
      </c>
      <c r="D46" s="66">
        <v>6572.8090000000002</v>
      </c>
      <c r="E46" s="16">
        <f>+C46-D46</f>
        <v>-8879.4215199999999</v>
      </c>
      <c r="F46" s="15"/>
      <c r="G46" s="21"/>
      <c r="H46" s="5"/>
      <c r="I46" s="30" t="s">
        <v>77</v>
      </c>
      <c r="J46" s="30"/>
      <c r="K46" s="123"/>
      <c r="L46" s="123"/>
      <c r="M46" s="123"/>
      <c r="N46" s="91"/>
      <c r="O46" s="30"/>
      <c r="P46" s="30"/>
      <c r="Q46" s="119"/>
      <c r="R46" s="1"/>
      <c r="S46" s="14"/>
      <c r="T46" s="14"/>
      <c r="U46" s="57"/>
    </row>
    <row r="47" spans="1:21" ht="15.6">
      <c r="A47" s="1"/>
      <c r="B47" s="10"/>
      <c r="C47" s="65">
        <f>SUM(C44:C46)</f>
        <v>494517.18033999996</v>
      </c>
      <c r="D47" s="65">
        <f>SUM(D44:D46)</f>
        <v>525554.18900000001</v>
      </c>
      <c r="E47" s="13">
        <f>SUM(E44:E46)</f>
        <v>-31037.008660000003</v>
      </c>
      <c r="F47" s="22"/>
      <c r="G47" s="21"/>
      <c r="H47" s="5"/>
      <c r="I47" s="28" t="s">
        <v>78</v>
      </c>
      <c r="J47" s="27" t="s">
        <v>15</v>
      </c>
      <c r="K47" s="124"/>
      <c r="L47" s="124"/>
      <c r="M47" s="124"/>
      <c r="N47" s="108" t="s">
        <v>22</v>
      </c>
      <c r="O47" s="106"/>
      <c r="P47" s="106"/>
      <c r="Q47" s="119"/>
      <c r="R47" s="1"/>
      <c r="S47" s="19"/>
      <c r="T47" s="26"/>
      <c r="U47" s="57"/>
    </row>
    <row r="48" spans="1:21" ht="15.6">
      <c r="A48" s="1"/>
      <c r="B48" s="25" t="s">
        <v>79</v>
      </c>
      <c r="C48" s="65"/>
      <c r="D48" s="65"/>
      <c r="E48" s="13"/>
      <c r="F48" s="12"/>
      <c r="G48" s="71" t="s">
        <v>71</v>
      </c>
      <c r="H48" s="9"/>
      <c r="I48" s="72">
        <v>-14648.761</v>
      </c>
      <c r="J48" s="72"/>
      <c r="K48" s="9"/>
      <c r="L48" s="9"/>
      <c r="M48" s="9"/>
      <c r="N48" s="92">
        <f>SUM(I48:M48)</f>
        <v>-14648.761</v>
      </c>
      <c r="O48" s="9"/>
      <c r="P48" s="117"/>
      <c r="Q48" s="72"/>
      <c r="R48" s="1"/>
      <c r="S48" s="11"/>
      <c r="T48" s="11"/>
      <c r="U48" s="57"/>
    </row>
    <row r="49" spans="1:21" ht="15.6">
      <c r="A49" s="1"/>
      <c r="B49" s="10" t="s">
        <v>80</v>
      </c>
      <c r="C49" s="65">
        <v>406873.36099999998</v>
      </c>
      <c r="D49" s="65">
        <v>412905.25599999999</v>
      </c>
      <c r="E49" s="13">
        <f>D49-C49</f>
        <v>6031.8950000000186</v>
      </c>
      <c r="F49" s="15"/>
      <c r="G49" s="71" t="s">
        <v>81</v>
      </c>
      <c r="H49" s="9"/>
      <c r="I49" s="72">
        <v>-3885.9180000000001</v>
      </c>
      <c r="J49" s="72">
        <v>-3700.3257899999999</v>
      </c>
      <c r="K49" s="72">
        <v>77.419290000000004</v>
      </c>
      <c r="L49" s="72"/>
      <c r="M49" s="72"/>
      <c r="N49" s="92">
        <f t="shared" ref="N49:N55" si="3">SUM(I49:M49)</f>
        <v>-7508.8245000000006</v>
      </c>
      <c r="O49" s="72"/>
      <c r="P49" s="117"/>
      <c r="Q49" s="72"/>
      <c r="R49" s="1"/>
      <c r="S49" s="14"/>
      <c r="T49" s="14"/>
      <c r="U49" s="57"/>
    </row>
    <row r="50" spans="1:21" ht="15.6">
      <c r="A50" s="1"/>
      <c r="B50" s="10" t="s">
        <v>82</v>
      </c>
      <c r="C50" s="65">
        <v>48103.999000000003</v>
      </c>
      <c r="D50" s="65">
        <v>50042.084999999999</v>
      </c>
      <c r="E50" s="13">
        <f>D50-C50</f>
        <v>1938.0859999999957</v>
      </c>
      <c r="F50" s="15"/>
      <c r="G50" s="73" t="s">
        <v>83</v>
      </c>
      <c r="H50" s="9"/>
      <c r="I50" s="72">
        <v>452.70499999999998</v>
      </c>
      <c r="J50" s="72">
        <v>-102.16276000000001</v>
      </c>
      <c r="K50" s="72">
        <v>-77.419290000000004</v>
      </c>
      <c r="L50" s="72">
        <v>-11081.360699999999</v>
      </c>
      <c r="M50" s="72">
        <v>1928.8189199999999</v>
      </c>
      <c r="N50" s="92">
        <f t="shared" si="3"/>
        <v>-8879.4188299999987</v>
      </c>
      <c r="O50" s="72"/>
      <c r="P50" s="117"/>
      <c r="Q50" s="72"/>
      <c r="R50" s="1"/>
      <c r="S50" s="14"/>
      <c r="T50" s="14"/>
      <c r="U50" s="57"/>
    </row>
    <row r="51" spans="1:21" ht="15.6">
      <c r="A51" s="1"/>
      <c r="B51" s="10" t="s">
        <v>84</v>
      </c>
      <c r="C51" s="66">
        <v>23539.056</v>
      </c>
      <c r="D51" s="66">
        <v>24499.133000000002</v>
      </c>
      <c r="E51" s="16">
        <f>D51-C51</f>
        <v>960.07700000000114</v>
      </c>
      <c r="F51" s="15"/>
      <c r="G51" s="71" t="s">
        <v>80</v>
      </c>
      <c r="H51" s="9"/>
      <c r="I51" s="72">
        <v>6031.8959999999997</v>
      </c>
      <c r="J51" s="72"/>
      <c r="K51" s="9"/>
      <c r="L51" s="9"/>
      <c r="M51" s="9"/>
      <c r="N51" s="92">
        <f t="shared" si="3"/>
        <v>6031.8959999999997</v>
      </c>
      <c r="O51" s="9"/>
      <c r="P51" s="117"/>
      <c r="Q51" s="72"/>
      <c r="R51" s="1"/>
      <c r="S51" s="14"/>
      <c r="T51" s="14"/>
      <c r="U51" s="57"/>
    </row>
    <row r="52" spans="1:21" ht="15.6">
      <c r="A52" s="1"/>
      <c r="B52" s="24"/>
      <c r="C52" s="65">
        <f>SUM(C49:C51)</f>
        <v>478516.41599999997</v>
      </c>
      <c r="D52" s="65">
        <f>SUM(D49:D51)</f>
        <v>487446.47400000005</v>
      </c>
      <c r="E52" s="13">
        <f>SUM(E49:E51)</f>
        <v>8930.0580000000155</v>
      </c>
      <c r="F52" s="22"/>
      <c r="G52" s="71" t="s">
        <v>82</v>
      </c>
      <c r="H52" s="9"/>
      <c r="I52" s="72">
        <v>1938.0830000000001</v>
      </c>
      <c r="J52" s="72"/>
      <c r="K52" s="72"/>
      <c r="L52" s="72"/>
      <c r="M52" s="72"/>
      <c r="N52" s="92">
        <f t="shared" si="3"/>
        <v>1938.0830000000001</v>
      </c>
      <c r="O52" s="72"/>
      <c r="P52" s="117"/>
      <c r="Q52" s="72"/>
      <c r="R52" s="1"/>
      <c r="S52" s="19"/>
      <c r="T52" s="19"/>
      <c r="U52" s="57"/>
    </row>
    <row r="53" spans="1:21" ht="15" customHeight="1">
      <c r="A53" s="1"/>
      <c r="B53" s="10" t="s">
        <v>85</v>
      </c>
      <c r="C53" s="66">
        <f>C47-C52</f>
        <v>16000.764339999994</v>
      </c>
      <c r="D53" s="66">
        <f>D47-D52</f>
        <v>38107.714999999967</v>
      </c>
      <c r="E53" s="16">
        <f>E47+E52</f>
        <v>-22106.950659999988</v>
      </c>
      <c r="F53" s="22"/>
      <c r="G53" s="71" t="s">
        <v>84</v>
      </c>
      <c r="H53" s="9"/>
      <c r="I53" s="72" t="s">
        <v>28</v>
      </c>
      <c r="J53" s="72">
        <v>960.07754999999997</v>
      </c>
      <c r="K53" s="72"/>
      <c r="L53" s="72"/>
      <c r="M53" s="72"/>
      <c r="N53" s="92">
        <f t="shared" si="3"/>
        <v>960.07754999999997</v>
      </c>
      <c r="O53" s="72"/>
      <c r="P53" s="117"/>
      <c r="Q53" s="72"/>
      <c r="R53" s="1"/>
      <c r="S53" s="19"/>
      <c r="T53" s="19"/>
      <c r="U53" s="57"/>
    </row>
    <row r="54" spans="1:21" ht="15.6">
      <c r="A54" s="1"/>
      <c r="B54" s="10" t="s">
        <v>86</v>
      </c>
      <c r="C54" s="65">
        <v>0</v>
      </c>
      <c r="D54" s="65">
        <v>-205.875</v>
      </c>
      <c r="E54" s="13">
        <f>D54-C54</f>
        <v>-205.875</v>
      </c>
      <c r="F54" s="15"/>
      <c r="G54" s="74" t="s">
        <v>87</v>
      </c>
      <c r="H54" s="9"/>
      <c r="I54" s="72">
        <v>1023.533</v>
      </c>
      <c r="J54" s="72"/>
      <c r="K54" s="72"/>
      <c r="L54" s="72">
        <v>11081.360699999999</v>
      </c>
      <c r="M54" s="72">
        <v>-1928.8189199999999</v>
      </c>
      <c r="N54" s="92">
        <f t="shared" si="3"/>
        <v>10176.074779999999</v>
      </c>
      <c r="O54" s="72"/>
      <c r="P54" s="117"/>
      <c r="Q54" s="72"/>
      <c r="R54" s="1"/>
      <c r="S54" s="19"/>
      <c r="T54" s="19"/>
      <c r="U54" s="57"/>
    </row>
    <row r="55" spans="1:21" ht="15.6">
      <c r="A55" s="1"/>
      <c r="B55" s="24" t="s">
        <v>87</v>
      </c>
      <c r="C55" s="66">
        <v>16822.366000000002</v>
      </c>
      <c r="D55" s="66">
        <v>27204.315999999999</v>
      </c>
      <c r="E55" s="16">
        <f>D55-C55</f>
        <v>10381.949999999997</v>
      </c>
      <c r="F55" s="15"/>
      <c r="G55" s="71" t="s">
        <v>88</v>
      </c>
      <c r="H55" s="9"/>
      <c r="I55" s="72">
        <v>5472.22</v>
      </c>
      <c r="J55" s="72"/>
      <c r="K55" s="9"/>
      <c r="L55" s="9"/>
      <c r="M55" s="9"/>
      <c r="N55" s="92">
        <f t="shared" si="3"/>
        <v>5472.22</v>
      </c>
      <c r="O55" s="9"/>
      <c r="P55" s="117"/>
      <c r="Q55" s="72"/>
      <c r="R55" s="1"/>
      <c r="S55" s="14"/>
      <c r="T55" s="14"/>
      <c r="U55" s="57"/>
    </row>
    <row r="56" spans="1:21" ht="15.6">
      <c r="A56" s="1"/>
      <c r="B56" s="10" t="s">
        <v>89</v>
      </c>
      <c r="C56" s="65">
        <f>C53-C54-C55</f>
        <v>-821.60166000000754</v>
      </c>
      <c r="D56" s="65">
        <f>D53-D54-D55</f>
        <v>11109.273999999969</v>
      </c>
      <c r="E56" s="13">
        <f>E53+E54+E55</f>
        <v>-11930.875659999991</v>
      </c>
      <c r="F56" s="22"/>
      <c r="G56" s="6" t="s">
        <v>90</v>
      </c>
      <c r="H56" s="5"/>
      <c r="I56" s="23">
        <f>SUM(I48:I55)</f>
        <v>-3616.2419999999975</v>
      </c>
      <c r="J56" s="23">
        <f>SUM(J48:J55)</f>
        <v>-2842.4110000000001</v>
      </c>
      <c r="K56" s="23">
        <f t="shared" ref="K56:N56" si="4">SUM(K48:K55)</f>
        <v>0</v>
      </c>
      <c r="L56" s="23">
        <f t="shared" si="4"/>
        <v>0</v>
      </c>
      <c r="M56" s="23">
        <f t="shared" si="4"/>
        <v>0</v>
      </c>
      <c r="N56" s="93">
        <f t="shared" si="4"/>
        <v>-6458.653000000003</v>
      </c>
      <c r="O56" s="20"/>
      <c r="P56" s="118"/>
      <c r="Q56" s="72"/>
      <c r="R56" s="1"/>
      <c r="S56" s="19"/>
      <c r="T56" s="19"/>
      <c r="U56" s="57"/>
    </row>
    <row r="57" spans="1:21" ht="15.6">
      <c r="A57" s="1"/>
      <c r="B57" s="10" t="s">
        <v>88</v>
      </c>
      <c r="C57" s="66">
        <v>-4155.1629999999996</v>
      </c>
      <c r="D57" s="66">
        <v>1318.057</v>
      </c>
      <c r="E57" s="16">
        <f>D57-C57</f>
        <v>5473.2199999999993</v>
      </c>
      <c r="F57" s="15"/>
      <c r="G57" s="21"/>
      <c r="H57" s="5"/>
      <c r="I57" s="20"/>
      <c r="J57" s="5"/>
      <c r="K57" s="5"/>
      <c r="L57" s="5"/>
      <c r="M57" s="5"/>
      <c r="N57" s="94"/>
      <c r="O57" s="5"/>
      <c r="P57" s="118"/>
      <c r="Q57" s="72"/>
      <c r="R57" s="1"/>
      <c r="S57" s="14"/>
      <c r="T57" s="14"/>
      <c r="U57" s="57"/>
    </row>
    <row r="58" spans="1:21" ht="15.6">
      <c r="A58" s="1"/>
      <c r="B58" s="10" t="s">
        <v>91</v>
      </c>
      <c r="C58" s="65">
        <f>C56-C57</f>
        <v>3333.561339999992</v>
      </c>
      <c r="D58" s="65">
        <f>D56-D57</f>
        <v>9791.2169999999678</v>
      </c>
      <c r="E58" s="13">
        <f>E56+E57</f>
        <v>-6457.6556599999913</v>
      </c>
      <c r="F58" s="18"/>
      <c r="G58" s="6" t="s">
        <v>92</v>
      </c>
      <c r="H58" s="5"/>
      <c r="I58" s="5"/>
      <c r="J58" s="5"/>
      <c r="K58" s="5"/>
      <c r="L58" s="5"/>
      <c r="M58" s="5"/>
      <c r="N58" s="94"/>
      <c r="O58" s="5"/>
      <c r="P58" s="118"/>
      <c r="Q58" s="9"/>
      <c r="R58" s="1"/>
      <c r="S58" s="17"/>
      <c r="T58" s="17"/>
      <c r="U58" s="57"/>
    </row>
    <row r="59" spans="1:21" ht="15.6">
      <c r="A59" s="1"/>
      <c r="B59" s="10" t="s">
        <v>93</v>
      </c>
      <c r="C59" s="66"/>
      <c r="D59" s="66">
        <v>-3615.241</v>
      </c>
      <c r="E59" s="16">
        <f>C59-D59</f>
        <v>3615.241</v>
      </c>
      <c r="F59" s="15"/>
      <c r="G59" s="4" t="s">
        <v>28</v>
      </c>
      <c r="H59" s="3"/>
      <c r="I59" s="3"/>
      <c r="J59" s="3"/>
      <c r="K59" s="3"/>
      <c r="L59" s="3"/>
      <c r="M59" s="3"/>
      <c r="N59" s="95"/>
      <c r="O59" s="5"/>
      <c r="P59" s="118"/>
      <c r="Q59" s="20"/>
      <c r="R59" s="1"/>
      <c r="S59" s="14"/>
      <c r="T59" s="14"/>
      <c r="U59" s="57"/>
    </row>
    <row r="60" spans="1:21" ht="15.6">
      <c r="A60" s="1"/>
      <c r="B60" s="10"/>
      <c r="C60" s="65">
        <f>C58+C59</f>
        <v>3333.561339999992</v>
      </c>
      <c r="D60" s="65">
        <f>D58+D59</f>
        <v>6175.9759999999678</v>
      </c>
      <c r="E60" s="13">
        <f>E58+E59</f>
        <v>-2842.4146599999913</v>
      </c>
      <c r="F60" s="12"/>
      <c r="G60" s="87" t="s">
        <v>28</v>
      </c>
      <c r="H60" s="88"/>
      <c r="I60" s="88"/>
      <c r="J60" s="88"/>
      <c r="K60" s="88"/>
      <c r="L60" s="88"/>
      <c r="M60" s="5"/>
      <c r="N60" s="5"/>
      <c r="O60" s="5"/>
      <c r="P60" s="120"/>
      <c r="Q60" s="11"/>
      <c r="R60" s="11"/>
    </row>
    <row r="61" spans="1:21" ht="15.6">
      <c r="A61" s="1"/>
      <c r="B61" s="10" t="s">
        <v>94</v>
      </c>
      <c r="C61" s="68">
        <v>-620.55700000000002</v>
      </c>
      <c r="D61" s="68">
        <v>-620.55700000000002</v>
      </c>
      <c r="E61" s="1">
        <f>C61-D61</f>
        <v>0</v>
      </c>
      <c r="F61" s="1"/>
      <c r="G61" s="90" t="s">
        <v>7</v>
      </c>
      <c r="H61" s="9" t="s">
        <v>46</v>
      </c>
      <c r="I61" s="5"/>
      <c r="J61" s="5"/>
      <c r="K61" s="5"/>
      <c r="L61" s="5"/>
      <c r="M61" s="5"/>
      <c r="N61" s="5"/>
      <c r="O61" s="5"/>
      <c r="P61" s="120"/>
    </row>
    <row r="62" spans="1:21" ht="15.6">
      <c r="A62" s="1"/>
      <c r="B62" s="8" t="s">
        <v>95</v>
      </c>
      <c r="C62" s="69">
        <f>C60+C61</f>
        <v>2713.0043399999922</v>
      </c>
      <c r="D62" s="69">
        <f>D60+D61</f>
        <v>5555.418999999968</v>
      </c>
      <c r="E62" s="7">
        <f>C62-D62</f>
        <v>-2842.4146599999758</v>
      </c>
      <c r="F62" s="1"/>
      <c r="G62" s="90" t="s">
        <v>8</v>
      </c>
      <c r="H62" s="5" t="s">
        <v>96</v>
      </c>
      <c r="I62" s="9"/>
      <c r="J62" s="5"/>
      <c r="K62" s="5"/>
      <c r="L62" s="5"/>
      <c r="M62" s="5"/>
      <c r="N62" s="5"/>
      <c r="O62" s="5"/>
      <c r="P62" s="120"/>
    </row>
    <row r="63" spans="1:21">
      <c r="A63" s="1"/>
      <c r="B63" s="1"/>
      <c r="C63" s="1"/>
      <c r="D63" s="1"/>
      <c r="E63" s="1"/>
      <c r="F63" s="1"/>
      <c r="G63" s="90" t="s">
        <v>9</v>
      </c>
      <c r="H63" s="5" t="s">
        <v>97</v>
      </c>
      <c r="I63" s="5"/>
      <c r="J63" s="5"/>
      <c r="K63" s="5"/>
      <c r="L63" s="5"/>
      <c r="M63" s="5"/>
      <c r="N63" s="5"/>
      <c r="O63" s="5"/>
      <c r="P63" s="120"/>
    </row>
    <row r="64" spans="1:21">
      <c r="A64" s="1"/>
      <c r="B64" s="1"/>
      <c r="C64" s="1"/>
      <c r="D64" s="1"/>
      <c r="E64" s="1"/>
      <c r="F64" s="1"/>
      <c r="G64" s="90" t="s">
        <v>10</v>
      </c>
      <c r="H64" s="5" t="s">
        <v>97</v>
      </c>
      <c r="I64" s="5"/>
      <c r="J64" s="5"/>
      <c r="K64" s="5"/>
      <c r="L64" s="5"/>
      <c r="M64" s="5"/>
      <c r="N64" s="5"/>
      <c r="O64" s="5"/>
      <c r="P64" s="120"/>
    </row>
    <row r="65" spans="1:16">
      <c r="A65" s="1"/>
      <c r="B65" s="1"/>
      <c r="C65" s="2"/>
      <c r="D65" s="1"/>
      <c r="E65" s="1"/>
      <c r="F65" s="1"/>
      <c r="H65" s="1"/>
      <c r="I65" s="1"/>
      <c r="J65" s="1"/>
      <c r="K65" s="1"/>
      <c r="L65" s="1"/>
      <c r="M65" s="1"/>
      <c r="N65" s="1"/>
      <c r="O65" s="1"/>
      <c r="P65" s="121"/>
    </row>
    <row r="66" spans="1:16">
      <c r="A66" s="1"/>
      <c r="B66" s="1"/>
      <c r="C66" s="1"/>
      <c r="D66" s="1"/>
      <c r="E66" s="1"/>
      <c r="F66" s="1"/>
      <c r="G66" s="90"/>
      <c r="H66" s="1"/>
      <c r="I66" s="1"/>
      <c r="J66" s="1"/>
      <c r="K66" s="1"/>
      <c r="L66" s="1"/>
      <c r="M66" s="1"/>
      <c r="N66" s="1"/>
      <c r="O66" s="1"/>
      <c r="P66" s="1"/>
    </row>
    <row r="67" spans="1:16">
      <c r="A67" s="1"/>
      <c r="B67" s="1"/>
      <c r="C67" s="1"/>
      <c r="D67" s="1"/>
      <c r="E67" s="1"/>
      <c r="F67" s="1"/>
      <c r="G67" s="90"/>
      <c r="H67" s="1"/>
      <c r="I67" s="1"/>
      <c r="J67" s="1"/>
      <c r="K67" s="1"/>
      <c r="L67" s="1"/>
      <c r="M67" s="1"/>
      <c r="N67" s="1"/>
      <c r="O67" s="1"/>
      <c r="P67" s="1"/>
    </row>
    <row r="68" spans="1:16">
      <c r="A68" s="1"/>
      <c r="B68" s="1"/>
      <c r="C68" s="2"/>
      <c r="D68" s="1"/>
      <c r="E68" s="1"/>
      <c r="F68" s="1"/>
      <c r="G68" s="90"/>
      <c r="H68" s="1"/>
      <c r="I68" s="1"/>
      <c r="J68" s="1"/>
      <c r="K68" s="1"/>
      <c r="L68" s="1"/>
      <c r="M68" s="1"/>
      <c r="N68" s="1"/>
      <c r="O68" s="1"/>
      <c r="P68" s="1"/>
    </row>
    <row r="69" spans="1:1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>
      <c r="G108" s="1"/>
      <c r="H108" s="1"/>
      <c r="I108" s="1"/>
      <c r="J108" s="1"/>
      <c r="K108" s="1"/>
      <c r="L108" s="1"/>
      <c r="M108" s="1"/>
      <c r="N108" s="1"/>
      <c r="O108" s="1"/>
    </row>
  </sheetData>
  <mergeCells count="16">
    <mergeCell ref="M8:M10"/>
    <mergeCell ref="O8:O10"/>
    <mergeCell ref="K8:K10"/>
    <mergeCell ref="L8:L10"/>
    <mergeCell ref="N8:N10"/>
    <mergeCell ref="I8:I10"/>
    <mergeCell ref="J8:J10"/>
    <mergeCell ref="B3:E3"/>
    <mergeCell ref="B4:E4"/>
    <mergeCell ref="H8:H10"/>
    <mergeCell ref="K45:K47"/>
    <mergeCell ref="L45:L47"/>
    <mergeCell ref="M45:M47"/>
    <mergeCell ref="C41:C42"/>
    <mergeCell ref="D41:D42"/>
    <mergeCell ref="E41:E42"/>
  </mergeCells>
  <pageMargins left="0.23622047244094491" right="0.23622047244094491" top="0.74803149606299213" bottom="0.74803149606299213" header="0.31496062992125984" footer="0.31496062992125984"/>
  <pageSetup scale="66" fitToHeight="2" orientation="landscape" verticalDpi="1200" r:id="rId1"/>
  <rowBreaks count="1" manualBreakCount="1">
    <brk id="4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6" ma:contentTypeDescription="Create a new document." ma:contentTypeScope="" ma:versionID="b23234d36ada9a2c0e58a3c2dd89d137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ae6c52689359815722308d5d16eaa639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bb5cdf-5803-4e55-8f90-2858ffc370dd">
      <Terms xmlns="http://schemas.microsoft.com/office/infopath/2007/PartnerControls"/>
    </lcf76f155ced4ddcb4097134ff3c332f>
    <Status xmlns="1ebb5cdf-5803-4e55-8f90-2858ffc370dd">Ready to be Filed</Status>
    <LeadPen xmlns="1ebb5cdf-5803-4e55-8f90-2858ffc370dd">
      <UserInfo>
        <DisplayName/>
        <AccountId xsi:nil="true"/>
        <AccountType/>
      </UserInfo>
    </LeadPen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Witness xmlns="1ebb5cdf-5803-4e55-8f90-2858ffc370dd">
      <Value>Cynthia Chan</Value>
    </Witness>
  </documentManagement>
</p:properties>
</file>

<file path=customXml/itemProps1.xml><?xml version="1.0" encoding="utf-8"?>
<ds:datastoreItem xmlns:ds="http://schemas.openxmlformats.org/officeDocument/2006/customXml" ds:itemID="{85F8B263-B0A2-4AEE-89B5-7A988B5A02B8}"/>
</file>

<file path=customXml/itemProps2.xml><?xml version="1.0" encoding="utf-8"?>
<ds:datastoreItem xmlns:ds="http://schemas.openxmlformats.org/officeDocument/2006/customXml" ds:itemID="{FC63DF41-7828-4B4F-BB62-A959B09323DE}"/>
</file>

<file path=customXml/itemProps3.xml><?xml version="1.0" encoding="utf-8"?>
<ds:datastoreItem xmlns:ds="http://schemas.openxmlformats.org/officeDocument/2006/customXml" ds:itemID="{16C1A077-57ED-4A7C-B9F1-D01F2D904C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Reffle</dc:creator>
  <cp:keywords/>
  <dc:description/>
  <cp:lastModifiedBy>Carlisle Hannelas</cp:lastModifiedBy>
  <cp:revision/>
  <dcterms:created xsi:type="dcterms:W3CDTF">2020-06-30T17:52:09Z</dcterms:created>
  <dcterms:modified xsi:type="dcterms:W3CDTF">2025-12-13T14:59:13Z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