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Shared Documents/Exhibits (Working Drafts)/Exhibit 4 (OM&amp;A)/"/>
    </mc:Choice>
  </mc:AlternateContent>
  <xr:revisionPtr revIDLastSave="122" documentId="8_{4530B5FB-0EBD-49D6-B603-0F075861FA4E}" xr6:coauthVersionLast="47" xr6:coauthVersionMax="47" xr10:uidLastSave="{577AD953-3316-4985-ACE6-73E6E0CE72A5}"/>
  <bookViews>
    <workbookView xWindow="-120" yWindow="-120" windowWidth="29040" windowHeight="15720" xr2:uid="{D3014CC0-80D9-4580-BA8A-5E1AF44425B2}"/>
  </bookViews>
  <sheets>
    <sheet name="App2.-L OM&amp;A per Cust FTE" sheetId="1" r:id="rId1"/>
  </sheets>
  <definedNames>
    <definedName name="BridgeYear">#REF!</definedName>
    <definedName name="EBNUMBER">#REF!</definedName>
    <definedName name="RebaseYear">#REF!</definedName>
    <definedName name="Test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" l="1"/>
  <c r="M28" i="1"/>
  <c r="M27" i="1"/>
  <c r="M25" i="1"/>
  <c r="M24" i="1"/>
  <c r="M23" i="1"/>
  <c r="X28" i="1" l="1"/>
  <c r="W28" i="1"/>
  <c r="V28" i="1"/>
  <c r="U28" i="1"/>
  <c r="T28" i="1"/>
  <c r="S28" i="1"/>
  <c r="R28" i="1"/>
  <c r="Q28" i="1"/>
  <c r="P28" i="1"/>
  <c r="O28" i="1"/>
  <c r="N28" i="1"/>
  <c r="X27" i="1"/>
  <c r="W27" i="1"/>
  <c r="V27" i="1"/>
  <c r="U27" i="1"/>
  <c r="T27" i="1"/>
  <c r="S27" i="1"/>
  <c r="R27" i="1"/>
  <c r="Q27" i="1"/>
  <c r="P27" i="1"/>
  <c r="O27" i="1"/>
  <c r="N27" i="1"/>
  <c r="X24" i="1"/>
  <c r="W24" i="1"/>
  <c r="V24" i="1"/>
  <c r="U24" i="1"/>
  <c r="T24" i="1"/>
  <c r="S24" i="1"/>
  <c r="R24" i="1"/>
  <c r="Q24" i="1"/>
  <c r="P24" i="1"/>
  <c r="O24" i="1"/>
  <c r="N24" i="1"/>
  <c r="X23" i="1"/>
  <c r="W23" i="1"/>
  <c r="V23" i="1"/>
  <c r="U23" i="1"/>
  <c r="T23" i="1"/>
  <c r="S23" i="1"/>
  <c r="R23" i="1"/>
  <c r="Q23" i="1"/>
  <c r="P23" i="1"/>
  <c r="O23" i="1"/>
  <c r="N23" i="1"/>
  <c r="X18" i="1"/>
  <c r="X29" i="1" s="1"/>
  <c r="W18" i="1"/>
  <c r="W29" i="1" s="1"/>
  <c r="V18" i="1"/>
  <c r="V29" i="1" s="1"/>
  <c r="U18" i="1"/>
  <c r="U29" i="1" s="1"/>
  <c r="T18" i="1"/>
  <c r="T29" i="1" s="1"/>
  <c r="S18" i="1"/>
  <c r="S29" i="1" s="1"/>
  <c r="R18" i="1"/>
  <c r="R29" i="1" s="1"/>
  <c r="Q18" i="1"/>
  <c r="Q29" i="1" s="1"/>
  <c r="P18" i="1"/>
  <c r="P29" i="1" s="1"/>
  <c r="O18" i="1"/>
  <c r="O25" i="1" s="1"/>
  <c r="N18" i="1"/>
  <c r="N25" i="1" s="1"/>
  <c r="M18" i="1"/>
  <c r="P25" i="1" l="1"/>
  <c r="Q25" i="1"/>
  <c r="R25" i="1"/>
  <c r="T25" i="1"/>
  <c r="V25" i="1"/>
  <c r="U25" i="1"/>
  <c r="X25" i="1"/>
  <c r="S25" i="1"/>
  <c r="W25" i="1"/>
  <c r="N29" i="1"/>
  <c r="O29" i="1"/>
  <c r="D18" i="1"/>
  <c r="E18" i="1"/>
  <c r="F18" i="1"/>
  <c r="G18" i="1"/>
  <c r="H18" i="1"/>
  <c r="I18" i="1"/>
  <c r="J18" i="1"/>
  <c r="K18" i="1"/>
  <c r="L18" i="1"/>
  <c r="D28" i="1"/>
  <c r="E28" i="1"/>
  <c r="F28" i="1"/>
  <c r="G28" i="1"/>
  <c r="H28" i="1"/>
  <c r="I28" i="1"/>
  <c r="J21" i="1"/>
  <c r="K21" i="1"/>
  <c r="L21" i="1"/>
  <c r="D23" i="1"/>
  <c r="E23" i="1"/>
  <c r="F23" i="1"/>
  <c r="G23" i="1"/>
  <c r="H23" i="1"/>
  <c r="I23" i="1"/>
  <c r="J23" i="1"/>
  <c r="K23" i="1"/>
  <c r="L23" i="1"/>
  <c r="D24" i="1"/>
  <c r="E24" i="1"/>
  <c r="F24" i="1"/>
  <c r="G24" i="1"/>
  <c r="H24" i="1"/>
  <c r="I24" i="1"/>
  <c r="J24" i="1"/>
  <c r="K24" i="1"/>
  <c r="L24" i="1"/>
  <c r="D25" i="1"/>
  <c r="E25" i="1"/>
  <c r="F25" i="1"/>
  <c r="G25" i="1"/>
  <c r="H25" i="1"/>
  <c r="I25" i="1"/>
  <c r="J25" i="1"/>
  <c r="K25" i="1"/>
  <c r="L25" i="1"/>
  <c r="I27" i="1"/>
  <c r="K27" i="1"/>
  <c r="G27" i="1" l="1"/>
  <c r="H27" i="1"/>
  <c r="E27" i="1"/>
  <c r="D27" i="1"/>
  <c r="L29" i="1"/>
  <c r="K29" i="1"/>
  <c r="L27" i="1"/>
  <c r="I29" i="1"/>
  <c r="F27" i="1"/>
  <c r="G29" i="1"/>
  <c r="I21" i="1"/>
  <c r="D29" i="1"/>
  <c r="E21" i="1"/>
  <c r="J29" i="1"/>
  <c r="H29" i="1"/>
  <c r="F29" i="1"/>
  <c r="H21" i="1"/>
  <c r="E29" i="1"/>
  <c r="G21" i="1"/>
  <c r="F21" i="1"/>
  <c r="J27" i="1"/>
  <c r="D21" i="1"/>
  <c r="L28" i="1"/>
  <c r="K28" i="1"/>
  <c r="J28" i="1"/>
  <c r="R12" i="1"/>
  <c r="Q12" i="1" s="1"/>
  <c r="P12" i="1" s="1"/>
  <c r="O12" i="1" s="1"/>
  <c r="N12" i="1" s="1"/>
  <c r="M12" i="1" s="1"/>
  <c r="L12" i="1" s="1"/>
  <c r="K12" i="1" s="1"/>
  <c r="J12" i="1" s="1"/>
  <c r="I12" i="1" s="1"/>
  <c r="H12" i="1" s="1"/>
  <c r="G12" i="1" s="1"/>
  <c r="F12" i="1" s="1"/>
  <c r="E12" i="1" s="1"/>
  <c r="D12" i="1" s="1"/>
</calcChain>
</file>

<file path=xl/sharedStrings.xml><?xml version="1.0" encoding="utf-8"?>
<sst xmlns="http://schemas.openxmlformats.org/spreadsheetml/2006/main" count="57" uniqueCount="46">
  <si>
    <t>File Number:</t>
  </si>
  <si>
    <t>EB-2025-0312</t>
  </si>
  <si>
    <t>Exhibit:</t>
  </si>
  <si>
    <t>Tab:</t>
  </si>
  <si>
    <t>Schedule:</t>
  </si>
  <si>
    <t>Page:</t>
  </si>
  <si>
    <t>Date:</t>
  </si>
  <si>
    <t>Appendix 2-L</t>
  </si>
  <si>
    <t>Recoverable OM&amp;A Cost per Customer and per FTE</t>
  </si>
  <si>
    <t>2020 Actuals</t>
  </si>
  <si>
    <t>2021 Actuals</t>
  </si>
  <si>
    <t>2022 Actuals</t>
  </si>
  <si>
    <t>2023 Actuals</t>
  </si>
  <si>
    <t>2024 Actuals</t>
  </si>
  <si>
    <t>2025 Bridge Year</t>
  </si>
  <si>
    <t>2026 Bridge Year</t>
  </si>
  <si>
    <t>2027 Test Year</t>
  </si>
  <si>
    <t>Reporting Basis</t>
  </si>
  <si>
    <t>MIFRS</t>
  </si>
  <si>
    <t>OM&amp;A Costs</t>
  </si>
  <si>
    <t xml:space="preserve">     O&amp;M</t>
  </si>
  <si>
    <t xml:space="preserve">     Admin Expenses</t>
  </si>
  <si>
    <t>Total Recoverable OM&amp;A from Appendix 2-JA</t>
  </si>
  <si>
    <r>
      <t>Number of Customers</t>
    </r>
    <r>
      <rPr>
        <b/>
        <vertAlign val="superscript"/>
        <sz val="10"/>
        <rFont val="Arial"/>
        <family val="2"/>
      </rPr>
      <t>1</t>
    </r>
  </si>
  <si>
    <r>
      <t>Number of FTEs</t>
    </r>
    <r>
      <rPr>
        <b/>
        <vertAlign val="superscript"/>
        <sz val="10"/>
        <rFont val="Arial"/>
        <family val="2"/>
      </rPr>
      <t>2</t>
    </r>
  </si>
  <si>
    <t>Customers/FTEs</t>
  </si>
  <si>
    <t>OM&amp;A cost per customer</t>
  </si>
  <si>
    <t xml:space="preserve">     O&amp;M per customer</t>
  </si>
  <si>
    <t xml:space="preserve">     Admin per customer</t>
  </si>
  <si>
    <t xml:space="preserve">     Total OM&amp;A per customer</t>
  </si>
  <si>
    <t>OM&amp;A cost per FTE</t>
  </si>
  <si>
    <t xml:space="preserve">     O&amp;M per FTE</t>
  </si>
  <si>
    <t xml:space="preserve">     Admin per FTE</t>
  </si>
  <si>
    <t xml:space="preserve">     Total OM&amp;A per FTE</t>
  </si>
  <si>
    <t>Notes:</t>
  </si>
  <si>
    <t>Customer numbers and calculation methodology from Appendix 2-IB.</t>
  </si>
  <si>
    <t>FTEs align to Appendix 2-K. FTEs are calculated based on the total number of full-time hours worked by all employees in Elexicon in a year.</t>
  </si>
  <si>
    <t>2011 Actuals</t>
  </si>
  <si>
    <t>2012 Actuals</t>
  </si>
  <si>
    <t>2013 Actuals</t>
  </si>
  <si>
    <t>2014 Actuals</t>
  </si>
  <si>
    <t>2015 Actuals</t>
  </si>
  <si>
    <t>2016 Actuals</t>
  </si>
  <si>
    <t>2017 Actuals</t>
  </si>
  <si>
    <t>2018 Actuals</t>
  </si>
  <si>
    <t>2019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</si>
</sst>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  <numFmt numFmtId="166" formatCode="&quot;$&quot;#,##0"/>
    <numFmt numFmtId="168" formatCode="[$-F800]dddd\,\ mmmm\ dd\,\ yyyy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EBF1DE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3" applyFont="1" applyAlignment="1">
      <alignment horizontal="right" vertical="top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4" fontId="2" fillId="0" borderId="9" xfId="2" applyNumberFormat="1" applyFont="1" applyFill="1" applyBorder="1" applyProtection="1">
      <protection locked="0"/>
    </xf>
    <xf numFmtId="164" fontId="2" fillId="0" borderId="10" xfId="2" applyNumberFormat="1" applyFont="1" applyFill="1" applyBorder="1" applyProtection="1">
      <protection locked="0"/>
    </xf>
    <xf numFmtId="164" fontId="3" fillId="0" borderId="13" xfId="2" applyNumberFormat="1" applyFont="1" applyFill="1" applyBorder="1" applyProtection="1"/>
    <xf numFmtId="164" fontId="3" fillId="0" borderId="14" xfId="2" applyNumberFormat="1" applyFont="1" applyFill="1" applyBorder="1" applyProtection="1"/>
    <xf numFmtId="0" fontId="2" fillId="0" borderId="12" xfId="0" applyFont="1" applyBorder="1" applyAlignment="1" applyProtection="1">
      <alignment horizontal="left"/>
      <protection locked="0"/>
    </xf>
    <xf numFmtId="3" fontId="3" fillId="0" borderId="15" xfId="0" applyNumberFormat="1" applyFont="1" applyBorder="1"/>
    <xf numFmtId="3" fontId="3" fillId="0" borderId="16" xfId="1" applyNumberFormat="1" applyFont="1" applyBorder="1" applyProtection="1"/>
    <xf numFmtId="3" fontId="3" fillId="0" borderId="15" xfId="1" applyNumberFormat="1" applyFont="1" applyBorder="1" applyProtection="1"/>
    <xf numFmtId="3" fontId="3" fillId="0" borderId="15" xfId="2" applyNumberFormat="1" applyFont="1" applyBorder="1" applyProtection="1"/>
    <xf numFmtId="3" fontId="3" fillId="0" borderId="16" xfId="2" applyNumberFormat="1" applyFont="1" applyBorder="1" applyProtection="1"/>
    <xf numFmtId="0" fontId="2" fillId="0" borderId="11" xfId="0" quotePrefix="1" applyFont="1" applyBorder="1" applyAlignment="1" applyProtection="1">
      <alignment horizontal="left"/>
      <protection locked="0"/>
    </xf>
    <xf numFmtId="166" fontId="3" fillId="0" borderId="15" xfId="0" applyNumberFormat="1" applyFont="1" applyBorder="1"/>
    <xf numFmtId="166" fontId="3" fillId="0" borderId="15" xfId="1" applyNumberFormat="1" applyFont="1" applyBorder="1" applyProtection="1"/>
    <xf numFmtId="166" fontId="3" fillId="0" borderId="16" xfId="1" applyNumberFormat="1" applyFont="1" applyBorder="1" applyProtection="1"/>
    <xf numFmtId="0" fontId="2" fillId="0" borderId="17" xfId="0" quotePrefix="1" applyFont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/>
      <protection locked="0"/>
    </xf>
    <xf numFmtId="166" fontId="3" fillId="0" borderId="19" xfId="0" applyNumberFormat="1" applyFont="1" applyBorder="1"/>
    <xf numFmtId="0" fontId="3" fillId="0" borderId="0" xfId="0" quotePrefix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3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3" fontId="2" fillId="3" borderId="4" xfId="0" applyNumberFormat="1" applyFont="1" applyFill="1" applyBorder="1" applyAlignment="1" applyProtection="1">
      <alignment horizontal="center" vertical="top" wrapText="1"/>
      <protection locked="0"/>
    </xf>
    <xf numFmtId="165" fontId="0" fillId="4" borderId="15" xfId="1" applyNumberFormat="1" applyFont="1" applyFill="1" applyBorder="1" applyProtection="1">
      <protection locked="0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top" wrapText="1"/>
      <protection locked="0"/>
    </xf>
    <xf numFmtId="165" fontId="0" fillId="4" borderId="16" xfId="1" applyNumberFormat="1" applyFont="1" applyFill="1" applyBorder="1" applyProtection="1">
      <protection locked="0"/>
    </xf>
    <xf numFmtId="164" fontId="3" fillId="0" borderId="21" xfId="2" applyNumberFormat="1" applyFont="1" applyFill="1" applyBorder="1" applyProtection="1"/>
    <xf numFmtId="164" fontId="3" fillId="0" borderId="22" xfId="2" applyNumberFormat="1" applyFont="1" applyFill="1" applyBorder="1" applyProtection="1"/>
    <xf numFmtId="165" fontId="0" fillId="4" borderId="0" xfId="1" applyNumberFormat="1" applyFont="1" applyFill="1" applyBorder="1" applyProtection="1"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8" fillId="0" borderId="0" xfId="0" applyFont="1" applyProtection="1">
      <protection locked="0"/>
    </xf>
    <xf numFmtId="0" fontId="5" fillId="0" borderId="0" xfId="0" applyFont="1" applyAlignment="1" applyProtection="1">
      <alignment horizontal="centerContinuous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11" xfId="0" quotePrefix="1" applyFont="1" applyBorder="1" applyAlignment="1" applyProtection="1">
      <alignment horizontal="left" vertical="top" wrapText="1"/>
      <protection locked="0"/>
    </xf>
    <xf numFmtId="0" fontId="2" fillId="0" borderId="12" xfId="0" quotePrefix="1" applyFont="1" applyBorder="1" applyAlignment="1" applyProtection="1">
      <alignment horizontal="left" vertical="top" wrapText="1"/>
      <protection locked="0"/>
    </xf>
    <xf numFmtId="0" fontId="2" fillId="0" borderId="11" xfId="0" quotePrefix="1" applyFont="1" applyBorder="1" applyAlignment="1" applyProtection="1">
      <alignment horizontal="left"/>
      <protection locked="0"/>
    </xf>
    <xf numFmtId="0" fontId="2" fillId="0" borderId="12" xfId="0" quotePrefix="1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8" fontId="0" fillId="4" borderId="0" xfId="1" applyNumberFormat="1" applyFont="1" applyFill="1" applyBorder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F6951592-39BC-4E5B-8E30-69CF2F1210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192C-9EB5-4F89-A08E-5D98A8E46AB0}">
  <dimension ref="B1:X36"/>
  <sheetViews>
    <sheetView tabSelected="1" workbookViewId="0">
      <selection activeCell="T4" sqref="T4"/>
    </sheetView>
  </sheetViews>
  <sheetFormatPr defaultColWidth="9.42578125" defaultRowHeight="15" x14ac:dyDescent="0.25"/>
  <cols>
    <col min="1" max="1" width="2.5703125" style="1" customWidth="1"/>
    <col min="2" max="2" width="6" style="1" customWidth="1"/>
    <col min="3" max="3" width="21.5703125" style="1" customWidth="1"/>
    <col min="4" max="4" width="17.5703125" style="1" hidden="1" customWidth="1"/>
    <col min="5" max="12" width="14.5703125" style="1" hidden="1" customWidth="1"/>
    <col min="13" max="13" width="15.85546875" style="1" bestFit="1" customWidth="1"/>
    <col min="14" max="17" width="14.5703125" style="1" customWidth="1"/>
    <col min="18" max="18" width="15.42578125" style="1" customWidth="1"/>
    <col min="19" max="19" width="17.85546875" style="1" customWidth="1"/>
    <col min="20" max="24" width="15.5703125" style="1" customWidth="1"/>
    <col min="25" max="16384" width="9.42578125" style="1"/>
  </cols>
  <sheetData>
    <row r="1" spans="2:24" x14ac:dyDescent="0.25">
      <c r="R1" s="2" t="s">
        <v>0</v>
      </c>
      <c r="S1" s="3" t="s">
        <v>1</v>
      </c>
    </row>
    <row r="2" spans="2:24" x14ac:dyDescent="0.25">
      <c r="R2" s="2" t="s">
        <v>2</v>
      </c>
      <c r="S2" s="40">
        <v>4</v>
      </c>
    </row>
    <row r="3" spans="2:24" x14ac:dyDescent="0.25">
      <c r="R3" s="2" t="s">
        <v>3</v>
      </c>
      <c r="S3" s="40">
        <v>1</v>
      </c>
    </row>
    <row r="4" spans="2:24" x14ac:dyDescent="0.25">
      <c r="R4" s="2" t="s">
        <v>4</v>
      </c>
      <c r="S4" s="40">
        <v>1</v>
      </c>
    </row>
    <row r="5" spans="2:24" x14ac:dyDescent="0.25">
      <c r="R5" s="2" t="s">
        <v>5</v>
      </c>
      <c r="S5" s="40"/>
    </row>
    <row r="6" spans="2:24" x14ac:dyDescent="0.25">
      <c r="R6" s="2"/>
      <c r="S6" s="41"/>
    </row>
    <row r="7" spans="2:24" x14ac:dyDescent="0.25">
      <c r="R7" s="2" t="s">
        <v>6</v>
      </c>
      <c r="S7" s="57">
        <v>46010</v>
      </c>
    </row>
    <row r="9" spans="2:24" ht="18" x14ac:dyDescent="0.25">
      <c r="B9" s="44" t="s">
        <v>7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</row>
    <row r="10" spans="2:24" ht="18" x14ac:dyDescent="0.25">
      <c r="B10" s="44" t="s">
        <v>8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</row>
    <row r="11" spans="2:24" ht="18.75" thickBot="1" x14ac:dyDescent="0.3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2:24" s="5" customFormat="1" ht="15.75" hidden="1" thickBot="1" x14ac:dyDescent="0.3">
      <c r="D12" s="5">
        <f t="shared" ref="D12:Q12" si="0">E12-1</f>
        <v>2011</v>
      </c>
      <c r="E12" s="5">
        <f t="shared" si="0"/>
        <v>2012</v>
      </c>
      <c r="F12" s="5">
        <f t="shared" si="0"/>
        <v>2013</v>
      </c>
      <c r="G12" s="5">
        <f t="shared" si="0"/>
        <v>2014</v>
      </c>
      <c r="H12" s="5">
        <f t="shared" si="0"/>
        <v>2015</v>
      </c>
      <c r="I12" s="5">
        <f t="shared" si="0"/>
        <v>2016</v>
      </c>
      <c r="J12" s="5">
        <f t="shared" si="0"/>
        <v>2017</v>
      </c>
      <c r="K12" s="5">
        <f t="shared" si="0"/>
        <v>2018</v>
      </c>
      <c r="L12" s="5">
        <f t="shared" si="0"/>
        <v>2019</v>
      </c>
      <c r="M12" s="5">
        <f t="shared" si="0"/>
        <v>2020</v>
      </c>
      <c r="N12" s="5">
        <f t="shared" si="0"/>
        <v>2021</v>
      </c>
      <c r="O12" s="5">
        <f t="shared" si="0"/>
        <v>2022</v>
      </c>
      <c r="P12" s="5">
        <f t="shared" si="0"/>
        <v>2023</v>
      </c>
      <c r="Q12" s="5">
        <f t="shared" si="0"/>
        <v>2024</v>
      </c>
      <c r="R12" s="5">
        <f>S12-1</f>
        <v>2025</v>
      </c>
      <c r="S12" s="5">
        <v>2026</v>
      </c>
      <c r="T12" s="5">
        <v>2027</v>
      </c>
      <c r="U12" s="5">
        <v>2028</v>
      </c>
      <c r="V12" s="5">
        <v>2029</v>
      </c>
      <c r="W12" s="5">
        <v>2030</v>
      </c>
      <c r="X12" s="6">
        <v>2031</v>
      </c>
    </row>
    <row r="13" spans="2:24" ht="26.25" thickBot="1" x14ac:dyDescent="0.3">
      <c r="B13" s="7"/>
      <c r="C13" s="8"/>
      <c r="D13" s="9" t="s">
        <v>37</v>
      </c>
      <c r="E13" s="9" t="s">
        <v>38</v>
      </c>
      <c r="F13" s="9" t="s">
        <v>39</v>
      </c>
      <c r="G13" s="9" t="s">
        <v>40</v>
      </c>
      <c r="H13" s="9" t="s">
        <v>41</v>
      </c>
      <c r="I13" s="9" t="s">
        <v>42</v>
      </c>
      <c r="J13" s="9" t="s">
        <v>43</v>
      </c>
      <c r="K13" s="9" t="s">
        <v>44</v>
      </c>
      <c r="L13" s="9" t="s">
        <v>45</v>
      </c>
      <c r="M13" s="9" t="s">
        <v>9</v>
      </c>
      <c r="N13" s="9" t="s">
        <v>10</v>
      </c>
      <c r="O13" s="9" t="s">
        <v>11</v>
      </c>
      <c r="P13" s="9" t="s">
        <v>12</v>
      </c>
      <c r="Q13" s="9" t="s">
        <v>13</v>
      </c>
      <c r="R13" s="9" t="s">
        <v>14</v>
      </c>
      <c r="S13" s="9" t="s">
        <v>15</v>
      </c>
      <c r="T13" s="9" t="s">
        <v>16</v>
      </c>
      <c r="U13" s="9">
        <v>2028</v>
      </c>
      <c r="V13" s="9">
        <v>2029</v>
      </c>
      <c r="W13" s="9">
        <v>2030</v>
      </c>
      <c r="X13" s="35">
        <v>2031</v>
      </c>
    </row>
    <row r="14" spans="2:24" ht="15.75" thickBot="1" x14ac:dyDescent="0.3">
      <c r="B14" s="47" t="s">
        <v>17</v>
      </c>
      <c r="C14" s="48"/>
      <c r="D14" s="10"/>
      <c r="E14" s="10"/>
      <c r="F14" s="10"/>
      <c r="G14" s="10"/>
      <c r="H14" s="10"/>
      <c r="I14" s="10"/>
      <c r="J14" s="10"/>
      <c r="K14" s="10"/>
      <c r="L14" s="10"/>
      <c r="M14" s="33" t="s">
        <v>18</v>
      </c>
      <c r="N14" s="33" t="s">
        <v>18</v>
      </c>
      <c r="O14" s="33" t="s">
        <v>18</v>
      </c>
      <c r="P14" s="33" t="s">
        <v>18</v>
      </c>
      <c r="Q14" s="33" t="s">
        <v>18</v>
      </c>
      <c r="R14" s="33" t="s">
        <v>18</v>
      </c>
      <c r="S14" s="33" t="s">
        <v>18</v>
      </c>
      <c r="T14" s="33" t="s">
        <v>18</v>
      </c>
      <c r="U14" s="33" t="s">
        <v>18</v>
      </c>
      <c r="V14" s="33" t="s">
        <v>18</v>
      </c>
      <c r="W14" s="33" t="s">
        <v>18</v>
      </c>
      <c r="X14" s="36" t="s">
        <v>18</v>
      </c>
    </row>
    <row r="15" spans="2:24" ht="14.45" customHeight="1" x14ac:dyDescent="0.25">
      <c r="B15" s="49" t="s">
        <v>19</v>
      </c>
      <c r="C15" s="5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2"/>
    </row>
    <row r="16" spans="2:24" ht="14.45" customHeight="1" x14ac:dyDescent="0.25">
      <c r="B16" s="51" t="s">
        <v>20</v>
      </c>
      <c r="C16" s="52"/>
      <c r="D16" s="13" t="e">
        <v>#N/A</v>
      </c>
      <c r="E16" s="13" t="e">
        <v>#N/A</v>
      </c>
      <c r="F16" s="13" t="e">
        <v>#N/A</v>
      </c>
      <c r="G16" s="13" t="e">
        <v>#N/A</v>
      </c>
      <c r="H16" s="13" t="e">
        <v>#N/A</v>
      </c>
      <c r="I16" s="13" t="e">
        <v>#N/A</v>
      </c>
      <c r="J16" s="13" t="e">
        <v>#N/A</v>
      </c>
      <c r="K16" s="13" t="e">
        <v>#N/A</v>
      </c>
      <c r="L16" s="13" t="e">
        <v>#N/A</v>
      </c>
      <c r="M16" s="13">
        <v>13977719</v>
      </c>
      <c r="N16" s="13">
        <v>14925117</v>
      </c>
      <c r="O16" s="13">
        <v>15706551</v>
      </c>
      <c r="P16" s="13">
        <v>15552569</v>
      </c>
      <c r="Q16" s="13">
        <v>20436149</v>
      </c>
      <c r="R16" s="13">
        <v>20089612</v>
      </c>
      <c r="S16" s="13">
        <v>21264826</v>
      </c>
      <c r="T16" s="13">
        <v>25160372</v>
      </c>
      <c r="U16" s="13">
        <v>27661999</v>
      </c>
      <c r="V16" s="13">
        <v>28317313</v>
      </c>
      <c r="W16" s="13">
        <v>29100452</v>
      </c>
      <c r="X16" s="14">
        <v>29884606</v>
      </c>
    </row>
    <row r="17" spans="2:24" ht="14.45" customHeight="1" x14ac:dyDescent="0.25">
      <c r="B17" s="51" t="s">
        <v>21</v>
      </c>
      <c r="C17" s="52"/>
      <c r="D17" s="13" t="e">
        <v>#N/A</v>
      </c>
      <c r="E17" s="13" t="e">
        <v>#N/A</v>
      </c>
      <c r="F17" s="13" t="e">
        <v>#N/A</v>
      </c>
      <c r="G17" s="13" t="e">
        <v>#N/A</v>
      </c>
      <c r="H17" s="13" t="e">
        <v>#N/A</v>
      </c>
      <c r="I17" s="13" t="e">
        <v>#N/A</v>
      </c>
      <c r="J17" s="13" t="e">
        <v>#N/A</v>
      </c>
      <c r="K17" s="13" t="e">
        <v>#N/A</v>
      </c>
      <c r="L17" s="13" t="e">
        <v>#N/A</v>
      </c>
      <c r="M17" s="13">
        <v>28326416.369999997</v>
      </c>
      <c r="N17" s="13">
        <v>27990617.5</v>
      </c>
      <c r="O17" s="13">
        <v>29211914.25</v>
      </c>
      <c r="P17" s="13">
        <v>31109624.600000001</v>
      </c>
      <c r="Q17" s="13">
        <v>33164226.250000004</v>
      </c>
      <c r="R17" s="13">
        <v>38079296.687758289</v>
      </c>
      <c r="S17" s="13">
        <v>40546218.072661489</v>
      </c>
      <c r="T17" s="13">
        <v>52094773.736077264</v>
      </c>
      <c r="U17" s="13">
        <v>56391082.049079053</v>
      </c>
      <c r="V17" s="13">
        <v>57686695.158741452</v>
      </c>
      <c r="W17" s="13">
        <v>59345489.818223983</v>
      </c>
      <c r="X17" s="14">
        <v>60954454.926446356</v>
      </c>
    </row>
    <row r="18" spans="2:24" ht="29.1" customHeight="1" x14ac:dyDescent="0.25">
      <c r="B18" s="51" t="s">
        <v>22</v>
      </c>
      <c r="C18" s="52"/>
      <c r="D18" s="13" t="e">
        <f t="shared" ref="D18:L18" si="1">SUM(D16:D17)</f>
        <v>#N/A</v>
      </c>
      <c r="E18" s="13" t="e">
        <f t="shared" si="1"/>
        <v>#N/A</v>
      </c>
      <c r="F18" s="13" t="e">
        <f t="shared" si="1"/>
        <v>#N/A</v>
      </c>
      <c r="G18" s="13" t="e">
        <f t="shared" si="1"/>
        <v>#N/A</v>
      </c>
      <c r="H18" s="13" t="e">
        <f t="shared" si="1"/>
        <v>#N/A</v>
      </c>
      <c r="I18" s="13" t="e">
        <f t="shared" si="1"/>
        <v>#N/A</v>
      </c>
      <c r="J18" s="13" t="e">
        <f t="shared" si="1"/>
        <v>#N/A</v>
      </c>
      <c r="K18" s="13" t="e">
        <f t="shared" si="1"/>
        <v>#N/A</v>
      </c>
      <c r="L18" s="13" t="e">
        <f t="shared" si="1"/>
        <v>#N/A</v>
      </c>
      <c r="M18" s="13">
        <f>SUM(M16:M17)</f>
        <v>42304135.369999997</v>
      </c>
      <c r="N18" s="13">
        <f t="shared" ref="N18:X18" si="2">SUM(N16:N17)</f>
        <v>42915734.5</v>
      </c>
      <c r="O18" s="13">
        <f t="shared" si="2"/>
        <v>44918465.25</v>
      </c>
      <c r="P18" s="13">
        <f t="shared" si="2"/>
        <v>46662193.600000001</v>
      </c>
      <c r="Q18" s="13">
        <f t="shared" si="2"/>
        <v>53600375.25</v>
      </c>
      <c r="R18" s="13">
        <f t="shared" si="2"/>
        <v>58168908.687758289</v>
      </c>
      <c r="S18" s="13">
        <f t="shared" si="2"/>
        <v>61811044.072661489</v>
      </c>
      <c r="T18" s="13">
        <f t="shared" si="2"/>
        <v>77255145.736077264</v>
      </c>
      <c r="U18" s="13">
        <f t="shared" si="2"/>
        <v>84053081.049079061</v>
      </c>
      <c r="V18" s="13">
        <f t="shared" si="2"/>
        <v>86004008.158741444</v>
      </c>
      <c r="W18" s="13">
        <f t="shared" si="2"/>
        <v>88445941.818223983</v>
      </c>
      <c r="X18" s="14">
        <f t="shared" si="2"/>
        <v>90839060.926446348</v>
      </c>
    </row>
    <row r="19" spans="2:24" x14ac:dyDescent="0.25">
      <c r="B19" s="45" t="s">
        <v>23</v>
      </c>
      <c r="C19" s="46"/>
      <c r="D19" s="34"/>
      <c r="E19" s="34"/>
      <c r="F19" s="34"/>
      <c r="G19" s="34"/>
      <c r="H19" s="34"/>
      <c r="I19" s="34"/>
      <c r="J19" s="34"/>
      <c r="K19" s="34"/>
      <c r="L19" s="34"/>
      <c r="M19" s="34">
        <v>214253</v>
      </c>
      <c r="N19" s="34">
        <v>216800</v>
      </c>
      <c r="O19" s="34">
        <v>219591</v>
      </c>
      <c r="P19" s="34">
        <v>222720</v>
      </c>
      <c r="Q19" s="34">
        <v>225842</v>
      </c>
      <c r="R19" s="34">
        <v>229587</v>
      </c>
      <c r="S19" s="34">
        <v>233601</v>
      </c>
      <c r="T19" s="34">
        <v>237713</v>
      </c>
      <c r="U19" s="34">
        <v>241765</v>
      </c>
      <c r="V19" s="34">
        <v>245910</v>
      </c>
      <c r="W19" s="34">
        <v>250183</v>
      </c>
      <c r="X19" s="37">
        <v>254526</v>
      </c>
    </row>
    <row r="20" spans="2:24" x14ac:dyDescent="0.25">
      <c r="B20" s="45" t="s">
        <v>24</v>
      </c>
      <c r="C20" s="46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246</v>
      </c>
      <c r="N20" s="16">
        <v>246</v>
      </c>
      <c r="O20" s="16">
        <v>256</v>
      </c>
      <c r="P20" s="16">
        <v>264</v>
      </c>
      <c r="Q20" s="16">
        <v>307</v>
      </c>
      <c r="R20" s="16">
        <v>333</v>
      </c>
      <c r="S20" s="16">
        <v>341</v>
      </c>
      <c r="T20" s="16">
        <v>363</v>
      </c>
      <c r="U20" s="16">
        <v>379</v>
      </c>
      <c r="V20" s="16">
        <v>391</v>
      </c>
      <c r="W20" s="16">
        <v>395</v>
      </c>
      <c r="X20" s="17">
        <v>395</v>
      </c>
    </row>
    <row r="21" spans="2:24" x14ac:dyDescent="0.25">
      <c r="B21" s="45" t="s">
        <v>25</v>
      </c>
      <c r="C21" s="46"/>
      <c r="D21" s="18" t="str">
        <f t="shared" ref="D21:L21" si="3">IF(D20=0,"",D19/D20)</f>
        <v/>
      </c>
      <c r="E21" s="18" t="str">
        <f t="shared" si="3"/>
        <v/>
      </c>
      <c r="F21" s="18" t="str">
        <f t="shared" si="3"/>
        <v/>
      </c>
      <c r="G21" s="18" t="str">
        <f t="shared" si="3"/>
        <v/>
      </c>
      <c r="H21" s="18" t="str">
        <f t="shared" si="3"/>
        <v/>
      </c>
      <c r="I21" s="18" t="str">
        <f t="shared" si="3"/>
        <v/>
      </c>
      <c r="J21" s="18" t="str">
        <f t="shared" si="3"/>
        <v/>
      </c>
      <c r="K21" s="18" t="str">
        <f t="shared" si="3"/>
        <v/>
      </c>
      <c r="L21" s="18" t="str">
        <f t="shared" si="3"/>
        <v/>
      </c>
      <c r="M21" s="18">
        <v>871</v>
      </c>
      <c r="N21" s="18">
        <v>881</v>
      </c>
      <c r="O21" s="18">
        <v>858</v>
      </c>
      <c r="P21" s="18">
        <v>844</v>
      </c>
      <c r="Q21" s="18">
        <v>736</v>
      </c>
      <c r="R21" s="18">
        <v>690</v>
      </c>
      <c r="S21" s="18">
        <v>685</v>
      </c>
      <c r="T21" s="18">
        <v>654</v>
      </c>
      <c r="U21" s="18">
        <v>637</v>
      </c>
      <c r="V21" s="18">
        <v>628</v>
      </c>
      <c r="W21" s="18">
        <v>633</v>
      </c>
      <c r="X21" s="17">
        <v>644</v>
      </c>
    </row>
    <row r="22" spans="2:24" x14ac:dyDescent="0.25">
      <c r="B22" s="45" t="s">
        <v>26</v>
      </c>
      <c r="C22" s="46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20"/>
    </row>
    <row r="23" spans="2:24" x14ac:dyDescent="0.25">
      <c r="B23" s="53" t="s">
        <v>27</v>
      </c>
      <c r="C23" s="54"/>
      <c r="D23" s="22" t="str">
        <f t="shared" ref="D23:X23" si="4">IF(D19=0,"",D16/D19)</f>
        <v/>
      </c>
      <c r="E23" s="22" t="str">
        <f t="shared" si="4"/>
        <v/>
      </c>
      <c r="F23" s="22" t="str">
        <f t="shared" si="4"/>
        <v/>
      </c>
      <c r="G23" s="22" t="str">
        <f t="shared" si="4"/>
        <v/>
      </c>
      <c r="H23" s="22" t="str">
        <f t="shared" si="4"/>
        <v/>
      </c>
      <c r="I23" s="22" t="str">
        <f t="shared" si="4"/>
        <v/>
      </c>
      <c r="J23" s="22" t="str">
        <f t="shared" si="4"/>
        <v/>
      </c>
      <c r="K23" s="22" t="str">
        <f t="shared" si="4"/>
        <v/>
      </c>
      <c r="L23" s="22" t="str">
        <f t="shared" si="4"/>
        <v/>
      </c>
      <c r="M23" s="13">
        <f>IF(M19=0,"",M16/M19)</f>
        <v>65.239315202120864</v>
      </c>
      <c r="N23" s="13">
        <f t="shared" si="4"/>
        <v>68.842790590405897</v>
      </c>
      <c r="O23" s="13">
        <f t="shared" si="4"/>
        <v>71.526387693484708</v>
      </c>
      <c r="P23" s="13">
        <f t="shared" si="4"/>
        <v>69.830140984195396</v>
      </c>
      <c r="Q23" s="13">
        <f t="shared" si="4"/>
        <v>90.488700064646963</v>
      </c>
      <c r="R23" s="13">
        <f t="shared" si="4"/>
        <v>87.503264557662234</v>
      </c>
      <c r="S23" s="13">
        <f t="shared" si="4"/>
        <v>91.030543533632127</v>
      </c>
      <c r="T23" s="13">
        <f t="shared" si="4"/>
        <v>105.84348352845659</v>
      </c>
      <c r="U23" s="13">
        <f t="shared" si="4"/>
        <v>114.4168883006225</v>
      </c>
      <c r="V23" s="13">
        <f t="shared" si="4"/>
        <v>115.15315765930625</v>
      </c>
      <c r="W23" s="13">
        <f t="shared" si="4"/>
        <v>116.31666420180427</v>
      </c>
      <c r="X23" s="14">
        <f t="shared" si="4"/>
        <v>117.41278297698467</v>
      </c>
    </row>
    <row r="24" spans="2:24" x14ac:dyDescent="0.25">
      <c r="B24" s="21" t="s">
        <v>28</v>
      </c>
      <c r="C24" s="15"/>
      <c r="D24" s="22" t="str">
        <f t="shared" ref="D24:X24" si="5">IF(D19=0,"",D17/D19)</f>
        <v/>
      </c>
      <c r="E24" s="22" t="str">
        <f t="shared" si="5"/>
        <v/>
      </c>
      <c r="F24" s="22" t="str">
        <f t="shared" si="5"/>
        <v/>
      </c>
      <c r="G24" s="22" t="str">
        <f t="shared" si="5"/>
        <v/>
      </c>
      <c r="H24" s="22" t="str">
        <f t="shared" si="5"/>
        <v/>
      </c>
      <c r="I24" s="22" t="str">
        <f t="shared" si="5"/>
        <v/>
      </c>
      <c r="J24" s="22" t="str">
        <f t="shared" si="5"/>
        <v/>
      </c>
      <c r="K24" s="22" t="str">
        <f t="shared" si="5"/>
        <v/>
      </c>
      <c r="L24" s="22" t="str">
        <f t="shared" si="5"/>
        <v/>
      </c>
      <c r="M24" s="13">
        <f>IF(M19=0,"",M17/M19)</f>
        <v>132.21012713940993</v>
      </c>
      <c r="N24" s="13">
        <f t="shared" si="5"/>
        <v>129.10801429889298</v>
      </c>
      <c r="O24" s="13">
        <f t="shared" si="5"/>
        <v>133.02874093200541</v>
      </c>
      <c r="P24" s="13">
        <f t="shared" si="5"/>
        <v>139.68042654454024</v>
      </c>
      <c r="Q24" s="13">
        <f t="shared" si="5"/>
        <v>146.8470269037646</v>
      </c>
      <c r="R24" s="13">
        <f t="shared" si="5"/>
        <v>165.8599863570598</v>
      </c>
      <c r="S24" s="13">
        <f t="shared" si="5"/>
        <v>173.57039598572561</v>
      </c>
      <c r="T24" s="13">
        <f t="shared" si="5"/>
        <v>219.14987289747413</v>
      </c>
      <c r="U24" s="13">
        <f t="shared" si="5"/>
        <v>233.24750087514343</v>
      </c>
      <c r="V24" s="13">
        <f t="shared" si="5"/>
        <v>234.58458443634441</v>
      </c>
      <c r="W24" s="13">
        <f t="shared" si="5"/>
        <v>237.20832278062051</v>
      </c>
      <c r="X24" s="14">
        <f t="shared" si="5"/>
        <v>239.48223335315981</v>
      </c>
    </row>
    <row r="25" spans="2:24" x14ac:dyDescent="0.25">
      <c r="B25" s="21" t="s">
        <v>29</v>
      </c>
      <c r="C25" s="15"/>
      <c r="D25" s="22" t="str">
        <f>IF(D19=0,"",D18/D19)</f>
        <v/>
      </c>
      <c r="E25" s="22" t="str">
        <f t="shared" ref="E25:X25" si="6">IF(E19=0,"",E18/E19)</f>
        <v/>
      </c>
      <c r="F25" s="22" t="str">
        <f t="shared" si="6"/>
        <v/>
      </c>
      <c r="G25" s="22" t="str">
        <f t="shared" si="6"/>
        <v/>
      </c>
      <c r="H25" s="22" t="str">
        <f t="shared" si="6"/>
        <v/>
      </c>
      <c r="I25" s="22" t="str">
        <f t="shared" si="6"/>
        <v/>
      </c>
      <c r="J25" s="22" t="str">
        <f t="shared" si="6"/>
        <v/>
      </c>
      <c r="K25" s="22" t="str">
        <f t="shared" si="6"/>
        <v/>
      </c>
      <c r="L25" s="22" t="str">
        <f t="shared" si="6"/>
        <v/>
      </c>
      <c r="M25" s="13">
        <f>IF(M19=0,"",M18/M19)</f>
        <v>197.44944234153078</v>
      </c>
      <c r="N25" s="13">
        <f t="shared" si="6"/>
        <v>197.95080488929889</v>
      </c>
      <c r="O25" s="13">
        <f t="shared" si="6"/>
        <v>204.55512862549011</v>
      </c>
      <c r="P25" s="13">
        <f t="shared" si="6"/>
        <v>209.51056752873563</v>
      </c>
      <c r="Q25" s="13">
        <f t="shared" si="6"/>
        <v>237.33572696841154</v>
      </c>
      <c r="R25" s="13">
        <f t="shared" si="6"/>
        <v>253.36325091472204</v>
      </c>
      <c r="S25" s="13">
        <f t="shared" si="6"/>
        <v>264.60093951935772</v>
      </c>
      <c r="T25" s="13">
        <f t="shared" si="6"/>
        <v>324.9933564259307</v>
      </c>
      <c r="U25" s="13">
        <f t="shared" si="6"/>
        <v>347.66438917576596</v>
      </c>
      <c r="V25" s="13">
        <f t="shared" si="6"/>
        <v>349.73774209565062</v>
      </c>
      <c r="W25" s="13">
        <f t="shared" si="6"/>
        <v>353.52498698242482</v>
      </c>
      <c r="X25" s="14">
        <f t="shared" si="6"/>
        <v>356.89501633014447</v>
      </c>
    </row>
    <row r="26" spans="2:24" x14ac:dyDescent="0.25">
      <c r="B26" s="45" t="s">
        <v>30</v>
      </c>
      <c r="C26" s="46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4"/>
    </row>
    <row r="27" spans="2:24" x14ac:dyDescent="0.25">
      <c r="B27" s="53" t="s">
        <v>31</v>
      </c>
      <c r="C27" s="54"/>
      <c r="D27" s="22" t="str">
        <f>IF(D20=0,"",D16/D20)</f>
        <v/>
      </c>
      <c r="E27" s="22" t="str">
        <f t="shared" ref="E27:X27" si="7">IF(E20=0,"",E16/E20)</f>
        <v/>
      </c>
      <c r="F27" s="22" t="str">
        <f t="shared" si="7"/>
        <v/>
      </c>
      <c r="G27" s="22" t="str">
        <f t="shared" si="7"/>
        <v/>
      </c>
      <c r="H27" s="22" t="str">
        <f t="shared" si="7"/>
        <v/>
      </c>
      <c r="I27" s="22" t="str">
        <f t="shared" si="7"/>
        <v/>
      </c>
      <c r="J27" s="22" t="str">
        <f t="shared" si="7"/>
        <v/>
      </c>
      <c r="K27" s="22" t="str">
        <f t="shared" si="7"/>
        <v/>
      </c>
      <c r="L27" s="22" t="str">
        <f t="shared" si="7"/>
        <v/>
      </c>
      <c r="M27" s="13">
        <f>IF(M20=0,"",M16/M20)</f>
        <v>56819.995934959348</v>
      </c>
      <c r="N27" s="13">
        <f t="shared" si="7"/>
        <v>60671.207317073167</v>
      </c>
      <c r="O27" s="13">
        <f t="shared" si="7"/>
        <v>61353.71484375</v>
      </c>
      <c r="P27" s="13">
        <f t="shared" si="7"/>
        <v>58911.246212121216</v>
      </c>
      <c r="Q27" s="13">
        <f t="shared" si="7"/>
        <v>66567.260586319215</v>
      </c>
      <c r="R27" s="13">
        <f t="shared" si="7"/>
        <v>60329.165165165163</v>
      </c>
      <c r="S27" s="13">
        <f t="shared" si="7"/>
        <v>62360.193548387098</v>
      </c>
      <c r="T27" s="13">
        <f t="shared" si="7"/>
        <v>69312.31955922865</v>
      </c>
      <c r="U27" s="13">
        <f t="shared" si="7"/>
        <v>72986.804749340372</v>
      </c>
      <c r="V27" s="13">
        <f t="shared" si="7"/>
        <v>72422.795396419431</v>
      </c>
      <c r="W27" s="13">
        <f t="shared" si="7"/>
        <v>73672.030379746837</v>
      </c>
      <c r="X27" s="14">
        <f t="shared" si="7"/>
        <v>75657.230379746834</v>
      </c>
    </row>
    <row r="28" spans="2:24" x14ac:dyDescent="0.25">
      <c r="B28" s="21" t="s">
        <v>32</v>
      </c>
      <c r="C28" s="15"/>
      <c r="D28" s="22" t="str">
        <f>IF(D20=0,"",D17/D20)</f>
        <v/>
      </c>
      <c r="E28" s="22" t="str">
        <f t="shared" ref="E28:X28" si="8">IF(E20=0,"",E17/E20)</f>
        <v/>
      </c>
      <c r="F28" s="22" t="str">
        <f t="shared" si="8"/>
        <v/>
      </c>
      <c r="G28" s="22" t="str">
        <f t="shared" si="8"/>
        <v/>
      </c>
      <c r="H28" s="22" t="str">
        <f t="shared" si="8"/>
        <v/>
      </c>
      <c r="I28" s="22" t="str">
        <f t="shared" si="8"/>
        <v/>
      </c>
      <c r="J28" s="22" t="str">
        <f t="shared" si="8"/>
        <v/>
      </c>
      <c r="K28" s="22" t="str">
        <f t="shared" si="8"/>
        <v/>
      </c>
      <c r="L28" s="22" t="str">
        <f t="shared" si="8"/>
        <v/>
      </c>
      <c r="M28" s="13">
        <f>IF(M20=0,"",M17/M20)</f>
        <v>115148.03402439023</v>
      </c>
      <c r="N28" s="13">
        <f t="shared" si="8"/>
        <v>113782.99796747968</v>
      </c>
      <c r="O28" s="13">
        <f t="shared" si="8"/>
        <v>114109.0400390625</v>
      </c>
      <c r="P28" s="13">
        <f t="shared" si="8"/>
        <v>117839.48712121212</v>
      </c>
      <c r="Q28" s="13">
        <f t="shared" si="8"/>
        <v>108026.79560260588</v>
      </c>
      <c r="R28" s="13">
        <f t="shared" si="8"/>
        <v>114352.24230558045</v>
      </c>
      <c r="S28" s="13">
        <f t="shared" si="8"/>
        <v>118903.86531572284</v>
      </c>
      <c r="T28" s="13">
        <f t="shared" si="8"/>
        <v>143511.77337762332</v>
      </c>
      <c r="U28" s="13">
        <f t="shared" si="8"/>
        <v>148789.13469413997</v>
      </c>
      <c r="V28" s="13">
        <f t="shared" si="8"/>
        <v>147536.30475381445</v>
      </c>
      <c r="W28" s="13">
        <f t="shared" si="8"/>
        <v>150241.7463752506</v>
      </c>
      <c r="X28" s="14">
        <f t="shared" si="8"/>
        <v>154315.07576315533</v>
      </c>
    </row>
    <row r="29" spans="2:24" ht="15.75" thickBot="1" x14ac:dyDescent="0.3">
      <c r="B29" s="25" t="s">
        <v>33</v>
      </c>
      <c r="C29" s="26"/>
      <c r="D29" s="27" t="str">
        <f>IF(D20=0,"",D18/D20)</f>
        <v/>
      </c>
      <c r="E29" s="27" t="str">
        <f t="shared" ref="E29:X29" si="9">IF(E20=0,"",E18/E20)</f>
        <v/>
      </c>
      <c r="F29" s="27" t="str">
        <f t="shared" si="9"/>
        <v/>
      </c>
      <c r="G29" s="27" t="str">
        <f t="shared" si="9"/>
        <v/>
      </c>
      <c r="H29" s="27" t="str">
        <f t="shared" si="9"/>
        <v/>
      </c>
      <c r="I29" s="27" t="str">
        <f t="shared" si="9"/>
        <v/>
      </c>
      <c r="J29" s="27" t="str">
        <f t="shared" si="9"/>
        <v/>
      </c>
      <c r="K29" s="27" t="str">
        <f t="shared" si="9"/>
        <v/>
      </c>
      <c r="L29" s="27" t="str">
        <f t="shared" si="9"/>
        <v/>
      </c>
      <c r="M29" s="38">
        <f>IF(M20=0,"",M18/M20)</f>
        <v>171968.02995934957</v>
      </c>
      <c r="N29" s="38">
        <f t="shared" si="9"/>
        <v>174454.20528455285</v>
      </c>
      <c r="O29" s="38">
        <f t="shared" si="9"/>
        <v>175462.7548828125</v>
      </c>
      <c r="P29" s="38">
        <f t="shared" si="9"/>
        <v>176750.73333333334</v>
      </c>
      <c r="Q29" s="38">
        <f t="shared" si="9"/>
        <v>174594.05618892508</v>
      </c>
      <c r="R29" s="38">
        <f t="shared" si="9"/>
        <v>174681.40747074562</v>
      </c>
      <c r="S29" s="38">
        <f t="shared" si="9"/>
        <v>181264.05886410995</v>
      </c>
      <c r="T29" s="38">
        <f t="shared" si="9"/>
        <v>212824.09293685196</v>
      </c>
      <c r="U29" s="38">
        <f t="shared" si="9"/>
        <v>221775.93944348037</v>
      </c>
      <c r="V29" s="38">
        <f t="shared" si="9"/>
        <v>219959.10015023386</v>
      </c>
      <c r="W29" s="38">
        <f t="shared" si="9"/>
        <v>223913.77675499744</v>
      </c>
      <c r="X29" s="39">
        <f t="shared" si="9"/>
        <v>229972.30614290215</v>
      </c>
    </row>
    <row r="30" spans="2:24" x14ac:dyDescent="0.25">
      <c r="T30" s="31"/>
      <c r="U30" s="31"/>
      <c r="V30" s="31"/>
      <c r="W30" s="31"/>
      <c r="X30" s="31"/>
    </row>
    <row r="31" spans="2:24" x14ac:dyDescent="0.25">
      <c r="B31" s="43" t="s">
        <v>34</v>
      </c>
      <c r="Q31" s="32"/>
    </row>
    <row r="33" spans="2:19" x14ac:dyDescent="0.25">
      <c r="B33" s="28">
        <v>1</v>
      </c>
      <c r="C33" s="55" t="s">
        <v>35</v>
      </c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</row>
    <row r="34" spans="2:19" x14ac:dyDescent="0.25">
      <c r="B34" s="28">
        <v>2</v>
      </c>
      <c r="C34" s="56" t="s">
        <v>36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</row>
    <row r="35" spans="2:19" x14ac:dyDescent="0.25">
      <c r="B35" s="29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</row>
    <row r="36" spans="2:19" x14ac:dyDescent="0.25">
      <c r="B36" s="29"/>
      <c r="C36" s="30"/>
    </row>
  </sheetData>
  <mergeCells count="14">
    <mergeCell ref="B26:C26"/>
    <mergeCell ref="B27:C27"/>
    <mergeCell ref="C33:S33"/>
    <mergeCell ref="C34:S34"/>
    <mergeCell ref="B23:C23"/>
    <mergeCell ref="B19:C19"/>
    <mergeCell ref="B20:C20"/>
    <mergeCell ref="B21:C21"/>
    <mergeCell ref="B22:C22"/>
    <mergeCell ref="B14:C14"/>
    <mergeCell ref="B15:C15"/>
    <mergeCell ref="B16:C16"/>
    <mergeCell ref="B17:C17"/>
    <mergeCell ref="B18:C18"/>
  </mergeCells>
  <dataValidations count="2">
    <dataValidation allowBlank="1" showInputMessage="1" showErrorMessage="1" promptTitle="Date Format" prompt="E.g:  &quot;August 1, 2011&quot;" sqref="S7" xr:uid="{6EFA8CAB-9697-4466-8715-7F899CC42115}"/>
    <dataValidation type="list" allowBlank="1" showInputMessage="1" showErrorMessage="1" sqref="D14:X14" xr:uid="{61099B9C-57BC-47BC-BE23-58397997243D}">
      <formula1>"CGAAP, MIFRS, USGAAP, ASPE"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56B24BA03CC41807CCB77DED0D7D2" ma:contentTypeVersion="16" ma:contentTypeDescription="Create a new document." ma:contentTypeScope="" ma:versionID="b23234d36ada9a2c0e58a3c2dd89d137">
  <xsd:schema xmlns:xsd="http://www.w3.org/2001/XMLSchema" xmlns:xs="http://www.w3.org/2001/XMLSchema" xmlns:p="http://schemas.microsoft.com/office/2006/metadata/properties" xmlns:ns2="1ebb5cdf-5803-4e55-8f90-2858ffc370dd" targetNamespace="http://schemas.microsoft.com/office/2006/metadata/properties" ma:root="true" ma:fieldsID="ae6c52689359815722308d5d16eaa639" ns2:_="">
    <xsd:import namespace="1ebb5cdf-5803-4e55-8f90-2858ffc370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rategic" minOccurs="0"/>
                <xsd:element ref="ns2:LeadPen" minOccurs="0"/>
                <xsd:element ref="ns2:DRP_x0028_Elexicon_x0029_" minOccurs="0"/>
                <xsd:element ref="ns2:Statu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Witnes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b5cdf-5803-4e55-8f90-2858ffc3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rategic" ma:index="12" nillable="true" ma:displayName="Strategic" ma:default="0" ma:format="Dropdown" ma:internalName="Strategic">
      <xsd:simpleType>
        <xsd:restriction base="dms:Boolean"/>
      </xsd:simpleType>
    </xsd:element>
    <xsd:element name="LeadPen" ma:index="13" nillable="true" ma:displayName="Lead Pen" ma:format="Dropdown" ma:list="UserInfo" ma:SharePointGroup="0" ma:internalName="LeadP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P_x0028_Elexicon_x0029_" ma:index="14" nillable="true" ma:displayName="DRP (Elexicon)" ma:format="Dropdown" ma:list="UserInfo" ma:SharePointGroup="0" ma:internalName="DRP_x0028_Elexicon_x0029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5" nillable="true" ma:displayName="Status" ma:format="Dropdown" ma:internalName="Status">
      <xsd:simpleType>
        <xsd:union memberTypes="dms:Text">
          <xsd:simpleType>
            <xsd:restriction base="dms:Choice">
              <xsd:enumeration value="Not Started"/>
              <xsd:enumeration value="First Draft in-progress"/>
              <xsd:enumeration value="Revised Draft in-progress"/>
              <xsd:enumeration value="with Torys"/>
              <xsd:enumeration value="Ready for Witness Review"/>
              <xsd:enumeration value="Needs revisions/inputs"/>
              <xsd:enumeration value="Signed-off by Witness"/>
              <xsd:enumeration value="Formatting in Progress"/>
              <xsd:enumeration value="Ready for Final Regulatory Review"/>
              <xsd:enumeration value="Ready to be Filed"/>
              <xsd:enumeration value="Ready for PDFing"/>
            </xsd:restriction>
          </xsd:simpleType>
        </xsd:un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3a22a3d-408e-4f18-9ceb-0cfc2189b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Witness" ma:index="21" nillable="true" ma:displayName="Witness" ma:format="Dropdown" ma:internalName="Witnes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ynthia Chan"/>
                        <xsd:enumeration value="Stephen Vetsis"/>
                        <xsd:enumeration value="Kriston Romano"/>
                        <xsd:enumeration value="Lincoln Frost-Hunt"/>
                        <xsd:enumeration value="Sam Sadeghi"/>
                        <xsd:enumeration value="Brad Walker"/>
                        <xsd:enumeration value="Stephen Sheehy"/>
                        <xsd:enumeration value="Munish Multani"/>
                        <xsd:enumeration value="Zubair Islam"/>
                        <xsd:enumeration value="Andrew Blair (PA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Pen xmlns="1ebb5cdf-5803-4e55-8f90-2858ffc370dd">
      <UserInfo>
        <DisplayName/>
        <AccountId xsi:nil="true"/>
        <AccountType/>
      </UserInfo>
    </LeadPen>
    <lcf76f155ced4ddcb4097134ff3c332f xmlns="1ebb5cdf-5803-4e55-8f90-2858ffc370dd">
      <Terms xmlns="http://schemas.microsoft.com/office/infopath/2007/PartnerControls"/>
    </lcf76f155ced4ddcb4097134ff3c332f>
    <Strategic xmlns="1ebb5cdf-5803-4e55-8f90-2858ffc370dd">false</Strategic>
    <DRP_x0028_Elexicon_x0029_ xmlns="1ebb5cdf-5803-4e55-8f90-2858ffc370dd">
      <UserInfo>
        <DisplayName>jcowles@elexiconenergy.com</DisplayName>
        <AccountId>33</AccountId>
        <AccountType/>
      </UserInfo>
    </DRP_x0028_Elexicon_x0029_>
    <Status xmlns="1ebb5cdf-5803-4e55-8f90-2858ffc370dd">Ready to be Filed</Status>
    <Witness xmlns="1ebb5cdf-5803-4e55-8f90-2858ffc370dd">
      <Value>Cynthia Chan</Value>
      <Value>Zubair Islam</Value>
    </Witness>
  </documentManagement>
</p:properties>
</file>

<file path=customXml/itemProps1.xml><?xml version="1.0" encoding="utf-8"?>
<ds:datastoreItem xmlns:ds="http://schemas.openxmlformats.org/officeDocument/2006/customXml" ds:itemID="{20E41BFD-BF75-44CA-A451-89938A90DA11}"/>
</file>

<file path=customXml/itemProps2.xml><?xml version="1.0" encoding="utf-8"?>
<ds:datastoreItem xmlns:ds="http://schemas.openxmlformats.org/officeDocument/2006/customXml" ds:itemID="{FCA12F91-81E7-4ED5-9572-0539420438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61273F-DE3D-4F6E-9BF9-0AF88B04D175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1ebb5cdf-5803-4e55-8f90-2858ffc370d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App2.-L OM&amp;A per Cust FTE</vt:lpstr>
    </vt:vector>
  </TitlesOfParts>
  <Manager/>
  <Company>Elexicon Energy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Cowles</dc:creator>
  <cp:keywords/>
  <dc:description/>
  <cp:lastModifiedBy>Susan Kim</cp:lastModifiedBy>
  <cp:revision/>
  <dcterms:created xsi:type="dcterms:W3CDTF">2025-10-06T20:39:48Z</dcterms:created>
  <dcterms:modified xsi:type="dcterms:W3CDTF">2025-12-11T02:49:34Z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0x0101007C856B24BA03CC41807CCB77DED0D7D2</vt:lpwstr>
  </property>
  <property fmtid="{D5CDD505-2E9C-101B-9397-08002B2CF9AE}" pid="3" name="MediaServiceImageTags">
    <vt:lpwstr/>
  </property>
</Properties>
</file>