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Draft Rate Order/"/>
    </mc:Choice>
  </mc:AlternateContent>
  <xr:revisionPtr revIDLastSave="14" documentId="8_{663F99A2-B72F-4644-90EA-1B843266F667}" xr6:coauthVersionLast="47" xr6:coauthVersionMax="47" xr10:uidLastSave="{32D2F0CF-3642-4295-ACFB-7887017034C1}"/>
  <bookViews>
    <workbookView xWindow="-110" yWindow="-110" windowWidth="25820" windowHeight="13900" activeTab="1" xr2:uid="{6590773A-A256-47AD-932A-AA92EE11C8BA}"/>
  </bookViews>
  <sheets>
    <sheet name="1.  Information Sheet" sheetId="3" r:id="rId1"/>
    <sheet name="2. Continuity Schedule" sheetId="1" r:id="rId2"/>
    <sheet name="3. Appendix A" sheetId="2" r:id="rId3"/>
  </sheets>
  <externalReferences>
    <externalReference r:id="rId4"/>
    <externalReference r:id="rId5"/>
  </externalReferences>
  <definedNames>
    <definedName name="\p" localSheetId="1">#REF!</definedName>
    <definedName name="\p">#REF!</definedName>
    <definedName name="\s" localSheetId="1">#REF!</definedName>
    <definedName name="\s">#REF!</definedName>
    <definedName name="____________N4" localSheetId="1">#REF!</definedName>
    <definedName name="____________N4">#REF!</definedName>
    <definedName name="____________N6">#REF!</definedName>
    <definedName name="____________SUM3">#REF!</definedName>
    <definedName name="___________SUM2">#REF!</definedName>
    <definedName name="__________SUM1">#N/A</definedName>
    <definedName name="_________N4" localSheetId="1">#REF!</definedName>
    <definedName name="_________N4">#REF!</definedName>
    <definedName name="_________N6" localSheetId="1">#REF!</definedName>
    <definedName name="_________N6">#REF!</definedName>
    <definedName name="_________SUM1">#N/A</definedName>
    <definedName name="_________SUM2" localSheetId="1">#REF!</definedName>
    <definedName name="_________SUM2">#REF!</definedName>
    <definedName name="_________SUM3" localSheetId="1">#REF!</definedName>
    <definedName name="_________SUM3">#REF!</definedName>
    <definedName name="________N4" localSheetId="1">#REF!</definedName>
    <definedName name="________N4">#REF!</definedName>
    <definedName name="________N6" localSheetId="1">#REF!</definedName>
    <definedName name="________N6">#REF!</definedName>
    <definedName name="________SUM1">#N/A</definedName>
    <definedName name="________SUM2" localSheetId="1">#REF!</definedName>
    <definedName name="________SUM2">#REF!</definedName>
    <definedName name="________SUM3" localSheetId="1">#REF!</definedName>
    <definedName name="________SUM3">#REF!</definedName>
    <definedName name="_______N4" localSheetId="1">#REF!</definedName>
    <definedName name="_______N4">#REF!</definedName>
    <definedName name="_______N6">#REF!</definedName>
    <definedName name="_______SUM1">#N/A</definedName>
    <definedName name="_______SUM2" localSheetId="1">#REF!</definedName>
    <definedName name="_______SUM2">#REF!</definedName>
    <definedName name="_______SUM3" localSheetId="1">#REF!</definedName>
    <definedName name="_______SUM3">#REF!</definedName>
    <definedName name="______N4" localSheetId="1">#REF!</definedName>
    <definedName name="______N4">#REF!</definedName>
    <definedName name="______N6">#REF!</definedName>
    <definedName name="______PT1">#REF!</definedName>
    <definedName name="______SUM1">#N/A</definedName>
    <definedName name="______SUM2" localSheetId="1">#REF!</definedName>
    <definedName name="______SUM2">#REF!</definedName>
    <definedName name="______SUM3" localSheetId="1">#REF!</definedName>
    <definedName name="______SUM3">#REF!</definedName>
    <definedName name="_____N4" localSheetId="1">#REF!</definedName>
    <definedName name="_____N4">#REF!</definedName>
    <definedName name="_____N6">#REF!</definedName>
    <definedName name="_____PT1">#REF!</definedName>
    <definedName name="_____PT2">#REF!</definedName>
    <definedName name="_____SUM1">#N/A</definedName>
    <definedName name="_____SUM2" localSheetId="1">#REF!</definedName>
    <definedName name="_____SUM2">#REF!</definedName>
    <definedName name="_____SUM3" localSheetId="1">#REF!</definedName>
    <definedName name="_____SUM3">#REF!</definedName>
    <definedName name="____N4" localSheetId="1">#REF!</definedName>
    <definedName name="____N4">#REF!</definedName>
    <definedName name="____N6">#REF!</definedName>
    <definedName name="____PT1">#REF!</definedName>
    <definedName name="____PT2">#REF!</definedName>
    <definedName name="____PT3">#REF!</definedName>
    <definedName name="____SUM1">#N/A</definedName>
    <definedName name="____SUM2" localSheetId="1">#REF!</definedName>
    <definedName name="____SUM2">#REF!</definedName>
    <definedName name="____SUM3" localSheetId="1">#REF!</definedName>
    <definedName name="____SUM3">#REF!</definedName>
    <definedName name="___N4" localSheetId="1">#REF!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 localSheetId="1">#REF!</definedName>
    <definedName name="___SUM2">#REF!</definedName>
    <definedName name="___SUM3" localSheetId="1">#REF!</definedName>
    <definedName name="___SUM3">#REF!</definedName>
    <definedName name="__123Graph_A" localSheetId="1" hidden="1">#REF!</definedName>
    <definedName name="__123Graph_A" hidden="1">#REF!</definedName>
    <definedName name="__123Graph_C" hidden="1">#REF!</definedName>
    <definedName name="__123Graph_D" hidden="1">#REF!</definedName>
    <definedName name="__FDS_HYPERLINK_TOGGLE_STATE__">"ON"</definedName>
    <definedName name="__LYN1" localSheetId="1">#REF!</definedName>
    <definedName name="__LYN1">#REF!</definedName>
    <definedName name="__N4" localSheetId="1">#REF!</definedName>
    <definedName name="__N4">#REF!</definedName>
    <definedName name="__N6" localSheetId="1">#REF!</definedName>
    <definedName name="__N6">#REF!</definedName>
    <definedName name="__PT1">#REF!</definedName>
    <definedName name="__PT2">#REF!</definedName>
    <definedName name="__PT3">#REF!</definedName>
    <definedName name="__Reg210">#REF!</definedName>
    <definedName name="__SUM1">#N/A</definedName>
    <definedName name="__SUM2" localSheetId="1">#REF!</definedName>
    <definedName name="__SUM2">#REF!</definedName>
    <definedName name="__SUM3" localSheetId="1">#REF!</definedName>
    <definedName name="__SUM3">#REF!</definedName>
    <definedName name="_1_PMO" localSheetId="1">#REF!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 localSheetId="1">#REF!</definedName>
    <definedName name="_N4">#REF!</definedName>
    <definedName name="_N6" localSheetId="1">#REF!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 localSheetId="1">#REF!</definedName>
    <definedName name="_PT1">#REF!</definedName>
    <definedName name="_PT2" localSheetId="1">#REF!</definedName>
    <definedName name="_PT2">#REF!</definedName>
    <definedName name="_PT3" localSheetId="1">#REF!</definedName>
    <definedName name="_PT3">#REF!</definedName>
    <definedName name="_Reg210">#REF!</definedName>
    <definedName name="_Regression_Int">1</definedName>
    <definedName name="_Sort" localSheetId="1" hidden="1">#REF!</definedName>
    <definedName name="_Sort" hidden="1">#REF!</definedName>
    <definedName name="_SUM1">#N/A</definedName>
    <definedName name="_SUM2" localSheetId="1">#REF!</definedName>
    <definedName name="_SUM2">#REF!</definedName>
    <definedName name="_SUM3" localSheetId="1">#REF!</definedName>
    <definedName name="_SUM3">#REF!</definedName>
    <definedName name="_Table2_In1" localSheetId="1" hidden="1">#REF!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 localSheetId="1">#REF!</definedName>
    <definedName name="am">#REF!</definedName>
    <definedName name="AM_ACDEPN_CONT_SCHED" localSheetId="1">#REF!</definedName>
    <definedName name="AM_ACDEPN_CONT_SCHED">#REF!</definedName>
    <definedName name="am_cost_cont_sched" localSheetId="1">#REF!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 localSheetId="1">#REF!</definedName>
    <definedName name="ASD">#REF!</definedName>
    <definedName name="asdfadfsdfsdfassdfdsf" localSheetId="1">#REF!</definedName>
    <definedName name="asdfadfsdfsdfassdfdsf">#REF!</definedName>
    <definedName name="ASOFDATE" localSheetId="1">#REF!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 localSheetId="1">#REF!</definedName>
    <definedName name="AvailHours">#REF!</definedName>
    <definedName name="AvgSeverance" localSheetId="1">#REF!</definedName>
    <definedName name="AvgSeverance">#REF!</definedName>
    <definedName name="b" localSheetId="1">#REF!,#REF!</definedName>
    <definedName name="b">#REF!,#REF!</definedName>
    <definedName name="B2MAsOf" localSheetId="1">#REF!</definedName>
    <definedName name="B2MAsOf">#REF!</definedName>
    <definedName name="B2MTrending" localSheetId="1">#REF!</definedName>
    <definedName name="B2MTrending">#REF!</definedName>
    <definedName name="Backlog_Rollup" localSheetId="1">#REF!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 localSheetId="1">#REF!</definedName>
    <definedName name="BI_LDCLIST">#REF!</definedName>
    <definedName name="BLPH1" localSheetId="1" hidden="1">#REF!</definedName>
    <definedName name="BLPH1" hidden="1">#REF!</definedName>
    <definedName name="bmhgjgjg" localSheetId="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 localSheetId="1">#REF!</definedName>
    <definedName name="BPE_CUM_N">#REF!</definedName>
    <definedName name="BPE_Red_Ratio_Yr1" localSheetId="1">#REF!</definedName>
    <definedName name="BPE_Red_Ratio_Yr1">#REF!</definedName>
    <definedName name="BPE_Red_Ratio_Yr2" localSheetId="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localSheetId="1" hidden="1">{#N/A,#N/A,FALSE,"Aging Summary";#N/A,#N/A,FALSE,"Ratio Analysis";#N/A,#N/A,FALSE,"Test 120 Day Accts";#N/A,#N/A,FALSE,"Tickmarks"}</definedName>
    <definedName name="budget" hidden="1">{#N/A,#N/A,FALSE,"Aging Summary";#N/A,#N/A,FALSE,"Ratio Analysis";#N/A,#N/A,FALSE,"Test 120 Day Accts";#N/A,#N/A,FALSE,"Tickmarks"}</definedName>
    <definedName name="Budget_Inflation" localSheetId="1">#REF!</definedName>
    <definedName name="Budget_Inflation">#REF!</definedName>
    <definedName name="Budget_Points" localSheetId="1">#REF!</definedName>
    <definedName name="Budget_Points">#REF!</definedName>
    <definedName name="Budget_units" localSheetId="1">#REF!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 localSheetId="1">#REF!,#REF!</definedName>
    <definedName name="BUSINESS_UNIT">#REF!,#REF!</definedName>
    <definedName name="BUV" localSheetId="1">#REF!</definedName>
    <definedName name="BUV">#REF!</definedName>
    <definedName name="bvnvnv" localSheetId="1">#REF!</definedName>
    <definedName name="bvnvnv">#REF!</definedName>
    <definedName name="CAD" localSheetId="1">#REF!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 localSheetId="1">#REF!</definedName>
    <definedName name="CarryingChargeyear">#REF!</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 localSheetId="1">#REF!</definedName>
    <definedName name="Chart_Data">#REF!</definedName>
    <definedName name="check" localSheetId="1">#REF!</definedName>
    <definedName name="check">#REF!</definedName>
    <definedName name="checks_bal_fa_grp" localSheetId="1">#REF!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 localSheetId="1">#REF!</definedName>
    <definedName name="CircBrk">#REF!</definedName>
    <definedName name="CL" localSheetId="1">#REF!</definedName>
    <definedName name="CL">#REF!</definedName>
    <definedName name="class" localSheetId="1">#REF!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 localSheetId="1">#REF!</definedName>
    <definedName name="companyId">#REF!</definedName>
    <definedName name="Cons_CapEx" localSheetId="1">#REF!</definedName>
    <definedName name="Cons_CapEx">#REF!</definedName>
    <definedName name="Consolidated" localSheetId="1">#REF!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 localSheetId="1">#REF!</definedName>
    <definedName name="Costs_Distribution">#REF!</definedName>
    <definedName name="COSTS_PMYTD" localSheetId="1">#REF!</definedName>
    <definedName name="COSTS_PMYTD">#REF!</definedName>
    <definedName name="COSTS_PMYTD_TARGET" localSheetId="1">#REF!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 localSheetId="1">#REF!</definedName>
    <definedName name="CPI_02">#REF!</definedName>
    <definedName name="CPI_03" localSheetId="1">#REF!</definedName>
    <definedName name="CPI_03">#REF!</definedName>
    <definedName name="CPI_04" localSheetId="1">#REF!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 localSheetId="1">#REF!</definedName>
    <definedName name="crit_01">#REF!</definedName>
    <definedName name="_xlnm.Criteria" localSheetId="1">#REF!</definedName>
    <definedName name="_xlnm.Criteria">#REF!</definedName>
    <definedName name="CritSystems" localSheetId="1">#REF!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 localSheetId="1">#REF!</definedName>
    <definedName name="cur_bal">#REF!</definedName>
    <definedName name="Cur_mth_trans" localSheetId="1">#REF!</definedName>
    <definedName name="Cur_mth_trans">#REF!</definedName>
    <definedName name="cur_mth_transactions" localSheetId="1">#REF!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 localSheetId="1">#REF!,#REF!,#REF!,#REF!,#REF!</definedName>
    <definedName name="dasdfeeferfer">#REF!,#REF!,#REF!,#REF!,#REF!</definedName>
    <definedName name="DASH">""</definedName>
    <definedName name="DATA1" localSheetId="1">#REF!</definedName>
    <definedName name="DATA1">#REF!</definedName>
    <definedName name="DATA10" localSheetId="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 localSheetId="1">OFFSET(#REF!,0,0,COUNTA(#REF!),35)</definedName>
    <definedName name="DataTable">OFFSET(#REF!,0,0,COUNTA(#REF!),35)</definedName>
    <definedName name="datazero" localSheetId="1">#REF!</definedName>
    <definedName name="datazero">#REF!</definedName>
    <definedName name="date" localSheetId="1">#REF!</definedName>
    <definedName name="date">#REF!</definedName>
    <definedName name="DATEINC" localSheetId="1">#REF!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 localSheetId="1">#REF!</definedName>
    <definedName name="ddd">#REF!</definedName>
    <definedName name="dddd" localSheetId="1">#REF!</definedName>
    <definedName name="dddd">#REF!</definedName>
    <definedName name="ddddd">39969.400462963</definedName>
    <definedName name="de">0.00154386574286036</definedName>
    <definedName name="dealview" localSheetId="1">#REF!</definedName>
    <definedName name="dealview">#REF!</definedName>
    <definedName name="dealview1" localSheetId="1">#REF!</definedName>
    <definedName name="dealview1">#REF!</definedName>
    <definedName name="Debt_Financing" localSheetId="1">#REF!</definedName>
    <definedName name="Debt_Financing">#REF!</definedName>
    <definedName name="debt_ratedBBB" localSheetId="1" hidden="1">{#N/A,#N/A,FALSE,"Aging Summary";#N/A,#N/A,FALSE,"Ratio Analysis";#N/A,#N/A,FALSE,"Test 120 Day Accts";#N/A,#N/A,FALSE,"Tickmarks"}</definedName>
    <definedName name="debt_ratedBBB" hidden="1">{#N/A,#N/A,FALSE,"Aging Summary";#N/A,#N/A,FALSE,"Ratio Analysis";#N/A,#N/A,FALSE,"Test 120 Day Accts";#N/A,#N/A,FALSE,"Tickmarks"}</definedName>
    <definedName name="DEC" localSheetId="1">#REF!</definedName>
    <definedName name="DEC">#REF!</definedName>
    <definedName name="Dec_02_Actual" localSheetId="1">#REF!</definedName>
    <definedName name="Dec_02_Actual">#REF!</definedName>
    <definedName name="DECASSETS" localSheetId="1">#REF!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 localSheetId="1">#REF!</definedName>
    <definedName name="dferererer">#REF!</definedName>
    <definedName name="dfjkldsk" localSheetId="1">#REF!</definedName>
    <definedName name="dfjkldsk">#REF!</definedName>
    <definedName name="DirectLoad" localSheetId="1">#REF!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 localSheetId="1">#REF!</definedName>
    <definedName name="DistRates">#REF!</definedName>
    <definedName name="DistRatesTable" localSheetId="1">#REF!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 localSheetId="1">#REF!</definedName>
    <definedName name="DMOperating">#REF!</definedName>
    <definedName name="DMSustainment" localSheetId="1">#REF!</definedName>
    <definedName name="DMSustainment">#REF!</definedName>
    <definedName name="DollarFormat" localSheetId="1">#REF!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 localSheetId="1">#REF!</definedName>
    <definedName name="DxActualDep">#REF!</definedName>
    <definedName name="DxAsOf" localSheetId="1">#REF!</definedName>
    <definedName name="DxAsOf">#REF!</definedName>
    <definedName name="DxBase" localSheetId="1">#REF!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 localSheetId="1">#REF!</definedName>
    <definedName name="EPS">#REF!</definedName>
    <definedName name="Escalation_Status" localSheetId="1">#REF!</definedName>
    <definedName name="Escalation_Status">#REF!</definedName>
    <definedName name="escape" localSheetId="1">#REF!</definedName>
    <definedName name="escape">#REF!</definedName>
    <definedName name="ESPCAhours">2080</definedName>
    <definedName name="ESPCAot">5.4655%</definedName>
    <definedName name="est" localSheetId="1">#REF!</definedName>
    <definedName name="est">#REF!</definedName>
    <definedName name="ETR" localSheetId="1">#REF!</definedName>
    <definedName name="ETR">#REF!</definedName>
    <definedName name="ETS_Taxable" localSheetId="1">#REF!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 localSheetId="1">#REF!</definedName>
    <definedName name="exclude">#REF!</definedName>
    <definedName name="f" localSheetId="1">#REF!</definedName>
    <definedName name="f">#REF!</definedName>
    <definedName name="FA_AccDep_Reconciliations_CA" localSheetId="1">#REF!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 localSheetId="1">#REF!</definedName>
    <definedName name="Footer">#REF!</definedName>
    <definedName name="ForCumOU" localSheetId="1">#REF!</definedName>
    <definedName name="ForCumOU">#REF!</definedName>
    <definedName name="fore_2009" localSheetId="1">#REF!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 localSheetId="1">#REF!</definedName>
    <definedName name="Formulas">#REF!</definedName>
    <definedName name="ForYEOU" localSheetId="1">#REF!</definedName>
    <definedName name="ForYEOU">#REF!</definedName>
    <definedName name="Fringe_Rate" localSheetId="1">#REF!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 localSheetId="1">#REF!</definedName>
    <definedName name="ga_peak_dem_amt">#REF!</definedName>
    <definedName name="ga_peak_total" localSheetId="1">#REF!</definedName>
    <definedName name="ga_peak_total">#REF!</definedName>
    <definedName name="GAP">#N/A</definedName>
    <definedName name="GARate">#REF!</definedName>
    <definedName name="GATOT">#N/A</definedName>
    <definedName name="GENADM">#N/A</definedName>
    <definedName name="GENADM2">#N/A</definedName>
    <definedName name="GeneralLedgerA" localSheetId="1">#REF!</definedName>
    <definedName name="GeneralLedgerA">#REF!</definedName>
    <definedName name="GeneralLedgerC" localSheetId="1">#REF!</definedName>
    <definedName name="GeneralLedgerC">#REF!</definedName>
    <definedName name="GeneralLedgerR" localSheetId="1">#REF!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 localSheetId="1">#REF!</definedName>
    <definedName name="gl_summary">#REF!</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 localSheetId="1">#REF!</definedName>
    <definedName name="Grade_Levels">#REF!</definedName>
    <definedName name="Group" localSheetId="1">#REF!</definedName>
    <definedName name="Group">#REF!</definedName>
    <definedName name="Group1Desposing" localSheetId="1">#REF!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 localSheetId="1">#REF!</definedName>
    <definedName name="Heads">#REF!</definedName>
    <definedName name="Health_Esc_02" localSheetId="1">#REF!</definedName>
    <definedName name="Health_Esc_02">#REF!</definedName>
    <definedName name="Health_Esc_03" localSheetId="1">#REF!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 localSheetId="1">#REF!</definedName>
    <definedName name="hhh">#REF!</definedName>
    <definedName name="hhhh" localSheetId="1">#REF!</definedName>
    <definedName name="hhhh">#REF!</definedName>
    <definedName name="histdate" localSheetId="1">#REF!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 localSheetId="1">#REF!</definedName>
    <definedName name="HOB_Reg_Assets">#REF!</definedName>
    <definedName name="HOI_HONI_" localSheetId="1">#REF!</definedName>
    <definedName name="HOI_HONI_">#REF!</definedName>
    <definedName name="HOI_HONI_Prior_Year">#REF!</definedName>
    <definedName name="HOLIDAYS">#N/A</definedName>
    <definedName name="HON_1505" localSheetId="1">#REF!</definedName>
    <definedName name="HON_1505">#REF!</definedName>
    <definedName name="HONI_Budget_By_Investment" localSheetId="1">#REF!</definedName>
    <definedName name="HONI_Budget_By_Investment">#REF!</definedName>
    <definedName name="Hours" localSheetId="1">#REF!</definedName>
    <definedName name="Hours">#REF!</definedName>
    <definedName name="HTCSwitch">#REF!</definedName>
    <definedName name="HTML_CodePage" hidden="1">1252</definedName>
    <definedName name="HTML_Control" localSheetId="1" hidden="1">{"'2003 05 15'!$W$11:$AI$18","'2003 05 15'!$A$1:$V$30"}</definedName>
    <definedName name="HTML_Control" hidden="1">{"'2003 05 15'!$W$11:$AI$18","'2003 05 15'!$A$1:$V$30"}</definedName>
    <definedName name="HTML_Control_BIT" localSheetId="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localSheetId="1" hidden="1">{"'2003 05 15'!$W$11:$AI$18","'2003 05 15'!$A$1:$V$30"}</definedName>
    <definedName name="Huh?" hidden="1">{"'2003 05 15'!$W$11:$AI$18","'2003 05 15'!$A$1:$V$30"}</definedName>
    <definedName name="Huh?_BIT" localSheetId="1">{"'2003 05 15'!$W$11:$AI$18","'2003 05 15'!$A$1:$V$30"}</definedName>
    <definedName name="Huh?_BIT">{"'2003 05 15'!$W$11:$AI$18","'2003 05 15'!$A$1:$V$30"}</definedName>
    <definedName name="Hydro_One" localSheetId="1">#REF!</definedName>
    <definedName name="Hydro_One">#REF!</definedName>
    <definedName name="Hydro_One_Brampton_Inc." localSheetId="1">#REF!</definedName>
    <definedName name="Hydro_One_Brampton_Inc.">#REF!</definedName>
    <definedName name="Hydro_One_Remote_Communities_Inc." localSheetId="1">#REF!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 localSheetId="1">#REF!</definedName>
    <definedName name="Intangible_Costs_Distribution">#REF!</definedName>
    <definedName name="Intangible_pid_segment" localSheetId="1">#REF!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 localSheetId="1">#REF!</definedName>
    <definedName name="j">#REF!</definedName>
    <definedName name="JAN" localSheetId="1">#REF!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 localSheetId="1">#REF!</definedName>
    <definedName name="jj">#REF!</definedName>
    <definedName name="jjj" localSheetId="1">#REF!</definedName>
    <definedName name="jjj">#REF!</definedName>
    <definedName name="jjjj" localSheetId="1">#REF!</definedName>
    <definedName name="jjjj">#REF!</definedName>
    <definedName name="jtemp">#REF!</definedName>
    <definedName name="JUL">#REF!</definedName>
    <definedName name="JUN">#REF!</definedName>
    <definedName name="June_02">#REF!</definedName>
    <definedName name="June_MEUs_Embedded_Variance" localSheetId="1">#REF!</definedName>
    <definedName name="June_MEUs_Embedded_Variance">#REF!</definedName>
    <definedName name="June_Retail_Variance" localSheetId="1">#REF!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 localSheetId="1">#REF!</definedName>
    <definedName name="Last_Year">#REF!</definedName>
    <definedName name="LDC" localSheetId="1">#REF!</definedName>
    <definedName name="LDC">#REF!</definedName>
    <definedName name="LDCkWh" localSheetId="1">#REF!</definedName>
    <definedName name="LDCkWh">#REF!</definedName>
    <definedName name="LDCkWh2">#REF!</definedName>
    <definedName name="LDCkWh3">#REF!</definedName>
    <definedName name="LDCList" localSheetId="1">OFFSET(#REF!,0,0,COUNTA(#REF!),1)</definedName>
    <definedName name="LDCList">OFFSET(#REF!,0,0,COUNTA(#REF!),1)</definedName>
    <definedName name="LDCLoads" localSheetId="1">#REF!</definedName>
    <definedName name="LDCLoads">#REF!</definedName>
    <definedName name="LDCRates" localSheetId="1">#REF!</definedName>
    <definedName name="LDCRates">#REF!</definedName>
    <definedName name="LDCRates2" localSheetId="1">#REF!</definedName>
    <definedName name="LDCRates2">#REF!</definedName>
    <definedName name="LEDGER">#REF!</definedName>
    <definedName name="LegalEntity" localSheetId="1">OFFSET(#REF!,0,0,1,COUNTA(#REF!,0)-2)</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 localSheetId="1">#REF!</definedName>
    <definedName name="Lei">#REF!</definedName>
    <definedName name="Levels" localSheetId="1">#REF!</definedName>
    <definedName name="Levels">#REF!</definedName>
    <definedName name="Leveraged_Discount_Rate" localSheetId="1">#REF!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OFFSET([1]List!$A$1,0,0,COUNTA([1]List!$A:$A),1)</definedName>
    <definedName name="ll" localSheetId="1">#REF!</definedName>
    <definedName name="ll">#REF!</definedName>
    <definedName name="llll" localSheetId="1">#REF!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 localSheetId="1">#REF!</definedName>
    <definedName name="LoadForecast">#REF!</definedName>
    <definedName name="Loads" localSheetId="1">#REF!</definedName>
    <definedName name="Loads">#REF!</definedName>
    <definedName name="LOB" localSheetId="1">#REF!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 localSheetId="1">#REF!</definedName>
    <definedName name="LossFactors">#REF!</definedName>
    <definedName name="LPK" localSheetId="1">#REF!</definedName>
    <definedName name="LPK">#REF!</definedName>
    <definedName name="LTD_Data" localSheetId="1">#REF!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localSheetId="1" hidden="1">{#N/A,#N/A,FALSE,"Aging Summary";#N/A,#N/A,FALSE,"Ratio Analysis";#N/A,#N/A,FALSE,"Test 120 Day Accts";#N/A,#N/A,FALSE,"Tickmarks"}</definedName>
    <definedName name="milner" hidden="1">{#N/A,#N/A,FALSE,"Aging Summary";#N/A,#N/A,FALSE,"Ratio Analysis";#N/A,#N/A,FALSE,"Test 120 Day Accts";#N/A,#N/A,FALSE,"Tickmarks"}</definedName>
    <definedName name="MIN">"28"</definedName>
    <definedName name="MINOR_CONT_AM_LOOKUP" localSheetId="1">#REF!</definedName>
    <definedName name="MINOR_CONT_AM_LOOKUP">#REF!</definedName>
    <definedName name="misc1" localSheetId="1">#REF!</definedName>
    <definedName name="misc1">#REF!</definedName>
    <definedName name="misc2" localSheetId="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 localSheetId="1">#REF!,#REF!,#REF!,#REF!</definedName>
    <definedName name="nnbbmb">#REF!,#REF!,#REF!,#REF!</definedName>
    <definedName name="NNELDCkWhs" localSheetId="1">#REF!</definedName>
    <definedName name="NNELDCkWhs">#REF!</definedName>
    <definedName name="nnnn" localSheetId="1">#REF!</definedName>
    <definedName name="nnnn">#REF!</definedName>
    <definedName name="nnnnn" localSheetId="1">#REF!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 localSheetId="1">#REF!</definedName>
    <definedName name="NoteStartRow">#REF!</definedName>
    <definedName name="NOV" localSheetId="1">#REF!</definedName>
    <definedName name="NOV">#REF!</definedName>
    <definedName name="NOVASSETS" localSheetId="1">#REF!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 localSheetId="1">#REF!</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 localSheetId="1">#REF!</definedName>
    <definedName name="o">#REF!</definedName>
    <definedName name="OCT" localSheetId="1">#REF!</definedName>
    <definedName name="OCT">#REF!</definedName>
    <definedName name="OCTASSETS" localSheetId="1">#REF!</definedName>
    <definedName name="OCTASSETS">#REF!</definedName>
    <definedName name="OCTLIAB">#REF!</definedName>
    <definedName name="October">#REF!</definedName>
    <definedName name="OEB" localSheetId="1">#REF!</definedName>
    <definedName name="OEB">#REF!</definedName>
    <definedName name="OffPeak">#REF!</definedName>
    <definedName name="OFFSTAFFX">#N/A</definedName>
    <definedName name="OFPRDB01.OFPROD" localSheetId="1">#REF!</definedName>
    <definedName name="OFPRDB01.OFPROD">#REF!</definedName>
    <definedName name="OH" localSheetId="1">#REF!</definedName>
    <definedName name="OH">#REF!</definedName>
    <definedName name="oh_wo" localSheetId="1">#REF!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 localSheetId="1">#REF!</definedName>
    <definedName name="ont_total_MW">#REF!</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 localSheetId="1">#REF!</definedName>
    <definedName name="Order">#REF!</definedName>
    <definedName name="OrgTable" localSheetId="1">#REF!</definedName>
    <definedName name="OrgTable">#REF!</definedName>
    <definedName name="origin_1d" localSheetId="1">#REF!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 localSheetId="1">#REF!</definedName>
    <definedName name="othNYbud">#REF!</definedName>
    <definedName name="othPYACT" localSheetId="1">#REF!</definedName>
    <definedName name="othPYACT">#REF!</definedName>
    <definedName name="OTHSTART" localSheetId="1">#REF!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 localSheetId="1">#REF!</definedName>
    <definedName name="PAOrgs">#REF!</definedName>
    <definedName name="PARAM1">#N/A</definedName>
    <definedName name="PAT" localSheetId="1" hidden="1">#REF!</definedName>
    <definedName name="PAT" hidden="1">#REF!</definedName>
    <definedName name="PATQ" localSheetId="1" hidden="1">#REF!</definedName>
    <definedName name="PATQ" hidden="1">#REF!</definedName>
    <definedName name="PC" localSheetId="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 localSheetId="1">#REF!</definedName>
    <definedName name="PDStartRow">#REF!</definedName>
    <definedName name="PensionOPEBrate" localSheetId="1">#REF!</definedName>
    <definedName name="PensionOPEBrate">#REF!</definedName>
    <definedName name="PER" localSheetId="1">#REF!</definedName>
    <definedName name="PER">#REF!</definedName>
    <definedName name="Percent_Area" localSheetId="1">#REF!,#REF!,#REF!,#REF!</definedName>
    <definedName name="Percent_Area">#REF!,#REF!,#REF!,#REF!</definedName>
    <definedName name="pid_check" localSheetId="1">#REF!</definedName>
    <definedName name="pid_check">#REF!</definedName>
    <definedName name="PipeLine___CGA_Spread" localSheetId="1">#REF!</definedName>
    <definedName name="PipeLine___CGA_Spread">#REF!</definedName>
    <definedName name="PipeLine___Hagler_Spread" localSheetId="1">#REF!</definedName>
    <definedName name="PipeLine___Hagler_Spread">#REF!</definedName>
    <definedName name="pivot">#REF!</definedName>
    <definedName name="pivot_110190">#REF!</definedName>
    <definedName name="pivot_174090">#REF!</definedName>
    <definedName name="PIVOT3_Green" localSheetId="1">{"'2003 05 15'!$W$11:$AI$18","'2003 05 15'!$A$1:$V$30"}</definedName>
    <definedName name="PIVOT3_Green">{"'2003 05 15'!$W$11:$AI$18","'2003 05 15'!$A$1:$V$30"}</definedName>
    <definedName name="PLCGS">#N/A</definedName>
    <definedName name="PNL" localSheetId="1">#REF!</definedName>
    <definedName name="PNL">#REF!</definedName>
    <definedName name="popoiuo">"V900"</definedName>
    <definedName name="pp" localSheetId="1">#REF!</definedName>
    <definedName name="pp">#REF!</definedName>
    <definedName name="PPI_factor_table" localSheetId="1">#REF!</definedName>
    <definedName name="PPI_factor_table">#REF!</definedName>
    <definedName name="ppp" localSheetId="1">#REF!</definedName>
    <definedName name="ppp">#REF!</definedName>
    <definedName name="pppppp">#REF!</definedName>
    <definedName name="Price" localSheetId="1">OFFSET(#REF!,1,0,COUNT(#REF!),1)</definedName>
    <definedName name="Price">OFFSET(#REF!,1,0,COUNT(#REF!),1)</definedName>
    <definedName name="_xlnm.Print_Area">#REF!</definedName>
    <definedName name="Print_Area_MI" localSheetId="1">#REF!</definedName>
    <definedName name="Print_Area_MI">#REF!</definedName>
    <definedName name="Print_Area2" localSheetId="1">#REF!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1">'2. Continuity Schedule'!$A:$C</definedName>
    <definedName name="Print_VPs_Monthlyflows" localSheetId="1">#REF!</definedName>
    <definedName name="Print_VPs_Monthlyflows">#REF!</definedName>
    <definedName name="PRINTMENU">#N/A</definedName>
    <definedName name="PRIOR">" 5"</definedName>
    <definedName name="prior_mth" localSheetId="1">#REF!</definedName>
    <definedName name="prior_mth">#REF!</definedName>
    <definedName name="processor_lookup" localSheetId="1">#REF!</definedName>
    <definedName name="processor_lookup">#REF!</definedName>
    <definedName name="Proj" localSheetId="1">#REF!</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 localSheetId="1">#REF!,#REF!</definedName>
    <definedName name="PT_CCCE">#REF!,#REF!</definedName>
    <definedName name="PV_Rate" localSheetId="1">#REF!</definedName>
    <definedName name="PV_Rate">#REF!</definedName>
    <definedName name="PVModel_Rates_8.5percent" localSheetId="1">#REF!</definedName>
    <definedName name="PVModel_Rates_8.5percent">#REF!</definedName>
    <definedName name="PYCurrTaxStartRow" localSheetId="1">#REF!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 localSheetId="1">#REF!</definedName>
    <definedName name="Range_name__Subledger_bal_by_bu___a9_to_f33">#REF!</definedName>
    <definedName name="RATE_CLASSES" localSheetId="1">#REF!</definedName>
    <definedName name="RATE_CLASSES">#REF!</definedName>
    <definedName name="ratebase" localSheetId="1">#REF!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 localSheetId="1">#REF!</definedName>
    <definedName name="reg_act">#REF!</definedName>
    <definedName name="reg_bud" localSheetId="1">#REF!</definedName>
    <definedName name="reg_bud">#REF!</definedName>
    <definedName name="Reg_Interest_Data_Input" localSheetId="1">#REF!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 localSheetId="1">#REF!</definedName>
    <definedName name="RES_CAT">#REF!</definedName>
    <definedName name="RES_SUB_CAT" localSheetId="1">#REF!</definedName>
    <definedName name="RES_SUB_CAT">#REF!</definedName>
    <definedName name="RES_TYPE" localSheetId="1">#REF!</definedName>
    <definedName name="RES_TYPE">#REF!</definedName>
    <definedName name="ResourceTypes">#REF!</definedName>
    <definedName name="ResultsData">#REF!</definedName>
    <definedName name="resultsyear" localSheetId="1">#REF!</definedName>
    <definedName name="resultsyear">#REF!</definedName>
    <definedName name="Resultsyears" localSheetId="1">#REF!</definedName>
    <definedName name="Resultsyears">#REF!</definedName>
    <definedName name="resultyear" localSheetId="1">#REF!</definedName>
    <definedName name="resultyear">#REF!</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 localSheetId="1">#REF!</definedName>
    <definedName name="salreg">#REF!</definedName>
    <definedName name="SALREGF" localSheetId="1">#REF!</definedName>
    <definedName name="SALREGF">#REF!</definedName>
    <definedName name="SALSTAFF">#N/A</definedName>
    <definedName name="SALTEMP">#N/A</definedName>
    <definedName name="Savings_Factor" localSheetId="1">#REF!</definedName>
    <definedName name="Savings_Factor">#REF!</definedName>
    <definedName name="sCC" localSheetId="1">#REF!</definedName>
    <definedName name="sCC">#REF!</definedName>
    <definedName name="SCD" localSheetId="1">#REF!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 localSheetId="1">#REF!</definedName>
    <definedName name="SensBreak">#REF!</definedName>
    <definedName name="SEP" localSheetId="1">#REF!</definedName>
    <definedName name="SEP">#REF!</definedName>
    <definedName name="Serv_Cat" localSheetId="1">#REF!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 localSheetId="1">#REF!</definedName>
    <definedName name="SLD">#REF!</definedName>
    <definedName name="SME">#REF!</definedName>
    <definedName name="sNet" localSheetId="1">#REF!</definedName>
    <definedName name="sNet">#REF!</definedName>
    <definedName name="Sorted" localSheetId="1">#REF!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 localSheetId="1">#REF!</definedName>
    <definedName name="Split_kWh_First___Balance_040212b_Summary_Query">#REF!</definedName>
    <definedName name="SPMON">"03"</definedName>
    <definedName name="SPNAM">"QSYSPRT"</definedName>
    <definedName name="SPNMB">"1"</definedName>
    <definedName name="SPS_Active" localSheetId="1">#REF!</definedName>
    <definedName name="SPS_Active">#REF!</definedName>
    <definedName name="SPTIM">"12:28:01"</definedName>
    <definedName name="SPTM2">"122839"</definedName>
    <definedName name="SPYEA">"2012"</definedName>
    <definedName name="sRemoval" localSheetId="1">#REF!</definedName>
    <definedName name="sRemoval">#REF!</definedName>
    <definedName name="ss" localSheetId="1">{"'2003 05 15'!$W$11:$AI$18","'2003 05 15'!$A$1:$V$30"}</definedName>
    <definedName name="ss">{"'2003 05 15'!$W$11:$AI$18","'2003 05 15'!$A$1:$V$30"}</definedName>
    <definedName name="sss" localSheetId="1">#REF!</definedName>
    <definedName name="sss">#REF!</definedName>
    <definedName name="ssss" localSheetId="1">#REF!</definedName>
    <definedName name="ssss">#REF!</definedName>
    <definedName name="staff" localSheetId="1">#REF!</definedName>
    <definedName name="staff">#REF!</definedName>
    <definedName name="START_YR">#REF!</definedName>
    <definedName name="StartEnd">#REF!</definedName>
    <definedName name="STAT_CODE">#REF!</definedName>
    <definedName name="STATE">"*READY"</definedName>
    <definedName name="Status" localSheetId="1">#REF!</definedName>
    <definedName name="Status">#REF!</definedName>
    <definedName name="STD_TEXT_LOOKUP" localSheetId="1">#REF!</definedName>
    <definedName name="STD_TEXT_LOOKUP">#REF!</definedName>
    <definedName name="StreamAcronym" localSheetId="1">#REF!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 localSheetId="1">#REF!</definedName>
    <definedName name="Subledger_bal_110100">#REF!</definedName>
    <definedName name="Subledger_bal_110200" localSheetId="1">#REF!</definedName>
    <definedName name="Subledger_bal_110200">#REF!</definedName>
    <definedName name="Subledger_bal_110300" localSheetId="1">#REF!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 localSheetId="1">#REF!</definedName>
    <definedName name="temp">#REF!</definedName>
    <definedName name="TEMPA" localSheetId="1">#REF!</definedName>
    <definedName name="TEMPA">#REF!</definedName>
    <definedName name="Temps" localSheetId="1">#REF!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 localSheetId="1">#REF!</definedName>
    <definedName name="This_Year">#REF!</definedName>
    <definedName name="thou" localSheetId="1">#REF!</definedName>
    <definedName name="thou">#REF!</definedName>
    <definedName name="thousand" localSheetId="1">#REF!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 localSheetId="1">#REF!</definedName>
    <definedName name="Trade_Month">#REF!</definedName>
    <definedName name="TRANBUD" localSheetId="1">#REF!</definedName>
    <definedName name="TRANBUD">#REF!</definedName>
    <definedName name="TRANEND" localSheetId="1">#REF!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 localSheetId="1">#REF!</definedName>
    <definedName name="trendy">#REF!</definedName>
    <definedName name="trn_beg_bud" localSheetId="1">#REF!</definedName>
    <definedName name="trn_beg_bud">#REF!</definedName>
    <definedName name="trn_end_bud" localSheetId="1">#REF!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 localSheetId="1">#REF!+#REF!:#REF!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 localSheetId="1">#REF!</definedName>
    <definedName name="Update_Date">#REF!</definedName>
    <definedName name="USDAT">"GRWO19B_1"</definedName>
    <definedName name="usdcad" localSheetId="1">#REF!</definedName>
    <definedName name="usdcad">#REF!</definedName>
    <definedName name="USNAM">"SPRESSEAUL"</definedName>
    <definedName name="usofa" localSheetId="1">#REF!</definedName>
    <definedName name="usofa">#REF!</definedName>
    <definedName name="Utility" localSheetId="1">#REF!</definedName>
    <definedName name="Utility">#REF!</definedName>
    <definedName name="utitliy1" localSheetId="1">#REF!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 localSheetId="1">OFFSET(#REF!,1,0,COUNT(#REF!),1)</definedName>
    <definedName name="Volume">OFFSET(#REF!,1,0,COUNT(#REF!),1)</definedName>
    <definedName name="vvvv" localSheetId="1">#REF!</definedName>
    <definedName name="vvvv">#REF!</definedName>
    <definedName name="vvvvv" localSheetId="1">#REF!</definedName>
    <definedName name="vvvvv">#REF!</definedName>
    <definedName name="w" localSheetId="1">#REF!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 localSheetId="1">#REF!</definedName>
    <definedName name="wbs">#REF!</definedName>
    <definedName name="WBSA" localSheetId="1">#REF!</definedName>
    <definedName name="WBSA">#REF!</definedName>
    <definedName name="WBSR" localSheetId="1">#REF!</definedName>
    <definedName name="WBSR">#REF!</definedName>
    <definedName name="we" localSheetId="1">#REF!,#REF!</definedName>
    <definedName name="we">#REF!,#REF!</definedName>
    <definedName name="wer" localSheetId="1">#REF!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 localSheetId="1">#REF!</definedName>
    <definedName name="werwerewrwerwe">#REF!</definedName>
    <definedName name="WIPEOUT">#N/A</definedName>
    <definedName name="WNMENU">#N/A</definedName>
    <definedName name="wo_check" localSheetId="1">#REF!</definedName>
    <definedName name="wo_check">#REF!</definedName>
    <definedName name="Work_Force_Deployment" localSheetId="1">#REF!</definedName>
    <definedName name="Work_Force_Deployment">#REF!</definedName>
    <definedName name="Workforce_Acquisition" localSheetId="1">#REF!</definedName>
    <definedName name="Workforce_Acquisition">#REF!</definedName>
    <definedName name="WorkstreamNames">#REF!</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Total._.Costsl." localSheetId="1" hidden="1">{"Help Desk",#N/A,FALSE,"Total Costs";"Server Management",#N/A,FALSE,"Total Costs";"Application Management",#N/A,FALSE,"Total Costs"}</definedName>
    <definedName name="wrn.All._.Total._.Costsl." hidden="1">{"Help Desk",#N/A,FALSE,"Total Costs";"Server Management",#N/A,FALSE,"Total Costs";"Application Management",#N/A,FALSE,"Total Costs"}</definedName>
    <definedName name="wrn.Application._.Management._.Total._.Costs." localSheetId="1" hidden="1">{"Application Management",#N/A,FALSE,"Total Costs"}</definedName>
    <definedName name="wrn.Application._.Management._.Total._.Costs." hidden="1">{"Application Management",#N/A,FALSE,"Total Costs"}</definedName>
    <definedName name="wrn.August._.Ops._.Report." localSheetId="1" hidden="1">{#N/A,#N/A,FALSE,"Cover";#N/A,#N/A,FALSE,"SLA Performance";#N/A,#N/A,FALSE,"Trouble";#N/A,#N/A,FALSE,"NCONS";#N/A,#N/A,FALSE,"Upgrades";#N/A,#N/A,FALSE,"Dx Projects";#N/A,#N/A,FALSE,"Dx Project Data";#N/A,#N/A,FALSE,"Tx Projects";#N/A,#N/A,FALSE,"Productivity";#N/A,#N/A,FALSE,"Indicators";#N/A,#N/A,FALSE,"Scorecard"}</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localSheetId="1" hidden="1">{"fdb1_Rapport_Report",#N/A,FALSE,"Report"}</definedName>
    <definedName name="wrn.fdb1_Imprime_Print." hidden="1">{"fdb1_Rapport_Report",#N/A,FALSE,"Report"}</definedName>
    <definedName name="wrn.fdb2_print_rpt." localSheetId="1" hidden="1">{"fdb2_print",#N/A,FALSE,"Report"}</definedName>
    <definedName name="wrn.fdb2_print_rpt." hidden="1">{"fdb2_print",#N/A,FALSE,"Report"}</definedName>
    <definedName name="wrn.FREELANCER." localSheetId="1" hidden="1">{#N/A,#N/A,FALSE,"712";#N/A,#N/A,FALSE,"_718";#N/A,#N/A,FALSE,"724";#N/A,#N/A,FALSE,"_751";#N/A,#N/A,FALSE,"_752";#N/A,#N/A,FALSE,"753";#N/A,#N/A,FALSE,"754";#N/A,#N/A,FALSE,"758";#N/A,#N/A,FALSE,"_761";#N/A,#N/A,FALSE,"_769"}</definedName>
    <definedName name="wrn.FREELANCER." hidden="1">{#N/A,#N/A,FALSE,"712";#N/A,#N/A,FALSE,"_718";#N/A,#N/A,FALSE,"724";#N/A,#N/A,FALSE,"_751";#N/A,#N/A,FALSE,"_752";#N/A,#N/A,FALSE,"753";#N/A,#N/A,FALSE,"754";#N/A,#N/A,FALSE,"758";#N/A,#N/A,FALSE,"_761";#N/A,#N/A,FALSE,"_769"}</definedName>
    <definedName name="wrn.Help._.Desk._.Total._.Costs." localSheetId="1" hidden="1">{"Help Desk",#N/A,FALSE,"Total Costs"}</definedName>
    <definedName name="wrn.Help._.Desk._.Total._.Costs." hidden="1">{"Help Desk",#N/A,FALSE,"Total Costs"}</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 hidden="1">{"inputs raw data",#N/A,TRUE,"INPUT"}</definedName>
    <definedName name="wrn.print._.raw._.data._.entry." hidden="1">{"inputs raw data",#N/A,TRUE,"INPUT"}</definedName>
    <definedName name="wrn.print._.summary._.sheets." localSheetId="1" hidden="1">{"summary1",#N/A,TRUE,"Comps";"summary2",#N/A,TRUE,"Comps";"summary3",#N/A,TRUE,"Comps"}</definedName>
    <definedName name="wrn.print._.summary._.sheets." hidden="1">{"summary1",#N/A,TRUE,"Comps";"summary2",#N/A,TRUE,"Comps";"summary3",#N/A,TRUE,"Comps"}</definedName>
    <definedName name="wrn.Server._.Management._.Total._.Costs." localSheetId="1" hidden="1">{"Server Management",#N/A,FALSE,"Total Costs"}</definedName>
    <definedName name="wrn.Server._.Management._.Total._.Costs." hidden="1">{"Server Management",#N/A,FALSE,"Total Costs"}</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1">#REF!</definedName>
    <definedName name="ww">#REF!</definedName>
    <definedName name="www" localSheetId="1">#REF!</definedName>
    <definedName name="www">#REF!</definedName>
    <definedName name="wwww" localSheetId="1">#REF!</definedName>
    <definedName name="wwww">#REF!</definedName>
    <definedName name="wwwwww">#REF!</definedName>
    <definedName name="x" localSheetId="1">#REF!</definedName>
    <definedName name="x">#REF!</definedName>
    <definedName name="XCSEDRAW">#N/A</definedName>
    <definedName name="xcvbc" localSheetId="1">#REF!</definedName>
    <definedName name="xcvbc">#REF!</definedName>
    <definedName name="XLOAD">#N/A</definedName>
    <definedName name="XPSSBONUS">#N/A</definedName>
    <definedName name="XPSSDRAW">#N/A</definedName>
    <definedName name="xx" localSheetId="1">#REF!</definedName>
    <definedName name="xx">#REF!</definedName>
    <definedName name="xxxx" localSheetId="1">#REF!</definedName>
    <definedName name="xxxx">#REF!</definedName>
    <definedName name="xxxxx" localSheetId="1">#REF!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 localSheetId="1">#REF!</definedName>
    <definedName name="YEB2MAsOf">#REF!</definedName>
    <definedName name="YEB2MTrend" localSheetId="1">#REF!</definedName>
    <definedName name="YEB2MTrend">#REF!</definedName>
    <definedName name="YEDxAsOf" localSheetId="1">#REF!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 localSheetId="1">#REF!</definedName>
    <definedName name="yyyyyy">#REF!</definedName>
    <definedName name="z" localSheetId="1">#REF!</definedName>
    <definedName name="z">#REF!</definedName>
    <definedName name="ZLOAD">#N/A</definedName>
    <definedName name="zone1" localSheetId="1">#REF!</definedName>
    <definedName name="zone1">#REF!</definedName>
    <definedName name="zxzxz" localSheetId="1">#REF!</definedName>
    <definedName name="zxzxz">#REF!</definedName>
    <definedName name="zz" localSheetId="1">#REF!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7" i="1" l="1"/>
  <c r="AN43" i="1"/>
  <c r="E14" i="2"/>
  <c r="E13" i="2"/>
  <c r="AJ47" i="1"/>
  <c r="AJ43" i="1"/>
  <c r="AB53" i="1"/>
  <c r="R53" i="1"/>
  <c r="AN48" i="1"/>
  <c r="AI45" i="1"/>
  <c r="AH45" i="1"/>
  <c r="AF45" i="1"/>
  <c r="AD45" i="1"/>
  <c r="Y45" i="1"/>
  <c r="V45" i="1"/>
  <c r="U45" i="1"/>
  <c r="T45" i="1"/>
  <c r="Q45" i="1"/>
  <c r="P45" i="1"/>
  <c r="O45" i="1"/>
  <c r="K45" i="1"/>
  <c r="J45" i="1"/>
  <c r="I45" i="1"/>
  <c r="F45" i="1"/>
  <c r="E45" i="1"/>
  <c r="D45" i="1"/>
  <c r="K44" i="1"/>
  <c r="E44" i="1"/>
  <c r="D44" i="1"/>
  <c r="AF43" i="1"/>
  <c r="AF44" i="1" s="1"/>
  <c r="V43" i="1"/>
  <c r="V44" i="1" s="1"/>
  <c r="Q43" i="1"/>
  <c r="Q44" i="1" s="1"/>
  <c r="K43" i="1"/>
  <c r="J43" i="1"/>
  <c r="J44" i="1" s="1"/>
  <c r="I43" i="1"/>
  <c r="I44" i="1" s="1"/>
  <c r="F43" i="1"/>
  <c r="F44" i="1" s="1"/>
  <c r="E43" i="1"/>
  <c r="D43" i="1"/>
  <c r="AQ39" i="1"/>
  <c r="M39" i="1"/>
  <c r="H39" i="1"/>
  <c r="AC38" i="1"/>
  <c r="AG38" i="1" s="1"/>
  <c r="AK38" i="1" s="1"/>
  <c r="AB38" i="1"/>
  <c r="M38" i="1"/>
  <c r="H38" i="1"/>
  <c r="AC37" i="1"/>
  <c r="AG37" i="1" s="1"/>
  <c r="AK37" i="1" s="1"/>
  <c r="AB37" i="1"/>
  <c r="AP37" i="1" s="1"/>
  <c r="AQ37" i="1" s="1"/>
  <c r="AC36" i="1"/>
  <c r="AG36" i="1" s="1"/>
  <c r="AK36" i="1" s="1"/>
  <c r="AB36" i="1"/>
  <c r="AJ36" i="1" s="1"/>
  <c r="AC35" i="1"/>
  <c r="AG35" i="1" s="1"/>
  <c r="AK35" i="1" s="1"/>
  <c r="AB35" i="1"/>
  <c r="AJ34" i="1"/>
  <c r="AC34" i="1"/>
  <c r="AG34" i="1" s="1"/>
  <c r="AK34" i="1" s="1"/>
  <c r="AB34" i="1"/>
  <c r="M33" i="1"/>
  <c r="S33" i="1" s="1"/>
  <c r="W33" i="1" s="1"/>
  <c r="AC33" i="1" s="1"/>
  <c r="AG33" i="1" s="1"/>
  <c r="AK33" i="1" s="1"/>
  <c r="H33" i="1"/>
  <c r="N33" i="1" s="1"/>
  <c r="R33" i="1" s="1"/>
  <c r="X33" i="1" s="1"/>
  <c r="AB33" i="1" s="1"/>
  <c r="M32" i="1"/>
  <c r="S32" i="1" s="1"/>
  <c r="W32" i="1" s="1"/>
  <c r="AC32" i="1" s="1"/>
  <c r="AG32" i="1" s="1"/>
  <c r="AK32" i="1" s="1"/>
  <c r="H32" i="1"/>
  <c r="N32" i="1" s="1"/>
  <c r="R32" i="1" s="1"/>
  <c r="X32" i="1" s="1"/>
  <c r="AB32" i="1" s="1"/>
  <c r="T31" i="1"/>
  <c r="S31" i="1"/>
  <c r="W31" i="1" s="1"/>
  <c r="AC31" i="1" s="1"/>
  <c r="O31" i="1"/>
  <c r="M31" i="1"/>
  <c r="H31" i="1"/>
  <c r="N31" i="1" s="1"/>
  <c r="R31" i="1" s="1"/>
  <c r="X31" i="1" s="1"/>
  <c r="U30" i="1"/>
  <c r="U43" i="1" s="1"/>
  <c r="U44" i="1" s="1"/>
  <c r="T30" i="1"/>
  <c r="T43" i="1" s="1"/>
  <c r="T44" i="1" s="1"/>
  <c r="P30" i="1"/>
  <c r="P43" i="1" s="1"/>
  <c r="P44" i="1" s="1"/>
  <c r="O30" i="1"/>
  <c r="O43" i="1" s="1"/>
  <c r="O44" i="1" s="1"/>
  <c r="M30" i="1"/>
  <c r="S30" i="1" s="1"/>
  <c r="W30" i="1" s="1"/>
  <c r="AC30" i="1" s="1"/>
  <c r="H30" i="1"/>
  <c r="N30" i="1" s="1"/>
  <c r="R30" i="1" s="1"/>
  <c r="X30" i="1" s="1"/>
  <c r="M29" i="1"/>
  <c r="S29" i="1" s="1"/>
  <c r="W29" i="1" s="1"/>
  <c r="AC29" i="1" s="1"/>
  <c r="AG29" i="1" s="1"/>
  <c r="AK29" i="1" s="1"/>
  <c r="H29" i="1"/>
  <c r="N29" i="1" s="1"/>
  <c r="R29" i="1" s="1"/>
  <c r="X29" i="1" s="1"/>
  <c r="M28" i="1"/>
  <c r="S28" i="1" s="1"/>
  <c r="W28" i="1" s="1"/>
  <c r="AC28" i="1" s="1"/>
  <c r="AG28" i="1" s="1"/>
  <c r="AK28" i="1" s="1"/>
  <c r="H28" i="1"/>
  <c r="N28" i="1" s="1"/>
  <c r="R28" i="1" s="1"/>
  <c r="X28" i="1" s="1"/>
  <c r="M27" i="1"/>
  <c r="S27" i="1" s="1"/>
  <c r="W27" i="1" s="1"/>
  <c r="AC27" i="1" s="1"/>
  <c r="H27" i="1"/>
  <c r="N27" i="1" s="1"/>
  <c r="R27" i="1" s="1"/>
  <c r="X27" i="1" s="1"/>
  <c r="M26" i="1"/>
  <c r="S26" i="1" s="1"/>
  <c r="W26" i="1" s="1"/>
  <c r="AC26" i="1" s="1"/>
  <c r="H26" i="1"/>
  <c r="N26" i="1" s="1"/>
  <c r="R26" i="1" s="1"/>
  <c r="X26" i="1" s="1"/>
  <c r="M25" i="1"/>
  <c r="S25" i="1" s="1"/>
  <c r="W25" i="1" s="1"/>
  <c r="AC25" i="1" s="1"/>
  <c r="H25" i="1"/>
  <c r="N25" i="1" s="1"/>
  <c r="R25" i="1" s="1"/>
  <c r="X25" i="1" s="1"/>
  <c r="M24" i="1"/>
  <c r="S24" i="1" s="1"/>
  <c r="W24" i="1" s="1"/>
  <c r="AC24" i="1" s="1"/>
  <c r="AG24" i="1" s="1"/>
  <c r="AK24" i="1" s="1"/>
  <c r="H24" i="1"/>
  <c r="N24" i="1" s="1"/>
  <c r="R24" i="1" s="1"/>
  <c r="X24" i="1" s="1"/>
  <c r="AB24" i="1" s="1"/>
  <c r="M23" i="1"/>
  <c r="S23" i="1" s="1"/>
  <c r="W23" i="1" s="1"/>
  <c r="AC23" i="1" s="1"/>
  <c r="AG23" i="1" s="1"/>
  <c r="AK23" i="1" s="1"/>
  <c r="H23" i="1"/>
  <c r="N23" i="1" s="1"/>
  <c r="R23" i="1" s="1"/>
  <c r="X23" i="1" s="1"/>
  <c r="AB23" i="1" s="1"/>
  <c r="M22" i="1"/>
  <c r="S22" i="1" s="1"/>
  <c r="W22" i="1" s="1"/>
  <c r="AC22" i="1" s="1"/>
  <c r="AG22" i="1" s="1"/>
  <c r="AK22" i="1" s="1"/>
  <c r="H22" i="1"/>
  <c r="N22" i="1" s="1"/>
  <c r="R22" i="1" s="1"/>
  <c r="X22" i="1" s="1"/>
  <c r="AB22" i="1" s="1"/>
  <c r="M21" i="1"/>
  <c r="S21" i="1" s="1"/>
  <c r="W21" i="1" s="1"/>
  <c r="AC21" i="1" s="1"/>
  <c r="H21" i="1"/>
  <c r="N21" i="1" s="1"/>
  <c r="R21" i="1" s="1"/>
  <c r="X21" i="1" s="1"/>
  <c r="M20" i="1"/>
  <c r="S20" i="1" s="1"/>
  <c r="W20" i="1" s="1"/>
  <c r="AC20" i="1" s="1"/>
  <c r="AG20" i="1" s="1"/>
  <c r="AK20" i="1" s="1"/>
  <c r="H20" i="1"/>
  <c r="N20" i="1" s="1"/>
  <c r="R20" i="1" s="1"/>
  <c r="X20" i="1" s="1"/>
  <c r="AB20" i="1" s="1"/>
  <c r="M19" i="1"/>
  <c r="S19" i="1" s="1"/>
  <c r="W19" i="1" s="1"/>
  <c r="AC19" i="1" s="1"/>
  <c r="AG19" i="1" s="1"/>
  <c r="AK19" i="1" s="1"/>
  <c r="H19" i="1"/>
  <c r="N19" i="1" s="1"/>
  <c r="R19" i="1" s="1"/>
  <c r="X19" i="1" s="1"/>
  <c r="AB19" i="1" s="1"/>
  <c r="M18" i="1"/>
  <c r="S18" i="1" s="1"/>
  <c r="W18" i="1" s="1"/>
  <c r="AC18" i="1" s="1"/>
  <c r="AG18" i="1" s="1"/>
  <c r="AK18" i="1" s="1"/>
  <c r="H18" i="1"/>
  <c r="N18" i="1" s="1"/>
  <c r="R18" i="1" s="1"/>
  <c r="X18" i="1" s="1"/>
  <c r="AB18" i="1" s="1"/>
  <c r="M17" i="1"/>
  <c r="S17" i="1" s="1"/>
  <c r="W17" i="1" s="1"/>
  <c r="AC17" i="1" s="1"/>
  <c r="AG17" i="1" s="1"/>
  <c r="AK17" i="1" s="1"/>
  <c r="H17" i="1"/>
  <c r="N17" i="1" s="1"/>
  <c r="R17" i="1" s="1"/>
  <c r="X17" i="1" s="1"/>
  <c r="AB17" i="1" s="1"/>
  <c r="AP16" i="1"/>
  <c r="AE45" i="1"/>
  <c r="AA45" i="1"/>
  <c r="Z45" i="1"/>
  <c r="M16" i="1"/>
  <c r="M45" i="1" s="1"/>
  <c r="L45" i="1"/>
  <c r="H16" i="1"/>
  <c r="AP15" i="1"/>
  <c r="AA43" i="1"/>
  <c r="AA44" i="1" s="1"/>
  <c r="M15" i="1"/>
  <c r="S15" i="1" s="1"/>
  <c r="W15" i="1" s="1"/>
  <c r="AC15" i="1" s="1"/>
  <c r="H15" i="1"/>
  <c r="N15" i="1" s="1"/>
  <c r="R15" i="1" s="1"/>
  <c r="X15" i="1" s="1"/>
  <c r="S14" i="1"/>
  <c r="W14" i="1" s="1"/>
  <c r="AC14" i="1" s="1"/>
  <c r="M14" i="1"/>
  <c r="H14" i="1"/>
  <c r="N14" i="1" s="1"/>
  <c r="R14" i="1" s="1"/>
  <c r="X14" i="1" s="1"/>
  <c r="M13" i="1"/>
  <c r="S13" i="1" s="1"/>
  <c r="W13" i="1" s="1"/>
  <c r="AC13" i="1" s="1"/>
  <c r="H13" i="1"/>
  <c r="N13" i="1" s="1"/>
  <c r="R13" i="1" s="1"/>
  <c r="X13" i="1" s="1"/>
  <c r="M12" i="1"/>
  <c r="S12" i="1" s="1"/>
  <c r="W12" i="1" s="1"/>
  <c r="AC12" i="1" s="1"/>
  <c r="AG12" i="1" s="1"/>
  <c r="AK12" i="1" s="1"/>
  <c r="H12" i="1"/>
  <c r="N12" i="1" s="1"/>
  <c r="R12" i="1" s="1"/>
  <c r="X12" i="1" s="1"/>
  <c r="AB12" i="1" s="1"/>
  <c r="M11" i="1"/>
  <c r="S11" i="1" s="1"/>
  <c r="W11" i="1" s="1"/>
  <c r="AC11" i="1" s="1"/>
  <c r="AG11" i="1" s="1"/>
  <c r="AK11" i="1" s="1"/>
  <c r="H11" i="1"/>
  <c r="N11" i="1" s="1"/>
  <c r="R11" i="1" s="1"/>
  <c r="X11" i="1" s="1"/>
  <c r="AB11" i="1" s="1"/>
  <c r="M10" i="1"/>
  <c r="S10" i="1" s="1"/>
  <c r="W10" i="1" s="1"/>
  <c r="AC10" i="1" s="1"/>
  <c r="AG10" i="1" s="1"/>
  <c r="AK10" i="1" s="1"/>
  <c r="H10" i="1"/>
  <c r="N10" i="1" s="1"/>
  <c r="R10" i="1" s="1"/>
  <c r="X10" i="1" s="1"/>
  <c r="M9" i="1"/>
  <c r="S9" i="1" s="1"/>
  <c r="W9" i="1" s="1"/>
  <c r="AC9" i="1" s="1"/>
  <c r="H9" i="1"/>
  <c r="N9" i="1" s="1"/>
  <c r="R9" i="1" s="1"/>
  <c r="X9" i="1" s="1"/>
  <c r="AI43" i="1"/>
  <c r="AI44" i="1" s="1"/>
  <c r="AE43" i="1"/>
  <c r="AE44" i="1" s="1"/>
  <c r="L43" i="1"/>
  <c r="L44" i="1" s="1"/>
  <c r="H8" i="1"/>
  <c r="G43" i="1"/>
  <c r="AP34" i="1" l="1"/>
  <c r="AQ34" i="1" s="1"/>
  <c r="AP35" i="1"/>
  <c r="AQ35" i="1" s="1"/>
  <c r="AJ37" i="1"/>
  <c r="S16" i="1"/>
  <c r="S45" i="1" s="1"/>
  <c r="AB21" i="1"/>
  <c r="AP20" i="1"/>
  <c r="AQ20" i="1" s="1"/>
  <c r="AJ20" i="1"/>
  <c r="AG26" i="1"/>
  <c r="AK26" i="1" s="1"/>
  <c r="AG30" i="1"/>
  <c r="AK30" i="1" s="1"/>
  <c r="AG21" i="1"/>
  <c r="AK21" i="1" s="1"/>
  <c r="AB27" i="1"/>
  <c r="AB31" i="1"/>
  <c r="AB15" i="1"/>
  <c r="AB25" i="1"/>
  <c r="AJ22" i="1"/>
  <c r="AP22" i="1"/>
  <c r="AQ22" i="1" s="1"/>
  <c r="AG31" i="1"/>
  <c r="AK31" i="1" s="1"/>
  <c r="AB13" i="1"/>
  <c r="AG13" i="1"/>
  <c r="AK13" i="1" s="1"/>
  <c r="N16" i="1"/>
  <c r="H45" i="1"/>
  <c r="AB29" i="1"/>
  <c r="AP17" i="1"/>
  <c r="AQ17" i="1" s="1"/>
  <c r="AJ17" i="1"/>
  <c r="AG25" i="1"/>
  <c r="AK25" i="1" s="1"/>
  <c r="H43" i="1"/>
  <c r="H44" i="1" s="1"/>
  <c r="AG27" i="1"/>
  <c r="AK27" i="1" s="1"/>
  <c r="AP11" i="1"/>
  <c r="AQ11" i="1" s="1"/>
  <c r="AJ11" i="1"/>
  <c r="AL11" i="1"/>
  <c r="AM11" i="1" s="1"/>
  <c r="AP38" i="1"/>
  <c r="AQ38" i="1" s="1"/>
  <c r="AJ38" i="1"/>
  <c r="AL38" i="1" s="1"/>
  <c r="AM38" i="1" s="1"/>
  <c r="AJ19" i="1"/>
  <c r="AP19" i="1"/>
  <c r="AQ19" i="1" s="1"/>
  <c r="AL19" i="1"/>
  <c r="AM19" i="1" s="1"/>
  <c r="AP32" i="1"/>
  <c r="AQ32" i="1" s="1"/>
  <c r="AJ32" i="1"/>
  <c r="AL32" i="1" s="1"/>
  <c r="AM32" i="1" s="1"/>
  <c r="AB28" i="1"/>
  <c r="AB14" i="1"/>
  <c r="AJ33" i="1"/>
  <c r="AL33" i="1" s="1"/>
  <c r="AM33" i="1" s="1"/>
  <c r="AP33" i="1"/>
  <c r="AQ33" i="1" s="1"/>
  <c r="AB26" i="1"/>
  <c r="AJ23" i="1"/>
  <c r="AP23" i="1"/>
  <c r="AQ23" i="1" s="1"/>
  <c r="AL23" i="1"/>
  <c r="AM23" i="1" s="1"/>
  <c r="AB9" i="1"/>
  <c r="AP24" i="1"/>
  <c r="AQ24" i="1" s="1"/>
  <c r="AJ24" i="1"/>
  <c r="AL24" i="1" s="1"/>
  <c r="Z43" i="1"/>
  <c r="Z44" i="1" s="1"/>
  <c r="AB10" i="1"/>
  <c r="AP12" i="1"/>
  <c r="AQ12" i="1" s="1"/>
  <c r="AJ12" i="1"/>
  <c r="AL12" i="1" s="1"/>
  <c r="AM12" i="1" s="1"/>
  <c r="G44" i="1"/>
  <c r="AG15" i="1"/>
  <c r="AP18" i="1"/>
  <c r="AQ18" i="1" s="1"/>
  <c r="AJ18" i="1"/>
  <c r="AL18" i="1" s="1"/>
  <c r="AM18" i="1" s="1"/>
  <c r="AG9" i="1"/>
  <c r="AK9" i="1" s="1"/>
  <c r="AG14" i="1"/>
  <c r="AK14" i="1" s="1"/>
  <c r="AL36" i="1"/>
  <c r="AM36" i="1" s="1"/>
  <c r="AN36" i="1" s="1"/>
  <c r="G45" i="1"/>
  <c r="AJ35" i="1"/>
  <c r="AL35" i="1" s="1"/>
  <c r="AM35" i="1" s="1"/>
  <c r="AP36" i="1"/>
  <c r="AQ36" i="1" s="1"/>
  <c r="N8" i="1"/>
  <c r="M8" i="1"/>
  <c r="W16" i="1"/>
  <c r="AL34" i="1"/>
  <c r="AM34" i="1" s="1"/>
  <c r="AN34" i="1" s="1"/>
  <c r="AL37" i="1"/>
  <c r="AM37" i="1" s="1"/>
  <c r="AJ27" i="1" l="1"/>
  <c r="AP27" i="1"/>
  <c r="AQ27" i="1" s="1"/>
  <c r="AL27" i="1"/>
  <c r="AM27" i="1" s="1"/>
  <c r="AP29" i="1"/>
  <c r="AQ29" i="1" s="1"/>
  <c r="AJ29" i="1"/>
  <c r="AL29" i="1" s="1"/>
  <c r="AM29" i="1" s="1"/>
  <c r="AP26" i="1"/>
  <c r="AQ26" i="1" s="1"/>
  <c r="AJ26" i="1"/>
  <c r="AL26" i="1" s="1"/>
  <c r="AM26" i="1" s="1"/>
  <c r="AP14" i="1"/>
  <c r="AQ14" i="1" s="1"/>
  <c r="AJ14" i="1"/>
  <c r="AP28" i="1"/>
  <c r="AQ28" i="1" s="1"/>
  <c r="AJ28" i="1"/>
  <c r="AL28" i="1" s="1"/>
  <c r="AM28" i="1" s="1"/>
  <c r="AM24" i="1"/>
  <c r="AK15" i="1"/>
  <c r="AQ15" i="1"/>
  <c r="AP25" i="1"/>
  <c r="AQ25" i="1" s="1"/>
  <c r="AJ25" i="1"/>
  <c r="AK48" i="1"/>
  <c r="AP9" i="1"/>
  <c r="AQ9" i="1" s="1"/>
  <c r="AJ9" i="1"/>
  <c r="AL9" i="1" s="1"/>
  <c r="AM9" i="1" s="1"/>
  <c r="AP21" i="1"/>
  <c r="AQ21" i="1" s="1"/>
  <c r="AJ21" i="1"/>
  <c r="AN17" i="1"/>
  <c r="AP31" i="1"/>
  <c r="AQ31" i="1" s="1"/>
  <c r="AJ31" i="1"/>
  <c r="AL31" i="1" s="1"/>
  <c r="AM31" i="1" s="1"/>
  <c r="AC16" i="1"/>
  <c r="W45" i="1"/>
  <c r="M43" i="1"/>
  <c r="M44" i="1" s="1"/>
  <c r="S8" i="1"/>
  <c r="AN19" i="1"/>
  <c r="AP10" i="1"/>
  <c r="AQ10" i="1" s="1"/>
  <c r="AJ10" i="1"/>
  <c r="AN18" i="1"/>
  <c r="AL17" i="1"/>
  <c r="AM17" i="1" s="1"/>
  <c r="N45" i="1"/>
  <c r="R16" i="1"/>
  <c r="AJ15" i="1"/>
  <c r="AB30" i="1"/>
  <c r="AL20" i="1"/>
  <c r="AM20" i="1" s="1"/>
  <c r="AN20" i="1" s="1"/>
  <c r="AN35" i="1"/>
  <c r="AN11" i="1"/>
  <c r="AL22" i="1"/>
  <c r="AM22" i="1" s="1"/>
  <c r="AN22" i="1" s="1"/>
  <c r="AJ13" i="1"/>
  <c r="AL13" i="1" s="1"/>
  <c r="AM13" i="1" s="1"/>
  <c r="AP13" i="1"/>
  <c r="AQ13" i="1" s="1"/>
  <c r="AN12" i="1"/>
  <c r="AN23" i="1"/>
  <c r="N43" i="1"/>
  <c r="N44" i="1" s="1"/>
  <c r="R8" i="1"/>
  <c r="AL25" i="1" l="1"/>
  <c r="AH43" i="1"/>
  <c r="AH44" i="1" s="1"/>
  <c r="AP30" i="1"/>
  <c r="AQ30" i="1" s="1"/>
  <c r="AC45" i="1"/>
  <c r="AG16" i="1"/>
  <c r="X8" i="1"/>
  <c r="R43" i="1"/>
  <c r="R44" i="1" s="1"/>
  <c r="AL15" i="1"/>
  <c r="AM15" i="1" s="1"/>
  <c r="AN15" i="1" s="1"/>
  <c r="AN13" i="1"/>
  <c r="R45" i="1"/>
  <c r="X16" i="1"/>
  <c r="AL21" i="1"/>
  <c r="AM21" i="1" s="1"/>
  <c r="AN21" i="1" s="1"/>
  <c r="AL14" i="1"/>
  <c r="AM14" i="1" s="1"/>
  <c r="AN14" i="1" s="1"/>
  <c r="W8" i="1"/>
  <c r="S43" i="1"/>
  <c r="S44" i="1" s="1"/>
  <c r="AL10" i="1"/>
  <c r="AM10" i="1" s="1"/>
  <c r="AN10" i="1" s="1"/>
  <c r="AN9" i="1"/>
  <c r="AG45" i="1" l="1"/>
  <c r="AK16" i="1"/>
  <c r="AB16" i="1"/>
  <c r="X45" i="1"/>
  <c r="X43" i="1"/>
  <c r="X44" i="1" s="1"/>
  <c r="Y43" i="1"/>
  <c r="Y44" i="1" s="1"/>
  <c r="AJ30" i="1"/>
  <c r="AC8" i="1"/>
  <c r="W43" i="1"/>
  <c r="W44" i="1" s="1"/>
  <c r="AM25" i="1"/>
  <c r="AB8" i="1" l="1"/>
  <c r="AK45" i="1"/>
  <c r="AC43" i="1"/>
  <c r="AC44" i="1" s="1"/>
  <c r="AD43" i="1"/>
  <c r="AD44" i="1" s="1"/>
  <c r="AJ48" i="1"/>
  <c r="AL30" i="1"/>
  <c r="AJ16" i="1"/>
  <c r="AB45" i="1"/>
  <c r="AL16" i="1"/>
  <c r="AL45" i="1" s="1"/>
  <c r="AQ16" i="1"/>
  <c r="AJ45" i="1" l="1"/>
  <c r="AM30" i="1"/>
  <c r="AM48" i="1" s="1"/>
  <c r="AL48" i="1"/>
  <c r="AB43" i="1"/>
  <c r="AB44" i="1" s="1"/>
  <c r="AJ8" i="1"/>
  <c r="AL8" i="1"/>
  <c r="AG8" i="1"/>
  <c r="AM16" i="1"/>
  <c r="AM45" i="1" s="1"/>
  <c r="AL43" i="1" l="1"/>
  <c r="AL44" i="1" s="1"/>
  <c r="AL47" i="1"/>
  <c r="AK8" i="1"/>
  <c r="AG43" i="1"/>
  <c r="AG44" i="1" s="1"/>
  <c r="AP8" i="1"/>
  <c r="AQ8" i="1" s="1"/>
  <c r="AJ44" i="1"/>
  <c r="AN16" i="1"/>
  <c r="AN45" i="1" s="1"/>
  <c r="AK43" i="1" l="1"/>
  <c r="AK44" i="1" s="1"/>
  <c r="AK47" i="1"/>
  <c r="AM8" i="1"/>
  <c r="AM43" i="1" l="1"/>
  <c r="AM44" i="1" s="1"/>
  <c r="AM47" i="1"/>
  <c r="AN8" i="1"/>
  <c r="AN44" i="1" l="1"/>
</calcChain>
</file>

<file path=xl/sharedStrings.xml><?xml version="1.0" encoding="utf-8"?>
<sst xmlns="http://schemas.openxmlformats.org/spreadsheetml/2006/main" count="166" uniqueCount="129">
  <si>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</si>
  <si>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</si>
  <si>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</si>
  <si>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</si>
  <si>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</si>
  <si>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</si>
  <si>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</si>
  <si>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</si>
  <si>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</si>
  <si>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</si>
  <si>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</si>
  <si>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version 1.0</t>
  </si>
  <si>
    <t>Centre Wellington Hydro Ltd.</t>
  </si>
  <si>
    <t>Chapleau Public Utilities Corporation</t>
  </si>
  <si>
    <t xml:space="preserve">Utility Name   </t>
  </si>
  <si>
    <t>Hydro One Networks Inc.</t>
  </si>
  <si>
    <t>Cooperative Hydro Embrun Inc.</t>
  </si>
  <si>
    <t>E.L.K. Energy Inc.</t>
  </si>
  <si>
    <t>Service Territory</t>
  </si>
  <si>
    <t>Consolidated</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</si>
  <si>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</si>
  <si>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</si>
  <si>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</si>
  <si>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</si>
  <si>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</si>
  <si>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</si>
  <si>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</si>
  <si>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</si>
  <si>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</si>
  <si>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</si>
  <si>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</si>
  <si>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</si>
  <si>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</si>
  <si>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</si>
  <si>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</si>
  <si>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</si>
  <si>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</si>
  <si>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</si>
  <si>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</si>
  <si>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</si>
  <si>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</si>
  <si>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</si>
  <si>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</si>
  <si>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</si>
  <si>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</si>
  <si>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</si>
  <si>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</si>
  <si>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</si>
  <si>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</si>
  <si>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</si>
  <si>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</si>
  <si>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</si>
  <si>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</si>
  <si>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</si>
  <si>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</si>
  <si>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</si>
  <si>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</si>
  <si>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</si>
  <si>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 xml:space="preserve">Board-Approved Disposition during 2024 </t>
  </si>
  <si>
    <t>Principal Adjustments for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</si>
  <si>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</si>
  <si>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</si>
  <si>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</si>
  <si>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</si>
  <si>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</si>
  <si>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</si>
  <si>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</si>
  <si>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</si>
  <si>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</si>
  <si>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</si>
  <si>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</si>
  <si>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</si>
  <si>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</si>
  <si>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</si>
  <si>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</si>
  <si>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</si>
  <si>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</si>
  <si>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</si>
  <si>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</si>
  <si>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</si>
  <si>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</si>
  <si>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</si>
  <si>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</si>
  <si>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</si>
  <si>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</si>
  <si>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</si>
  <si>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</si>
  <si>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</si>
  <si>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</si>
  <si>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</si>
  <si>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</si>
  <si>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</si>
  <si>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</si>
  <si>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</si>
  <si>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</si>
  <si>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</si>
  <si>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</si>
  <si>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</si>
  <si>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</si>
  <si>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</si>
  <si>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</si>
  <si>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</si>
  <si>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</si>
  <si>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 xml:space="preserve">Disposition and Recovery/Refund of Regulatory Balances (2024) HONI </t>
  </si>
  <si>
    <t>Disposition and Recovery/Refund of Regulatory Balances (2024) OPDC PDI</t>
  </si>
  <si>
    <t>Disposition and Recovery/Refund of Regulatory Balances (2019) CPUC</t>
  </si>
  <si>
    <t>Disposition and Recovery/Refund of Regulatory Balances (2020) CPUC</t>
  </si>
  <si>
    <t>Disposition and Recovery/Refund of Regulatory Balances (2023)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</si>
  <si>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</si>
  <si>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</si>
  <si>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</si>
  <si>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</si>
  <si>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</si>
  <si>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</si>
  <si>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</si>
  <si>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</si>
  <si>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</si>
  <si>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</si>
  <si>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</si>
  <si>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</si>
  <si>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</si>
  <si>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</si>
  <si>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t>
  </si>
  <si>
    <t>Please provide a detailed explanation for each variance below.</t>
  </si>
  <si>
    <t>Explanation</t>
  </si>
  <si>
    <t>RSVA - Power (excluding Global Adjustment)4</t>
  </si>
  <si>
    <t>Please refer to the Commodity Accounts workform for an explanation</t>
  </si>
  <si>
    <t>RSVA - Global Adjustment 4</t>
  </si>
  <si>
    <t>Disposition and Recovery/Refund of Regulatory Balances (2022) CPUC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</si>
</sst>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Red]\-&quot;$&quot;#,##0"/>
    <numFmt numFmtId="166" formatCode="&quot;$&quot;#,##0.00;[Red]\-&quot;$&quot;#,##0.00"/>
    <numFmt numFmtId="167"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b/>
      <sz val="11"/>
      <color theme="3"/>
      <name val="Aptos Narrow"/>
      <family val="2"/>
      <scheme val="minor"/>
    </font>
    <font>
      <sz val="11"/>
      <color rgb="FFFF0000"/>
      <name val="Aptos Narrow"/>
      <family val="2"/>
      <scheme val="minor"/>
    </font>
    <font>
      <sz val="11"/>
      <color rgb="FF000000"/>
      <name val="Aptos Narrow"/>
      <family val="2"/>
      <scheme val="minor"/>
    </font>
    <font>
      <sz val="11"/>
      <color rgb="FF000000"/>
      <name val="Arial"/>
      <family val="2"/>
    </font>
    <font>
      <sz val="12"/>
      <color rgb="FF000000"/>
      <name val="Aptos Narrow"/>
      <family val="2"/>
      <scheme val="minor"/>
    </font>
    <font>
      <sz val="12"/>
      <color rgb="FFFF0000"/>
      <name val="Aptos Narrow"/>
      <family val="2"/>
      <scheme val="minor"/>
    </font>
    <font>
      <sz val="11"/>
      <color theme="1"/>
      <name val="Arial"/>
      <family val="2"/>
    </font>
    <font>
      <i/>
      <sz val="11"/>
      <color theme="0" tint="-0.34998626667073579"/>
      <name val="Arial"/>
      <family val="2"/>
    </font>
    <font>
      <sz val="12"/>
      <color theme="1"/>
      <name val="Arial"/>
      <family val="2"/>
    </font>
    <font>
      <sz val="8"/>
      <color rgb="FF000000"/>
      <name val="Tahoma"/>
      <family val="2"/>
    </font>
  </fonts>
  <fills count="7">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64"/>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right style="medium">
        <color indexed="9"/>
      </right>
      <top style="medium">
        <color indexed="9"/>
      </top>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right/>
      <top/>
      <bottom style="medium">
        <color indexed="64"/>
      </bottom>
      <diagonal/>
    </border>
    <border>
      <left/>
      <right style="medium">
        <color indexed="64"/>
      </right>
      <top/>
      <bottom style="medium">
        <color indexed="39"/>
      </bottom>
      <diagonal/>
    </border>
    <border>
      <left/>
      <right style="medium">
        <color indexed="64"/>
      </right>
      <top/>
      <bottom style="medium">
        <color auto="1"/>
      </bottom>
      <diagonal/>
    </border>
    <border>
      <left style="medium">
        <color indexed="9"/>
      </left>
      <right style="medium">
        <color indexed="9"/>
      </right>
      <top/>
      <bottom style="medium">
        <color indexed="9"/>
      </bottom>
      <diagonal/>
    </border>
  </borders>
  <cellStyleXfs count="8">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1" fillId="0" borderId="0"/>
  </cellStyleXfs>
  <cellXfs count="232">
    <xf numFmtId="0" fontId="0" fillId="0" borderId="0" xfId="0"/>
    <xf numFmtId="164" fontId="0" fillId="0" borderId="0" xfId="0" applyNumberFormat="1"/>
    <xf numFmtId="43" fontId="0" fillId="0" borderId="0" xfId="0" applyNumberFormat="1"/>
    <xf numFmtId="40" fontId="0" fillId="0" borderId="0" xfId="0" applyNumberFormat="1"/>
    <xf numFmtId="165" fontId="0" fillId="0" borderId="0" xfId="0" applyNumberFormat="1"/>
    <xf numFmtId="0" fontId="4" fillId="0" borderId="0" xfId="2" applyFont="1"/>
    <xf numFmtId="0" fontId="5" fillId="0" borderId="0" xfId="2" applyFont="1" applyAlignment="1">
      <alignment wrapText="1"/>
    </xf>
    <xf numFmtId="0" fontId="7" fillId="0" borderId="3" xfId="2" applyFont="1" applyBorder="1" applyAlignment="1">
      <alignment horizontal="center"/>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16"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5" xfId="1" applyFont="1" applyBorder="1" applyProtection="1"/>
    <xf numFmtId="43" fontId="3" fillId="0" borderId="8" xfId="1" applyFont="1" applyBorder="1" applyProtection="1"/>
    <xf numFmtId="43" fontId="3" fillId="0" borderId="6" xfId="1" applyFont="1" applyBorder="1" applyProtection="1"/>
    <xf numFmtId="166" fontId="3" fillId="0" borderId="11" xfId="2" applyNumberFormat="1" applyBorder="1"/>
    <xf numFmtId="165" fontId="3" fillId="0" borderId="9" xfId="2" applyNumberFormat="1" applyBorder="1" applyProtection="1">
      <protection locked="0"/>
    </xf>
    <xf numFmtId="165" fontId="15" fillId="0" borderId="17" xfId="2" applyNumberFormat="1" applyFont="1" applyBorder="1"/>
    <xf numFmtId="165" fontId="8" fillId="0" borderId="0" xfId="2" applyNumberFormat="1" applyFont="1"/>
    <xf numFmtId="0" fontId="15" fillId="0" borderId="10" xfId="2" applyFont="1" applyBorder="1" applyAlignment="1">
      <alignment horizontal="left"/>
    </xf>
    <xf numFmtId="0" fontId="15" fillId="0" borderId="11" xfId="2" applyFont="1" applyBorder="1" applyAlignment="1">
      <alignment horizontal="center"/>
    </xf>
    <xf numFmtId="164" fontId="15" fillId="3" borderId="18" xfId="1" applyNumberFormat="1" applyFont="1" applyFill="1" applyBorder="1" applyProtection="1"/>
    <xf numFmtId="164" fontId="15" fillId="3" borderId="19" xfId="1" applyNumberFormat="1" applyFont="1" applyFill="1" applyBorder="1" applyProtection="1"/>
    <xf numFmtId="164" fontId="15" fillId="2" borderId="19" xfId="1" applyNumberFormat="1" applyFont="1" applyFill="1" applyBorder="1" applyProtection="1">
      <protection locked="0"/>
    </xf>
    <xf numFmtId="164" fontId="15" fillId="0" borderId="0" xfId="1" applyNumberFormat="1" applyFont="1" applyFill="1" applyBorder="1" applyProtection="1"/>
    <xf numFmtId="164" fontId="15" fillId="0" borderId="10" xfId="1" applyNumberFormat="1" applyFont="1" applyFill="1" applyBorder="1" applyProtection="1"/>
    <xf numFmtId="164" fontId="15" fillId="0" borderId="19" xfId="1" applyNumberFormat="1" applyFont="1" applyFill="1" applyBorder="1" applyProtection="1"/>
    <xf numFmtId="164" fontId="15" fillId="0" borderId="11" xfId="1" applyNumberFormat="1" applyFont="1" applyFill="1" applyBorder="1" applyProtection="1"/>
    <xf numFmtId="164" fontId="15" fillId="2" borderId="20" xfId="1" applyNumberFormat="1" applyFont="1" applyFill="1" applyBorder="1" applyProtection="1">
      <protection locked="0"/>
    </xf>
    <xf numFmtId="164" fontId="15" fillId="2" borderId="21" xfId="1" applyNumberFormat="1" applyFont="1" applyFill="1" applyBorder="1" applyProtection="1">
      <protection locked="0"/>
    </xf>
    <xf numFmtId="164" fontId="15" fillId="0" borderId="11" xfId="1" applyNumberFormat="1" applyFont="1" applyBorder="1" applyProtection="1"/>
    <xf numFmtId="164" fontId="16" fillId="4" borderId="22" xfId="1" applyNumberFormat="1" applyFont="1" applyFill="1" applyBorder="1" applyAlignment="1" applyProtection="1">
      <alignment horizontal="center" vertical="center"/>
      <protection locked="0"/>
    </xf>
    <xf numFmtId="37" fontId="15" fillId="2" borderId="23"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5" fillId="3" borderId="24" xfId="1" applyNumberFormat="1" applyFont="1" applyFill="1" applyBorder="1" applyProtection="1"/>
    <xf numFmtId="164" fontId="0" fillId="0" borderId="0" xfId="1" applyNumberFormat="1" applyFont="1" applyBorder="1"/>
    <xf numFmtId="43" fontId="15" fillId="3" borderId="24" xfId="1" applyFont="1" applyFill="1" applyBorder="1" applyProtection="1"/>
    <xf numFmtId="43" fontId="15" fillId="3" borderId="19" xfId="1" applyFont="1" applyFill="1" applyBorder="1" applyProtection="1"/>
    <xf numFmtId="43" fontId="15" fillId="2" borderId="19" xfId="1" applyFont="1" applyFill="1" applyBorder="1" applyProtection="1">
      <protection locked="0"/>
    </xf>
    <xf numFmtId="43" fontId="15" fillId="0" borderId="19" xfId="1" applyFont="1" applyFill="1" applyBorder="1" applyProtection="1"/>
    <xf numFmtId="43" fontId="15" fillId="0" borderId="11" xfId="1" applyFont="1" applyFill="1" applyBorder="1" applyProtection="1"/>
    <xf numFmtId="43" fontId="15" fillId="2" borderId="20" xfId="1" applyFont="1" applyFill="1" applyBorder="1" applyProtection="1">
      <protection locked="0"/>
    </xf>
    <xf numFmtId="0" fontId="16" fillId="4" borderId="22" xfId="2" applyFont="1" applyFill="1" applyBorder="1" applyAlignment="1" applyProtection="1">
      <alignment horizontal="center" vertical="center"/>
      <protection locked="0"/>
    </xf>
    <xf numFmtId="0" fontId="15" fillId="0" borderId="10" xfId="4" applyFont="1" applyBorder="1" applyAlignment="1">
      <alignment horizontal="left" wrapText="1"/>
    </xf>
    <xf numFmtId="0" fontId="15" fillId="0" borderId="11" xfId="2" applyFont="1" applyBorder="1" applyAlignment="1">
      <alignment horizontal="center" vertical="top"/>
    </xf>
    <xf numFmtId="0" fontId="8" fillId="0" borderId="0" xfId="5" applyFont="1"/>
    <xf numFmtId="0" fontId="16" fillId="4" borderId="11" xfId="2" applyFont="1" applyFill="1" applyBorder="1" applyAlignment="1" applyProtection="1">
      <alignment horizontal="center" vertical="center"/>
      <protection locked="0"/>
    </xf>
    <xf numFmtId="164" fontId="15" fillId="2" borderId="25" xfId="1" applyNumberFormat="1" applyFont="1" applyFill="1" applyBorder="1" applyProtection="1">
      <protection locked="0"/>
    </xf>
    <xf numFmtId="164" fontId="15" fillId="2" borderId="26" xfId="1" applyNumberFormat="1" applyFont="1" applyFill="1" applyBorder="1" applyProtection="1">
      <protection locked="0"/>
    </xf>
    <xf numFmtId="0" fontId="0" fillId="0" borderId="10" xfId="0" applyBorder="1"/>
    <xf numFmtId="0" fontId="0" fillId="0" borderId="11" xfId="0" applyBorder="1"/>
    <xf numFmtId="0" fontId="0" fillId="0" borderId="13" xfId="0" applyBorder="1"/>
    <xf numFmtId="43" fontId="15" fillId="0" borderId="12" xfId="1" applyFont="1" applyFill="1" applyBorder="1" applyProtection="1"/>
    <xf numFmtId="43" fontId="15" fillId="0" borderId="20" xfId="1" applyFont="1" applyFill="1" applyBorder="1" applyProtection="1">
      <protection locked="0"/>
    </xf>
    <xf numFmtId="43" fontId="15" fillId="0" borderId="19" xfId="1" applyFont="1" applyFill="1" applyBorder="1" applyProtection="1">
      <protection locked="0"/>
    </xf>
    <xf numFmtId="43" fontId="15" fillId="0" borderId="10" xfId="1" applyFont="1" applyFill="1" applyBorder="1" applyProtection="1">
      <protection locked="0"/>
    </xf>
    <xf numFmtId="43" fontId="15" fillId="0" borderId="0" xfId="1" applyFont="1" applyFill="1" applyBorder="1" applyProtection="1">
      <protection locked="0"/>
    </xf>
    <xf numFmtId="166" fontId="3" fillId="0" borderId="11" xfId="2" applyNumberFormat="1" applyBorder="1" applyAlignment="1">
      <alignment horizontal="center"/>
    </xf>
    <xf numFmtId="165" fontId="15" fillId="0" borderId="23" xfId="2" applyNumberFormat="1" applyFont="1" applyBorder="1" applyProtection="1">
      <protection locked="0"/>
    </xf>
    <xf numFmtId="165" fontId="1" fillId="0" borderId="11" xfId="0" applyNumberFormat="1" applyFont="1" applyBorder="1"/>
    <xf numFmtId="0" fontId="18" fillId="0" borderId="10" xfId="2" applyFont="1" applyBorder="1" applyAlignment="1">
      <alignment horizontal="left"/>
    </xf>
    <xf numFmtId="43" fontId="15" fillId="0" borderId="12" xfId="1" applyFont="1" applyFill="1" applyBorder="1" applyProtection="1">
      <protection locked="0"/>
    </xf>
    <xf numFmtId="165" fontId="15" fillId="0" borderId="11" xfId="2" applyNumberFormat="1" applyFont="1" applyBorder="1"/>
    <xf numFmtId="0" fontId="15" fillId="0" borderId="10" xfId="2" applyFont="1" applyBorder="1"/>
    <xf numFmtId="0" fontId="15" fillId="0" borderId="11" xfId="2" applyFont="1" applyBorder="1"/>
    <xf numFmtId="43" fontId="3" fillId="0" borderId="10" xfId="1" applyFont="1" applyBorder="1" applyProtection="1"/>
    <xf numFmtId="43" fontId="3" fillId="0" borderId="0" xfId="1" applyFont="1" applyFill="1" applyBorder="1" applyProtection="1"/>
    <xf numFmtId="43" fontId="15"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4" fontId="5" fillId="0" borderId="11" xfId="1" applyNumberFormat="1" applyFont="1" applyFill="1" applyBorder="1" applyProtection="1"/>
    <xf numFmtId="165" fontId="5" fillId="0" borderId="23" xfId="2" applyNumberFormat="1" applyFont="1" applyBorder="1" applyProtection="1">
      <protection locked="0"/>
    </xf>
    <xf numFmtId="165" fontId="5" fillId="0" borderId="11" xfId="2" applyNumberFormat="1" applyFont="1" applyBorder="1"/>
    <xf numFmtId="164" fontId="19" fillId="0" borderId="10" xfId="5" applyNumberFormat="1" applyFont="1" applyBorder="1"/>
    <xf numFmtId="0" fontId="2" fillId="0" borderId="10" xfId="0" applyFont="1" applyBorder="1"/>
    <xf numFmtId="0" fontId="2" fillId="0" borderId="0" xfId="0" applyFont="1"/>
    <xf numFmtId="166" fontId="15" fillId="0" borderId="11"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5" fillId="0" borderId="13" xfId="2" applyNumberFormat="1" applyFont="1" applyBorder="1" applyProtection="1">
      <protection locked="0"/>
    </xf>
    <xf numFmtId="43" fontId="5" fillId="0" borderId="0" xfId="1" applyFont="1" applyFill="1" applyBorder="1" applyProtection="1"/>
    <xf numFmtId="43" fontId="5" fillId="0" borderId="10" xfId="1" applyFont="1" applyFill="1" applyBorder="1" applyProtection="1"/>
    <xf numFmtId="43" fontId="5" fillId="0" borderId="11" xfId="1" applyFont="1" applyFill="1" applyBorder="1" applyProtection="1"/>
    <xf numFmtId="0" fontId="4" fillId="0" borderId="0" xfId="5" applyFont="1"/>
    <xf numFmtId="0" fontId="20" fillId="0" borderId="0" xfId="5" applyFont="1"/>
    <xf numFmtId="0" fontId="15" fillId="0" borderId="14" xfId="2" applyFont="1" applyBorder="1"/>
    <xf numFmtId="165" fontId="15" fillId="0" borderId="27" xfId="2" applyNumberFormat="1" applyFont="1" applyBorder="1"/>
    <xf numFmtId="165" fontId="15" fillId="0" borderId="28" xfId="2" applyNumberFormat="1" applyFont="1" applyBorder="1"/>
    <xf numFmtId="165" fontId="15" fillId="0" borderId="29" xfId="2" applyNumberFormat="1" applyFont="1" applyBorder="1"/>
    <xf numFmtId="165" fontId="15" fillId="0" borderId="14" xfId="2" applyNumberFormat="1" applyFont="1" applyBorder="1"/>
    <xf numFmtId="166" fontId="3" fillId="0" borderId="15"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24" fillId="0" borderId="0" xfId="0" applyFont="1"/>
    <xf numFmtId="0" fontId="25" fillId="0" borderId="0" xfId="0" applyFont="1"/>
    <xf numFmtId="0" fontId="26" fillId="0" borderId="0" xfId="0" applyFont="1"/>
    <xf numFmtId="0" fontId="15" fillId="0" borderId="0" xfId="0" applyFont="1"/>
    <xf numFmtId="0" fontId="15" fillId="0" borderId="4" xfId="0" applyFont="1" applyBorder="1"/>
    <xf numFmtId="0" fontId="15" fillId="0" borderId="3" xfId="0" applyFont="1" applyBorder="1"/>
    <xf numFmtId="0" fontId="27" fillId="0" borderId="0" xfId="0" applyFont="1"/>
    <xf numFmtId="0" fontId="15" fillId="0" borderId="13" xfId="0" applyFont="1" applyBorder="1"/>
    <xf numFmtId="0" fontId="15" fillId="0" borderId="11" xfId="0" applyFont="1" applyBorder="1" applyAlignment="1">
      <alignment horizontal="right"/>
    </xf>
    <xf numFmtId="0" fontId="15" fillId="0" borderId="13" xfId="0" applyFont="1" applyBorder="1" applyAlignment="1">
      <alignment horizontal="left"/>
    </xf>
    <xf numFmtId="0" fontId="15" fillId="0" borderId="11" xfId="0" applyFont="1" applyBorder="1"/>
    <xf numFmtId="3" fontId="15" fillId="0" borderId="13" xfId="0" applyNumberFormat="1" applyFont="1" applyBorder="1"/>
    <xf numFmtId="0" fontId="23" fillId="0" borderId="0" xfId="0" applyFont="1"/>
    <xf numFmtId="0" fontId="15" fillId="0" borderId="15" xfId="0" applyFont="1" applyBorder="1"/>
    <xf numFmtId="0" fontId="1" fillId="0" borderId="0" xfId="4"/>
    <xf numFmtId="0" fontId="1" fillId="0" borderId="0" xfId="4" applyAlignment="1">
      <alignment horizontal="center"/>
    </xf>
    <xf numFmtId="0" fontId="0" fillId="0" borderId="31" xfId="0" applyBorder="1"/>
    <xf numFmtId="0" fontId="1" fillId="5" borderId="0" xfId="4" applyFill="1" applyAlignment="1">
      <alignment horizontal="left"/>
    </xf>
    <xf numFmtId="0" fontId="2" fillId="0" borderId="0" xfId="4" applyFont="1"/>
    <xf numFmtId="167" fontId="22" fillId="0" borderId="0" xfId="4" applyNumberFormat="1" applyFont="1" applyAlignment="1">
      <alignment horizontal="left"/>
    </xf>
    <xf numFmtId="0" fontId="16"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6" fillId="0" borderId="0" xfId="4" applyFont="1" applyAlignment="1">
      <alignment horizontal="right" vertical="center" indent="1"/>
    </xf>
    <xf numFmtId="0" fontId="28" fillId="0" borderId="0" xfId="4" applyFont="1"/>
    <xf numFmtId="0" fontId="28" fillId="0" borderId="0" xfId="4" applyFont="1" applyAlignment="1">
      <alignment horizontal="right" vertical="center"/>
    </xf>
    <xf numFmtId="0" fontId="30" fillId="0" borderId="0" xfId="0" applyFont="1" applyAlignment="1">
      <alignment vertical="top"/>
    </xf>
    <xf numFmtId="0" fontId="30" fillId="0" borderId="0" xfId="0" applyFont="1" applyAlignment="1">
      <alignment vertical="center"/>
    </xf>
    <xf numFmtId="164" fontId="15" fillId="3" borderId="42" xfId="1" applyNumberFormat="1" applyFont="1" applyFill="1" applyBorder="1" applyProtection="1"/>
    <xf numFmtId="0" fontId="15" fillId="0" borderId="41" xfId="2" applyFont="1" applyBorder="1" applyAlignment="1">
      <alignment horizontal="center"/>
    </xf>
    <xf numFmtId="165" fontId="15" fillId="0" borderId="41" xfId="2" applyNumberFormat="1" applyFont="1" applyBorder="1"/>
    <xf numFmtId="166" fontId="3" fillId="0" borderId="41" xfId="2" applyNumberFormat="1" applyBorder="1"/>
    <xf numFmtId="0" fontId="15" fillId="0" borderId="41" xfId="0" applyFont="1" applyBorder="1"/>
    <xf numFmtId="0" fontId="28" fillId="6" borderId="32" xfId="7" applyFont="1" applyFill="1" applyBorder="1" applyAlignment="1" applyProtection="1">
      <alignment horizontal="left" vertical="center"/>
      <protection locked="0"/>
    </xf>
    <xf numFmtId="0" fontId="28" fillId="6" borderId="33" xfId="7" applyFont="1" applyFill="1" applyBorder="1" applyAlignment="1" applyProtection="1">
      <alignment horizontal="left" vertical="center"/>
      <protection locked="0"/>
    </xf>
    <xf numFmtId="0" fontId="28" fillId="6" borderId="34" xfId="7" applyFont="1" applyFill="1" applyBorder="1" applyAlignment="1" applyProtection="1">
      <alignment horizontal="left" vertical="center"/>
      <protection locked="0"/>
    </xf>
    <xf numFmtId="0" fontId="28" fillId="4" borderId="32" xfId="4" applyFont="1" applyFill="1" applyBorder="1" applyAlignment="1" applyProtection="1">
      <alignment horizontal="left" vertical="center" wrapText="1"/>
      <protection locked="0"/>
    </xf>
    <xf numFmtId="0" fontId="28" fillId="4" borderId="33" xfId="4" applyFont="1" applyFill="1" applyBorder="1" applyAlignment="1" applyProtection="1">
      <alignment horizontal="left" vertical="center" wrapText="1"/>
      <protection locked="0"/>
    </xf>
    <xf numFmtId="0" fontId="28" fillId="4" borderId="34" xfId="4" applyFont="1" applyFill="1" applyBorder="1" applyAlignment="1" applyProtection="1">
      <alignment horizontal="left" vertical="center" wrapText="1"/>
      <protection locked="0"/>
    </xf>
    <xf numFmtId="0" fontId="29" fillId="6" borderId="32" xfId="4" applyFont="1" applyFill="1" applyBorder="1" applyAlignment="1" applyProtection="1">
      <alignment horizontal="left" vertical="center"/>
      <protection locked="0"/>
    </xf>
    <xf numFmtId="0" fontId="29" fillId="6" borderId="33" xfId="4" applyFont="1" applyFill="1" applyBorder="1" applyAlignment="1" applyProtection="1">
      <alignment horizontal="left" vertical="center"/>
      <protection locked="0"/>
    </xf>
    <xf numFmtId="0" fontId="29" fillId="6" borderId="34" xfId="4" applyFont="1" applyFill="1" applyBorder="1" applyAlignment="1" applyProtection="1">
      <alignment horizontal="left" vertical="center"/>
      <protection locked="0"/>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1" xfId="2" applyNumberFormat="1" applyFont="1" applyBorder="1" applyAlignment="1">
      <alignment horizontal="center" vertical="center" wrapText="1"/>
    </xf>
    <xf numFmtId="166" fontId="11" fillId="0" borderId="41" xfId="2" applyNumberFormat="1" applyFont="1" applyBorder="1" applyAlignment="1">
      <alignment horizontal="center" vertical="center" wrapText="1"/>
    </xf>
    <xf numFmtId="0" fontId="5" fillId="0" borderId="0" xfId="6" applyFont="1" applyAlignment="1">
      <alignment horizontal="left" vertical="top"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39" xfId="2" applyNumberFormat="1" applyFont="1" applyBorder="1" applyAlignment="1">
      <alignment horizontal="center" vertical="center" wrapText="1"/>
    </xf>
    <xf numFmtId="166" fontId="11"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4" xfId="2" applyNumberFormat="1" applyFont="1" applyBorder="1" applyAlignment="1">
      <alignment horizontal="center" vertical="center" wrapText="1"/>
    </xf>
    <xf numFmtId="166" fontId="10" fillId="0" borderId="8"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40" xfId="2" applyNumberFormat="1" applyFont="1" applyBorder="1" applyAlignment="1">
      <alignment horizontal="center" vertical="center" wrapText="1"/>
    </xf>
    <xf numFmtId="166" fontId="11" fillId="0" borderId="9" xfId="2" applyNumberFormat="1" applyFont="1" applyBorder="1" applyAlignment="1">
      <alignment horizontal="center" vertical="center" wrapText="1"/>
    </xf>
    <xf numFmtId="166" fontId="11" fillId="0" borderId="13" xfId="2" applyNumberFormat="1" applyFont="1" applyBorder="1" applyAlignment="1">
      <alignment horizontal="center" vertical="center" wrapText="1"/>
    </xf>
    <xf numFmtId="166" fontId="11" fillId="0" borderId="15"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39"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39"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1" xfId="3" applyNumberFormat="1" applyFont="1" applyFill="1" applyBorder="1" applyAlignment="1" applyProtection="1">
      <alignment horizontal="center" vertical="center" wrapText="1"/>
    </xf>
    <xf numFmtId="164" fontId="11" fillId="0" borderId="30"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39" xfId="3" applyNumberFormat="1" applyFont="1" applyFill="1" applyBorder="1" applyAlignment="1" applyProtection="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4" xfId="3" applyNumberFormat="1" applyFont="1" applyFill="1" applyBorder="1" applyAlignment="1" applyProtection="1">
      <alignment horizontal="center" vertical="center" wrapText="1"/>
    </xf>
    <xf numFmtId="166" fontId="10" fillId="0" borderId="36"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37"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36"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36" xfId="2" applyNumberFormat="1" applyFont="1" applyFill="1" applyBorder="1" applyAlignment="1">
      <alignment horizontal="center" vertical="center" wrapText="1"/>
    </xf>
    <xf numFmtId="166" fontId="12" fillId="0" borderId="0" xfId="2" applyNumberFormat="1" applyFont="1" applyAlignment="1">
      <alignment horizontal="center" vertical="center" wrapText="1"/>
    </xf>
    <xf numFmtId="166" fontId="12" fillId="0" borderId="36" xfId="2" applyNumberFormat="1" applyFont="1" applyBorder="1" applyAlignment="1">
      <alignment horizontal="center" vertical="center" wrapText="1"/>
    </xf>
    <xf numFmtId="166" fontId="10" fillId="0" borderId="38" xfId="2" applyNumberFormat="1" applyFont="1" applyBorder="1" applyAlignment="1">
      <alignment horizontal="center" vertical="center"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35"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24" fillId="0" borderId="0" xfId="0" applyFont="1"/>
    <xf numFmtId="0" fontId="24" fillId="0" borderId="0" xfId="0" applyFont="1" applyAlignment="1">
      <alignment vertical="center"/>
    </xf>
    <xf numFmtId="0" fontId="26" fillId="0" borderId="0" xfId="0" applyFont="1" applyAlignment="1">
      <alignment vertical="center"/>
    </xf>
    <xf numFmtId="0" fontId="26" fillId="0" borderId="11" xfId="0" applyFont="1" applyBorder="1" applyAlignment="1">
      <alignment vertical="center"/>
    </xf>
    <xf numFmtId="0" fontId="5" fillId="0" borderId="0" xfId="0" applyFont="1" applyAlignment="1">
      <alignment horizontal="left" vertical="top"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5" fillId="0" borderId="0" xfId="0" applyFont="1"/>
    <xf numFmtId="0" fontId="26" fillId="0" borderId="0" xfId="0" applyFont="1"/>
    <xf numFmtId="0" fontId="26" fillId="0" borderId="11" xfId="0" applyFont="1" applyBorder="1"/>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27" fillId="0" borderId="0" xfId="0" applyFont="1" applyAlignment="1">
      <alignment vertical="center"/>
    </xf>
    <xf numFmtId="0" fontId="27" fillId="0" borderId="11" xfId="0" applyFont="1" applyBorder="1" applyAlignment="1">
      <alignment vertical="center"/>
    </xf>
    <xf numFmtId="0" fontId="27" fillId="0" borderId="0" xfId="0" applyFont="1"/>
    <xf numFmtId="0" fontId="27" fillId="0" borderId="11" xfId="0" applyFont="1" applyBorder="1"/>
    <xf numFmtId="0" fontId="23" fillId="0" borderId="0" xfId="0" applyFont="1"/>
    <xf numFmtId="0" fontId="23" fillId="0" borderId="11" xfId="0" applyFont="1" applyBorder="1"/>
  </cellXfs>
  <cellStyles count="8">
    <cellStyle name="Comma" xfId="1" builtinId="3"/>
    <cellStyle name="Comma 3" xfId="3" xr:uid="{A8FC8A3B-5B32-43DA-B677-DEA0B23C3ECF}"/>
    <cellStyle name="Normal" xfId="0" builtinId="0"/>
    <cellStyle name="Normal 10 12" xfId="6" xr:uid="{246D036B-E738-4890-99E2-58912CDD8CFE}"/>
    <cellStyle name="Normal 2" xfId="4" xr:uid="{CA26AAA9-63F2-49C5-B11E-CCA65F3F6B0C}"/>
    <cellStyle name="Normal 2 2" xfId="7" xr:uid="{4F431FBA-95C7-46E8-9A23-18D57BB9A004}"/>
    <cellStyle name="Normal 2 5" xfId="5" xr:uid="{B22072FD-570B-491B-AC89-E8C9D219FE33}"/>
    <cellStyle name="Normal 33" xfId="2" xr:uid="{A54E9D6F-6C6D-406E-AA0B-2E75F80C3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DB3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DB39"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DB39"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DB39"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DB40" lockText="1" noThreeD="1"/>
</file>

<file path=xl/ctrlProps/ctrlProp21.xml><?xml version="1.0" encoding="utf-8"?>
<formControlPr xmlns="http://schemas.microsoft.com/office/spreadsheetml/2009/9/main" objectType="CheckBox" fmlaLink="DB39"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DB41" lockText="1" noThreeD="1"/>
</file>

<file path=xl/ctrlProps/ctrlProp24.xml><?xml version="1.0" encoding="utf-8"?>
<formControlPr xmlns="http://schemas.microsoft.com/office/spreadsheetml/2009/9/main" objectType="CheckBox" fmlaLink="DB40"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DB40" lockText="1" noThreeD="1"/>
</file>

<file path=xl/ctrlProps/ctrlProp27.xml><?xml version="1.0" encoding="utf-8"?>
<formControlPr xmlns="http://schemas.microsoft.com/office/spreadsheetml/2009/9/main" objectType="CheckBox" fmlaLink="DB41"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41"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40"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42" lockText="1" noThreeD="1"/>
</file>

<file path=xl/ctrlProps/ctrlProp33.xml><?xml version="1.0" encoding="utf-8"?>
<formControlPr xmlns="http://schemas.microsoft.com/office/spreadsheetml/2009/9/main" objectType="CheckBox" fmlaLink="DB41"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DB33"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25</xdr:row>
      <xdr:rowOff>0</xdr:rowOff>
    </xdr:from>
    <xdr:to>
      <xdr:col>14</xdr:col>
      <xdr:colOff>157368</xdr:colOff>
      <xdr:row>26</xdr:row>
      <xdr:rowOff>24838</xdr:rowOff>
    </xdr:to>
    <xdr:sp macro="" textlink="">
      <xdr:nvSpPr>
        <xdr:cNvPr id="2" name="Text Box 50">
          <a:extLst>
            <a:ext uri="{FF2B5EF4-FFF2-40B4-BE49-F238E27FC236}">
              <a16:creationId xmlns:a16="http://schemas.microsoft.com/office/drawing/2014/main" id="{49BDF21B-6887-4C26-BBAF-6F3E8F9A1B53}"/>
            </a:ext>
          </a:extLst>
        </xdr:cNvPr>
        <xdr:cNvSpPr txBox="1">
          <a:spLocks noChangeArrowheads="1"/>
        </xdr:cNvSpPr>
      </xdr:nvSpPr>
      <xdr:spPr bwMode="auto">
        <a:xfrm>
          <a:off x="182217" y="16613516"/>
          <a:ext cx="9500151" cy="937322"/>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16</xdr:col>
      <xdr:colOff>325438</xdr:colOff>
      <xdr:row>10</xdr:row>
      <xdr:rowOff>10766</xdr:rowOff>
    </xdr:to>
    <xdr:grpSp>
      <xdr:nvGrpSpPr>
        <xdr:cNvPr id="3" name="Group 2">
          <a:extLst>
            <a:ext uri="{FF2B5EF4-FFF2-40B4-BE49-F238E27FC236}">
              <a16:creationId xmlns:a16="http://schemas.microsoft.com/office/drawing/2014/main" id="{902DD767-FFEB-44C8-99B8-77C23D1BF1BC}"/>
            </a:ext>
          </a:extLst>
        </xdr:cNvPr>
        <xdr:cNvGrpSpPr/>
      </xdr:nvGrpSpPr>
      <xdr:grpSpPr>
        <a:xfrm>
          <a:off x="0" y="0"/>
          <a:ext cx="11107738" cy="1852266"/>
          <a:chOff x="0" y="0"/>
          <a:chExt cx="8857420" cy="1915766"/>
        </a:xfrm>
      </xdr:grpSpPr>
      <xdr:pic>
        <xdr:nvPicPr>
          <xdr:cNvPr id="4" name="Picture 3">
            <a:extLst>
              <a:ext uri="{FF2B5EF4-FFF2-40B4-BE49-F238E27FC236}">
                <a16:creationId xmlns:a16="http://schemas.microsoft.com/office/drawing/2014/main" id="{26500316-69FD-163D-F092-3EE161F77B3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D544C771-2C44-E793-D3A3-1DF1914B6C37}"/>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Hydro One Consolidated DVA Continuity Schedule</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2F096D5E-8978-71EB-9227-E71662D0A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9A495F37-E621-BB46-B4EC-3B77E508A832}"/>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file:///Z:\Rate%20Applications\10%20-%20Annual%20updates\2026%20Annual%20Update-DX\Back%20Up\Copy%20of%202026_Commodity_Accounts_Analysis_Workform_1.0_%20-%2020250527.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HONI_2026%20Annual%20Update_Consolidated%20DVA%20v4.xlsx" TargetMode="External"/><Relationship Id="rId1" Type="http://schemas.openxmlformats.org/officeDocument/2006/relationships/externalLinkPath" Target="file:///Z:\Rate%20Applications\10%20-%20Annual%20updates\2026%20Annual%20Update-DX\HONI_2026%20Annual%20Update_Consolidated%20DVA%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2. Continuity Schedule (2)"/>
      <sheetName val="2. Continuity Schedule"/>
      <sheetName val="2024 Q4 TB BPC Regulatory"/>
      <sheetName val="2024 Q4 USofA TB by Seg"/>
      <sheetName val="RSVA Continuity Summary (2)"/>
      <sheetName val="RSVA Continuity Summary"/>
      <sheetName val=" Continuity Sch previous (2025)"/>
      <sheetName val=" Continuity Sch previous (2024)"/>
      <sheetName val="2025 HONI DX  Rate Rider"/>
      <sheetName val="2025 OEB decision (2)"/>
      <sheetName val="2025 OEB decision "/>
      <sheetName val="2024   Rate Rider"/>
      <sheetName val="2024 OEB decision"/>
      <sheetName val="2023 DX Rider"/>
      <sheetName val="2024 Chapleau Rate Rider"/>
      <sheetName val="OEB Decision (3)"/>
      <sheetName val="Chapleau 2024 1595"/>
      <sheetName val="2023 Q4 USofA TB by Seg"/>
      <sheetName val="DX Rider"/>
      <sheetName val="OPDC PDI Rider"/>
      <sheetName val="2023 Q4 USofA TB by Seg (2)"/>
      <sheetName val="2023 RSVA Cont w Principal Adj"/>
    </sheetNames>
    <sheetDataSet>
      <sheetData sheetId="0"/>
      <sheetData sheetId="1"/>
      <sheetData sheetId="2"/>
      <sheetData sheetId="3"/>
      <sheetData sheetId="4">
        <row r="423">
          <cell r="H423">
            <v>-59619509.850000001</v>
          </cell>
          <cell r="I423">
            <v>980.48</v>
          </cell>
        </row>
        <row r="424">
          <cell r="H424">
            <v>41734245.030000001</v>
          </cell>
          <cell r="I424">
            <v>2192958.65</v>
          </cell>
        </row>
        <row r="425">
          <cell r="H425">
            <v>-3805950.18</v>
          </cell>
          <cell r="I425">
            <v>58488.58</v>
          </cell>
        </row>
        <row r="426">
          <cell r="H426">
            <v>3439869.75</v>
          </cell>
          <cell r="I426">
            <v>166819.85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46">
          <cell r="K546">
            <v>-83476171.610000014</v>
          </cell>
          <cell r="M546">
            <v>-3691826.1100000003</v>
          </cell>
        </row>
        <row r="547">
          <cell r="K547">
            <v>34377123.68</v>
          </cell>
          <cell r="M547">
            <v>-3725637.56</v>
          </cell>
        </row>
      </sheetData>
      <sheetData sheetId="19"/>
      <sheetData sheetId="20"/>
      <sheetData sheetId="21">
        <row r="491">
          <cell r="K491">
            <v>-3316956.1900000004</v>
          </cell>
          <cell r="M491">
            <v>83678.5</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5BA5-5E05-49A2-A353-EA98A228471E}">
  <dimension ref="B1:V60"/>
  <sheetViews>
    <sheetView zoomScaleNormal="100" workbookViewId="0"/>
  </sheetViews>
  <sheetFormatPr defaultColWidth="9" defaultRowHeight="14.5" x14ac:dyDescent="0.35"/>
  <cols>
    <col min="1" max="1" width="13.1796875" style="128" customWidth="1"/>
    <col min="2" max="10" width="9" style="128"/>
    <col min="11" max="11" width="15.1796875" style="128" customWidth="1"/>
    <col min="12" max="12" width="9" style="129"/>
    <col min="13" max="21" width="9" style="128"/>
    <col min="22" max="22" width="54" style="128" hidden="1" customWidth="1"/>
    <col min="23" max="16384" width="9" style="128"/>
  </cols>
  <sheetData>
    <row r="1" spans="2:22" x14ac:dyDescent="0.35">
      <c r="V1" s="130" t="s">
        <v>0</v>
      </c>
    </row>
    <row r="2" spans="2:22" x14ac:dyDescent="0.35">
      <c r="V2" s="130" t="s">
        <v>1</v>
      </c>
    </row>
    <row r="3" spans="2:22" x14ac:dyDescent="0.35">
      <c r="V3" s="130" t="s">
        <v>2</v>
      </c>
    </row>
    <row r="4" spans="2:22" x14ac:dyDescent="0.35">
      <c r="V4" s="130" t="s">
        <v>3</v>
      </c>
    </row>
    <row r="5" spans="2:22" x14ac:dyDescent="0.35">
      <c r="V5" s="130" t="s">
        <v>4</v>
      </c>
    </row>
    <row r="6" spans="2:22" x14ac:dyDescent="0.35">
      <c r="V6" s="130" t="s">
        <v>5</v>
      </c>
    </row>
    <row r="7" spans="2:22" x14ac:dyDescent="0.35">
      <c r="V7" s="130" t="s">
        <v>6</v>
      </c>
    </row>
    <row r="8" spans="2:22" x14ac:dyDescent="0.35">
      <c r="V8" s="130" t="s">
        <v>7</v>
      </c>
    </row>
    <row r="9" spans="2:22" x14ac:dyDescent="0.35">
      <c r="V9" s="130" t="s">
        <v>8</v>
      </c>
    </row>
    <row r="10" spans="2:22" x14ac:dyDescent="0.35">
      <c r="V10" s="130" t="s">
        <v>9</v>
      </c>
    </row>
    <row r="11" spans="2:22" x14ac:dyDescent="0.35">
      <c r="V11" s="130" t="s">
        <v>10</v>
      </c>
    </row>
    <row r="12" spans="2:22" x14ac:dyDescent="0.35">
      <c r="B12" s="131"/>
      <c r="C12" s="131"/>
      <c r="D12" s="131"/>
      <c r="E12" s="131"/>
      <c r="F12" s="131"/>
      <c r="M12" s="132"/>
      <c r="N12" s="133"/>
      <c r="P12" s="132" t="s">
        <v>11</v>
      </c>
      <c r="V12" s="130" t="s">
        <v>12</v>
      </c>
    </row>
    <row r="13" spans="2:22" ht="15" thickBot="1" x14ac:dyDescent="0.4">
      <c r="V13" s="130" t="s">
        <v>13</v>
      </c>
    </row>
    <row r="14" spans="2:22" ht="15.5" thickTop="1" thickBot="1" x14ac:dyDescent="0.4">
      <c r="E14" s="134" t="s">
        <v>14</v>
      </c>
      <c r="F14" s="150" t="s">
        <v>15</v>
      </c>
      <c r="G14" s="151"/>
      <c r="H14" s="151"/>
      <c r="I14" s="151"/>
      <c r="J14" s="151"/>
      <c r="K14" s="151"/>
      <c r="L14" s="152"/>
      <c r="V14" s="130" t="s">
        <v>16</v>
      </c>
    </row>
    <row r="15" spans="2:22" ht="15" thickBot="1" x14ac:dyDescent="0.4">
      <c r="E15" s="135"/>
      <c r="F15" s="136"/>
      <c r="G15" s="136"/>
      <c r="H15" s="136"/>
      <c r="I15" s="136"/>
      <c r="J15" s="136"/>
      <c r="V15" s="130" t="s">
        <v>17</v>
      </c>
    </row>
    <row r="16" spans="2:22" ht="15.5" thickTop="1" thickBot="1" x14ac:dyDescent="0.4">
      <c r="E16" s="137" t="s">
        <v>18</v>
      </c>
      <c r="F16" s="153" t="s">
        <v>19</v>
      </c>
      <c r="G16" s="154"/>
      <c r="H16" s="154"/>
      <c r="I16" s="154"/>
      <c r="J16" s="155"/>
      <c r="V16" s="130" t="s">
        <v>20</v>
      </c>
    </row>
    <row r="17" spans="5:22" ht="15" thickBot="1" x14ac:dyDescent="0.4">
      <c r="E17" s="138"/>
      <c r="V17" s="130" t="s">
        <v>21</v>
      </c>
    </row>
    <row r="18" spans="5:22" ht="15.5" thickTop="1" thickBot="1" x14ac:dyDescent="0.4">
      <c r="E18" s="137" t="s">
        <v>22</v>
      </c>
      <c r="F18" s="147"/>
      <c r="G18" s="148"/>
      <c r="H18" s="148"/>
      <c r="I18" s="148"/>
      <c r="J18" s="149"/>
      <c r="V18" s="130" t="s">
        <v>23</v>
      </c>
    </row>
    <row r="19" spans="5:22" ht="12.75" customHeight="1" thickBot="1" x14ac:dyDescent="0.4">
      <c r="E19" s="138"/>
      <c r="V19" s="130" t="s">
        <v>24</v>
      </c>
    </row>
    <row r="20" spans="5:22" ht="15.5" thickTop="1" thickBot="1" x14ac:dyDescent="0.4">
      <c r="E20" s="137" t="s">
        <v>25</v>
      </c>
      <c r="F20" s="147"/>
      <c r="G20" s="148"/>
      <c r="H20" s="148"/>
      <c r="I20" s="148"/>
      <c r="J20" s="149"/>
      <c r="V20" s="130" t="s">
        <v>26</v>
      </c>
    </row>
    <row r="21" spans="5:22" ht="15" thickBot="1" x14ac:dyDescent="0.4">
      <c r="E21" s="139"/>
      <c r="F21" s="136"/>
      <c r="G21" s="136"/>
      <c r="H21" s="136"/>
      <c r="I21" s="136"/>
      <c r="J21" s="136"/>
      <c r="V21" s="130" t="s">
        <v>27</v>
      </c>
    </row>
    <row r="22" spans="5:22" ht="15.5" thickTop="1" thickBot="1" x14ac:dyDescent="0.4">
      <c r="E22" s="134" t="s">
        <v>28</v>
      </c>
      <c r="F22" s="147"/>
      <c r="G22" s="148"/>
      <c r="H22" s="148"/>
      <c r="I22" s="148"/>
      <c r="J22" s="149"/>
      <c r="V22" s="130" t="s">
        <v>29</v>
      </c>
    </row>
    <row r="23" spans="5:22" ht="15" thickBot="1" x14ac:dyDescent="0.4">
      <c r="E23" s="139"/>
      <c r="F23" s="136"/>
      <c r="G23" s="136"/>
      <c r="H23" s="136"/>
      <c r="I23" s="136"/>
      <c r="J23" s="136"/>
      <c r="V23" s="130" t="s">
        <v>30</v>
      </c>
    </row>
    <row r="24" spans="5:22" ht="15.5" thickTop="1" thickBot="1" x14ac:dyDescent="0.4">
      <c r="E24" s="134" t="s">
        <v>31</v>
      </c>
      <c r="F24" s="147"/>
      <c r="G24" s="148"/>
      <c r="H24" s="148"/>
      <c r="I24" s="148"/>
      <c r="J24" s="149"/>
      <c r="V24" s="130" t="s">
        <v>32</v>
      </c>
    </row>
    <row r="25" spans="5:22" x14ac:dyDescent="0.35">
      <c r="E25" s="139"/>
      <c r="F25" s="136"/>
      <c r="G25" s="136"/>
      <c r="H25" s="136"/>
      <c r="I25" s="136"/>
      <c r="J25" s="136"/>
      <c r="V25" s="130" t="s">
        <v>33</v>
      </c>
    </row>
    <row r="26" spans="5:22" x14ac:dyDescent="0.35">
      <c r="V26" s="130"/>
    </row>
    <row r="27" spans="5:22" x14ac:dyDescent="0.35">
      <c r="V27" s="130"/>
    </row>
    <row r="28" spans="5:22" x14ac:dyDescent="0.35">
      <c r="V28" s="130"/>
    </row>
    <row r="29" spans="5:22" x14ac:dyDescent="0.35">
      <c r="V29" s="130"/>
    </row>
    <row r="30" spans="5:22" x14ac:dyDescent="0.35">
      <c r="V30" s="130"/>
    </row>
    <row r="31" spans="5:22" x14ac:dyDescent="0.35">
      <c r="V31" s="130"/>
    </row>
    <row r="32" spans="5:22" x14ac:dyDescent="0.35">
      <c r="V32" s="130"/>
    </row>
    <row r="33" spans="22:22" x14ac:dyDescent="0.35">
      <c r="V33" s="130"/>
    </row>
    <row r="34" spans="22:22" x14ac:dyDescent="0.35">
      <c r="V34" s="130"/>
    </row>
    <row r="35" spans="22:22" x14ac:dyDescent="0.35">
      <c r="V35" s="130"/>
    </row>
    <row r="49" spans="22:22" x14ac:dyDescent="0.35">
      <c r="V49"/>
    </row>
    <row r="50" spans="22:22" x14ac:dyDescent="0.35">
      <c r="V50"/>
    </row>
    <row r="51" spans="22:22" x14ac:dyDescent="0.35">
      <c r="V51"/>
    </row>
    <row r="52" spans="22:22" x14ac:dyDescent="0.35">
      <c r="V52"/>
    </row>
    <row r="53" spans="22:22" x14ac:dyDescent="0.35">
      <c r="V53"/>
    </row>
    <row r="54" spans="22:22" x14ac:dyDescent="0.35">
      <c r="V54"/>
    </row>
    <row r="55" spans="22:22" x14ac:dyDescent="0.35">
      <c r="V55"/>
    </row>
    <row r="56" spans="22:22" ht="15.5" x14ac:dyDescent="0.35">
      <c r="V56" s="140"/>
    </row>
    <row r="57" spans="22:22" ht="15.5" x14ac:dyDescent="0.35">
      <c r="V57" s="140"/>
    </row>
    <row r="58" spans="22:22" ht="15.5" x14ac:dyDescent="0.35">
      <c r="V58" s="140"/>
    </row>
    <row r="59" spans="22:22" ht="15.5" x14ac:dyDescent="0.35">
      <c r="V59" s="141"/>
    </row>
    <row r="60" spans="22:22" x14ac:dyDescent="0.35">
      <c r="V60"/>
    </row>
  </sheetData>
  <mergeCells count="6">
    <mergeCell ref="F24:J24"/>
    <mergeCell ref="F14:L14"/>
    <mergeCell ref="F16:J16"/>
    <mergeCell ref="F18:J18"/>
    <mergeCell ref="F20:J20"/>
    <mergeCell ref="F22:J22"/>
  </mergeCells>
  <dataValidations count="2">
    <dataValidation allowBlank="1" showInputMessage="1" showErrorMessage="1" prompt="First and last name, title" sqref="F20:J20" xr:uid="{CD1BB304-5CC7-458A-8395-8D8A30E4C4CB}"/>
    <dataValidation type="list" allowBlank="1" showInputMessage="1" showErrorMessage="1" sqref="F14:L14" xr:uid="{04395D31-00A3-4929-B456-C21F1940CBCE}">
      <formula1>$V$1:$V$25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7C2F-C313-4A07-BCEC-2D939CB5869C}">
  <sheetPr>
    <pageSetUpPr fitToPage="1"/>
  </sheetPr>
  <dimension ref="A1:AT60"/>
  <sheetViews>
    <sheetView showGridLines="0" tabSelected="1" zoomScale="70" zoomScaleNormal="70" workbookViewId="0">
      <pane xSplit="3" topLeftCell="AD1" activePane="topRight" state="frozen"/>
      <selection pane="topRight" activeCell="B38" sqref="B38"/>
    </sheetView>
  </sheetViews>
  <sheetFormatPr defaultColWidth="8.453125" defaultRowHeight="14.5" outlineLevelRow="1" outlineLevelCol="1" x14ac:dyDescent="0.35"/>
  <cols>
    <col min="2" max="2" width="75.54296875" customWidth="1"/>
    <col min="3" max="3" width="11.453125" customWidth="1"/>
    <col min="4" max="4" width="11.54296875" customWidth="1" outlineLevel="1"/>
    <col min="5" max="5" width="14.81640625" customWidth="1" outlineLevel="1"/>
    <col min="6" max="6" width="12.453125" customWidth="1" outlineLevel="1"/>
    <col min="7" max="7" width="19.81640625" customWidth="1" outlineLevel="1"/>
    <col min="8" max="8" width="15.81640625" customWidth="1" outlineLevel="1"/>
    <col min="9" max="9" width="11.81640625" customWidth="1" outlineLevel="1"/>
    <col min="10" max="10" width="16" customWidth="1" outlineLevel="1"/>
    <col min="11" max="11" width="13.54296875" customWidth="1" outlineLevel="1"/>
    <col min="12" max="12" width="14.453125" customWidth="1" outlineLevel="1"/>
    <col min="13" max="13" width="16.54296875" customWidth="1" outlineLevel="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1796875" customWidth="1"/>
    <col min="25" max="25" width="17.1796875" customWidth="1"/>
    <col min="26" max="26" width="16.453125" customWidth="1"/>
    <col min="27" max="27" width="15.1796875" customWidth="1"/>
    <col min="28" max="28" width="17.453125" customWidth="1"/>
    <col min="29" max="31" width="16.54296875" customWidth="1"/>
    <col min="32" max="32" width="15.453125" customWidth="1"/>
    <col min="33" max="33" width="17" customWidth="1"/>
    <col min="34" max="34" width="18.54296875" customWidth="1"/>
    <col min="35" max="35" width="19.81640625" customWidth="1"/>
    <col min="36" max="36" width="20.453125" customWidth="1"/>
    <col min="37" max="37" width="18.453125" customWidth="1"/>
    <col min="38" max="38" width="25.54296875" customWidth="1"/>
    <col min="39" max="39" width="18.54296875" customWidth="1"/>
    <col min="40" max="40" width="20.1796875" customWidth="1"/>
    <col min="41" max="41" width="13.453125" customWidth="1"/>
    <col min="42" max="42" width="16.54296875" customWidth="1"/>
    <col min="43" max="43" width="13.453125" customWidth="1"/>
    <col min="44" max="44" width="5.1796875" customWidth="1"/>
    <col min="45" max="45" width="13" customWidth="1"/>
    <col min="46" max="46" width="10.453125" bestFit="1" customWidth="1"/>
  </cols>
  <sheetData>
    <row r="1" spans="2:45" x14ac:dyDescent="0.35">
      <c r="M1" s="1"/>
      <c r="S1" s="2"/>
      <c r="Y1" s="2"/>
      <c r="AA1" s="2"/>
      <c r="AE1" s="3"/>
      <c r="AF1" s="1"/>
      <c r="AJ1" s="4"/>
      <c r="AM1" s="4"/>
      <c r="AN1" s="4"/>
    </row>
    <row r="2" spans="2:45" ht="15" thickBot="1" x14ac:dyDescent="0.4">
      <c r="J2" s="2"/>
      <c r="AC2" s="1"/>
      <c r="AD2" s="1"/>
      <c r="AE2" s="2"/>
    </row>
    <row r="3" spans="2:45" ht="56.25" customHeight="1" thickBot="1" x14ac:dyDescent="0.7">
      <c r="B3" s="5"/>
      <c r="C3" s="6"/>
      <c r="D3" s="209">
        <v>2022</v>
      </c>
      <c r="E3" s="210"/>
      <c r="F3" s="210"/>
      <c r="G3" s="210"/>
      <c r="H3" s="210"/>
      <c r="I3" s="210"/>
      <c r="J3" s="210"/>
      <c r="K3" s="210"/>
      <c r="L3" s="210"/>
      <c r="M3" s="210"/>
      <c r="N3" s="211">
        <v>2023</v>
      </c>
      <c r="O3" s="212"/>
      <c r="P3" s="212"/>
      <c r="Q3" s="212"/>
      <c r="R3" s="212"/>
      <c r="S3" s="212"/>
      <c r="T3" s="212"/>
      <c r="U3" s="212"/>
      <c r="V3" s="212"/>
      <c r="W3" s="213"/>
      <c r="X3" s="211">
        <v>2024</v>
      </c>
      <c r="Y3" s="212"/>
      <c r="Z3" s="212"/>
      <c r="AA3" s="212"/>
      <c r="AB3" s="212"/>
      <c r="AC3" s="212"/>
      <c r="AD3" s="212"/>
      <c r="AE3" s="212"/>
      <c r="AF3" s="212"/>
      <c r="AG3" s="213"/>
      <c r="AH3" s="211">
        <v>2025</v>
      </c>
      <c r="AI3" s="212"/>
      <c r="AJ3" s="212"/>
      <c r="AK3" s="212"/>
      <c r="AL3" s="199" t="s">
        <v>34</v>
      </c>
      <c r="AM3" s="200"/>
      <c r="AN3" s="201"/>
      <c r="AO3" s="7"/>
      <c r="AP3" s="8" t="s">
        <v>35</v>
      </c>
      <c r="AQ3" s="9"/>
      <c r="AR3" s="10"/>
    </row>
    <row r="4" spans="2:45" ht="15" customHeight="1" x14ac:dyDescent="0.35">
      <c r="B4" s="202" t="s">
        <v>36</v>
      </c>
      <c r="C4" s="204" t="s">
        <v>37</v>
      </c>
      <c r="D4" s="206" t="s">
        <v>38</v>
      </c>
      <c r="E4" s="167" t="s">
        <v>39</v>
      </c>
      <c r="F4" s="167" t="s">
        <v>40</v>
      </c>
      <c r="G4" s="167" t="s">
        <v>41</v>
      </c>
      <c r="H4" s="167" t="s">
        <v>42</v>
      </c>
      <c r="I4" s="167" t="s">
        <v>43</v>
      </c>
      <c r="J4" s="167" t="s">
        <v>44</v>
      </c>
      <c r="K4" s="167" t="s">
        <v>40</v>
      </c>
      <c r="L4" s="167" t="s">
        <v>45</v>
      </c>
      <c r="M4" s="167" t="s">
        <v>46</v>
      </c>
      <c r="N4" s="189" t="s">
        <v>47</v>
      </c>
      <c r="O4" s="167" t="s">
        <v>48</v>
      </c>
      <c r="P4" s="167" t="s">
        <v>49</v>
      </c>
      <c r="Q4" s="167" t="s">
        <v>50</v>
      </c>
      <c r="R4" s="167" t="s">
        <v>51</v>
      </c>
      <c r="S4" s="167" t="s">
        <v>52</v>
      </c>
      <c r="T4" s="167" t="s">
        <v>53</v>
      </c>
      <c r="U4" s="167" t="s">
        <v>49</v>
      </c>
      <c r="V4" s="167" t="s">
        <v>54</v>
      </c>
      <c r="W4" s="169" t="s">
        <v>55</v>
      </c>
      <c r="X4" s="185" t="s">
        <v>56</v>
      </c>
      <c r="Y4" s="175" t="s">
        <v>57</v>
      </c>
      <c r="Z4" s="175" t="s">
        <v>58</v>
      </c>
      <c r="AA4" s="161" t="s">
        <v>59</v>
      </c>
      <c r="AB4" s="175" t="s">
        <v>60</v>
      </c>
      <c r="AC4" s="175" t="s">
        <v>61</v>
      </c>
      <c r="AD4" s="175" t="s">
        <v>62</v>
      </c>
      <c r="AE4" s="175" t="s">
        <v>58</v>
      </c>
      <c r="AF4" s="161" t="s">
        <v>63</v>
      </c>
      <c r="AG4" s="180" t="s">
        <v>64</v>
      </c>
      <c r="AH4" s="164" t="s">
        <v>65</v>
      </c>
      <c r="AI4" s="161" t="s">
        <v>66</v>
      </c>
      <c r="AJ4" s="161" t="s">
        <v>67</v>
      </c>
      <c r="AK4" s="161" t="s">
        <v>68</v>
      </c>
      <c r="AL4" s="164" t="s">
        <v>69</v>
      </c>
      <c r="AM4" s="167" t="s">
        <v>70</v>
      </c>
      <c r="AN4" s="169" t="s">
        <v>71</v>
      </c>
      <c r="AO4" s="169" t="s">
        <v>72</v>
      </c>
      <c r="AP4" s="172" t="s">
        <v>73</v>
      </c>
      <c r="AQ4" s="157" t="s">
        <v>74</v>
      </c>
      <c r="AR4" s="11"/>
    </row>
    <row r="5" spans="2:45" x14ac:dyDescent="0.35">
      <c r="B5" s="203"/>
      <c r="C5" s="205"/>
      <c r="D5" s="207"/>
      <c r="E5" s="192"/>
      <c r="F5" s="194"/>
      <c r="G5" s="194"/>
      <c r="H5" s="196"/>
      <c r="I5" s="192"/>
      <c r="J5" s="194"/>
      <c r="K5" s="194"/>
      <c r="L5" s="194"/>
      <c r="M5" s="168"/>
      <c r="N5" s="190"/>
      <c r="O5" s="192"/>
      <c r="P5" s="194"/>
      <c r="Q5" s="194"/>
      <c r="R5" s="196"/>
      <c r="S5" s="168"/>
      <c r="T5" s="194"/>
      <c r="U5" s="194"/>
      <c r="V5" s="194"/>
      <c r="W5" s="170"/>
      <c r="X5" s="186"/>
      <c r="Y5" s="183"/>
      <c r="Z5" s="176"/>
      <c r="AA5" s="178"/>
      <c r="AB5" s="176"/>
      <c r="AC5" s="176"/>
      <c r="AD5" s="183"/>
      <c r="AE5" s="176"/>
      <c r="AF5" s="178"/>
      <c r="AG5" s="181"/>
      <c r="AH5" s="165"/>
      <c r="AI5" s="162"/>
      <c r="AJ5" s="162"/>
      <c r="AK5" s="162"/>
      <c r="AL5" s="165"/>
      <c r="AM5" s="168"/>
      <c r="AN5" s="170"/>
      <c r="AO5" s="170"/>
      <c r="AP5" s="173"/>
      <c r="AQ5" s="158"/>
      <c r="AR5" s="11"/>
    </row>
    <row r="6" spans="2:45" ht="52.5" customHeight="1" thickBot="1" x14ac:dyDescent="0.4">
      <c r="B6" s="203"/>
      <c r="C6" s="205"/>
      <c r="D6" s="208"/>
      <c r="E6" s="193"/>
      <c r="F6" s="195"/>
      <c r="G6" s="195"/>
      <c r="H6" s="197"/>
      <c r="I6" s="193"/>
      <c r="J6" s="195"/>
      <c r="K6" s="195"/>
      <c r="L6" s="195"/>
      <c r="M6" s="188"/>
      <c r="N6" s="191"/>
      <c r="O6" s="193"/>
      <c r="P6" s="195"/>
      <c r="Q6" s="195"/>
      <c r="R6" s="197"/>
      <c r="S6" s="188"/>
      <c r="T6" s="195"/>
      <c r="U6" s="195"/>
      <c r="V6" s="195"/>
      <c r="W6" s="198"/>
      <c r="X6" s="187"/>
      <c r="Y6" s="184"/>
      <c r="Z6" s="177"/>
      <c r="AA6" s="179"/>
      <c r="AB6" s="177"/>
      <c r="AC6" s="177"/>
      <c r="AD6" s="184"/>
      <c r="AE6" s="177"/>
      <c r="AF6" s="179"/>
      <c r="AG6" s="182"/>
      <c r="AH6" s="166"/>
      <c r="AI6" s="163"/>
      <c r="AJ6" s="163"/>
      <c r="AK6" s="163"/>
      <c r="AL6" s="166"/>
      <c r="AM6" s="168" t="s">
        <v>75</v>
      </c>
      <c r="AN6" s="170" t="s">
        <v>75</v>
      </c>
      <c r="AO6" s="171"/>
      <c r="AP6" s="174"/>
      <c r="AQ6" s="159"/>
      <c r="AR6" s="11"/>
    </row>
    <row r="7" spans="2:45" ht="24.75" customHeight="1" thickBot="1" x14ac:dyDescent="0.4">
      <c r="B7" s="12" t="s">
        <v>76</v>
      </c>
      <c r="C7" s="13"/>
      <c r="D7" s="14"/>
      <c r="E7" s="15"/>
      <c r="F7" s="16"/>
      <c r="G7" s="16"/>
      <c r="H7" s="16"/>
      <c r="I7" s="16"/>
      <c r="J7" s="16"/>
      <c r="K7" s="16"/>
      <c r="L7" s="16"/>
      <c r="M7" s="17"/>
      <c r="N7" s="18"/>
      <c r="O7" s="15"/>
      <c r="P7" s="16"/>
      <c r="Q7" s="16"/>
      <c r="R7" s="16"/>
      <c r="S7" s="16"/>
      <c r="T7" s="16"/>
      <c r="U7" s="16"/>
      <c r="V7" s="16"/>
      <c r="W7" s="19"/>
      <c r="X7" s="18"/>
      <c r="Y7" s="15"/>
      <c r="Z7" s="16"/>
      <c r="AA7" s="16"/>
      <c r="AB7" s="16"/>
      <c r="AC7" s="16"/>
      <c r="AD7" s="16"/>
      <c r="AE7" s="16"/>
      <c r="AF7" s="16"/>
      <c r="AG7" s="19"/>
      <c r="AH7" s="20"/>
      <c r="AI7" s="21"/>
      <c r="AJ7" s="21"/>
      <c r="AK7" s="21"/>
      <c r="AL7" s="22"/>
      <c r="AM7" s="23"/>
      <c r="AN7" s="24"/>
      <c r="AO7" s="25"/>
      <c r="AP7" s="26"/>
      <c r="AQ7" s="27"/>
      <c r="AR7" s="28"/>
    </row>
    <row r="8" spans="2:45" s="45" customFormat="1" ht="15" thickBot="1" x14ac:dyDescent="0.4">
      <c r="B8" s="29" t="s">
        <v>77</v>
      </c>
      <c r="C8" s="30">
        <v>1550</v>
      </c>
      <c r="D8" s="31"/>
      <c r="E8" s="142"/>
      <c r="F8" s="32"/>
      <c r="G8" s="33">
        <v>11269560.93</v>
      </c>
      <c r="H8" s="34">
        <f>G8</f>
        <v>11269560.93</v>
      </c>
      <c r="I8" s="32"/>
      <c r="J8" s="32"/>
      <c r="K8" s="32"/>
      <c r="L8" s="33">
        <v>407040.65</v>
      </c>
      <c r="M8" s="34">
        <f>L8</f>
        <v>407040.65</v>
      </c>
      <c r="N8" s="35">
        <f>H8</f>
        <v>11269560.93</v>
      </c>
      <c r="O8" s="33">
        <v>1305825.3100000005</v>
      </c>
      <c r="P8" s="33">
        <v>6851133.6100000003</v>
      </c>
      <c r="Q8" s="33"/>
      <c r="R8" s="34">
        <f t="shared" ref="R8:R33" si="0">N8+O8-P8+Q8</f>
        <v>5724252.6299999999</v>
      </c>
      <c r="S8" s="36">
        <f t="shared" ref="S8:S30" si="1">M8</f>
        <v>407040.65</v>
      </c>
      <c r="T8" s="33">
        <v>281703.12</v>
      </c>
      <c r="U8" s="33">
        <v>344056.65</v>
      </c>
      <c r="V8" s="33"/>
      <c r="W8" s="37">
        <f>S8+T8-U8+V8</f>
        <v>344687.12</v>
      </c>
      <c r="X8" s="35">
        <f>R8</f>
        <v>5724252.6299999999</v>
      </c>
      <c r="Y8" s="33">
        <v>2276943.59</v>
      </c>
      <c r="Z8" s="33">
        <v>4418427.3199999994</v>
      </c>
      <c r="AA8" s="33"/>
      <c r="AB8" s="34">
        <f t="shared" ref="AB8:AB14" si="2">X8+Y8-Z8+AA8</f>
        <v>3582768.9000000004</v>
      </c>
      <c r="AC8" s="36">
        <f t="shared" ref="AC8:AC38" si="3">W8</f>
        <v>344687.12</v>
      </c>
      <c r="AD8" s="33">
        <v>252184.27739650005</v>
      </c>
      <c r="AE8" s="33">
        <v>614905.10739650007</v>
      </c>
      <c r="AF8" s="33"/>
      <c r="AG8" s="37">
        <f>AC8+AD8-AE8+AF8</f>
        <v>-18033.710000000079</v>
      </c>
      <c r="AH8" s="38">
        <v>1305825.3100000005</v>
      </c>
      <c r="AI8" s="33">
        <v>-89369.232390000019</v>
      </c>
      <c r="AJ8" s="34">
        <f>AB8-AH8</f>
        <v>2276943.59</v>
      </c>
      <c r="AK8" s="34">
        <f>AG8-AI8</f>
        <v>71335.52238999994</v>
      </c>
      <c r="AL8" s="38">
        <f>(AB8+AJ8)/2*3.64%*0.25+(AB8+AJ8)/2*3.16%*0.25+(AB8+AJ8)/2*2.91%*0.5</f>
        <v>92436.964529749996</v>
      </c>
      <c r="AM8" s="39">
        <f>AK8+AL8</f>
        <v>163772.48691974994</v>
      </c>
      <c r="AN8" s="40">
        <f>AJ8+AM8</f>
        <v>2440716.0769197498</v>
      </c>
      <c r="AO8" s="41" t="s">
        <v>78</v>
      </c>
      <c r="AP8" s="42">
        <f>AB8+AG8</f>
        <v>3564735.1900000004</v>
      </c>
      <c r="AQ8" s="43">
        <f>AP8-SUM(AB8,AG8)</f>
        <v>0</v>
      </c>
      <c r="AR8" s="44"/>
    </row>
    <row r="9" spans="2:45" s="45" customFormat="1" ht="15" thickBot="1" x14ac:dyDescent="0.4">
      <c r="B9" s="29" t="s">
        <v>79</v>
      </c>
      <c r="C9" s="30">
        <v>1551</v>
      </c>
      <c r="D9" s="31"/>
      <c r="E9" s="142"/>
      <c r="F9" s="32"/>
      <c r="G9" s="33">
        <v>-4879429.8600000003</v>
      </c>
      <c r="H9" s="34">
        <f t="shared" ref="H9:H39" si="4">G9</f>
        <v>-4879429.8600000003</v>
      </c>
      <c r="I9" s="32"/>
      <c r="J9" s="32"/>
      <c r="K9" s="32"/>
      <c r="L9" s="33">
        <v>-52638.32</v>
      </c>
      <c r="M9" s="34">
        <f t="shared" ref="M9:M39" si="5">L9</f>
        <v>-52638.32</v>
      </c>
      <c r="N9" s="35">
        <f t="shared" ref="N9:N33" si="6">H9</f>
        <v>-4879429.8600000003</v>
      </c>
      <c r="O9" s="33">
        <v>-2274711.9399999995</v>
      </c>
      <c r="P9" s="33">
        <v>-198260.7</v>
      </c>
      <c r="Q9" s="33"/>
      <c r="R9" s="34">
        <f t="shared" si="0"/>
        <v>-6955881.0999999996</v>
      </c>
      <c r="S9" s="36">
        <f t="shared" si="1"/>
        <v>-52638.32</v>
      </c>
      <c r="T9" s="33">
        <v>-269649.43</v>
      </c>
      <c r="U9" s="33">
        <v>-11216.62</v>
      </c>
      <c r="V9" s="33"/>
      <c r="W9" s="37">
        <f t="shared" ref="W9:W28" si="7">S9+T9-U9+V9</f>
        <v>-311071.13</v>
      </c>
      <c r="X9" s="35">
        <f t="shared" ref="X9:X16" si="8">R9</f>
        <v>-6955881.0999999996</v>
      </c>
      <c r="Y9" s="33">
        <v>-1361885.6400000006</v>
      </c>
      <c r="Z9" s="33">
        <v>-4681169.16</v>
      </c>
      <c r="AA9" s="33"/>
      <c r="AB9" s="34">
        <f t="shared" si="2"/>
        <v>-3636597.58</v>
      </c>
      <c r="AC9" s="36">
        <f t="shared" si="3"/>
        <v>-311071.13</v>
      </c>
      <c r="AD9" s="33">
        <v>-300480.65654100006</v>
      </c>
      <c r="AE9" s="33">
        <v>-432358.23654100008</v>
      </c>
      <c r="AF9" s="33"/>
      <c r="AG9" s="37">
        <f t="shared" ref="AG9:AG11" si="9">AC9+AD9-AE9+AF9</f>
        <v>-179193.54999999993</v>
      </c>
      <c r="AH9" s="38">
        <v>-2274711.9399999995</v>
      </c>
      <c r="AI9" s="33">
        <v>-116169.89941299992</v>
      </c>
      <c r="AJ9" s="34">
        <f t="shared" ref="AJ9:AJ38" si="10">AB9-AH9</f>
        <v>-1361885.6400000006</v>
      </c>
      <c r="AK9" s="34">
        <f t="shared" ref="AK9:AK31" si="11">AG9-AI9</f>
        <v>-63023.650587000011</v>
      </c>
      <c r="AL9" s="38">
        <f t="shared" ref="AL9:AL38" si="12">(AB9+AJ9)/2*3.64%*0.25+(AB9+AJ9)/2*3.16%*0.25+(AB9+AJ9)/2*2.91%*0.5</f>
        <v>-78851.072795500018</v>
      </c>
      <c r="AM9" s="39">
        <f t="shared" ref="AM9:AM31" si="13">AK9+AL9</f>
        <v>-141874.72338250003</v>
      </c>
      <c r="AN9" s="40">
        <f t="shared" ref="AN9:AN22" si="14">AJ9+AM9</f>
        <v>-1503760.3633825006</v>
      </c>
      <c r="AO9" s="41" t="s">
        <v>78</v>
      </c>
      <c r="AP9" s="42">
        <f t="shared" ref="AP9:AP37" si="15">AB9+AG9</f>
        <v>-3815791.13</v>
      </c>
      <c r="AQ9" s="43">
        <f t="shared" ref="AQ9:AQ39" si="16">AP9-SUM(AB9,AG9)</f>
        <v>0</v>
      </c>
      <c r="AR9" s="44"/>
    </row>
    <row r="10" spans="2:45" s="45" customFormat="1" ht="14.15" customHeight="1" thickBot="1" x14ac:dyDescent="0.4">
      <c r="B10" s="29" t="s">
        <v>80</v>
      </c>
      <c r="C10" s="30">
        <v>1580</v>
      </c>
      <c r="D10" s="46"/>
      <c r="E10" s="32"/>
      <c r="F10" s="32"/>
      <c r="G10" s="33">
        <v>29399156.505280256</v>
      </c>
      <c r="H10" s="34">
        <f t="shared" si="4"/>
        <v>29399156.505280256</v>
      </c>
      <c r="I10" s="32"/>
      <c r="J10" s="32"/>
      <c r="K10" s="32"/>
      <c r="L10" s="33">
        <v>7725.8477342169499</v>
      </c>
      <c r="M10" s="34">
        <f t="shared" si="5"/>
        <v>7725.8477342169499</v>
      </c>
      <c r="N10" s="35">
        <f t="shared" si="6"/>
        <v>29399156.505280256</v>
      </c>
      <c r="O10" s="33">
        <v>-42536844.518512085</v>
      </c>
      <c r="P10" s="33">
        <v>-24955530.609508026</v>
      </c>
      <c r="Q10" s="33"/>
      <c r="R10" s="34">
        <f t="shared" si="0"/>
        <v>11817842.596276198</v>
      </c>
      <c r="S10" s="36">
        <f t="shared" si="1"/>
        <v>7725.8477342169499</v>
      </c>
      <c r="T10" s="33">
        <v>1890528.722507338</v>
      </c>
      <c r="U10" s="33">
        <v>-998621.25845608499</v>
      </c>
      <c r="V10" s="33"/>
      <c r="W10" s="37">
        <f t="shared" si="7"/>
        <v>2896875.82869764</v>
      </c>
      <c r="X10" s="35">
        <f t="shared" si="8"/>
        <v>11817842.596276198</v>
      </c>
      <c r="Y10" s="33">
        <v>-25435691.696111575</v>
      </c>
      <c r="Z10" s="33">
        <v>54354687.114788279</v>
      </c>
      <c r="AA10" s="33"/>
      <c r="AB10" s="34">
        <f t="shared" si="2"/>
        <v>-67972536.21462366</v>
      </c>
      <c r="AC10" s="36">
        <f t="shared" si="3"/>
        <v>2896875.82869764</v>
      </c>
      <c r="AD10" s="33">
        <v>19748369.992293864</v>
      </c>
      <c r="AE10" s="33">
        <v>4797426.2748621218</v>
      </c>
      <c r="AF10" s="33"/>
      <c r="AG10" s="37">
        <f t="shared" si="9"/>
        <v>17847819.546129383</v>
      </c>
      <c r="AH10" s="38">
        <v>-42536844.518512085</v>
      </c>
      <c r="AI10" s="33">
        <v>-2690796.770614</v>
      </c>
      <c r="AJ10" s="34">
        <f t="shared" si="10"/>
        <v>-25435691.696111575</v>
      </c>
      <c r="AK10" s="34">
        <f t="shared" si="11"/>
        <v>20538616.316743381</v>
      </c>
      <c r="AL10" s="38">
        <f t="shared" si="12"/>
        <v>-1473514.7952918485</v>
      </c>
      <c r="AM10" s="39">
        <f t="shared" si="13"/>
        <v>19065101.521451533</v>
      </c>
      <c r="AN10" s="40">
        <f>AJ10+AM10</f>
        <v>-6370590.1746600419</v>
      </c>
      <c r="AO10" s="41" t="s">
        <v>78</v>
      </c>
      <c r="AP10" s="42">
        <f t="shared" si="15"/>
        <v>-50124716.668494277</v>
      </c>
      <c r="AQ10" s="43">
        <f t="shared" si="16"/>
        <v>0</v>
      </c>
      <c r="AR10" s="44"/>
    </row>
    <row r="11" spans="2:45" s="45" customFormat="1" ht="14.15" customHeight="1" thickBot="1" x14ac:dyDescent="0.4">
      <c r="B11" s="29" t="s">
        <v>81</v>
      </c>
      <c r="C11" s="30">
        <v>1580</v>
      </c>
      <c r="D11" s="46"/>
      <c r="E11" s="32"/>
      <c r="F11" s="32"/>
      <c r="G11" s="33">
        <v>0</v>
      </c>
      <c r="H11" s="34">
        <f t="shared" si="4"/>
        <v>0</v>
      </c>
      <c r="I11" s="142"/>
      <c r="J11" s="32"/>
      <c r="K11" s="32"/>
      <c r="L11" s="33">
        <v>0</v>
      </c>
      <c r="M11" s="34">
        <f t="shared" si="5"/>
        <v>0</v>
      </c>
      <c r="N11" s="35">
        <f t="shared" si="6"/>
        <v>0</v>
      </c>
      <c r="O11" s="33"/>
      <c r="P11" s="33">
        <v>0</v>
      </c>
      <c r="Q11" s="33"/>
      <c r="R11" s="34">
        <f t="shared" si="0"/>
        <v>0</v>
      </c>
      <c r="S11" s="36">
        <f t="shared" si="1"/>
        <v>0</v>
      </c>
      <c r="T11" s="33"/>
      <c r="U11" s="33">
        <v>0</v>
      </c>
      <c r="V11" s="33"/>
      <c r="W11" s="37">
        <f t="shared" si="7"/>
        <v>0</v>
      </c>
      <c r="X11" s="35">
        <f t="shared" si="8"/>
        <v>0</v>
      </c>
      <c r="Y11" s="33"/>
      <c r="Z11" s="33">
        <v>0</v>
      </c>
      <c r="AA11" s="33"/>
      <c r="AB11" s="34">
        <f t="shared" si="2"/>
        <v>0</v>
      </c>
      <c r="AC11" s="36">
        <f t="shared" si="3"/>
        <v>0</v>
      </c>
      <c r="AD11" s="33"/>
      <c r="AE11" s="33">
        <v>0</v>
      </c>
      <c r="AF11" s="33"/>
      <c r="AG11" s="37">
        <f t="shared" si="9"/>
        <v>0</v>
      </c>
      <c r="AH11" s="38">
        <v>0</v>
      </c>
      <c r="AI11" s="33">
        <v>0</v>
      </c>
      <c r="AJ11" s="34">
        <f>AB11-AH11</f>
        <v>0</v>
      </c>
      <c r="AK11" s="34">
        <f>AG11-AI11</f>
        <v>0</v>
      </c>
      <c r="AL11" s="38">
        <f t="shared" si="12"/>
        <v>0</v>
      </c>
      <c r="AM11" s="39">
        <f t="shared" si="13"/>
        <v>0</v>
      </c>
      <c r="AN11" s="40">
        <f t="shared" si="14"/>
        <v>0</v>
      </c>
      <c r="AO11" s="41" t="s">
        <v>82</v>
      </c>
      <c r="AP11" s="42">
        <f t="shared" si="15"/>
        <v>0</v>
      </c>
      <c r="AQ11" s="43">
        <f t="shared" si="16"/>
        <v>0</v>
      </c>
      <c r="AR11" s="44"/>
    </row>
    <row r="12" spans="2:45" s="45" customFormat="1" ht="14.15" customHeight="1" thickBot="1" x14ac:dyDescent="0.4">
      <c r="B12" s="29" t="s">
        <v>83</v>
      </c>
      <c r="C12" s="30">
        <v>1580</v>
      </c>
      <c r="D12" s="46"/>
      <c r="E12" s="32"/>
      <c r="F12" s="32"/>
      <c r="G12" s="33">
        <v>-13136103.815280261</v>
      </c>
      <c r="H12" s="34">
        <f t="shared" si="4"/>
        <v>-13136103.815280261</v>
      </c>
      <c r="I12" s="142"/>
      <c r="J12" s="32"/>
      <c r="K12" s="32"/>
      <c r="L12" s="33">
        <v>-285588.56773421692</v>
      </c>
      <c r="M12" s="34">
        <f t="shared" si="5"/>
        <v>-285588.56773421692</v>
      </c>
      <c r="N12" s="35">
        <f t="shared" si="6"/>
        <v>-13136103.815280261</v>
      </c>
      <c r="O12" s="33">
        <v>906518.43689469062</v>
      </c>
      <c r="P12" s="33">
        <v>-3277802.1621093694</v>
      </c>
      <c r="Q12" s="33"/>
      <c r="R12" s="34">
        <f t="shared" si="0"/>
        <v>-8951783.2162762005</v>
      </c>
      <c r="S12" s="36">
        <f t="shared" si="1"/>
        <v>-285588.56773421692</v>
      </c>
      <c r="T12" s="33">
        <v>-601929.67202103068</v>
      </c>
      <c r="U12" s="33">
        <v>133378.50894239239</v>
      </c>
      <c r="V12" s="33"/>
      <c r="W12" s="37">
        <f>S12+T12-U12+V12</f>
        <v>-1020896.74869764</v>
      </c>
      <c r="X12" s="35">
        <f t="shared" si="8"/>
        <v>-8951783.2162762005</v>
      </c>
      <c r="Y12" s="33">
        <v>7965326.3161115674</v>
      </c>
      <c r="Z12" s="33">
        <v>-9858301.6531708911</v>
      </c>
      <c r="AA12" s="33"/>
      <c r="AB12" s="34">
        <f t="shared" si="2"/>
        <v>8871844.7530062571</v>
      </c>
      <c r="AC12" s="36">
        <f t="shared" si="3"/>
        <v>-1020896.74869764</v>
      </c>
      <c r="AD12" s="33">
        <v>-20996307.472293865</v>
      </c>
      <c r="AE12" s="33">
        <v>-1320773.8871651343</v>
      </c>
      <c r="AF12" s="33"/>
      <c r="AG12" s="37">
        <f>AC12+AD12-AE12+AF12</f>
        <v>-20696430.333826371</v>
      </c>
      <c r="AH12" s="38">
        <v>906518.43689469062</v>
      </c>
      <c r="AI12" s="33">
        <v>92912.7020179049</v>
      </c>
      <c r="AJ12" s="34">
        <f t="shared" si="10"/>
        <v>7965326.3161115665</v>
      </c>
      <c r="AK12" s="34">
        <f t="shared" si="11"/>
        <v>-20789343.035844274</v>
      </c>
      <c r="AL12" s="38">
        <f t="shared" si="12"/>
        <v>265606.37361533369</v>
      </c>
      <c r="AM12" s="39">
        <f t="shared" si="13"/>
        <v>-20523736.662228942</v>
      </c>
      <c r="AN12" s="40">
        <f t="shared" si="14"/>
        <v>-12558410.346117375</v>
      </c>
      <c r="AO12" s="41" t="s">
        <v>78</v>
      </c>
      <c r="AP12" s="42">
        <f t="shared" si="15"/>
        <v>-11824585.580820113</v>
      </c>
      <c r="AQ12" s="43">
        <f t="shared" si="16"/>
        <v>0</v>
      </c>
      <c r="AR12" s="44"/>
      <c r="AS12" s="47"/>
    </row>
    <row r="13" spans="2:45" s="45" customFormat="1" ht="14.15" customHeight="1" thickBot="1" x14ac:dyDescent="0.4">
      <c r="B13" s="29" t="s">
        <v>84</v>
      </c>
      <c r="C13" s="30">
        <v>1584</v>
      </c>
      <c r="D13" s="46"/>
      <c r="E13" s="32"/>
      <c r="F13" s="32"/>
      <c r="G13" s="33">
        <v>25511733.300000001</v>
      </c>
      <c r="H13" s="34">
        <f t="shared" si="4"/>
        <v>25511733.300000001</v>
      </c>
      <c r="I13" s="142"/>
      <c r="J13" s="32"/>
      <c r="K13" s="32"/>
      <c r="L13" s="33">
        <v>247395.08999999997</v>
      </c>
      <c r="M13" s="34">
        <f t="shared" si="5"/>
        <v>247395.08999999997</v>
      </c>
      <c r="N13" s="35">
        <f t="shared" si="6"/>
        <v>25511733.300000001</v>
      </c>
      <c r="O13" s="33">
        <v>-22725828.650000002</v>
      </c>
      <c r="P13" s="33">
        <v>-14167062.460000001</v>
      </c>
      <c r="Q13" s="33"/>
      <c r="R13" s="34">
        <f t="shared" si="0"/>
        <v>16952967.109999999</v>
      </c>
      <c r="S13" s="36">
        <f t="shared" si="1"/>
        <v>247395.08999999997</v>
      </c>
      <c r="T13" s="33">
        <v>1460134.0900000003</v>
      </c>
      <c r="U13" s="33">
        <v>-394703.79</v>
      </c>
      <c r="V13" s="33"/>
      <c r="W13" s="37">
        <f t="shared" si="7"/>
        <v>2102232.9700000002</v>
      </c>
      <c r="X13" s="35">
        <f t="shared" si="8"/>
        <v>16952967.109999999</v>
      </c>
      <c r="Y13" s="33">
        <v>-8450897.4899999946</v>
      </c>
      <c r="Z13" s="33">
        <v>39678795.760000005</v>
      </c>
      <c r="AA13" s="33"/>
      <c r="AB13" s="34">
        <f t="shared" si="2"/>
        <v>-31176726.140000001</v>
      </c>
      <c r="AC13" s="36">
        <f t="shared" si="3"/>
        <v>2102232.9700000002</v>
      </c>
      <c r="AD13" s="33">
        <v>-378314.85369099956</v>
      </c>
      <c r="AE13" s="33">
        <v>3520761.8463090006</v>
      </c>
      <c r="AF13" s="33"/>
      <c r="AG13" s="37">
        <f t="shared" ref="AG13:AG32" si="17">AC13+AD13-AE13+AF13</f>
        <v>-1796843.73</v>
      </c>
      <c r="AH13" s="38">
        <v>-22725828.650000006</v>
      </c>
      <c r="AI13" s="33">
        <v>-1567035.7394255006</v>
      </c>
      <c r="AJ13" s="34">
        <f t="shared" si="10"/>
        <v>-8450897.4899999946</v>
      </c>
      <c r="AK13" s="34">
        <f t="shared" si="11"/>
        <v>-229807.99057449936</v>
      </c>
      <c r="AL13" s="38">
        <f t="shared" si="12"/>
        <v>-625125.76276324992</v>
      </c>
      <c r="AM13" s="39">
        <f>AK13+AL13</f>
        <v>-854933.75333774928</v>
      </c>
      <c r="AN13" s="40">
        <f t="shared" si="14"/>
        <v>-9305831.243337743</v>
      </c>
      <c r="AO13" s="41" t="s">
        <v>78</v>
      </c>
      <c r="AP13" s="42">
        <f t="shared" si="15"/>
        <v>-32973569.870000001</v>
      </c>
      <c r="AQ13" s="43">
        <f t="shared" si="16"/>
        <v>0</v>
      </c>
      <c r="AR13" s="44"/>
      <c r="AS13" s="47"/>
    </row>
    <row r="14" spans="2:45" s="45" customFormat="1" ht="15" thickBot="1" x14ac:dyDescent="0.4">
      <c r="B14" s="29" t="s">
        <v>85</v>
      </c>
      <c r="C14" s="30">
        <v>1586</v>
      </c>
      <c r="D14" s="46"/>
      <c r="E14" s="32"/>
      <c r="F14" s="32"/>
      <c r="G14" s="33">
        <v>-29709975.710000001</v>
      </c>
      <c r="H14" s="34">
        <f t="shared" si="4"/>
        <v>-29709975.710000001</v>
      </c>
      <c r="I14" s="32"/>
      <c r="J14" s="32"/>
      <c r="K14" s="32"/>
      <c r="L14" s="33">
        <v>-763551.49</v>
      </c>
      <c r="M14" s="34">
        <f t="shared" si="5"/>
        <v>-763551.49</v>
      </c>
      <c r="N14" s="35">
        <f t="shared" si="6"/>
        <v>-29709975.710000001</v>
      </c>
      <c r="O14" s="33">
        <v>-14767093.149999999</v>
      </c>
      <c r="P14" s="33">
        <v>-14093701.43</v>
      </c>
      <c r="Q14" s="33"/>
      <c r="R14" s="34">
        <f t="shared" si="0"/>
        <v>-30383367.43</v>
      </c>
      <c r="S14" s="36">
        <f t="shared" si="1"/>
        <v>-763551.49</v>
      </c>
      <c r="T14" s="33">
        <v>-1139800.8700000001</v>
      </c>
      <c r="U14" s="33">
        <v>39082.959999999999</v>
      </c>
      <c r="V14" s="33"/>
      <c r="W14" s="37">
        <f t="shared" si="7"/>
        <v>-1942435.32</v>
      </c>
      <c r="X14" s="35">
        <f t="shared" si="8"/>
        <v>-30383367.43</v>
      </c>
      <c r="Y14" s="33">
        <v>-33798163.839999996</v>
      </c>
      <c r="Z14" s="33">
        <v>-15616274.280000001</v>
      </c>
      <c r="AA14" s="33"/>
      <c r="AB14" s="34">
        <f t="shared" si="2"/>
        <v>-48565256.989999995</v>
      </c>
      <c r="AC14" s="36">
        <f t="shared" si="3"/>
        <v>-1942435.32</v>
      </c>
      <c r="AD14" s="33">
        <v>-2113754.6512115002</v>
      </c>
      <c r="AE14" s="33">
        <v>-2475506.7412115</v>
      </c>
      <c r="AF14" s="33"/>
      <c r="AG14" s="37">
        <f t="shared" si="17"/>
        <v>-1580683.2300000004</v>
      </c>
      <c r="AH14" s="38">
        <v>-14767093.149999999</v>
      </c>
      <c r="AI14" s="33">
        <v>-628424.1772090001</v>
      </c>
      <c r="AJ14" s="34">
        <f t="shared" si="10"/>
        <v>-33798163.839999996</v>
      </c>
      <c r="AK14" s="34">
        <f t="shared" si="11"/>
        <v>-952259.05279100034</v>
      </c>
      <c r="AL14" s="38">
        <f t="shared" si="12"/>
        <v>-1299282.9635932497</v>
      </c>
      <c r="AM14" s="39">
        <f t="shared" si="13"/>
        <v>-2251542.01638425</v>
      </c>
      <c r="AN14" s="40">
        <f>AJ14+AM14</f>
        <v>-36049705.856384248</v>
      </c>
      <c r="AO14" s="41" t="s">
        <v>78</v>
      </c>
      <c r="AP14" s="42">
        <f t="shared" si="15"/>
        <v>-50145940.219999999</v>
      </c>
      <c r="AQ14" s="43">
        <f t="shared" si="16"/>
        <v>0</v>
      </c>
      <c r="AR14" s="44"/>
      <c r="AS14" s="47"/>
    </row>
    <row r="15" spans="2:45" s="45" customFormat="1" ht="17.5" thickBot="1" x14ac:dyDescent="0.4">
      <c r="B15" s="29" t="s">
        <v>86</v>
      </c>
      <c r="C15" s="30">
        <v>1588</v>
      </c>
      <c r="D15" s="46"/>
      <c r="E15" s="32"/>
      <c r="F15" s="32"/>
      <c r="G15" s="33">
        <v>-40437488.775965407</v>
      </c>
      <c r="H15" s="34">
        <f t="shared" si="4"/>
        <v>-40437488.775965407</v>
      </c>
      <c r="I15" s="32"/>
      <c r="J15" s="32"/>
      <c r="K15" s="32"/>
      <c r="L15" s="33">
        <v>-995854.14999999979</v>
      </c>
      <c r="M15" s="34">
        <f t="shared" si="5"/>
        <v>-995854.14999999979</v>
      </c>
      <c r="N15" s="35">
        <f t="shared" si="6"/>
        <v>-40437488.775965407</v>
      </c>
      <c r="O15" s="33">
        <v>1056929.0400000066</v>
      </c>
      <c r="P15" s="33">
        <v>-4231111.24</v>
      </c>
      <c r="Q15" s="33">
        <v>-40348764.219888352</v>
      </c>
      <c r="R15" s="34">
        <f>N15+O15-P15+Q15</f>
        <v>-75498212.715853751</v>
      </c>
      <c r="S15" s="36">
        <f t="shared" si="1"/>
        <v>-995854.14999999979</v>
      </c>
      <c r="T15" s="33">
        <v>-1739187.9200000004</v>
      </c>
      <c r="U15" s="33">
        <v>-113230.14</v>
      </c>
      <c r="V15" s="33">
        <v>-824130.81</v>
      </c>
      <c r="W15" s="37">
        <f t="shared" si="7"/>
        <v>-3445942.74</v>
      </c>
      <c r="X15" s="35">
        <f t="shared" si="8"/>
        <v>-75498212.715853751</v>
      </c>
      <c r="Y15" s="33">
        <v>-15764245.759999998</v>
      </c>
      <c r="Z15" s="33">
        <v>-36206377.535965405</v>
      </c>
      <c r="AA15" s="33">
        <v>-21637865.464146249</v>
      </c>
      <c r="AB15" s="34">
        <f>X15+Y15-Z15+AA15</f>
        <v>-76693946.404034585</v>
      </c>
      <c r="AC15" s="36">
        <f t="shared" si="3"/>
        <v>-3445942.74</v>
      </c>
      <c r="AD15" s="33">
        <v>-4281882.0636247508</v>
      </c>
      <c r="AE15" s="33">
        <v>-3980363.203624751</v>
      </c>
      <c r="AF15" s="33"/>
      <c r="AG15" s="37">
        <f t="shared" si="17"/>
        <v>-3747461.6</v>
      </c>
      <c r="AH15" s="38"/>
      <c r="AI15" s="33"/>
      <c r="AJ15" s="34">
        <f>AB15-AH15</f>
        <v>-76693946.404034585</v>
      </c>
      <c r="AK15" s="34">
        <f t="shared" si="11"/>
        <v>-3747461.6</v>
      </c>
      <c r="AL15" s="38">
        <f t="shared" si="12"/>
        <v>-2419694.0090472912</v>
      </c>
      <c r="AM15" s="39">
        <f t="shared" si="13"/>
        <v>-6167155.6090472918</v>
      </c>
      <c r="AN15" s="40">
        <f t="shared" si="14"/>
        <v>-82861102.013081878</v>
      </c>
      <c r="AO15" s="41" t="s">
        <v>78</v>
      </c>
      <c r="AP15" s="42">
        <f>SUM('[2]2024 Q4 USofA TB by Seg'!H423:I423,'[2]2024 Q4 USofA TB by Seg'!H425:I425)</f>
        <v>-63365990.970000006</v>
      </c>
      <c r="AQ15" s="43">
        <f t="shared" si="16"/>
        <v>17075417.034034573</v>
      </c>
      <c r="AR15" s="44"/>
      <c r="AS15" s="47"/>
    </row>
    <row r="16" spans="2:45" s="45" customFormat="1" ht="17.5" thickBot="1" x14ac:dyDescent="0.4">
      <c r="B16" s="29" t="s">
        <v>87</v>
      </c>
      <c r="C16" s="30">
        <v>1589</v>
      </c>
      <c r="D16" s="46"/>
      <c r="E16" s="32"/>
      <c r="F16" s="32"/>
      <c r="G16" s="33">
        <v>-33631694.304034606</v>
      </c>
      <c r="H16" s="34">
        <f t="shared" si="4"/>
        <v>-33631694.304034606</v>
      </c>
      <c r="I16" s="32"/>
      <c r="J16" s="32"/>
      <c r="K16" s="32"/>
      <c r="L16" s="33">
        <v>-641263.31999999995</v>
      </c>
      <c r="M16" s="34">
        <f t="shared" si="5"/>
        <v>-641263.31999999995</v>
      </c>
      <c r="N16" s="35">
        <f t="shared" si="6"/>
        <v>-33631694.304034606</v>
      </c>
      <c r="O16" s="33">
        <v>-21442313.900000002</v>
      </c>
      <c r="P16" s="33">
        <v>-11520395.949999999</v>
      </c>
      <c r="Q16" s="33">
        <v>48700352.221306443</v>
      </c>
      <c r="R16" s="34">
        <f>N16+O16-P16+Q16</f>
        <v>5146739.9672718346</v>
      </c>
      <c r="S16" s="36">
        <f t="shared" si="1"/>
        <v>-641263.31999999995</v>
      </c>
      <c r="T16" s="33">
        <v>-328124.28000000003</v>
      </c>
      <c r="U16" s="33">
        <v>-246274.33</v>
      </c>
      <c r="V16" s="33">
        <v>824130.81</v>
      </c>
      <c r="W16" s="37">
        <f t="shared" si="7"/>
        <v>101017.54000000004</v>
      </c>
      <c r="X16" s="35">
        <f t="shared" si="8"/>
        <v>5146739.9672718346</v>
      </c>
      <c r="Y16" s="33">
        <v>20458304.939999979</v>
      </c>
      <c r="Z16" s="33">
        <v>-22111298.354034606</v>
      </c>
      <c r="AA16" s="33">
        <v>1099658.7527281605</v>
      </c>
      <c r="AB16" s="34">
        <f>X16+Y16-Z16+AA16</f>
        <v>48816002.014034584</v>
      </c>
      <c r="AC16" s="36">
        <f t="shared" si="3"/>
        <v>101017.54000000004</v>
      </c>
      <c r="AD16" s="33">
        <v>973582.79000000015</v>
      </c>
      <c r="AE16" s="33">
        <v>-2532089.2782822498</v>
      </c>
      <c r="AF16" s="33"/>
      <c r="AG16" s="37">
        <f>AC16+AD16-AE16+AF16</f>
        <v>3606689.6082822499</v>
      </c>
      <c r="AH16" s="38"/>
      <c r="AI16" s="33"/>
      <c r="AJ16" s="34">
        <f t="shared" si="10"/>
        <v>48816002.014034584</v>
      </c>
      <c r="AK16" s="34">
        <f t="shared" si="11"/>
        <v>3606689.6082822499</v>
      </c>
      <c r="AL16" s="38">
        <f t="shared" si="12"/>
        <v>1540144.8635427915</v>
      </c>
      <c r="AM16" s="39">
        <f t="shared" si="13"/>
        <v>5146834.4718250409</v>
      </c>
      <c r="AN16" s="40">
        <f>AJ16+AM16</f>
        <v>53962836.485859625</v>
      </c>
      <c r="AO16" s="41" t="s">
        <v>78</v>
      </c>
      <c r="AP16" s="42">
        <f>SUM('[2]2024 Q4 USofA TB by Seg'!H424:I424,'[2]2024 Q4 USofA TB by Seg'!H426:I426)</f>
        <v>47533893.280000001</v>
      </c>
      <c r="AQ16" s="43">
        <f t="shared" si="16"/>
        <v>-4888798.3423168361</v>
      </c>
      <c r="AR16" s="44"/>
      <c r="AS16" s="47"/>
    </row>
    <row r="17" spans="2:46" ht="17.5" hidden="1" customHeight="1" outlineLevel="1" thickBot="1" x14ac:dyDescent="0.4">
      <c r="B17" s="29" t="s">
        <v>88</v>
      </c>
      <c r="C17" s="30">
        <v>1595</v>
      </c>
      <c r="D17" s="48"/>
      <c r="E17" s="49"/>
      <c r="F17" s="49"/>
      <c r="G17" s="33">
        <v>0</v>
      </c>
      <c r="H17" s="34">
        <f t="shared" si="4"/>
        <v>0</v>
      </c>
      <c r="I17" s="49"/>
      <c r="J17" s="49"/>
      <c r="K17" s="49"/>
      <c r="L17" s="33">
        <v>1.1750000085157808E-3</v>
      </c>
      <c r="M17" s="34">
        <f t="shared" si="5"/>
        <v>1.1750000085157808E-3</v>
      </c>
      <c r="N17" s="18">
        <f>H17</f>
        <v>0</v>
      </c>
      <c r="O17" s="50"/>
      <c r="P17" s="50"/>
      <c r="Q17" s="33"/>
      <c r="R17" s="15">
        <f t="shared" si="0"/>
        <v>0</v>
      </c>
      <c r="S17" s="51">
        <f t="shared" si="1"/>
        <v>1.1750000085157808E-3</v>
      </c>
      <c r="T17" s="50"/>
      <c r="U17" s="33"/>
      <c r="V17" s="33"/>
      <c r="W17" s="52">
        <f t="shared" si="7"/>
        <v>1.1750000085157808E-3</v>
      </c>
      <c r="X17" s="18">
        <f>R17</f>
        <v>0</v>
      </c>
      <c r="Y17" s="50"/>
      <c r="Z17" s="33">
        <v>9.3132257461547852E-10</v>
      </c>
      <c r="AA17" s="50"/>
      <c r="AB17" s="15">
        <f t="shared" ref="AB17:AB23" si="18">X17+Y17-Z17+AA17</f>
        <v>-9.3132257461547852E-10</v>
      </c>
      <c r="AC17" s="51">
        <f t="shared" si="3"/>
        <v>1.1750000085157808E-3</v>
      </c>
      <c r="AD17" s="50"/>
      <c r="AE17" s="33"/>
      <c r="AF17" s="50"/>
      <c r="AG17" s="52">
        <f t="shared" si="17"/>
        <v>1.1750000085157808E-3</v>
      </c>
      <c r="AH17" s="53"/>
      <c r="AI17" s="50"/>
      <c r="AJ17" s="34">
        <f t="shared" si="10"/>
        <v>-9.3132257461547852E-10</v>
      </c>
      <c r="AK17" s="34">
        <f t="shared" si="11"/>
        <v>1.1750000085157808E-3</v>
      </c>
      <c r="AL17" s="38">
        <f t="shared" si="12"/>
        <v>-2.9383227229118349E-11</v>
      </c>
      <c r="AM17" s="39">
        <f t="shared" si="13"/>
        <v>1.1749999791325536E-3</v>
      </c>
      <c r="AN17" s="40">
        <f t="shared" si="14"/>
        <v>1.174999047809979E-3</v>
      </c>
      <c r="AO17" s="54" t="s">
        <v>82</v>
      </c>
      <c r="AP17" s="42">
        <f t="shared" si="15"/>
        <v>1.1749990771932062E-3</v>
      </c>
      <c r="AQ17" s="43">
        <f t="shared" si="16"/>
        <v>0</v>
      </c>
      <c r="AR17" s="44"/>
      <c r="AS17" s="4"/>
    </row>
    <row r="18" spans="2:46" ht="15" hidden="1" customHeight="1" outlineLevel="1" thickBot="1" x14ac:dyDescent="0.4">
      <c r="B18" s="29" t="s">
        <v>89</v>
      </c>
      <c r="C18" s="30">
        <v>1595</v>
      </c>
      <c r="D18" s="48"/>
      <c r="E18" s="49"/>
      <c r="F18" s="49"/>
      <c r="G18" s="33">
        <v>0</v>
      </c>
      <c r="H18" s="34">
        <f t="shared" si="4"/>
        <v>0</v>
      </c>
      <c r="I18" s="49"/>
      <c r="J18" s="49"/>
      <c r="K18" s="49"/>
      <c r="L18" s="33">
        <v>0</v>
      </c>
      <c r="M18" s="34">
        <f t="shared" si="5"/>
        <v>0</v>
      </c>
      <c r="N18" s="18">
        <f t="shared" si="6"/>
        <v>0</v>
      </c>
      <c r="O18" s="50"/>
      <c r="P18" s="50"/>
      <c r="Q18" s="33"/>
      <c r="R18" s="15">
        <f t="shared" si="0"/>
        <v>0</v>
      </c>
      <c r="S18" s="51">
        <f t="shared" si="1"/>
        <v>0</v>
      </c>
      <c r="T18" s="50"/>
      <c r="U18" s="33">
        <v>0</v>
      </c>
      <c r="V18" s="33"/>
      <c r="W18" s="52">
        <f t="shared" si="7"/>
        <v>0</v>
      </c>
      <c r="X18" s="18">
        <f t="shared" ref="X18:X28" si="19">R18</f>
        <v>0</v>
      </c>
      <c r="Y18" s="50"/>
      <c r="Z18" s="33">
        <v>0</v>
      </c>
      <c r="AA18" s="50"/>
      <c r="AB18" s="15">
        <f t="shared" si="18"/>
        <v>0</v>
      </c>
      <c r="AC18" s="51">
        <f t="shared" si="3"/>
        <v>0</v>
      </c>
      <c r="AD18" s="50"/>
      <c r="AE18" s="33"/>
      <c r="AF18" s="50"/>
      <c r="AG18" s="52">
        <f t="shared" si="17"/>
        <v>0</v>
      </c>
      <c r="AH18" s="53"/>
      <c r="AI18" s="50"/>
      <c r="AJ18" s="34">
        <f t="shared" si="10"/>
        <v>0</v>
      </c>
      <c r="AK18" s="34">
        <f t="shared" si="11"/>
        <v>0</v>
      </c>
      <c r="AL18" s="38">
        <f t="shared" si="12"/>
        <v>0</v>
      </c>
      <c r="AM18" s="39">
        <f t="shared" si="13"/>
        <v>0</v>
      </c>
      <c r="AN18" s="40">
        <f t="shared" si="14"/>
        <v>0</v>
      </c>
      <c r="AO18" s="54" t="s">
        <v>82</v>
      </c>
      <c r="AP18" s="42">
        <f t="shared" si="15"/>
        <v>0</v>
      </c>
      <c r="AQ18" s="43">
        <f t="shared" si="16"/>
        <v>0</v>
      </c>
      <c r="AR18" s="44"/>
      <c r="AS18" s="4"/>
    </row>
    <row r="19" spans="2:46" ht="15" hidden="1" customHeight="1" outlineLevel="1" thickBot="1" x14ac:dyDescent="0.4">
      <c r="B19" s="29" t="s">
        <v>90</v>
      </c>
      <c r="C19" s="30">
        <v>1595</v>
      </c>
      <c r="D19" s="48"/>
      <c r="E19" s="49"/>
      <c r="F19" s="49"/>
      <c r="G19" s="33">
        <v>0</v>
      </c>
      <c r="H19" s="34">
        <f t="shared" si="4"/>
        <v>0</v>
      </c>
      <c r="I19" s="49"/>
      <c r="J19" s="49"/>
      <c r="K19" s="49"/>
      <c r="L19" s="33">
        <v>0</v>
      </c>
      <c r="M19" s="34">
        <f t="shared" si="5"/>
        <v>0</v>
      </c>
      <c r="N19" s="18">
        <f t="shared" si="6"/>
        <v>0</v>
      </c>
      <c r="O19" s="50"/>
      <c r="P19" s="50"/>
      <c r="Q19" s="33"/>
      <c r="R19" s="15">
        <f t="shared" si="0"/>
        <v>0</v>
      </c>
      <c r="S19" s="51">
        <f t="shared" si="1"/>
        <v>0</v>
      </c>
      <c r="T19" s="50"/>
      <c r="U19" s="33">
        <v>0</v>
      </c>
      <c r="V19" s="33"/>
      <c r="W19" s="52">
        <f t="shared" si="7"/>
        <v>0</v>
      </c>
      <c r="X19" s="18">
        <f t="shared" si="19"/>
        <v>0</v>
      </c>
      <c r="Y19" s="50"/>
      <c r="Z19" s="33">
        <v>0</v>
      </c>
      <c r="AA19" s="50"/>
      <c r="AB19" s="15">
        <f t="shared" si="18"/>
        <v>0</v>
      </c>
      <c r="AC19" s="51">
        <f t="shared" si="3"/>
        <v>0</v>
      </c>
      <c r="AD19" s="50"/>
      <c r="AE19" s="33"/>
      <c r="AF19" s="50"/>
      <c r="AG19" s="52">
        <f t="shared" si="17"/>
        <v>0</v>
      </c>
      <c r="AH19" s="53"/>
      <c r="AI19" s="50"/>
      <c r="AJ19" s="34">
        <f t="shared" si="10"/>
        <v>0</v>
      </c>
      <c r="AK19" s="34">
        <f t="shared" si="11"/>
        <v>0</v>
      </c>
      <c r="AL19" s="38">
        <f t="shared" si="12"/>
        <v>0</v>
      </c>
      <c r="AM19" s="39">
        <f t="shared" si="13"/>
        <v>0</v>
      </c>
      <c r="AN19" s="40">
        <f t="shared" si="14"/>
        <v>0</v>
      </c>
      <c r="AO19" s="54" t="s">
        <v>82</v>
      </c>
      <c r="AP19" s="42">
        <f t="shared" si="15"/>
        <v>0</v>
      </c>
      <c r="AQ19" s="43">
        <f t="shared" si="16"/>
        <v>0</v>
      </c>
      <c r="AR19" s="44"/>
    </row>
    <row r="20" spans="2:46" ht="15" hidden="1" customHeight="1" outlineLevel="1" thickBot="1" x14ac:dyDescent="0.4">
      <c r="B20" s="55" t="s">
        <v>91</v>
      </c>
      <c r="C20" s="56">
        <v>1595</v>
      </c>
      <c r="D20" s="48"/>
      <c r="E20" s="49"/>
      <c r="F20" s="49"/>
      <c r="G20" s="33">
        <v>0</v>
      </c>
      <c r="H20" s="34">
        <f t="shared" si="4"/>
        <v>0</v>
      </c>
      <c r="I20" s="49"/>
      <c r="J20" s="49"/>
      <c r="K20" s="49"/>
      <c r="L20" s="33">
        <v>0</v>
      </c>
      <c r="M20" s="34">
        <f t="shared" si="5"/>
        <v>0</v>
      </c>
      <c r="N20" s="18">
        <f t="shared" si="6"/>
        <v>0</v>
      </c>
      <c r="O20" s="50"/>
      <c r="P20" s="50"/>
      <c r="Q20" s="33"/>
      <c r="R20" s="15">
        <f t="shared" si="0"/>
        <v>0</v>
      </c>
      <c r="S20" s="51">
        <f t="shared" si="1"/>
        <v>0</v>
      </c>
      <c r="T20" s="50"/>
      <c r="U20" s="33">
        <v>0</v>
      </c>
      <c r="V20" s="33"/>
      <c r="W20" s="52">
        <f t="shared" si="7"/>
        <v>0</v>
      </c>
      <c r="X20" s="18">
        <f t="shared" si="19"/>
        <v>0</v>
      </c>
      <c r="Y20" s="50"/>
      <c r="Z20" s="33">
        <v>0</v>
      </c>
      <c r="AA20" s="50"/>
      <c r="AB20" s="15">
        <f t="shared" si="18"/>
        <v>0</v>
      </c>
      <c r="AC20" s="51">
        <f t="shared" si="3"/>
        <v>0</v>
      </c>
      <c r="AD20" s="50"/>
      <c r="AE20" s="33"/>
      <c r="AF20" s="50"/>
      <c r="AG20" s="52">
        <f t="shared" si="17"/>
        <v>0</v>
      </c>
      <c r="AH20" s="53"/>
      <c r="AI20" s="50"/>
      <c r="AJ20" s="34">
        <f t="shared" si="10"/>
        <v>0</v>
      </c>
      <c r="AK20" s="34">
        <f t="shared" si="11"/>
        <v>0</v>
      </c>
      <c r="AL20" s="38">
        <f t="shared" si="12"/>
        <v>0</v>
      </c>
      <c r="AM20" s="39">
        <f t="shared" si="13"/>
        <v>0</v>
      </c>
      <c r="AN20" s="40">
        <f t="shared" si="14"/>
        <v>0</v>
      </c>
      <c r="AO20" s="54" t="s">
        <v>82</v>
      </c>
      <c r="AP20" s="42">
        <f t="shared" si="15"/>
        <v>0</v>
      </c>
      <c r="AQ20" s="43">
        <f t="shared" si="16"/>
        <v>0</v>
      </c>
      <c r="AR20" s="44"/>
      <c r="AS20" s="4"/>
    </row>
    <row r="21" spans="2:46" ht="15" collapsed="1" thickBot="1" x14ac:dyDescent="0.4">
      <c r="B21" s="55" t="s">
        <v>92</v>
      </c>
      <c r="C21" s="56">
        <v>1595</v>
      </c>
      <c r="D21" s="48"/>
      <c r="E21" s="49"/>
      <c r="F21" s="49"/>
      <c r="G21" s="33">
        <v>9026160.2600000091</v>
      </c>
      <c r="H21" s="34">
        <f t="shared" si="4"/>
        <v>9026160.2600000091</v>
      </c>
      <c r="I21" s="49"/>
      <c r="J21" s="49"/>
      <c r="K21" s="49"/>
      <c r="L21" s="33">
        <v>-3299285.46</v>
      </c>
      <c r="M21" s="34">
        <f t="shared" si="5"/>
        <v>-3299285.46</v>
      </c>
      <c r="N21" s="18">
        <f t="shared" si="6"/>
        <v>9026160.2600000091</v>
      </c>
      <c r="O21" s="50">
        <v>2123.6499999947846</v>
      </c>
      <c r="P21" s="50"/>
      <c r="Q21" s="33"/>
      <c r="R21" s="34">
        <f t="shared" si="0"/>
        <v>9028283.9100000039</v>
      </c>
      <c r="S21" s="36">
        <f t="shared" si="1"/>
        <v>-3299285.46</v>
      </c>
      <c r="T21" s="50">
        <v>455560.04999999981</v>
      </c>
      <c r="U21" s="50">
        <v>0</v>
      </c>
      <c r="V21" s="33"/>
      <c r="W21" s="37">
        <f t="shared" si="7"/>
        <v>-2843725.41</v>
      </c>
      <c r="X21" s="18">
        <f t="shared" si="19"/>
        <v>9028283.9100000039</v>
      </c>
      <c r="Y21" s="33">
        <v>-2123.6499999947846</v>
      </c>
      <c r="Z21" s="33">
        <v>9026160.2600000091</v>
      </c>
      <c r="AA21" s="50"/>
      <c r="AB21" s="34">
        <f t="shared" si="18"/>
        <v>0</v>
      </c>
      <c r="AC21" s="36">
        <f t="shared" si="3"/>
        <v>-2843725.41</v>
      </c>
      <c r="AD21" s="33">
        <v>287744.24741100101</v>
      </c>
      <c r="AE21" s="33">
        <v>-2555981.1625889991</v>
      </c>
      <c r="AF21" s="33"/>
      <c r="AG21" s="37">
        <f>AC21+AD21-AE21+AF21</f>
        <v>0</v>
      </c>
      <c r="AH21" s="38"/>
      <c r="AI21" s="33"/>
      <c r="AJ21" s="34">
        <f t="shared" si="10"/>
        <v>0</v>
      </c>
      <c r="AK21" s="34">
        <f t="shared" si="11"/>
        <v>0</v>
      </c>
      <c r="AL21" s="38">
        <f t="shared" si="12"/>
        <v>0</v>
      </c>
      <c r="AM21" s="39">
        <f>AK21+AL21</f>
        <v>0</v>
      </c>
      <c r="AN21" s="40">
        <f t="shared" si="14"/>
        <v>0</v>
      </c>
      <c r="AO21" s="54" t="s">
        <v>82</v>
      </c>
      <c r="AP21" s="42">
        <f t="shared" si="15"/>
        <v>0</v>
      </c>
      <c r="AQ21" s="43">
        <f t="shared" si="16"/>
        <v>0</v>
      </c>
      <c r="AR21" s="44"/>
      <c r="AS21" s="4"/>
      <c r="AT21" s="4"/>
    </row>
    <row r="22" spans="2:46" ht="15" thickBot="1" x14ac:dyDescent="0.4">
      <c r="B22" s="55" t="s">
        <v>93</v>
      </c>
      <c r="C22" s="56">
        <v>1595</v>
      </c>
      <c r="D22" s="48"/>
      <c r="E22" s="49"/>
      <c r="F22" s="49"/>
      <c r="G22" s="33">
        <v>0</v>
      </c>
      <c r="H22" s="34">
        <f t="shared" si="4"/>
        <v>0</v>
      </c>
      <c r="I22" s="49"/>
      <c r="J22" s="49"/>
      <c r="K22" s="49"/>
      <c r="L22" s="33">
        <v>0</v>
      </c>
      <c r="M22" s="34">
        <f t="shared" si="5"/>
        <v>0</v>
      </c>
      <c r="N22" s="18">
        <f t="shared" si="6"/>
        <v>0</v>
      </c>
      <c r="O22" s="50"/>
      <c r="P22" s="50"/>
      <c r="Q22" s="33"/>
      <c r="R22" s="34">
        <f t="shared" si="0"/>
        <v>0</v>
      </c>
      <c r="S22" s="36">
        <f t="shared" si="1"/>
        <v>0</v>
      </c>
      <c r="T22" s="50"/>
      <c r="U22" s="50"/>
      <c r="V22" s="33"/>
      <c r="W22" s="37">
        <f t="shared" si="7"/>
        <v>0</v>
      </c>
      <c r="X22" s="18">
        <f t="shared" si="19"/>
        <v>0</v>
      </c>
      <c r="Y22" s="33"/>
      <c r="Z22" s="50"/>
      <c r="AA22" s="50"/>
      <c r="AB22" s="34">
        <f t="shared" si="18"/>
        <v>0</v>
      </c>
      <c r="AC22" s="36">
        <f t="shared" si="3"/>
        <v>0</v>
      </c>
      <c r="AD22" s="33"/>
      <c r="AE22" s="33"/>
      <c r="AF22" s="33"/>
      <c r="AG22" s="37">
        <f t="shared" si="17"/>
        <v>0</v>
      </c>
      <c r="AH22" s="38"/>
      <c r="AI22" s="33"/>
      <c r="AJ22" s="34">
        <f t="shared" si="10"/>
        <v>0</v>
      </c>
      <c r="AK22" s="34">
        <f t="shared" si="11"/>
        <v>0</v>
      </c>
      <c r="AL22" s="38">
        <f t="shared" si="12"/>
        <v>0</v>
      </c>
      <c r="AM22" s="39">
        <f t="shared" si="13"/>
        <v>0</v>
      </c>
      <c r="AN22" s="40">
        <f t="shared" si="14"/>
        <v>0</v>
      </c>
      <c r="AO22" s="54" t="s">
        <v>82</v>
      </c>
      <c r="AP22" s="42">
        <f t="shared" si="15"/>
        <v>0</v>
      </c>
      <c r="AQ22" s="43">
        <f t="shared" si="16"/>
        <v>0</v>
      </c>
      <c r="AR22" s="44"/>
    </row>
    <row r="23" spans="2:46" ht="31.4" customHeight="1" thickBot="1" x14ac:dyDescent="0.4">
      <c r="B23" s="55" t="s">
        <v>94</v>
      </c>
      <c r="C23" s="56">
        <v>1595</v>
      </c>
      <c r="D23" s="48"/>
      <c r="E23" s="49"/>
      <c r="F23" s="49"/>
      <c r="G23" s="33">
        <v>-5050078.7699999902</v>
      </c>
      <c r="H23" s="34">
        <f t="shared" si="4"/>
        <v>-5050078.7699999902</v>
      </c>
      <c r="I23" s="49"/>
      <c r="J23" s="49"/>
      <c r="K23" s="49"/>
      <c r="L23" s="33">
        <v>3073744.91</v>
      </c>
      <c r="M23" s="34">
        <f t="shared" si="5"/>
        <v>3073744.91</v>
      </c>
      <c r="N23" s="35">
        <f t="shared" si="6"/>
        <v>-5050078.7699999902</v>
      </c>
      <c r="O23" s="33">
        <v>17308.909999989904</v>
      </c>
      <c r="P23" s="33"/>
      <c r="Q23" s="33"/>
      <c r="R23" s="34">
        <f t="shared" si="0"/>
        <v>-5032769.8600000003</v>
      </c>
      <c r="S23" s="36">
        <f t="shared" si="1"/>
        <v>3073744.91</v>
      </c>
      <c r="T23" s="33">
        <v>-254362.16999999993</v>
      </c>
      <c r="U23" s="33"/>
      <c r="V23" s="33"/>
      <c r="W23" s="37">
        <f t="shared" si="7"/>
        <v>2819382.74</v>
      </c>
      <c r="X23" s="35">
        <f t="shared" si="19"/>
        <v>-5032769.8600000003</v>
      </c>
      <c r="Y23" s="33"/>
      <c r="Z23" s="33"/>
      <c r="AA23" s="33"/>
      <c r="AB23" s="34">
        <f t="shared" si="18"/>
        <v>-5032769.8600000003</v>
      </c>
      <c r="AC23" s="36">
        <f t="shared" si="3"/>
        <v>2819382.74</v>
      </c>
      <c r="AD23" s="33">
        <v>-258936.74</v>
      </c>
      <c r="AE23" s="33"/>
      <c r="AF23" s="33"/>
      <c r="AG23" s="37">
        <f t="shared" si="17"/>
        <v>2560446</v>
      </c>
      <c r="AH23" s="38"/>
      <c r="AI23" s="33"/>
      <c r="AJ23" s="34">
        <f>AB23-AH23</f>
        <v>-5032769.8600000003</v>
      </c>
      <c r="AK23" s="34">
        <f t="shared" si="11"/>
        <v>2560446</v>
      </c>
      <c r="AL23" s="38">
        <f t="shared" si="12"/>
        <v>-158783.88908300002</v>
      </c>
      <c r="AM23" s="39">
        <f t="shared" si="13"/>
        <v>2401662.1109170001</v>
      </c>
      <c r="AN23" s="40">
        <f>AJ23+AM23</f>
        <v>-2631107.7490830002</v>
      </c>
      <c r="AO23" s="54" t="s">
        <v>78</v>
      </c>
      <c r="AP23" s="42">
        <f t="shared" si="15"/>
        <v>-2472323.8600000003</v>
      </c>
      <c r="AQ23" s="43">
        <f t="shared" si="16"/>
        <v>0</v>
      </c>
      <c r="AR23" s="44"/>
      <c r="AT23" s="4"/>
    </row>
    <row r="24" spans="2:46" ht="44.25" customHeight="1" thickBot="1" x14ac:dyDescent="0.4">
      <c r="B24" s="55" t="s">
        <v>95</v>
      </c>
      <c r="C24" s="56">
        <v>1595</v>
      </c>
      <c r="D24" s="48"/>
      <c r="E24" s="49"/>
      <c r="F24" s="49"/>
      <c r="G24" s="33">
        <v>326082.72000000003</v>
      </c>
      <c r="H24" s="34">
        <f t="shared" si="4"/>
        <v>326082.72000000003</v>
      </c>
      <c r="I24" s="49"/>
      <c r="J24" s="49"/>
      <c r="K24" s="49"/>
      <c r="L24" s="33">
        <v>199161.87</v>
      </c>
      <c r="M24" s="34">
        <f t="shared" si="5"/>
        <v>199161.87</v>
      </c>
      <c r="N24" s="35">
        <f t="shared" si="6"/>
        <v>326082.72000000003</v>
      </c>
      <c r="O24" s="33"/>
      <c r="P24" s="33">
        <v>326081.25999999995</v>
      </c>
      <c r="Q24" s="33"/>
      <c r="R24" s="34">
        <f t="shared" si="0"/>
        <v>1.4600000000791624</v>
      </c>
      <c r="S24" s="36">
        <f t="shared" si="1"/>
        <v>199161.87</v>
      </c>
      <c r="T24" s="33">
        <v>1309.96</v>
      </c>
      <c r="U24" s="33">
        <v>200856.633737</v>
      </c>
      <c r="V24" s="33"/>
      <c r="W24" s="37">
        <f t="shared" si="7"/>
        <v>-384.80373700000928</v>
      </c>
      <c r="X24" s="35">
        <f t="shared" si="19"/>
        <v>1.4600000000791624</v>
      </c>
      <c r="Y24" s="33"/>
      <c r="Z24" s="33"/>
      <c r="AA24" s="33"/>
      <c r="AB24" s="34">
        <f>X24-Z24</f>
        <v>1.4600000000791624</v>
      </c>
      <c r="AC24" s="36">
        <f t="shared" si="3"/>
        <v>-384.80373700000928</v>
      </c>
      <c r="AD24" s="33"/>
      <c r="AE24" s="33"/>
      <c r="AF24" s="33"/>
      <c r="AG24" s="37">
        <f t="shared" si="17"/>
        <v>-384.80373700000928</v>
      </c>
      <c r="AH24" s="38"/>
      <c r="AI24" s="33"/>
      <c r="AJ24" s="34">
        <f t="shared" si="10"/>
        <v>1.4600000000791624</v>
      </c>
      <c r="AK24" s="34">
        <f t="shared" si="11"/>
        <v>-384.80373700000928</v>
      </c>
      <c r="AL24" s="38">
        <f t="shared" si="12"/>
        <v>4.6063000002497578E-2</v>
      </c>
      <c r="AM24" s="39">
        <f t="shared" si="13"/>
        <v>-384.75767400000677</v>
      </c>
      <c r="AN24" s="40"/>
      <c r="AO24" s="54" t="s">
        <v>82</v>
      </c>
      <c r="AP24" s="42">
        <f t="shared" si="15"/>
        <v>-383.34373699993012</v>
      </c>
      <c r="AQ24" s="43">
        <f t="shared" si="16"/>
        <v>0</v>
      </c>
      <c r="AR24" s="44"/>
      <c r="AT24" s="4"/>
    </row>
    <row r="25" spans="2:46" ht="42.75" customHeight="1" thickBot="1" x14ac:dyDescent="0.4">
      <c r="B25" s="55" t="s">
        <v>96</v>
      </c>
      <c r="C25" s="56">
        <v>1595</v>
      </c>
      <c r="D25" s="48"/>
      <c r="E25" s="49"/>
      <c r="F25" s="49"/>
      <c r="G25" s="33">
        <v>20891046.260000005</v>
      </c>
      <c r="H25" s="34">
        <f t="shared" si="4"/>
        <v>20891046.260000005</v>
      </c>
      <c r="I25" s="49"/>
      <c r="J25" s="49"/>
      <c r="K25" s="49"/>
      <c r="L25" s="33">
        <v>3394799.02</v>
      </c>
      <c r="M25" s="34">
        <f t="shared" si="5"/>
        <v>3394799.02</v>
      </c>
      <c r="N25" s="35">
        <f t="shared" si="6"/>
        <v>20891046.260000005</v>
      </c>
      <c r="O25" s="33">
        <v>-23805063.429999996</v>
      </c>
      <c r="P25" s="33"/>
      <c r="Q25" s="33"/>
      <c r="R25" s="34">
        <f t="shared" si="0"/>
        <v>-2914017.1699999906</v>
      </c>
      <c r="S25" s="36">
        <f t="shared" si="1"/>
        <v>3394799.02</v>
      </c>
      <c r="T25" s="33">
        <v>-724157.81999999983</v>
      </c>
      <c r="U25" s="33"/>
      <c r="V25" s="33"/>
      <c r="W25" s="37">
        <f t="shared" si="7"/>
        <v>2670641.2000000002</v>
      </c>
      <c r="X25" s="35">
        <f t="shared" si="19"/>
        <v>-2914017.1699999906</v>
      </c>
      <c r="Y25" s="33">
        <v>74629.579999990761</v>
      </c>
      <c r="Z25" s="33"/>
      <c r="AA25" s="33"/>
      <c r="AB25" s="34">
        <f t="shared" ref="AB25:AB26" si="20">X25+Y25-Z25+AA25</f>
        <v>-2839387.59</v>
      </c>
      <c r="AC25" s="36">
        <f t="shared" si="3"/>
        <v>2670641.2000000002</v>
      </c>
      <c r="AD25" s="33">
        <v>-144662.91000000015</v>
      </c>
      <c r="AE25" s="33"/>
      <c r="AF25" s="33"/>
      <c r="AG25" s="37">
        <f t="shared" si="17"/>
        <v>2525978.29</v>
      </c>
      <c r="AH25" s="38"/>
      <c r="AI25" s="33"/>
      <c r="AJ25" s="34">
        <f t="shared" si="10"/>
        <v>-2839387.59</v>
      </c>
      <c r="AK25" s="34">
        <f t="shared" si="11"/>
        <v>2525978.29</v>
      </c>
      <c r="AL25" s="38">
        <f t="shared" si="12"/>
        <v>-89582.678464500001</v>
      </c>
      <c r="AM25" s="39">
        <f t="shared" si="13"/>
        <v>2436395.6115354998</v>
      </c>
      <c r="AN25" s="40"/>
      <c r="AO25" s="54" t="s">
        <v>82</v>
      </c>
      <c r="AP25" s="42">
        <f t="shared" si="15"/>
        <v>-313409.29999999981</v>
      </c>
      <c r="AQ25" s="43">
        <f t="shared" si="16"/>
        <v>0</v>
      </c>
      <c r="AR25" s="57"/>
    </row>
    <row r="26" spans="2:46" ht="35.15" customHeight="1" thickBot="1" x14ac:dyDescent="0.4">
      <c r="B26" s="55" t="s">
        <v>97</v>
      </c>
      <c r="C26" s="56">
        <v>1595</v>
      </c>
      <c r="D26" s="48"/>
      <c r="E26" s="49"/>
      <c r="F26" s="49"/>
      <c r="G26" s="33">
        <v>-34290.850000000006</v>
      </c>
      <c r="H26" s="34">
        <f t="shared" si="4"/>
        <v>-34290.850000000006</v>
      </c>
      <c r="I26" s="49"/>
      <c r="J26" s="49"/>
      <c r="K26" s="49"/>
      <c r="L26" s="33">
        <v>29635.4</v>
      </c>
      <c r="M26" s="34">
        <f t="shared" si="5"/>
        <v>29635.4</v>
      </c>
      <c r="N26" s="35">
        <f t="shared" si="6"/>
        <v>-34290.850000000006</v>
      </c>
      <c r="O26" s="33">
        <v>-33.610000000015134</v>
      </c>
      <c r="P26" s="33"/>
      <c r="Q26" s="33"/>
      <c r="R26" s="34">
        <f t="shared" si="0"/>
        <v>-34324.460000000021</v>
      </c>
      <c r="S26" s="36">
        <f t="shared" si="1"/>
        <v>29635.4</v>
      </c>
      <c r="T26" s="33">
        <v>-1734.3199999999997</v>
      </c>
      <c r="U26" s="33"/>
      <c r="V26" s="33"/>
      <c r="W26" s="37">
        <f t="shared" si="7"/>
        <v>27901.08</v>
      </c>
      <c r="X26" s="35">
        <f t="shared" si="19"/>
        <v>-34324.460000000021</v>
      </c>
      <c r="Y26" s="33">
        <v>13.840000000003783</v>
      </c>
      <c r="Z26" s="33"/>
      <c r="AA26" s="33"/>
      <c r="AB26" s="34">
        <f t="shared" si="20"/>
        <v>-34310.620000000017</v>
      </c>
      <c r="AC26" s="36">
        <f t="shared" si="3"/>
        <v>27901.08</v>
      </c>
      <c r="AD26" s="33">
        <v>-1766.0000000000036</v>
      </c>
      <c r="AE26" s="33"/>
      <c r="AF26" s="33"/>
      <c r="AG26" s="37">
        <f t="shared" si="17"/>
        <v>26135.079999999998</v>
      </c>
      <c r="AH26" s="38"/>
      <c r="AI26" s="33"/>
      <c r="AJ26" s="34">
        <f t="shared" si="10"/>
        <v>-34310.620000000017</v>
      </c>
      <c r="AK26" s="34">
        <f t="shared" si="11"/>
        <v>26135.079999999998</v>
      </c>
      <c r="AL26" s="38">
        <f t="shared" si="12"/>
        <v>-1082.5000610000006</v>
      </c>
      <c r="AM26" s="39">
        <f>AK26+AL26</f>
        <v>25052.579938999996</v>
      </c>
      <c r="AN26" s="40"/>
      <c r="AO26" s="54" t="s">
        <v>82</v>
      </c>
      <c r="AP26" s="42">
        <f t="shared" si="15"/>
        <v>-8175.5400000000191</v>
      </c>
      <c r="AQ26" s="43">
        <f t="shared" si="16"/>
        <v>0</v>
      </c>
      <c r="AR26" s="57"/>
    </row>
    <row r="27" spans="2:46" ht="30" customHeight="1" thickBot="1" x14ac:dyDescent="0.4">
      <c r="B27" s="55" t="s">
        <v>98</v>
      </c>
      <c r="C27" s="56">
        <v>1595</v>
      </c>
      <c r="D27" s="48"/>
      <c r="E27" s="49"/>
      <c r="F27" s="49"/>
      <c r="G27" s="33">
        <v>983757.10999999987</v>
      </c>
      <c r="H27" s="34">
        <f t="shared" si="4"/>
        <v>983757.10999999987</v>
      </c>
      <c r="I27" s="49"/>
      <c r="J27" s="49"/>
      <c r="K27" s="49"/>
      <c r="L27" s="33">
        <v>166319.21096523799</v>
      </c>
      <c r="M27" s="34">
        <f t="shared" si="5"/>
        <v>166319.21096523799</v>
      </c>
      <c r="N27" s="35">
        <f t="shared" si="6"/>
        <v>983757.10999999987</v>
      </c>
      <c r="O27" s="33">
        <v>-1209262.3999999997</v>
      </c>
      <c r="P27" s="33"/>
      <c r="Q27" s="33"/>
      <c r="R27" s="34">
        <f t="shared" si="0"/>
        <v>-225505.2899999998</v>
      </c>
      <c r="S27" s="36">
        <f t="shared" si="1"/>
        <v>166319.21096523799</v>
      </c>
      <c r="T27" s="33">
        <v>21031.489034761995</v>
      </c>
      <c r="U27" s="33"/>
      <c r="V27" s="33"/>
      <c r="W27" s="37">
        <f t="shared" si="7"/>
        <v>187350.69999999998</v>
      </c>
      <c r="X27" s="35">
        <f t="shared" si="19"/>
        <v>-225505.2899999998</v>
      </c>
      <c r="Y27" s="33">
        <v>-2505.1100000001607</v>
      </c>
      <c r="Z27" s="33"/>
      <c r="AA27" s="33"/>
      <c r="AB27" s="34">
        <f>X27+Y27-Z27+AA27</f>
        <v>-228010.39999999997</v>
      </c>
      <c r="AC27" s="36">
        <f t="shared" si="3"/>
        <v>187350.69999999998</v>
      </c>
      <c r="AD27" s="33">
        <v>-11696.430000000022</v>
      </c>
      <c r="AE27" s="33"/>
      <c r="AF27" s="33"/>
      <c r="AG27" s="37">
        <f t="shared" si="17"/>
        <v>175654.26999999996</v>
      </c>
      <c r="AH27" s="38"/>
      <c r="AI27" s="33"/>
      <c r="AJ27" s="34">
        <f t="shared" si="10"/>
        <v>-228010.39999999997</v>
      </c>
      <c r="AK27" s="34">
        <f t="shared" si="11"/>
        <v>175654.26999999996</v>
      </c>
      <c r="AL27" s="38">
        <f t="shared" si="12"/>
        <v>-7193.7281199999998</v>
      </c>
      <c r="AM27" s="39">
        <f t="shared" si="13"/>
        <v>168460.54187999998</v>
      </c>
      <c r="AN27" s="40"/>
      <c r="AO27" s="54" t="s">
        <v>82</v>
      </c>
      <c r="AP27" s="42">
        <f t="shared" si="15"/>
        <v>-52356.130000000005</v>
      </c>
      <c r="AQ27" s="43">
        <f t="shared" si="16"/>
        <v>0</v>
      </c>
      <c r="AR27" s="57"/>
    </row>
    <row r="28" spans="2:46" ht="32.9" customHeight="1" thickBot="1" x14ac:dyDescent="0.4">
      <c r="B28" s="55" t="s">
        <v>99</v>
      </c>
      <c r="C28" s="56">
        <v>1595</v>
      </c>
      <c r="D28" s="48"/>
      <c r="E28" s="49"/>
      <c r="F28" s="49"/>
      <c r="G28" s="33">
        <v>-106026.54000000004</v>
      </c>
      <c r="H28" s="34">
        <f t="shared" si="4"/>
        <v>-106026.54000000004</v>
      </c>
      <c r="I28" s="49"/>
      <c r="J28" s="49"/>
      <c r="K28" s="49"/>
      <c r="L28" s="33">
        <v>0</v>
      </c>
      <c r="M28" s="34">
        <f t="shared" si="5"/>
        <v>0</v>
      </c>
      <c r="N28" s="35">
        <f t="shared" si="6"/>
        <v>-106026.54000000004</v>
      </c>
      <c r="O28" s="33">
        <v>159878.12000000005</v>
      </c>
      <c r="P28" s="33"/>
      <c r="Q28" s="33"/>
      <c r="R28" s="34">
        <f t="shared" si="0"/>
        <v>53851.580000000016</v>
      </c>
      <c r="S28" s="36">
        <f t="shared" si="1"/>
        <v>0</v>
      </c>
      <c r="T28" s="33"/>
      <c r="U28" s="33"/>
      <c r="V28" s="33"/>
      <c r="W28" s="37">
        <f t="shared" si="7"/>
        <v>0</v>
      </c>
      <c r="X28" s="35">
        <f t="shared" si="19"/>
        <v>53851.580000000016</v>
      </c>
      <c r="Y28" s="33">
        <v>2550.359999999986</v>
      </c>
      <c r="Z28" s="33"/>
      <c r="AA28" s="33"/>
      <c r="AB28" s="34">
        <f t="shared" ref="AB28:AB31" si="21">X28+Y28-Z28+AA28</f>
        <v>56401.94</v>
      </c>
      <c r="AC28" s="36">
        <f t="shared" si="3"/>
        <v>0</v>
      </c>
      <c r="AD28" s="33"/>
      <c r="AE28" s="33"/>
      <c r="AF28" s="33"/>
      <c r="AG28" s="37">
        <f t="shared" si="17"/>
        <v>0</v>
      </c>
      <c r="AH28" s="38"/>
      <c r="AI28" s="33"/>
      <c r="AJ28" s="34">
        <f t="shared" si="10"/>
        <v>56401.94</v>
      </c>
      <c r="AK28" s="34">
        <f t="shared" si="11"/>
        <v>0</v>
      </c>
      <c r="AL28" s="38">
        <f t="shared" si="12"/>
        <v>1779.4812070000003</v>
      </c>
      <c r="AM28" s="39">
        <f t="shared" si="13"/>
        <v>1779.4812070000003</v>
      </c>
      <c r="AN28" s="40"/>
      <c r="AO28" s="54" t="s">
        <v>82</v>
      </c>
      <c r="AP28" s="42">
        <f t="shared" si="15"/>
        <v>56401.94</v>
      </c>
      <c r="AQ28" s="43">
        <f t="shared" si="16"/>
        <v>0</v>
      </c>
      <c r="AR28" s="57"/>
    </row>
    <row r="29" spans="2:46" ht="33" customHeight="1" thickBot="1" x14ac:dyDescent="0.4">
      <c r="B29" s="55" t="s">
        <v>100</v>
      </c>
      <c r="C29" s="56">
        <v>1595</v>
      </c>
      <c r="D29" s="48"/>
      <c r="E29" s="49"/>
      <c r="F29" s="49"/>
      <c r="G29" s="33">
        <v>-2342725.2000000002</v>
      </c>
      <c r="H29" s="34">
        <f t="shared" si="4"/>
        <v>-2342725.2000000002</v>
      </c>
      <c r="I29" s="49"/>
      <c r="J29" s="49"/>
      <c r="K29" s="49"/>
      <c r="L29" s="33">
        <v>0</v>
      </c>
      <c r="M29" s="34">
        <f t="shared" si="5"/>
        <v>0</v>
      </c>
      <c r="N29" s="35">
        <f t="shared" si="6"/>
        <v>-2342725.2000000002</v>
      </c>
      <c r="O29" s="33">
        <v>2326088.31</v>
      </c>
      <c r="P29" s="50"/>
      <c r="Q29" s="33"/>
      <c r="R29" s="34">
        <f t="shared" si="0"/>
        <v>-16636.89000000013</v>
      </c>
      <c r="S29" s="36">
        <f t="shared" si="1"/>
        <v>0</v>
      </c>
      <c r="T29" s="33"/>
      <c r="U29" s="33"/>
      <c r="V29" s="33"/>
      <c r="W29" s="37">
        <f>S29+T29-U29+V29</f>
        <v>0</v>
      </c>
      <c r="X29" s="35">
        <f>R29</f>
        <v>-16636.89000000013</v>
      </c>
      <c r="Y29" s="33">
        <v>17015.270000000131</v>
      </c>
      <c r="Z29" s="50"/>
      <c r="AA29" s="50"/>
      <c r="AB29" s="34">
        <f t="shared" si="21"/>
        <v>378.38000000000102</v>
      </c>
      <c r="AC29" s="36">
        <f t="shared" si="3"/>
        <v>0</v>
      </c>
      <c r="AD29" s="33"/>
      <c r="AE29" s="33"/>
      <c r="AF29" s="33"/>
      <c r="AG29" s="37">
        <f t="shared" si="17"/>
        <v>0</v>
      </c>
      <c r="AH29" s="38"/>
      <c r="AI29" s="33"/>
      <c r="AJ29" s="34">
        <f t="shared" si="10"/>
        <v>378.38000000000102</v>
      </c>
      <c r="AK29" s="34">
        <f t="shared" si="11"/>
        <v>0</v>
      </c>
      <c r="AL29" s="38">
        <f>(AB29+AJ29)/2*3.64%*0.25+(AB29+AJ29)/2*3.16%*0.25+(AB29+AJ29)/2*2.91%*0.5</f>
        <v>11.937889000000032</v>
      </c>
      <c r="AM29" s="39">
        <f t="shared" si="13"/>
        <v>11.937889000000032</v>
      </c>
      <c r="AN29" s="40"/>
      <c r="AO29" s="54" t="s">
        <v>82</v>
      </c>
      <c r="AP29" s="42">
        <f t="shared" si="15"/>
        <v>378.38000000000102</v>
      </c>
      <c r="AQ29" s="43">
        <f t="shared" si="16"/>
        <v>0</v>
      </c>
      <c r="AR29" s="57"/>
    </row>
    <row r="30" spans="2:46" ht="39.75" customHeight="1" thickBot="1" x14ac:dyDescent="0.4">
      <c r="B30" s="55" t="s">
        <v>101</v>
      </c>
      <c r="C30" s="56">
        <v>1595</v>
      </c>
      <c r="D30" s="48"/>
      <c r="E30" s="49"/>
      <c r="F30" s="49"/>
      <c r="G30" s="33">
        <v>0</v>
      </c>
      <c r="H30" s="34">
        <f t="shared" si="4"/>
        <v>0</v>
      </c>
      <c r="I30" s="49"/>
      <c r="J30" s="49"/>
      <c r="K30" s="49"/>
      <c r="L30" s="33">
        <v>0</v>
      </c>
      <c r="M30" s="34">
        <f t="shared" si="5"/>
        <v>0</v>
      </c>
      <c r="N30" s="18">
        <f t="shared" si="6"/>
        <v>0</v>
      </c>
      <c r="O30" s="33">
        <f>'[2]2023 Q4 USofA TB by Seg'!K546</f>
        <v>-83476171.610000014</v>
      </c>
      <c r="P30" s="33">
        <f>-'[2]2023 Q4 USofA TB by Seg'!K547</f>
        <v>-34377123.68</v>
      </c>
      <c r="Q30" s="33"/>
      <c r="R30" s="34">
        <f t="shared" si="0"/>
        <v>-49099047.930000015</v>
      </c>
      <c r="S30" s="36">
        <f t="shared" si="1"/>
        <v>0</v>
      </c>
      <c r="T30" s="33">
        <f>'[2]2023 Q4 USofA TB by Seg'!M546</f>
        <v>-3691826.1100000003</v>
      </c>
      <c r="U30" s="33">
        <f>-'[2]2023 Q4 USofA TB by Seg'!M547</f>
        <v>3725637.56</v>
      </c>
      <c r="V30" s="33"/>
      <c r="W30" s="37">
        <f t="shared" ref="W30:W33" si="22">S30+T30-U30+V30</f>
        <v>-7417463.6699999999</v>
      </c>
      <c r="X30" s="35">
        <f>R30</f>
        <v>-49099047.930000015</v>
      </c>
      <c r="Y30" s="33"/>
      <c r="Z30" s="33">
        <v>-34872842.579999998</v>
      </c>
      <c r="AA30" s="33"/>
      <c r="AB30" s="34">
        <f>X30+Y30-Z30+AA30</f>
        <v>-14226205.350000016</v>
      </c>
      <c r="AC30" s="36">
        <f t="shared" si="3"/>
        <v>-7417463.6699999999</v>
      </c>
      <c r="AD30" s="33">
        <v>-2418644.6799999978</v>
      </c>
      <c r="AE30" s="33"/>
      <c r="AF30" s="33"/>
      <c r="AG30" s="37">
        <f t="shared" si="17"/>
        <v>-9836108.3499999978</v>
      </c>
      <c r="AH30" s="38">
        <v>-14226205.350000016</v>
      </c>
      <c r="AI30" s="33">
        <v>-3691826.1181088607</v>
      </c>
      <c r="AJ30" s="34">
        <f t="shared" si="10"/>
        <v>0</v>
      </c>
      <c r="AK30" s="34">
        <f>AG30-AI30</f>
        <v>-6144282.2318911366</v>
      </c>
      <c r="AL30" s="38">
        <f t="shared" si="12"/>
        <v>-224418.38939625028</v>
      </c>
      <c r="AM30" s="39">
        <f t="shared" si="13"/>
        <v>-6368700.6212873869</v>
      </c>
      <c r="AN30" s="40"/>
      <c r="AO30" s="58" t="s">
        <v>82</v>
      </c>
      <c r="AP30" s="42">
        <f t="shared" si="15"/>
        <v>-24062313.700000014</v>
      </c>
      <c r="AQ30" s="43">
        <f t="shared" si="16"/>
        <v>0</v>
      </c>
      <c r="AR30" s="57"/>
    </row>
    <row r="31" spans="2:46" ht="17.25" customHeight="1" thickBot="1" x14ac:dyDescent="0.4">
      <c r="B31" s="55" t="s">
        <v>102</v>
      </c>
      <c r="C31" s="56">
        <v>1595</v>
      </c>
      <c r="D31" s="48"/>
      <c r="E31" s="49"/>
      <c r="F31" s="49"/>
      <c r="G31" s="33">
        <v>0</v>
      </c>
      <c r="H31" s="34">
        <f t="shared" si="4"/>
        <v>0</v>
      </c>
      <c r="I31" s="49"/>
      <c r="J31" s="49"/>
      <c r="K31" s="49"/>
      <c r="L31" s="50"/>
      <c r="M31" s="34">
        <f t="shared" si="5"/>
        <v>0</v>
      </c>
      <c r="N31" s="18">
        <f t="shared" si="6"/>
        <v>0</v>
      </c>
      <c r="O31" s="33">
        <f>'[2]2023 Q4 USofA TB by Seg (2)'!K491</f>
        <v>-3316956.1900000004</v>
      </c>
      <c r="P31" s="33">
        <v>-3519898.62274611</v>
      </c>
      <c r="Q31" s="33"/>
      <c r="R31" s="34">
        <f t="shared" si="0"/>
        <v>202942.43274610955</v>
      </c>
      <c r="S31" s="36">
        <f>M31</f>
        <v>0</v>
      </c>
      <c r="T31" s="33">
        <f>'[2]2023 Q4 USofA TB by Seg (2)'!M491</f>
        <v>83678.5</v>
      </c>
      <c r="U31" s="33">
        <v>-329676.31157088501</v>
      </c>
      <c r="V31" s="33"/>
      <c r="W31" s="37">
        <f>S31+T31-U31+V31</f>
        <v>413354.81157088501</v>
      </c>
      <c r="X31" s="35">
        <f t="shared" ref="X31:X33" si="23">R31</f>
        <v>202942.43274610955</v>
      </c>
      <c r="Y31" s="33">
        <v>-21856.712746109581</v>
      </c>
      <c r="Z31" s="33"/>
      <c r="AA31" s="33"/>
      <c r="AB31" s="34">
        <f t="shared" si="21"/>
        <v>181085.71999999997</v>
      </c>
      <c r="AC31" s="36">
        <f t="shared" si="3"/>
        <v>413354.81157088501</v>
      </c>
      <c r="AD31" s="33">
        <v>14333.848429114965</v>
      </c>
      <c r="AE31" s="33"/>
      <c r="AF31" s="33"/>
      <c r="AG31" s="37">
        <f t="shared" si="17"/>
        <v>427688.66</v>
      </c>
      <c r="AH31" s="38"/>
      <c r="AI31" s="33"/>
      <c r="AJ31" s="34">
        <f t="shared" si="10"/>
        <v>181085.71999999997</v>
      </c>
      <c r="AK31" s="34">
        <f t="shared" si="11"/>
        <v>427688.66</v>
      </c>
      <c r="AL31" s="38">
        <f t="shared" si="12"/>
        <v>5713.2544659999994</v>
      </c>
      <c r="AM31" s="39">
        <f t="shared" si="13"/>
        <v>433401.91446599999</v>
      </c>
      <c r="AN31" s="40"/>
      <c r="AO31" s="58" t="s">
        <v>82</v>
      </c>
      <c r="AP31" s="42">
        <f t="shared" si="15"/>
        <v>608774.37999999989</v>
      </c>
      <c r="AQ31" s="43">
        <f t="shared" si="16"/>
        <v>0</v>
      </c>
      <c r="AR31" s="57"/>
    </row>
    <row r="32" spans="2:46" ht="21.65" customHeight="1" thickBot="1" x14ac:dyDescent="0.4">
      <c r="B32" s="55" t="s">
        <v>103</v>
      </c>
      <c r="C32" s="56">
        <v>1595</v>
      </c>
      <c r="D32" s="48"/>
      <c r="E32" s="49"/>
      <c r="F32" s="49"/>
      <c r="G32" s="33">
        <v>0</v>
      </c>
      <c r="H32" s="34">
        <f t="shared" si="4"/>
        <v>0</v>
      </c>
      <c r="I32" s="49"/>
      <c r="J32" s="49"/>
      <c r="K32" s="49"/>
      <c r="L32" s="50"/>
      <c r="M32" s="34">
        <f t="shared" si="5"/>
        <v>0</v>
      </c>
      <c r="N32" s="18">
        <f t="shared" si="6"/>
        <v>0</v>
      </c>
      <c r="O32" s="50"/>
      <c r="P32" s="50"/>
      <c r="Q32" s="50"/>
      <c r="R32" s="34">
        <f t="shared" si="0"/>
        <v>0</v>
      </c>
      <c r="S32" s="36">
        <f t="shared" ref="S32:S33" si="24">M32</f>
        <v>0</v>
      </c>
      <c r="T32" s="33"/>
      <c r="U32" s="33"/>
      <c r="V32" s="33"/>
      <c r="W32" s="37">
        <f t="shared" si="22"/>
        <v>0</v>
      </c>
      <c r="X32" s="18">
        <f t="shared" si="23"/>
        <v>0</v>
      </c>
      <c r="Y32" s="33">
        <v>18017580.789999999</v>
      </c>
      <c r="Z32" s="33">
        <v>8481468.4199999999</v>
      </c>
      <c r="AA32" s="50"/>
      <c r="AB32" s="34">
        <f>X32+Y32-Z32+AA32</f>
        <v>9536112.3699999992</v>
      </c>
      <c r="AC32" s="36">
        <f t="shared" si="3"/>
        <v>0</v>
      </c>
      <c r="AD32" s="33">
        <v>-4130240.48</v>
      </c>
      <c r="AE32" s="33"/>
      <c r="AF32" s="33"/>
      <c r="AG32" s="37">
        <f t="shared" si="17"/>
        <v>-4130240.48</v>
      </c>
      <c r="AH32" s="38">
        <v>9536112.3699999992</v>
      </c>
      <c r="AI32" s="33">
        <v>-4403202.832166573</v>
      </c>
      <c r="AJ32" s="34">
        <f t="shared" si="10"/>
        <v>0</v>
      </c>
      <c r="AK32" s="34">
        <f>AG32-AI32</f>
        <v>272962.35216657305</v>
      </c>
      <c r="AL32" s="38">
        <f t="shared" si="12"/>
        <v>150432.17263674998</v>
      </c>
      <c r="AM32" s="39">
        <f>AK32+AL32</f>
        <v>423394.52480332303</v>
      </c>
      <c r="AN32" s="40"/>
      <c r="AO32" s="58" t="s">
        <v>82</v>
      </c>
      <c r="AP32" s="42">
        <f t="shared" si="15"/>
        <v>5405871.8899999987</v>
      </c>
      <c r="AQ32" s="43">
        <f t="shared" si="16"/>
        <v>0</v>
      </c>
      <c r="AR32" s="57"/>
    </row>
    <row r="33" spans="2:45" ht="17.149999999999999" customHeight="1" thickBot="1" x14ac:dyDescent="0.4">
      <c r="B33" s="55" t="s">
        <v>104</v>
      </c>
      <c r="C33" s="56">
        <v>1595</v>
      </c>
      <c r="D33" s="48"/>
      <c r="E33" s="49"/>
      <c r="F33" s="49"/>
      <c r="G33" s="33">
        <v>0</v>
      </c>
      <c r="H33" s="34">
        <f t="shared" si="4"/>
        <v>0</v>
      </c>
      <c r="I33" s="49"/>
      <c r="J33" s="49"/>
      <c r="K33" s="49"/>
      <c r="L33" s="50"/>
      <c r="M33" s="34">
        <f t="shared" si="5"/>
        <v>0</v>
      </c>
      <c r="N33" s="18">
        <f t="shared" si="6"/>
        <v>0</v>
      </c>
      <c r="O33" s="50"/>
      <c r="P33" s="50"/>
      <c r="Q33" s="50"/>
      <c r="R33" s="34">
        <f t="shared" si="0"/>
        <v>0</v>
      </c>
      <c r="S33" s="36">
        <f t="shared" si="24"/>
        <v>0</v>
      </c>
      <c r="T33" s="33"/>
      <c r="U33" s="33"/>
      <c r="V33" s="33"/>
      <c r="W33" s="37">
        <f t="shared" si="22"/>
        <v>0</v>
      </c>
      <c r="X33" s="18">
        <f t="shared" si="23"/>
        <v>0</v>
      </c>
      <c r="Y33" s="33">
        <v>987068.69</v>
      </c>
      <c r="Z33" s="33">
        <v>577286.51</v>
      </c>
      <c r="AA33" s="50"/>
      <c r="AB33" s="34">
        <f>X33+Y33-Z33+AA33</f>
        <v>409782.17999999993</v>
      </c>
      <c r="AC33" s="36">
        <f t="shared" si="3"/>
        <v>0</v>
      </c>
      <c r="AD33" s="33">
        <v>52938.27</v>
      </c>
      <c r="AE33" s="33"/>
      <c r="AF33" s="33"/>
      <c r="AG33" s="37">
        <f>AC33+AD33-AE33+AF33</f>
        <v>52938.27</v>
      </c>
      <c r="AH33" s="38">
        <v>409782.17999999993</v>
      </c>
      <c r="AI33" s="33">
        <v>39223.559246905723</v>
      </c>
      <c r="AJ33" s="34">
        <f t="shared" si="10"/>
        <v>0</v>
      </c>
      <c r="AK33" s="34">
        <f>AG33-AI33</f>
        <v>13714.710753094274</v>
      </c>
      <c r="AL33" s="38">
        <f>(AB33+AJ33)/2*3.64%*0.25+(AB33+AJ33)/2*3.16%*0.25+(AB33+AJ33)/2*2.91%*0.5</f>
        <v>6464.3138894999993</v>
      </c>
      <c r="AM33" s="39">
        <f>AK33+AL33</f>
        <v>20179.024642594275</v>
      </c>
      <c r="AN33" s="40"/>
      <c r="AO33" s="58" t="s">
        <v>82</v>
      </c>
      <c r="AP33" s="42">
        <f t="shared" si="15"/>
        <v>462720.44999999995</v>
      </c>
      <c r="AQ33" s="43">
        <f t="shared" si="16"/>
        <v>0</v>
      </c>
      <c r="AR33" s="57"/>
    </row>
    <row r="34" spans="2:45" ht="17.149999999999999" customHeight="1" thickBot="1" x14ac:dyDescent="0.4">
      <c r="B34" s="55" t="s">
        <v>105</v>
      </c>
      <c r="C34" s="56">
        <v>1595</v>
      </c>
      <c r="D34" s="48"/>
      <c r="E34" s="49"/>
      <c r="F34" s="49"/>
      <c r="G34" s="33"/>
      <c r="H34" s="34"/>
      <c r="I34" s="49"/>
      <c r="J34" s="49"/>
      <c r="K34" s="49"/>
      <c r="L34" s="50"/>
      <c r="M34" s="34"/>
      <c r="N34" s="18"/>
      <c r="O34" s="50"/>
      <c r="P34" s="50"/>
      <c r="Q34" s="50"/>
      <c r="R34" s="34"/>
      <c r="S34" s="36"/>
      <c r="T34" s="33"/>
      <c r="U34" s="33"/>
      <c r="V34" s="33"/>
      <c r="W34" s="37"/>
      <c r="X34" s="18"/>
      <c r="Y34" s="33">
        <v>-7048.260000000002</v>
      </c>
      <c r="Z34" s="33"/>
      <c r="AA34" s="50"/>
      <c r="AB34" s="34">
        <f t="shared" ref="AB34:AB38" si="25">X34+Y34-Z34+AA34</f>
        <v>-7048.260000000002</v>
      </c>
      <c r="AC34" s="36">
        <f t="shared" si="3"/>
        <v>0</v>
      </c>
      <c r="AD34" s="33">
        <v>6635</v>
      </c>
      <c r="AE34" s="33"/>
      <c r="AF34" s="33"/>
      <c r="AG34" s="37">
        <f t="shared" ref="AG34:AG38" si="26">AC34+AD34-AE34+AF34</f>
        <v>6635</v>
      </c>
      <c r="AH34" s="38"/>
      <c r="AI34" s="33">
        <v>0</v>
      </c>
      <c r="AJ34" s="34">
        <f t="shared" si="10"/>
        <v>-7048.260000000002</v>
      </c>
      <c r="AK34" s="34">
        <f t="shared" ref="AK34:AK38" si="27">AG34-AI34</f>
        <v>6635</v>
      </c>
      <c r="AL34" s="38">
        <f t="shared" ref="AL34:AL37" si="28">(AB34+AJ34)/2*3.64%*0.25+(AB34+AJ34)/2*3.16%*0.25+(AB34+AJ34)/2*2.91%*0.5</f>
        <v>-222.37260300000008</v>
      </c>
      <c r="AM34" s="39">
        <f t="shared" ref="AM34:AM38" si="29">AK34+AL34</f>
        <v>6412.6273970000002</v>
      </c>
      <c r="AN34" s="40">
        <f>AJ34+AM34</f>
        <v>-635.63260300000184</v>
      </c>
      <c r="AO34" s="58" t="s">
        <v>78</v>
      </c>
      <c r="AP34" s="42">
        <f t="shared" si="15"/>
        <v>-413.26000000000204</v>
      </c>
      <c r="AQ34" s="43">
        <f t="shared" si="16"/>
        <v>0</v>
      </c>
      <c r="AR34" s="57"/>
    </row>
    <row r="35" spans="2:45" ht="17.149999999999999" customHeight="1" thickBot="1" x14ac:dyDescent="0.4">
      <c r="B35" s="55" t="s">
        <v>106</v>
      </c>
      <c r="C35" s="56">
        <v>1595</v>
      </c>
      <c r="D35" s="48"/>
      <c r="E35" s="49"/>
      <c r="F35" s="49"/>
      <c r="G35" s="33"/>
      <c r="H35" s="34"/>
      <c r="I35" s="49"/>
      <c r="J35" s="49"/>
      <c r="K35" s="49"/>
      <c r="L35" s="50"/>
      <c r="M35" s="34"/>
      <c r="N35" s="18"/>
      <c r="O35" s="50"/>
      <c r="P35" s="50"/>
      <c r="Q35" s="50"/>
      <c r="R35" s="34"/>
      <c r="S35" s="36"/>
      <c r="T35" s="33"/>
      <c r="U35" s="33"/>
      <c r="V35" s="33"/>
      <c r="W35" s="37"/>
      <c r="X35" s="18"/>
      <c r="Y35" s="33">
        <v>-1878.6300000000047</v>
      </c>
      <c r="Z35" s="33"/>
      <c r="AA35" s="50"/>
      <c r="AB35" s="34">
        <f t="shared" si="25"/>
        <v>-1878.6300000000047</v>
      </c>
      <c r="AC35" s="36">
        <f t="shared" si="3"/>
        <v>0</v>
      </c>
      <c r="AD35" s="33">
        <v>10838</v>
      </c>
      <c r="AE35" s="33"/>
      <c r="AF35" s="33"/>
      <c r="AG35" s="37">
        <f t="shared" si="26"/>
        <v>10838</v>
      </c>
      <c r="AH35" s="38"/>
      <c r="AI35" s="33">
        <v>0</v>
      </c>
      <c r="AJ35" s="34">
        <f t="shared" si="10"/>
        <v>-1878.6300000000047</v>
      </c>
      <c r="AK35" s="34">
        <f t="shared" si="27"/>
        <v>10838</v>
      </c>
      <c r="AL35" s="38">
        <f t="shared" si="28"/>
        <v>-59.270776500000153</v>
      </c>
      <c r="AM35" s="39">
        <f t="shared" si="29"/>
        <v>10778.7292235</v>
      </c>
      <c r="AN35" s="40">
        <f t="shared" ref="AN35:AN36" si="30">AJ35+AM35</f>
        <v>8900.0992234999958</v>
      </c>
      <c r="AO35" s="58" t="s">
        <v>78</v>
      </c>
      <c r="AP35" s="42">
        <f t="shared" si="15"/>
        <v>8959.3699999999953</v>
      </c>
      <c r="AQ35" s="43">
        <f t="shared" si="16"/>
        <v>0</v>
      </c>
      <c r="AR35" s="57"/>
    </row>
    <row r="36" spans="2:45" ht="17.149999999999999" customHeight="1" thickBot="1" x14ac:dyDescent="0.4">
      <c r="B36" s="55" t="s">
        <v>128</v>
      </c>
      <c r="C36" s="56">
        <v>1595</v>
      </c>
      <c r="D36" s="48"/>
      <c r="E36" s="49"/>
      <c r="F36" s="49"/>
      <c r="G36" s="33"/>
      <c r="H36" s="34"/>
      <c r="I36" s="49"/>
      <c r="J36" s="49"/>
      <c r="K36" s="49"/>
      <c r="L36" s="50"/>
      <c r="M36" s="34"/>
      <c r="N36" s="18"/>
      <c r="O36" s="50"/>
      <c r="P36" s="50"/>
      <c r="Q36" s="50"/>
      <c r="R36" s="34"/>
      <c r="S36" s="36"/>
      <c r="T36" s="33"/>
      <c r="U36" s="33"/>
      <c r="V36" s="33"/>
      <c r="W36" s="37"/>
      <c r="X36" s="18"/>
      <c r="Y36" s="33">
        <v>1813.760000000002</v>
      </c>
      <c r="Z36" s="33"/>
      <c r="AA36" s="50"/>
      <c r="AB36" s="34">
        <f t="shared" si="25"/>
        <v>1813.760000000002</v>
      </c>
      <c r="AC36" s="36">
        <f t="shared" si="3"/>
        <v>0</v>
      </c>
      <c r="AD36" s="33">
        <v>2938.54</v>
      </c>
      <c r="AE36" s="33"/>
      <c r="AF36" s="33"/>
      <c r="AG36" s="37">
        <f t="shared" si="26"/>
        <v>2938.54</v>
      </c>
      <c r="AH36" s="38"/>
      <c r="AI36" s="33">
        <v>0</v>
      </c>
      <c r="AJ36" s="34">
        <f t="shared" si="10"/>
        <v>1813.760000000002</v>
      </c>
      <c r="AK36" s="34">
        <f t="shared" si="27"/>
        <v>2938.54</v>
      </c>
      <c r="AL36" s="38">
        <f t="shared" si="28"/>
        <v>57.224128000000064</v>
      </c>
      <c r="AM36" s="39">
        <f t="shared" si="29"/>
        <v>2995.7641279999998</v>
      </c>
      <c r="AN36" s="40">
        <f t="shared" si="30"/>
        <v>4809.5241280000018</v>
      </c>
      <c r="AO36" s="58" t="s">
        <v>78</v>
      </c>
      <c r="AP36" s="42">
        <f t="shared" si="15"/>
        <v>4752.300000000002</v>
      </c>
      <c r="AQ36" s="43">
        <f t="shared" si="16"/>
        <v>0</v>
      </c>
      <c r="AR36" s="57"/>
    </row>
    <row r="37" spans="2:45" ht="17.149999999999999" customHeight="1" thickBot="1" x14ac:dyDescent="0.4">
      <c r="B37" s="55" t="s">
        <v>107</v>
      </c>
      <c r="C37" s="56">
        <v>1595</v>
      </c>
      <c r="D37" s="48"/>
      <c r="E37" s="49"/>
      <c r="F37" s="49"/>
      <c r="G37" s="33"/>
      <c r="H37" s="34"/>
      <c r="I37" s="49"/>
      <c r="J37" s="49"/>
      <c r="K37" s="49"/>
      <c r="L37" s="50"/>
      <c r="M37" s="34"/>
      <c r="N37" s="18"/>
      <c r="O37" s="50"/>
      <c r="P37" s="50"/>
      <c r="Q37" s="50"/>
      <c r="R37" s="34"/>
      <c r="S37" s="36"/>
      <c r="T37" s="33"/>
      <c r="U37" s="33"/>
      <c r="V37" s="33"/>
      <c r="W37" s="37"/>
      <c r="X37" s="18"/>
      <c r="Y37" s="33">
        <v>247.65999999999985</v>
      </c>
      <c r="Z37" s="33"/>
      <c r="AA37" s="50"/>
      <c r="AB37" s="34">
        <f t="shared" si="25"/>
        <v>247.65999999999985</v>
      </c>
      <c r="AC37" s="36">
        <f t="shared" si="3"/>
        <v>0</v>
      </c>
      <c r="AD37" s="33">
        <v>1277</v>
      </c>
      <c r="AE37" s="33"/>
      <c r="AF37" s="33"/>
      <c r="AG37" s="37">
        <f t="shared" si="26"/>
        <v>1277</v>
      </c>
      <c r="AH37" s="38"/>
      <c r="AI37" s="33">
        <v>0</v>
      </c>
      <c r="AJ37" s="34">
        <f t="shared" si="10"/>
        <v>247.65999999999985</v>
      </c>
      <c r="AK37" s="34">
        <f t="shared" si="27"/>
        <v>1277</v>
      </c>
      <c r="AL37" s="38">
        <f t="shared" si="28"/>
        <v>7.8136729999999961</v>
      </c>
      <c r="AM37" s="39">
        <f t="shared" si="29"/>
        <v>1284.8136730000001</v>
      </c>
      <c r="AN37" s="40"/>
      <c r="AO37" s="58" t="s">
        <v>82</v>
      </c>
      <c r="AP37" s="42">
        <f t="shared" si="15"/>
        <v>1524.6599999999999</v>
      </c>
      <c r="AQ37" s="43">
        <f t="shared" si="16"/>
        <v>0</v>
      </c>
      <c r="AR37" s="57"/>
    </row>
    <row r="38" spans="2:45" ht="21" customHeight="1" thickBot="1" x14ac:dyDescent="0.4">
      <c r="B38" s="55" t="s">
        <v>108</v>
      </c>
      <c r="C38" s="56">
        <v>1595</v>
      </c>
      <c r="D38" s="48"/>
      <c r="E38" s="49"/>
      <c r="F38" s="49"/>
      <c r="G38" s="33">
        <v>0</v>
      </c>
      <c r="H38" s="34">
        <f>G38</f>
        <v>0</v>
      </c>
      <c r="I38" s="49"/>
      <c r="J38" s="49"/>
      <c r="K38" s="49"/>
      <c r="L38" s="50"/>
      <c r="M38" s="34">
        <f>L38</f>
        <v>0</v>
      </c>
      <c r="N38" s="18"/>
      <c r="O38" s="50"/>
      <c r="P38" s="50"/>
      <c r="Q38" s="50"/>
      <c r="R38" s="34"/>
      <c r="S38" s="36"/>
      <c r="T38" s="33"/>
      <c r="U38" s="33"/>
      <c r="V38" s="33"/>
      <c r="W38" s="37"/>
      <c r="X38" s="18"/>
      <c r="Y38" s="33">
        <v>62415</v>
      </c>
      <c r="Z38" s="33">
        <v>31460.82</v>
      </c>
      <c r="AA38" s="50"/>
      <c r="AB38" s="34">
        <f t="shared" si="25"/>
        <v>30954.18</v>
      </c>
      <c r="AC38" s="36">
        <f t="shared" si="3"/>
        <v>0</v>
      </c>
      <c r="AD38" s="33">
        <v>6510.19</v>
      </c>
      <c r="AE38" s="33"/>
      <c r="AF38" s="33"/>
      <c r="AG38" s="37">
        <f t="shared" si="26"/>
        <v>6510.19</v>
      </c>
      <c r="AH38" s="38">
        <v>30954.18</v>
      </c>
      <c r="AI38" s="33">
        <v>5173</v>
      </c>
      <c r="AJ38" s="34">
        <f t="shared" si="10"/>
        <v>0</v>
      </c>
      <c r="AK38" s="34">
        <f t="shared" si="27"/>
        <v>1337.1899999999996</v>
      </c>
      <c r="AL38" s="59">
        <f t="shared" si="12"/>
        <v>488.30218950000005</v>
      </c>
      <c r="AM38" s="60">
        <f t="shared" si="29"/>
        <v>1825.4921894999998</v>
      </c>
      <c r="AN38" s="40"/>
      <c r="AO38" s="58" t="s">
        <v>82</v>
      </c>
      <c r="AP38" s="42">
        <f>AB38+AG38</f>
        <v>37464.370000000003</v>
      </c>
      <c r="AQ38" s="43">
        <f t="shared" si="16"/>
        <v>0</v>
      </c>
      <c r="AR38" s="57"/>
    </row>
    <row r="39" spans="2:45" ht="17.25" customHeight="1" thickBot="1" x14ac:dyDescent="0.4">
      <c r="B39" s="55"/>
      <c r="C39" s="56"/>
      <c r="D39" s="48"/>
      <c r="E39" s="49"/>
      <c r="F39" s="49"/>
      <c r="G39" s="50"/>
      <c r="H39" s="34">
        <f t="shared" si="4"/>
        <v>0</v>
      </c>
      <c r="I39" s="49"/>
      <c r="J39" s="49"/>
      <c r="K39" s="49"/>
      <c r="L39" s="50"/>
      <c r="M39" s="34">
        <f t="shared" si="5"/>
        <v>0</v>
      </c>
      <c r="N39" s="61"/>
      <c r="W39" s="62"/>
      <c r="X39" s="61"/>
      <c r="AG39" s="62"/>
      <c r="AH39" s="61"/>
      <c r="AL39" s="61"/>
      <c r="AN39" s="62"/>
      <c r="AO39" s="62"/>
      <c r="AP39" s="63"/>
      <c r="AQ39" s="43">
        <f t="shared" si="16"/>
        <v>0</v>
      </c>
      <c r="AR39" s="57"/>
    </row>
    <row r="40" spans="2:45" ht="15" thickBot="1" x14ac:dyDescent="0.4">
      <c r="B40" s="55"/>
      <c r="C40" s="56"/>
      <c r="D40" s="64"/>
      <c r="E40" s="15"/>
      <c r="F40" s="15"/>
      <c r="G40" s="15"/>
      <c r="H40" s="15"/>
      <c r="I40" s="15"/>
      <c r="J40" s="15"/>
      <c r="K40" s="15"/>
      <c r="L40" s="15"/>
      <c r="M40" s="15"/>
      <c r="N40" s="18"/>
      <c r="O40" s="15"/>
      <c r="P40" s="15"/>
      <c r="Q40" s="15"/>
      <c r="R40" s="15"/>
      <c r="S40" s="15"/>
      <c r="T40" s="15"/>
      <c r="U40" s="15"/>
      <c r="V40" s="15"/>
      <c r="W40" s="52"/>
      <c r="X40" s="18"/>
      <c r="Y40" s="15"/>
      <c r="Z40" s="15"/>
      <c r="AA40" s="15"/>
      <c r="AB40" s="15"/>
      <c r="AC40" s="15"/>
      <c r="AD40" s="15"/>
      <c r="AE40" s="15"/>
      <c r="AF40" s="15"/>
      <c r="AG40" s="52"/>
      <c r="AH40" s="65"/>
      <c r="AI40" s="66"/>
      <c r="AJ40" s="34"/>
      <c r="AK40" s="34"/>
      <c r="AL40" s="67"/>
      <c r="AM40" s="68"/>
      <c r="AN40" s="52"/>
      <c r="AO40" s="69"/>
      <c r="AP40" s="70"/>
      <c r="AQ40" s="71"/>
      <c r="AR40" s="57"/>
    </row>
    <row r="41" spans="2:45" ht="15" thickBot="1" x14ac:dyDescent="0.4">
      <c r="B41" s="72" t="s">
        <v>109</v>
      </c>
      <c r="C41" s="30"/>
      <c r="D41" s="73"/>
      <c r="E41" s="68"/>
      <c r="F41" s="68"/>
      <c r="G41" s="68"/>
      <c r="H41" s="15"/>
      <c r="I41" s="68"/>
      <c r="J41" s="68"/>
      <c r="K41" s="68"/>
      <c r="L41" s="68"/>
      <c r="M41" s="15"/>
      <c r="N41" s="18"/>
      <c r="O41" s="15"/>
      <c r="P41" s="15"/>
      <c r="Q41" s="15"/>
      <c r="R41" s="15"/>
      <c r="S41" s="15"/>
      <c r="T41" s="15"/>
      <c r="U41" s="15"/>
      <c r="V41" s="15"/>
      <c r="W41" s="52"/>
      <c r="X41" s="18"/>
      <c r="Y41" s="15"/>
      <c r="Z41" s="15"/>
      <c r="AA41" s="15"/>
      <c r="AB41" s="15"/>
      <c r="AC41" s="15"/>
      <c r="AD41" s="15"/>
      <c r="AE41" s="15"/>
      <c r="AF41" s="15"/>
      <c r="AG41" s="15"/>
      <c r="AH41" s="67"/>
      <c r="AI41" s="68"/>
      <c r="AJ41" s="34"/>
      <c r="AK41" s="34"/>
      <c r="AL41" s="67"/>
      <c r="AM41" s="68"/>
      <c r="AN41" s="52"/>
      <c r="AO41" s="25"/>
      <c r="AP41" s="70"/>
      <c r="AQ41" s="74"/>
      <c r="AR41" s="57"/>
    </row>
    <row r="42" spans="2:45" ht="15" thickBot="1" x14ac:dyDescent="0.4">
      <c r="B42" s="75"/>
      <c r="C42" s="76"/>
      <c r="D42" s="64"/>
      <c r="E42" s="15"/>
      <c r="F42" s="15"/>
      <c r="G42" s="15"/>
      <c r="H42" s="15"/>
      <c r="I42" s="15"/>
      <c r="J42" s="15"/>
      <c r="K42" s="15"/>
      <c r="L42" s="15"/>
      <c r="M42" s="15"/>
      <c r="N42" s="18"/>
      <c r="O42" s="15"/>
      <c r="P42" s="15"/>
      <c r="Q42" s="15"/>
      <c r="R42" s="15"/>
      <c r="S42" s="15"/>
      <c r="T42" s="15"/>
      <c r="U42" s="15"/>
      <c r="V42" s="15"/>
      <c r="W42" s="52"/>
      <c r="X42" s="18"/>
      <c r="Y42" s="15"/>
      <c r="Z42" s="15"/>
      <c r="AA42" s="15"/>
      <c r="AB42" s="15"/>
      <c r="AC42" s="15"/>
      <c r="AD42" s="15"/>
      <c r="AE42" s="15"/>
      <c r="AF42" s="15"/>
      <c r="AG42" s="52"/>
      <c r="AH42" s="18"/>
      <c r="AI42" s="15"/>
      <c r="AJ42" s="15"/>
      <c r="AK42" s="15"/>
      <c r="AL42" s="77"/>
      <c r="AM42" s="78"/>
      <c r="AN42" s="79"/>
      <c r="AO42" s="25"/>
      <c r="AP42" s="70"/>
      <c r="AQ42" s="74"/>
      <c r="AR42" s="57"/>
    </row>
    <row r="43" spans="2:45" s="92" customFormat="1" ht="15" thickBot="1" x14ac:dyDescent="0.4">
      <c r="B43" s="80" t="s">
        <v>110</v>
      </c>
      <c r="C43" s="81"/>
      <c r="D43" s="82">
        <f t="shared" ref="D43:AM43" si="31">SUM(D8:D39)</f>
        <v>0</v>
      </c>
      <c r="E43" s="82">
        <f t="shared" si="31"/>
        <v>0</v>
      </c>
      <c r="F43" s="82">
        <f t="shared" si="31"/>
        <v>0</v>
      </c>
      <c r="G43" s="83">
        <f t="shared" si="31"/>
        <v>-31920316.739999983</v>
      </c>
      <c r="H43" s="83">
        <f t="shared" si="31"/>
        <v>-31920316.739999983</v>
      </c>
      <c r="I43" s="83">
        <f t="shared" si="31"/>
        <v>0</v>
      </c>
      <c r="J43" s="83">
        <f t="shared" si="31"/>
        <v>0</v>
      </c>
      <c r="K43" s="83">
        <f t="shared" si="31"/>
        <v>0</v>
      </c>
      <c r="L43" s="83">
        <f t="shared" si="31"/>
        <v>1487640.6921402388</v>
      </c>
      <c r="M43" s="83">
        <f t="shared" si="31"/>
        <v>1487640.6921402388</v>
      </c>
      <c r="N43" s="84">
        <f t="shared" si="31"/>
        <v>-31920316.739999983</v>
      </c>
      <c r="O43" s="84">
        <f t="shared" si="31"/>
        <v>-209779607.62161741</v>
      </c>
      <c r="P43" s="84">
        <f t="shared" si="31"/>
        <v>-103163671.98436351</v>
      </c>
      <c r="Q43" s="84">
        <f t="shared" si="31"/>
        <v>8351588.0014180914</v>
      </c>
      <c r="R43" s="84">
        <f t="shared" si="31"/>
        <v>-130184664.37583581</v>
      </c>
      <c r="S43" s="84">
        <f t="shared" si="31"/>
        <v>1487640.6921402388</v>
      </c>
      <c r="T43" s="84">
        <f t="shared" si="31"/>
        <v>-4556826.6604789309</v>
      </c>
      <c r="U43" s="84">
        <f t="shared" si="31"/>
        <v>2349289.8626524224</v>
      </c>
      <c r="V43" s="84">
        <f t="shared" si="31"/>
        <v>0</v>
      </c>
      <c r="W43" s="85">
        <f t="shared" si="31"/>
        <v>-5418475.8309911154</v>
      </c>
      <c r="X43" s="84">
        <f t="shared" si="31"/>
        <v>-130184664.37583581</v>
      </c>
      <c r="Y43" s="84">
        <f t="shared" si="31"/>
        <v>-34982386.992746122</v>
      </c>
      <c r="Z43" s="84">
        <f t="shared" si="31"/>
        <v>-6777977.358382605</v>
      </c>
      <c r="AA43" s="84">
        <f t="shared" si="31"/>
        <v>-20538206.711418089</v>
      </c>
      <c r="AB43" s="84">
        <f t="shared" si="31"/>
        <v>-178927280.72161743</v>
      </c>
      <c r="AC43" s="84">
        <f t="shared" si="31"/>
        <v>-5418475.8309911154</v>
      </c>
      <c r="AD43" s="84">
        <f t="shared" si="31"/>
        <v>-13679334.781831635</v>
      </c>
      <c r="AE43" s="84">
        <f t="shared" si="31"/>
        <v>-4363979.2808460109</v>
      </c>
      <c r="AF43" s="84">
        <f t="shared" si="31"/>
        <v>0</v>
      </c>
      <c r="AG43" s="85">
        <f t="shared" si="31"/>
        <v>-14733831.33197674</v>
      </c>
      <c r="AH43" s="85">
        <f t="shared" si="31"/>
        <v>-84341491.131617397</v>
      </c>
      <c r="AI43" s="85">
        <f t="shared" si="31"/>
        <v>-13049515.508062124</v>
      </c>
      <c r="AJ43" s="85">
        <f t="shared" si="31"/>
        <v>-94585789.590000018</v>
      </c>
      <c r="AK43" s="84">
        <f t="shared" si="31"/>
        <v>-1684315.8239146108</v>
      </c>
      <c r="AL43" s="84">
        <f t="shared" si="31"/>
        <v>-4314668.6841657637</v>
      </c>
      <c r="AM43" s="86">
        <f t="shared" si="31"/>
        <v>-5998984.50808038</v>
      </c>
      <c r="AN43" s="87">
        <f>SUM(AN8:AN39)</f>
        <v>-94863881.191343904</v>
      </c>
      <c r="AO43" s="25"/>
      <c r="AP43" s="88"/>
      <c r="AQ43" s="89"/>
      <c r="AR43" s="90"/>
      <c r="AS43" s="91"/>
    </row>
    <row r="44" spans="2:45" ht="15" thickBot="1" x14ac:dyDescent="0.4">
      <c r="B44" s="80" t="s">
        <v>111</v>
      </c>
      <c r="C44" s="81"/>
      <c r="D44" s="64">
        <f t="shared" ref="D44:AN44" si="32">D43-D16</f>
        <v>0</v>
      </c>
      <c r="E44" s="15">
        <f t="shared" si="32"/>
        <v>0</v>
      </c>
      <c r="F44" s="15">
        <f t="shared" si="32"/>
        <v>0</v>
      </c>
      <c r="G44" s="34">
        <f t="shared" si="32"/>
        <v>1711377.5640346222</v>
      </c>
      <c r="H44" s="34">
        <f t="shared" si="32"/>
        <v>1711377.5640346222</v>
      </c>
      <c r="I44" s="34">
        <f t="shared" si="32"/>
        <v>0</v>
      </c>
      <c r="J44" s="34">
        <f t="shared" si="32"/>
        <v>0</v>
      </c>
      <c r="K44" s="34">
        <f t="shared" si="32"/>
        <v>0</v>
      </c>
      <c r="L44" s="34">
        <f t="shared" si="32"/>
        <v>2128904.0121402387</v>
      </c>
      <c r="M44" s="34">
        <f t="shared" si="32"/>
        <v>2128904.0121402387</v>
      </c>
      <c r="N44" s="35">
        <f t="shared" si="32"/>
        <v>1711377.5640346222</v>
      </c>
      <c r="O44" s="34">
        <f t="shared" si="32"/>
        <v>-188337293.7216174</v>
      </c>
      <c r="P44" s="34">
        <f t="shared" si="32"/>
        <v>-91643276.034363508</v>
      </c>
      <c r="Q44" s="34">
        <f t="shared" si="32"/>
        <v>-40348764.219888352</v>
      </c>
      <c r="R44" s="34">
        <f t="shared" si="32"/>
        <v>-135331404.34310764</v>
      </c>
      <c r="S44" s="34">
        <f t="shared" si="32"/>
        <v>2128904.0121402387</v>
      </c>
      <c r="T44" s="34">
        <f t="shared" si="32"/>
        <v>-4228702.3804789307</v>
      </c>
      <c r="U44" s="34">
        <f t="shared" si="32"/>
        <v>2595564.1926524225</v>
      </c>
      <c r="V44" s="34">
        <f t="shared" si="32"/>
        <v>-824130.81</v>
      </c>
      <c r="W44" s="37">
        <f t="shared" si="32"/>
        <v>-5519493.3709911155</v>
      </c>
      <c r="X44" s="35">
        <f t="shared" si="32"/>
        <v>-135331404.34310764</v>
      </c>
      <c r="Y44" s="34">
        <f t="shared" si="32"/>
        <v>-55440691.932746097</v>
      </c>
      <c r="Z44" s="34">
        <f t="shared" si="32"/>
        <v>15333320.995652001</v>
      </c>
      <c r="AA44" s="34">
        <f t="shared" si="32"/>
        <v>-21637865.464146249</v>
      </c>
      <c r="AB44" s="34">
        <f t="shared" si="32"/>
        <v>-227743282.73565203</v>
      </c>
      <c r="AC44" s="34">
        <f t="shared" si="32"/>
        <v>-5519493.3709911155</v>
      </c>
      <c r="AD44" s="34">
        <f t="shared" si="32"/>
        <v>-14652917.571831636</v>
      </c>
      <c r="AE44" s="34">
        <f t="shared" si="32"/>
        <v>-1831890.0025637611</v>
      </c>
      <c r="AF44" s="34">
        <f t="shared" si="32"/>
        <v>0</v>
      </c>
      <c r="AG44" s="37">
        <f t="shared" si="32"/>
        <v>-18340520.940258991</v>
      </c>
      <c r="AH44" s="35">
        <f t="shared" si="32"/>
        <v>-84341491.131617397</v>
      </c>
      <c r="AI44" s="34">
        <f t="shared" si="32"/>
        <v>-13049515.508062124</v>
      </c>
      <c r="AJ44" s="34">
        <f t="shared" si="32"/>
        <v>-143401791.6040346</v>
      </c>
      <c r="AK44" s="34">
        <f t="shared" si="32"/>
        <v>-5291005.4321968611</v>
      </c>
      <c r="AL44" s="35">
        <f t="shared" si="32"/>
        <v>-5854813.5477085551</v>
      </c>
      <c r="AM44" s="34">
        <f t="shared" si="32"/>
        <v>-11145818.979905421</v>
      </c>
      <c r="AN44" s="37">
        <f t="shared" si="32"/>
        <v>-148826717.67720354</v>
      </c>
      <c r="AO44" s="93"/>
      <c r="AP44" s="70"/>
      <c r="AQ44" s="74"/>
      <c r="AR44" s="57"/>
    </row>
    <row r="45" spans="2:45" ht="15" thickBot="1" x14ac:dyDescent="0.4">
      <c r="B45" s="94" t="s">
        <v>112</v>
      </c>
      <c r="C45" s="95">
        <v>1589</v>
      </c>
      <c r="D45" s="64">
        <f t="shared" ref="D45:AN45" si="33">D16</f>
        <v>0</v>
      </c>
      <c r="E45" s="15">
        <f t="shared" si="33"/>
        <v>0</v>
      </c>
      <c r="F45" s="15">
        <f t="shared" si="33"/>
        <v>0</v>
      </c>
      <c r="G45" s="34">
        <f t="shared" si="33"/>
        <v>-33631694.304034606</v>
      </c>
      <c r="H45" s="34">
        <f t="shared" si="33"/>
        <v>-33631694.304034606</v>
      </c>
      <c r="I45" s="34">
        <f t="shared" si="33"/>
        <v>0</v>
      </c>
      <c r="J45" s="34">
        <f t="shared" si="33"/>
        <v>0</v>
      </c>
      <c r="K45" s="34">
        <f t="shared" si="33"/>
        <v>0</v>
      </c>
      <c r="L45" s="34">
        <f t="shared" si="33"/>
        <v>-641263.31999999995</v>
      </c>
      <c r="M45" s="34">
        <f t="shared" si="33"/>
        <v>-641263.31999999995</v>
      </c>
      <c r="N45" s="35">
        <f t="shared" si="33"/>
        <v>-33631694.304034606</v>
      </c>
      <c r="O45" s="34">
        <f t="shared" si="33"/>
        <v>-21442313.900000002</v>
      </c>
      <c r="P45" s="34">
        <f t="shared" si="33"/>
        <v>-11520395.949999999</v>
      </c>
      <c r="Q45" s="34">
        <f t="shared" si="33"/>
        <v>48700352.221306443</v>
      </c>
      <c r="R45" s="34">
        <f t="shared" si="33"/>
        <v>5146739.9672718346</v>
      </c>
      <c r="S45" s="34">
        <f t="shared" si="33"/>
        <v>-641263.31999999995</v>
      </c>
      <c r="T45" s="34">
        <f t="shared" si="33"/>
        <v>-328124.28000000003</v>
      </c>
      <c r="U45" s="34">
        <f t="shared" si="33"/>
        <v>-246274.33</v>
      </c>
      <c r="V45" s="34">
        <f t="shared" si="33"/>
        <v>824130.81</v>
      </c>
      <c r="W45" s="37">
        <f t="shared" si="33"/>
        <v>101017.54000000004</v>
      </c>
      <c r="X45" s="35">
        <f t="shared" si="33"/>
        <v>5146739.9672718346</v>
      </c>
      <c r="Y45" s="34">
        <f t="shared" si="33"/>
        <v>20458304.939999979</v>
      </c>
      <c r="Z45" s="34">
        <f t="shared" si="33"/>
        <v>-22111298.354034606</v>
      </c>
      <c r="AA45" s="34">
        <f t="shared" si="33"/>
        <v>1099658.7527281605</v>
      </c>
      <c r="AB45" s="34">
        <f t="shared" si="33"/>
        <v>48816002.014034584</v>
      </c>
      <c r="AC45" s="34">
        <f t="shared" si="33"/>
        <v>101017.54000000004</v>
      </c>
      <c r="AD45" s="34">
        <f t="shared" si="33"/>
        <v>973582.79000000015</v>
      </c>
      <c r="AE45" s="34">
        <f t="shared" si="33"/>
        <v>-2532089.2782822498</v>
      </c>
      <c r="AF45" s="34">
        <f t="shared" si="33"/>
        <v>0</v>
      </c>
      <c r="AG45" s="37">
        <f t="shared" si="33"/>
        <v>3606689.6082822499</v>
      </c>
      <c r="AH45" s="35">
        <f t="shared" si="33"/>
        <v>0</v>
      </c>
      <c r="AI45" s="34">
        <f t="shared" si="33"/>
        <v>0</v>
      </c>
      <c r="AJ45" s="34">
        <f t="shared" si="33"/>
        <v>48816002.014034584</v>
      </c>
      <c r="AK45" s="34">
        <f t="shared" si="33"/>
        <v>3606689.6082822499</v>
      </c>
      <c r="AL45" s="35">
        <f t="shared" si="33"/>
        <v>1540144.8635427915</v>
      </c>
      <c r="AM45" s="34">
        <f t="shared" si="33"/>
        <v>5146834.4718250409</v>
      </c>
      <c r="AN45" s="37">
        <f t="shared" si="33"/>
        <v>53962836.485859625</v>
      </c>
      <c r="AO45" s="93"/>
      <c r="AP45" s="70"/>
      <c r="AQ45" s="74"/>
      <c r="AR45" s="57"/>
    </row>
    <row r="46" spans="2:45" x14ac:dyDescent="0.35">
      <c r="B46" s="94"/>
      <c r="C46" s="95"/>
      <c r="D46" s="64"/>
      <c r="E46" s="15"/>
      <c r="F46" s="15"/>
      <c r="G46" s="34"/>
      <c r="H46" s="34"/>
      <c r="I46" s="34"/>
      <c r="J46" s="34"/>
      <c r="K46" s="34"/>
      <c r="L46" s="34"/>
      <c r="M46" s="34"/>
      <c r="N46" s="35"/>
      <c r="O46" s="34"/>
      <c r="P46" s="34"/>
      <c r="Q46" s="34"/>
      <c r="R46" s="34"/>
      <c r="S46" s="34"/>
      <c r="T46" s="34"/>
      <c r="U46" s="34"/>
      <c r="V46" s="34"/>
      <c r="W46" s="37"/>
      <c r="X46" s="35"/>
      <c r="Y46" s="34"/>
      <c r="Z46" s="34"/>
      <c r="AA46" s="34"/>
      <c r="AB46" s="34"/>
      <c r="AC46" s="34"/>
      <c r="AD46" s="34"/>
      <c r="AE46" s="34"/>
      <c r="AF46" s="34"/>
      <c r="AG46" s="37"/>
      <c r="AH46" s="35"/>
      <c r="AI46" s="34"/>
      <c r="AJ46" s="34"/>
      <c r="AK46" s="34"/>
      <c r="AL46" s="35"/>
      <c r="AM46" s="34"/>
      <c r="AN46" s="37"/>
      <c r="AO46" s="93"/>
      <c r="AP46" s="96"/>
      <c r="AQ46" s="74"/>
      <c r="AR46" s="57"/>
    </row>
    <row r="47" spans="2:45" s="92" customFormat="1" ht="18" customHeight="1" x14ac:dyDescent="0.35">
      <c r="B47" s="80" t="s">
        <v>113</v>
      </c>
      <c r="C47" s="95"/>
      <c r="D47" s="82"/>
      <c r="E47" s="97"/>
      <c r="F47" s="97"/>
      <c r="G47" s="97"/>
      <c r="H47" s="97"/>
      <c r="I47" s="97"/>
      <c r="J47" s="97"/>
      <c r="K47" s="97"/>
      <c r="L47" s="97"/>
      <c r="M47" s="97"/>
      <c r="N47" s="98"/>
      <c r="O47" s="97"/>
      <c r="P47" s="97"/>
      <c r="Q47" s="97"/>
      <c r="R47" s="97"/>
      <c r="S47" s="97"/>
      <c r="T47" s="97"/>
      <c r="U47" s="97"/>
      <c r="V47" s="97"/>
      <c r="W47" s="99"/>
      <c r="X47" s="98"/>
      <c r="Y47" s="97"/>
      <c r="Z47" s="97"/>
      <c r="AA47" s="97"/>
      <c r="AB47" s="97"/>
      <c r="AC47" s="97"/>
      <c r="AD47" s="97"/>
      <c r="AE47" s="97"/>
      <c r="AF47" s="97"/>
      <c r="AG47" s="99"/>
      <c r="AH47" s="98"/>
      <c r="AI47" s="97"/>
      <c r="AJ47" s="86">
        <f>SUM(AJ8:AJ23,AJ34:AJ36)</f>
        <v>-91722196.139999986</v>
      </c>
      <c r="AK47" s="86">
        <f>SUM(AK8:AK23,AK34:AK36)</f>
        <v>1015603.6587938585</v>
      </c>
      <c r="AL47" s="86">
        <f t="shared" ref="AL47:AM47" si="34">SUM(AL8:AL23,AL34:AL36)</f>
        <v>-4157288.7101377645</v>
      </c>
      <c r="AM47" s="86">
        <f t="shared" si="34"/>
        <v>-3141685.051343909</v>
      </c>
      <c r="AN47" s="86">
        <f>SUM(AN8:AN23,AN34:AN36)</f>
        <v>-94863881.191343904</v>
      </c>
      <c r="AO47" s="62"/>
      <c r="AP47" s="63"/>
      <c r="AQ47" s="89"/>
      <c r="AR47" s="100"/>
    </row>
    <row r="48" spans="2:45" s="92" customFormat="1" ht="18" customHeight="1" x14ac:dyDescent="0.35">
      <c r="B48" s="80" t="s">
        <v>114</v>
      </c>
      <c r="C48" s="95"/>
      <c r="D48" s="82"/>
      <c r="E48" s="97"/>
      <c r="F48" s="97"/>
      <c r="G48" s="97"/>
      <c r="H48" s="97"/>
      <c r="I48" s="97"/>
      <c r="J48" s="97"/>
      <c r="K48" s="97"/>
      <c r="L48" s="97"/>
      <c r="M48" s="97"/>
      <c r="N48" s="98"/>
      <c r="O48" s="97"/>
      <c r="P48" s="97"/>
      <c r="Q48" s="97"/>
      <c r="R48" s="97"/>
      <c r="S48" s="97"/>
      <c r="T48" s="97"/>
      <c r="U48" s="97"/>
      <c r="V48" s="97"/>
      <c r="W48" s="99"/>
      <c r="X48" s="98"/>
      <c r="Y48" s="97"/>
      <c r="Z48" s="97"/>
      <c r="AA48" s="97"/>
      <c r="AB48" s="97"/>
      <c r="AC48" s="97"/>
      <c r="AD48" s="97"/>
      <c r="AE48" s="97"/>
      <c r="AF48" s="97"/>
      <c r="AG48" s="99"/>
      <c r="AH48" s="98"/>
      <c r="AI48" s="97"/>
      <c r="AJ48" s="86">
        <f>SUM(AJ24:AJ33,AJ37:AJ38)</f>
        <v>-2863593.45</v>
      </c>
      <c r="AK48" s="86">
        <f t="shared" ref="AK48:AN48" si="35">SUM(AK24:AK33,AK37:AK38)</f>
        <v>-2699919.482708469</v>
      </c>
      <c r="AL48" s="86">
        <f t="shared" si="35"/>
        <v>-157379.97402800029</v>
      </c>
      <c r="AM48" s="86">
        <f t="shared" si="35"/>
        <v>-2857299.4567364701</v>
      </c>
      <c r="AN48" s="86">
        <f t="shared" si="35"/>
        <v>0</v>
      </c>
      <c r="AO48" s="62"/>
      <c r="AP48" s="63"/>
      <c r="AQ48" s="89"/>
      <c r="AR48" s="100"/>
    </row>
    <row r="49" spans="1:44" ht="13.5" customHeight="1" thickBot="1" x14ac:dyDescent="0.4">
      <c r="B49" s="94"/>
      <c r="C49" s="95"/>
      <c r="D49" s="64"/>
      <c r="E49" s="15"/>
      <c r="F49" s="15"/>
      <c r="G49" s="15"/>
      <c r="H49" s="15"/>
      <c r="I49" s="15"/>
      <c r="J49" s="15"/>
      <c r="K49" s="15"/>
      <c r="L49" s="15"/>
      <c r="M49" s="15"/>
      <c r="N49" s="18"/>
      <c r="O49" s="15"/>
      <c r="P49" s="15"/>
      <c r="Q49" s="15"/>
      <c r="R49" s="15"/>
      <c r="S49" s="15"/>
      <c r="T49" s="15"/>
      <c r="U49" s="15"/>
      <c r="V49" s="15"/>
      <c r="W49" s="52"/>
      <c r="X49" s="18"/>
      <c r="Y49" s="15"/>
      <c r="Z49" s="15"/>
      <c r="AA49" s="15"/>
      <c r="AB49" s="15"/>
      <c r="AC49" s="15"/>
      <c r="AD49" s="15"/>
      <c r="AE49" s="15"/>
      <c r="AF49" s="15"/>
      <c r="AG49" s="52"/>
      <c r="AH49" s="18"/>
      <c r="AI49" s="15"/>
      <c r="AJ49" s="15"/>
      <c r="AK49" s="15"/>
      <c r="AL49" s="18"/>
      <c r="AM49" s="15"/>
      <c r="AN49" s="52"/>
      <c r="AO49" s="62"/>
      <c r="AP49" s="63"/>
      <c r="AQ49" s="74"/>
      <c r="AR49" s="101"/>
    </row>
    <row r="50" spans="1:44" ht="15" thickBot="1" x14ac:dyDescent="0.4">
      <c r="B50" s="102"/>
      <c r="C50" s="143"/>
      <c r="D50" s="103"/>
      <c r="E50" s="104"/>
      <c r="F50" s="104"/>
      <c r="G50" s="104"/>
      <c r="H50" s="104"/>
      <c r="I50" s="104"/>
      <c r="J50" s="104"/>
      <c r="K50" s="104"/>
      <c r="L50" s="104"/>
      <c r="M50" s="104"/>
      <c r="N50" s="105"/>
      <c r="O50" s="104"/>
      <c r="P50" s="104"/>
      <c r="Q50" s="104"/>
      <c r="R50" s="104"/>
      <c r="S50" s="104"/>
      <c r="T50" s="104"/>
      <c r="U50" s="104"/>
      <c r="V50" s="104"/>
      <c r="W50" s="144"/>
      <c r="X50" s="105"/>
      <c r="Y50" s="104"/>
      <c r="Z50" s="104"/>
      <c r="AA50" s="104"/>
      <c r="AB50" s="104"/>
      <c r="AC50" s="104"/>
      <c r="AD50" s="104"/>
      <c r="AE50" s="104"/>
      <c r="AF50" s="104"/>
      <c r="AG50" s="144"/>
      <c r="AH50" s="106"/>
      <c r="AI50" s="104"/>
      <c r="AJ50" s="104"/>
      <c r="AK50" s="104"/>
      <c r="AL50" s="106"/>
      <c r="AM50" s="104"/>
      <c r="AN50" s="144"/>
      <c r="AO50" s="145"/>
      <c r="AP50" s="107"/>
      <c r="AQ50" s="144"/>
      <c r="AR50" s="28"/>
    </row>
    <row r="51" spans="1:44" x14ac:dyDescent="0.35">
      <c r="G51" s="2"/>
      <c r="AK51" s="2"/>
      <c r="AQ51" s="108"/>
    </row>
    <row r="52" spans="1:44" x14ac:dyDescent="0.35">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Q52" s="108"/>
    </row>
    <row r="53" spans="1:44" ht="45" customHeight="1" x14ac:dyDescent="0.35">
      <c r="A53" s="109"/>
      <c r="B53" s="160" t="s">
        <v>115</v>
      </c>
      <c r="C53" s="160"/>
      <c r="D53" s="160"/>
      <c r="E53" s="160"/>
      <c r="R53" s="2">
        <f>P47+U47</f>
        <v>0</v>
      </c>
      <c r="AB53" s="2">
        <f>Z47+AE47</f>
        <v>0</v>
      </c>
      <c r="AN53" s="1"/>
    </row>
    <row r="54" spans="1:44" ht="16.5" x14ac:dyDescent="0.35">
      <c r="A54" s="110"/>
      <c r="D54" s="111"/>
      <c r="E54" s="111"/>
    </row>
    <row r="55" spans="1:44" ht="47.25" customHeight="1" x14ac:dyDescent="0.35">
      <c r="A55" s="110">
        <v>1</v>
      </c>
      <c r="B55" s="156" t="s">
        <v>116</v>
      </c>
      <c r="C55" s="156"/>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4" ht="78" customHeight="1" x14ac:dyDescent="0.35">
      <c r="A56" s="110">
        <v>2</v>
      </c>
      <c r="B56" s="156" t="s">
        <v>117</v>
      </c>
      <c r="C56" s="156"/>
      <c r="D56" s="113"/>
      <c r="E56" s="112"/>
    </row>
    <row r="57" spans="1:44" ht="78" customHeight="1" x14ac:dyDescent="0.35">
      <c r="A57" s="110">
        <v>3</v>
      </c>
      <c r="B57" s="156" t="s">
        <v>118</v>
      </c>
      <c r="C57" s="156"/>
      <c r="D57" s="111"/>
      <c r="E57" s="111"/>
    </row>
    <row r="58" spans="1:44" ht="96.75" customHeight="1" x14ac:dyDescent="0.35">
      <c r="A58" s="110">
        <v>4</v>
      </c>
      <c r="B58" s="156" t="s">
        <v>119</v>
      </c>
      <c r="C58" s="156"/>
      <c r="D58" s="111"/>
      <c r="E58" s="111"/>
    </row>
    <row r="59" spans="1:44" ht="78" customHeight="1" x14ac:dyDescent="0.35">
      <c r="A59" s="110">
        <v>5</v>
      </c>
      <c r="B59" s="156" t="s">
        <v>120</v>
      </c>
      <c r="C59" s="156"/>
      <c r="D59" s="111"/>
      <c r="E59" s="111"/>
    </row>
    <row r="60" spans="1:44" ht="51" customHeight="1" x14ac:dyDescent="0.35">
      <c r="A60" s="110">
        <v>6</v>
      </c>
      <c r="B60" s="156" t="s">
        <v>121</v>
      </c>
      <c r="C60" s="156"/>
      <c r="D60" s="111"/>
      <c r="E60" s="111"/>
    </row>
  </sheetData>
  <mergeCells count="54">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 ref="X4:X6"/>
    <mergeCell ref="M4:M6"/>
    <mergeCell ref="N4:N6"/>
    <mergeCell ref="O4:O6"/>
    <mergeCell ref="P4:P6"/>
    <mergeCell ref="Q4:Q6"/>
    <mergeCell ref="R4:R6"/>
    <mergeCell ref="S4:S6"/>
    <mergeCell ref="T4:T6"/>
    <mergeCell ref="U4:U6"/>
    <mergeCell ref="V4:V6"/>
    <mergeCell ref="W4:W6"/>
    <mergeCell ref="AG4:AG6"/>
    <mergeCell ref="AH4:AH6"/>
    <mergeCell ref="AI4:AI6"/>
    <mergeCell ref="AJ4:AJ6"/>
    <mergeCell ref="Y4:Y6"/>
    <mergeCell ref="Z4:Z6"/>
    <mergeCell ref="AA4:AA6"/>
    <mergeCell ref="AB4:AB6"/>
    <mergeCell ref="AC4:AC6"/>
    <mergeCell ref="AD4:AD6"/>
    <mergeCell ref="B59:C59"/>
    <mergeCell ref="B60:C60"/>
    <mergeCell ref="AQ4:AQ6"/>
    <mergeCell ref="B53:E53"/>
    <mergeCell ref="B55:C55"/>
    <mergeCell ref="B56:C56"/>
    <mergeCell ref="B57:C57"/>
    <mergeCell ref="B58:C58"/>
    <mergeCell ref="AK4:AK6"/>
    <mergeCell ref="AL4:AL6"/>
    <mergeCell ref="AM4:AM6"/>
    <mergeCell ref="AN4:AN6"/>
    <mergeCell ref="AO4:AO6"/>
    <mergeCell ref="AP4:AP6"/>
    <mergeCell ref="AE4:AE6"/>
    <mergeCell ref="AF4:AF6"/>
  </mergeCells>
  <printOptions verticalCentered="1"/>
  <pageMargins left="0.7" right="0.7" top="0.75" bottom="0.75" header="0.3" footer="0.3"/>
  <pageSetup paperSize="5" scale="33" fitToWidth="0" orientation="landscape"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5F7D-3392-410D-ACD7-250276A21965}">
  <dimension ref="A1:H34"/>
  <sheetViews>
    <sheetView workbookViewId="0">
      <selection sqref="A1:B1"/>
    </sheetView>
  </sheetViews>
  <sheetFormatPr defaultRowHeight="14.5" x14ac:dyDescent="0.35"/>
  <cols>
    <col min="3" max="3" width="41.81640625" bestFit="1" customWidth="1"/>
    <col min="5" max="5" width="50.81640625" customWidth="1"/>
    <col min="6" max="6" width="64.54296875" customWidth="1"/>
  </cols>
  <sheetData>
    <row r="1" spans="1:8" x14ac:dyDescent="0.35">
      <c r="A1" s="214"/>
      <c r="B1" s="214"/>
      <c r="C1" s="114"/>
      <c r="D1" s="114"/>
      <c r="E1" s="114"/>
      <c r="F1" s="114"/>
      <c r="G1" s="114"/>
      <c r="H1" s="114"/>
    </row>
    <row r="2" spans="1:8" x14ac:dyDescent="0.35">
      <c r="A2" s="215"/>
      <c r="B2" s="215"/>
      <c r="C2" s="114"/>
      <c r="D2" s="114"/>
      <c r="E2" s="114"/>
      <c r="F2" s="114"/>
      <c r="G2" s="114"/>
      <c r="H2" s="114"/>
    </row>
    <row r="3" spans="1:8" x14ac:dyDescent="0.35">
      <c r="A3" s="215"/>
      <c r="B3" s="215"/>
      <c r="C3" s="115"/>
      <c r="D3" s="115"/>
      <c r="E3" s="115"/>
      <c r="F3" s="115"/>
      <c r="G3" s="114"/>
      <c r="H3" s="114"/>
    </row>
    <row r="4" spans="1:8" x14ac:dyDescent="0.35">
      <c r="A4" s="215"/>
      <c r="B4" s="218" t="s">
        <v>122</v>
      </c>
      <c r="C4" s="218"/>
      <c r="D4" s="218"/>
      <c r="E4" s="218"/>
      <c r="F4" s="221"/>
      <c r="G4" s="214"/>
      <c r="H4" s="214"/>
    </row>
    <row r="5" spans="1:8" x14ac:dyDescent="0.35">
      <c r="A5" s="215"/>
      <c r="B5" s="218" t="s">
        <v>123</v>
      </c>
      <c r="C5" s="218"/>
      <c r="D5" s="218"/>
      <c r="E5" s="218"/>
      <c r="F5" s="221"/>
      <c r="G5" s="214"/>
      <c r="H5" s="214"/>
    </row>
    <row r="6" spans="1:8" x14ac:dyDescent="0.35">
      <c r="A6" s="215"/>
      <c r="B6" s="215"/>
      <c r="C6" s="115"/>
      <c r="D6" s="115"/>
      <c r="E6" s="115"/>
      <c r="F6" s="115"/>
      <c r="G6" s="114"/>
      <c r="H6" s="114"/>
    </row>
    <row r="7" spans="1:8" ht="15" thickBot="1" x14ac:dyDescent="0.4">
      <c r="A7" s="215"/>
      <c r="B7" s="215"/>
      <c r="C7" s="115"/>
      <c r="D7" s="115"/>
      <c r="E7" s="115"/>
      <c r="F7" s="115"/>
      <c r="G7" s="114"/>
      <c r="H7" s="114"/>
    </row>
    <row r="8" spans="1:8" ht="16.5" thickBot="1" x14ac:dyDescent="0.45">
      <c r="A8" s="216"/>
      <c r="B8" s="217"/>
      <c r="C8" s="118"/>
      <c r="D8" s="119"/>
      <c r="E8" s="118"/>
      <c r="F8" s="118"/>
      <c r="G8" s="116"/>
      <c r="H8" s="116"/>
    </row>
    <row r="9" spans="1:8" ht="66" customHeight="1" x14ac:dyDescent="0.4">
      <c r="A9" s="216"/>
      <c r="B9" s="217"/>
      <c r="C9" s="224" t="s">
        <v>36</v>
      </c>
      <c r="D9" s="219" t="s">
        <v>37</v>
      </c>
      <c r="E9" s="219" t="s">
        <v>74</v>
      </c>
      <c r="F9" s="219" t="s">
        <v>124</v>
      </c>
      <c r="G9" s="116"/>
      <c r="H9" s="116"/>
    </row>
    <row r="10" spans="1:8" ht="16" x14ac:dyDescent="0.4">
      <c r="A10" s="216"/>
      <c r="B10" s="217"/>
      <c r="C10" s="225"/>
      <c r="D10" s="220"/>
      <c r="E10" s="220"/>
      <c r="F10" s="220"/>
      <c r="G10" s="116"/>
      <c r="H10" s="116"/>
    </row>
    <row r="11" spans="1:8" ht="16" x14ac:dyDescent="0.4">
      <c r="A11" s="216"/>
      <c r="B11" s="217"/>
      <c r="C11" s="225"/>
      <c r="D11" s="220"/>
      <c r="E11" s="220"/>
      <c r="F11" s="220"/>
      <c r="G11" s="116"/>
      <c r="H11" s="116"/>
    </row>
    <row r="12" spans="1:8" ht="16" x14ac:dyDescent="0.4">
      <c r="A12" s="226"/>
      <c r="B12" s="227"/>
      <c r="C12" s="121"/>
      <c r="D12" s="122"/>
      <c r="E12" s="121"/>
      <c r="F12" s="121"/>
      <c r="G12" s="120"/>
      <c r="H12" s="120"/>
    </row>
    <row r="13" spans="1:8" ht="16" x14ac:dyDescent="0.4">
      <c r="A13" s="228"/>
      <c r="B13" s="229"/>
      <c r="C13" s="123" t="s">
        <v>125</v>
      </c>
      <c r="D13" s="124">
        <v>1588</v>
      </c>
      <c r="E13" s="125">
        <f>'2. Continuity Schedule'!AQ15</f>
        <v>17075417.034034573</v>
      </c>
      <c r="F13" s="121" t="s">
        <v>126</v>
      </c>
      <c r="G13" s="120"/>
      <c r="H13" s="120"/>
    </row>
    <row r="14" spans="1:8" ht="16" x14ac:dyDescent="0.4">
      <c r="A14" s="228"/>
      <c r="B14" s="229"/>
      <c r="C14" s="123" t="s">
        <v>127</v>
      </c>
      <c r="D14" s="124">
        <v>1589</v>
      </c>
      <c r="E14" s="125">
        <f>'2. Continuity Schedule'!AQ16</f>
        <v>-4888798.3423168361</v>
      </c>
      <c r="F14" s="121" t="s">
        <v>126</v>
      </c>
      <c r="G14" s="120"/>
      <c r="H14" s="120"/>
    </row>
    <row r="15" spans="1:8" x14ac:dyDescent="0.35">
      <c r="A15" s="230"/>
      <c r="B15" s="231"/>
      <c r="C15" s="121"/>
      <c r="D15" s="117"/>
      <c r="E15" s="121"/>
      <c r="F15" s="121"/>
      <c r="G15" s="126"/>
      <c r="H15" s="126"/>
    </row>
    <row r="16" spans="1:8" ht="16" x14ac:dyDescent="0.4">
      <c r="A16" s="222"/>
      <c r="B16" s="223"/>
      <c r="C16" s="121"/>
      <c r="D16" s="124"/>
      <c r="E16" s="121"/>
      <c r="F16" s="121"/>
      <c r="G16" s="116"/>
      <c r="H16" s="116"/>
    </row>
    <row r="17" spans="1:8" ht="16" x14ac:dyDescent="0.4">
      <c r="A17" s="222"/>
      <c r="B17" s="223"/>
      <c r="C17" s="121"/>
      <c r="D17" s="124"/>
      <c r="E17" s="121"/>
      <c r="F17" s="121"/>
      <c r="G17" s="116"/>
      <c r="H17" s="116"/>
    </row>
    <row r="18" spans="1:8" ht="16.5" thickBot="1" x14ac:dyDescent="0.45">
      <c r="A18" s="222"/>
      <c r="B18" s="223"/>
      <c r="C18" s="127"/>
      <c r="D18" s="146"/>
      <c r="E18" s="127"/>
      <c r="F18" s="127"/>
      <c r="G18" s="116"/>
      <c r="H18" s="116"/>
    </row>
    <row r="19" spans="1:8" ht="16" x14ac:dyDescent="0.4">
      <c r="A19" s="222"/>
      <c r="B19" s="222"/>
      <c r="C19" s="115"/>
      <c r="D19" s="115"/>
      <c r="E19" s="115"/>
      <c r="F19" s="115"/>
      <c r="G19" s="116"/>
      <c r="H19" s="116"/>
    </row>
    <row r="20" spans="1:8" x14ac:dyDescent="0.35">
      <c r="A20" s="214"/>
      <c r="B20" s="214"/>
      <c r="C20" s="115"/>
      <c r="D20" s="115"/>
      <c r="E20" s="115"/>
      <c r="F20" s="115"/>
      <c r="G20" s="114"/>
      <c r="H20" s="114"/>
    </row>
    <row r="21" spans="1:8" x14ac:dyDescent="0.35">
      <c r="A21" s="214"/>
      <c r="B21" s="214"/>
      <c r="C21" s="115"/>
      <c r="D21" s="115"/>
      <c r="E21" s="115"/>
      <c r="F21" s="115"/>
      <c r="G21" s="114"/>
      <c r="H21" s="114"/>
    </row>
    <row r="22" spans="1:8" x14ac:dyDescent="0.35">
      <c r="A22" s="214"/>
      <c r="B22" s="214"/>
      <c r="C22" s="115"/>
      <c r="D22" s="115"/>
      <c r="E22" s="115"/>
      <c r="F22" s="115"/>
      <c r="G22" s="114"/>
      <c r="H22" s="114"/>
    </row>
    <row r="23" spans="1:8" x14ac:dyDescent="0.35">
      <c r="A23" s="214"/>
      <c r="B23" s="214"/>
      <c r="C23" s="115"/>
      <c r="D23" s="115"/>
      <c r="E23" s="115"/>
      <c r="F23" s="115"/>
      <c r="G23" s="114"/>
      <c r="H23" s="114"/>
    </row>
    <row r="24" spans="1:8" x14ac:dyDescent="0.35">
      <c r="A24" s="214"/>
      <c r="B24" s="214"/>
      <c r="C24" s="114"/>
      <c r="D24" s="114"/>
      <c r="E24" s="114"/>
      <c r="F24" s="114"/>
      <c r="G24" s="114"/>
      <c r="H24" s="114"/>
    </row>
    <row r="25" spans="1:8" x14ac:dyDescent="0.35">
      <c r="A25" s="214"/>
      <c r="B25" s="214"/>
      <c r="C25" s="114"/>
      <c r="D25" s="114"/>
      <c r="E25" s="114"/>
      <c r="F25" s="114"/>
      <c r="G25" s="114"/>
      <c r="H25" s="114"/>
    </row>
    <row r="26" spans="1:8" x14ac:dyDescent="0.35">
      <c r="A26" s="214"/>
      <c r="B26" s="214"/>
      <c r="C26" s="114"/>
      <c r="D26" s="114"/>
      <c r="E26" s="114"/>
      <c r="F26" s="114"/>
      <c r="G26" s="114"/>
      <c r="H26" s="114"/>
    </row>
    <row r="27" spans="1:8" x14ac:dyDescent="0.35">
      <c r="A27" s="214"/>
      <c r="B27" s="214"/>
      <c r="C27" s="114"/>
      <c r="D27" s="114"/>
      <c r="E27" s="114"/>
      <c r="F27" s="114"/>
      <c r="G27" s="114"/>
      <c r="H27" s="114"/>
    </row>
    <row r="28" spans="1:8" x14ac:dyDescent="0.35">
      <c r="A28" s="214"/>
      <c r="B28" s="214"/>
      <c r="C28" s="114"/>
      <c r="D28" s="114"/>
      <c r="E28" s="114"/>
      <c r="F28" s="114"/>
      <c r="G28" s="114"/>
      <c r="H28" s="114"/>
    </row>
    <row r="29" spans="1:8" x14ac:dyDescent="0.35">
      <c r="A29" s="214"/>
      <c r="B29" s="214"/>
      <c r="C29" s="114"/>
      <c r="D29" s="114"/>
      <c r="E29" s="114"/>
      <c r="F29" s="114"/>
      <c r="G29" s="114"/>
      <c r="H29" s="114"/>
    </row>
    <row r="30" spans="1:8" x14ac:dyDescent="0.35">
      <c r="A30" s="214"/>
      <c r="B30" s="214"/>
      <c r="C30" s="114"/>
      <c r="D30" s="114"/>
      <c r="E30" s="114"/>
      <c r="F30" s="114"/>
      <c r="G30" s="114"/>
      <c r="H30" s="114"/>
    </row>
    <row r="31" spans="1:8" x14ac:dyDescent="0.35">
      <c r="A31" s="214"/>
      <c r="B31" s="214"/>
      <c r="C31" s="114"/>
      <c r="D31" s="114"/>
      <c r="E31" s="114"/>
      <c r="F31" s="114"/>
      <c r="G31" s="114"/>
      <c r="H31" s="114"/>
    </row>
    <row r="32" spans="1:8" x14ac:dyDescent="0.35">
      <c r="A32" s="214"/>
      <c r="B32" s="214"/>
      <c r="C32" s="114"/>
      <c r="D32" s="114"/>
      <c r="E32" s="114"/>
      <c r="F32" s="114"/>
      <c r="G32" s="114"/>
      <c r="H32" s="114"/>
    </row>
    <row r="33" spans="1:8" x14ac:dyDescent="0.35">
      <c r="A33" s="214"/>
      <c r="B33" s="214"/>
      <c r="C33" s="114"/>
      <c r="D33" s="114"/>
      <c r="E33" s="114"/>
      <c r="F33" s="114"/>
      <c r="G33" s="114"/>
      <c r="H33" s="114"/>
    </row>
    <row r="34" spans="1:8" x14ac:dyDescent="0.35">
      <c r="A34" s="214"/>
      <c r="B34" s="214"/>
      <c r="C34" s="114"/>
      <c r="D34" s="114"/>
      <c r="E34" s="114"/>
      <c r="F34" s="114"/>
      <c r="G34" s="114"/>
      <c r="H34" s="114"/>
    </row>
  </sheetData>
  <mergeCells count="42">
    <mergeCell ref="A30:B30"/>
    <mergeCell ref="A31:B31"/>
    <mergeCell ref="A32:B32"/>
    <mergeCell ref="A33:B33"/>
    <mergeCell ref="A34:B34"/>
    <mergeCell ref="A29:B29"/>
    <mergeCell ref="A18:B18"/>
    <mergeCell ref="A19:B19"/>
    <mergeCell ref="A20:B20"/>
    <mergeCell ref="A21:B21"/>
    <mergeCell ref="A22:B22"/>
    <mergeCell ref="A23:B23"/>
    <mergeCell ref="A24:B24"/>
    <mergeCell ref="A25:B25"/>
    <mergeCell ref="A26:B26"/>
    <mergeCell ref="A27:B27"/>
    <mergeCell ref="A28:B28"/>
    <mergeCell ref="A17:B17"/>
    <mergeCell ref="A9:B9"/>
    <mergeCell ref="C9:C11"/>
    <mergeCell ref="D9:D11"/>
    <mergeCell ref="E9:E11"/>
    <mergeCell ref="A12:B12"/>
    <mergeCell ref="A13:B13"/>
    <mergeCell ref="A14:B14"/>
    <mergeCell ref="A15:B15"/>
    <mergeCell ref="A16:B16"/>
    <mergeCell ref="F9:F11"/>
    <mergeCell ref="A10:B10"/>
    <mergeCell ref="A11:B11"/>
    <mergeCell ref="F4:F5"/>
    <mergeCell ref="G4:G5"/>
    <mergeCell ref="H4:H5"/>
    <mergeCell ref="A6:B6"/>
    <mergeCell ref="A7:B7"/>
    <mergeCell ref="A8:B8"/>
    <mergeCell ref="A1:B1"/>
    <mergeCell ref="A2:B2"/>
    <mergeCell ref="A3:B3"/>
    <mergeCell ref="A4:A5"/>
    <mergeCell ref="B4:E4"/>
    <mergeCell ref="B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judy.but@hydroone.com</DisplayName>
        <AccountId>23</AccountId>
        <AccountType/>
      </UserInfo>
    </RA>
    <RAContact xmlns="7e651a3a-8d05-4ee0-9344-b668032e30e0">ANDREY Elise</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Jennifer.Shim@HydroOne.com</DisplayName>
        <AccountId>67</AccountId>
        <AccountType/>
      </UserInfo>
      <UserInfo>
        <DisplayName>norman.chan@hydroone.com</DisplayName>
        <AccountId>65</AccountId>
        <AccountType/>
      </UserInfo>
      <UserInfo>
        <DisplayName>Kareen.Karam@HydroOne.com</DisplayName>
        <AccountId>64</AccountId>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2025-12-19T05:00:00+00:00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i:0#.f|membership|anthony.nava@hydroone.com</DisplayName>
        <AccountId>931</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Attachment xmlns="7e651a3a-8d05-4ee0-9344-b668032e30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9" ma:contentTypeDescription="Create a new document." ma:contentTypeScope="" ma:versionID="b86ebaa08207840992d73a43f20d557a">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f4d950e9645e90f308b7eb7be4dbf2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gulatory to Review"/>
          <xsd:enumeration value="Legal to Review"/>
          <xsd:enumeration value="LOB Review Required"/>
          <xsd:enumeration value="Ready"/>
          <xsd:enumeration value="Witness Ready"/>
          <xsd:enumeration value="Director to Review"/>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a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enumeration value="Alectra Utilities Corp. (AUC)"/>
              <xsd:enumeration value="Working Group (W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element name="Attachment" ma:index="59" nillable="true" ma:displayName="Attachment" ma:format="Dropdown" ma:internalName="Attachme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12E438-8B9B-4C67-A596-BA440978F44E}">
  <ds:schemaRefs>
    <ds:schemaRef ds:uri="http://schemas.microsoft.com/sharepoint/v3/contenttype/forms"/>
  </ds:schemaRefs>
</ds:datastoreItem>
</file>

<file path=customXml/itemProps2.xml><?xml version="1.0" encoding="utf-8"?>
<ds:datastoreItem xmlns:ds="http://schemas.openxmlformats.org/officeDocument/2006/customXml" ds:itemID="{7F235F99-3276-48A7-B50F-08AB6DB298E2}">
  <ds:schemaRefs>
    <ds:schemaRef ds:uri="http://purl.org/dc/elements/1.1/"/>
    <ds:schemaRef ds:uri="http://purl.org/dc/terms/"/>
    <ds:schemaRef ds:uri="http://purl.org/dc/dcmitype/"/>
    <ds:schemaRef ds:uri="http://www.w3.org/XML/1998/namespace"/>
    <ds:schemaRef ds:uri="http://schemas.microsoft.com/office/infopath/2007/PartnerControls"/>
    <ds:schemaRef ds:uri="http://schemas.microsoft.com/office/2006/documentManagement/types"/>
    <ds:schemaRef ds:uri="1f5e108a-442b-424d-88d6-fdac133e65d6"/>
    <ds:schemaRef ds:uri="http://schemas.openxmlformats.org/package/2006/metadata/core-properties"/>
    <ds:schemaRef ds:uri="7e651a3a-8d05-4ee0-9344-b668032e30e0"/>
    <ds:schemaRef ds:uri="http://schemas.microsoft.com/office/2006/metadata/properties"/>
  </ds:schemaRefs>
</ds:datastoreItem>
</file>

<file path=customXml/itemProps3.xml><?xml version="1.0" encoding="utf-8"?>
<ds:datastoreItem xmlns:ds="http://schemas.openxmlformats.org/officeDocument/2006/customXml" ds:itemID="{519ECC9D-ED01-4C29-800B-26E9079CC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Information Sheet</vt:lpstr>
      <vt:lpstr>2. Continuity Schedule</vt:lpstr>
      <vt:lpstr>3. Appendix A</vt:lpstr>
      <vt:lpstr>'2. Continuity Schedule'!Print_Titles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HONI_Dx_A-04-05-01_HONI Consolidated DVA Continuity_20250829 v3.  I-01-12-01</dc:title>
  <dc:subject/>
  <dc:creator>Kareen Karam</dc:creator>
  <cp:keywords/>
  <dc:description/>
  <cp:lastModifiedBy>Judy But</cp:lastModifiedBy>
  <cp:revision/>
  <dcterms:created xsi:type="dcterms:W3CDTF">2025-08-20T17:08:27Z</dcterms:created>
  <dcterms:modified xsi:type="dcterms:W3CDTF">2025-12-19T16:04:57Z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