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0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hydroone.sharepoint.com/sites/RA/Proceedings Library/2025/EB-2025-0030 - HONI Dx 2026 Consolidated Annual Update/Working Folder/Draft Rate Order/PDF Folder - RRA/Excel Live folder/"/>
    </mc:Choice>
  </mc:AlternateContent>
  <xr:revisionPtr revIDLastSave="2" documentId="13_ncr:1_{C22ABCF0-F831-4CD5-93C9-F2355D3DC8F6}" xr6:coauthVersionLast="47" xr6:coauthVersionMax="47" xr10:uidLastSave="{9CABE69B-3F23-4928-AB5A-23005CE96986}"/>
  <bookViews>
    <workbookView xWindow="28680" yWindow="-120" windowWidth="29040" windowHeight="15720" firstSheet="2" activeTab="2" xr2:uid="{00000000-000D-0000-FFFF-FFFF00000000}"/>
  </bookViews>
  <sheets>
    <sheet name="Tab1of3" sheetId="1" r:id="rId1"/>
    <sheet name="Tab2of3" sheetId="2" r:id="rId2"/>
    <sheet name="Tab3of3" sheetId="3" r:id="rId3"/>
  </sheets>
  <definedNames>
    <definedName name="_xlnm.Print_Area" localSheetId="0">Tab1of3!$A$1:$F$18</definedName>
    <definedName name="_xlnm.Print_Area" localSheetId="1">Tab2of3!$A$1:$F$25</definedName>
    <definedName name="_xlnm.Print_Area" localSheetId="2">Tab3of3!$A$1:$D$29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1" i="3" l="1"/>
  <c r="F21" i="3" l="1"/>
  <c r="F12" i="1" l="1"/>
  <c r="E21" i="3" l="1"/>
  <c r="E23" i="3" s="1"/>
  <c r="F23" i="3" s="1"/>
  <c r="G23" i="3" s="1"/>
  <c r="D8" i="3" l="1"/>
  <c r="D23" i="3" l="1"/>
  <c r="D26" i="3" l="1"/>
  <c r="E26" i="3" l="1"/>
  <c r="D28" i="3"/>
  <c r="E28" i="3" l="1"/>
  <c r="F26" i="3"/>
  <c r="D23" i="2"/>
  <c r="F28" i="3" l="1"/>
  <c r="G26" i="3"/>
  <c r="G28" i="3" s="1"/>
  <c r="D25" i="2"/>
  <c r="E23" i="2"/>
  <c r="F23" i="2" l="1"/>
  <c r="E25" i="2"/>
  <c r="F25" i="2" l="1"/>
  <c r="G23" i="2"/>
  <c r="G25" i="2" s="1"/>
  <c r="F15" i="1"/>
  <c r="D18" i="1" s="1"/>
</calcChain>
</file>

<file path=xl/sharedStrings.xml><?xml version="1.0" encoding="utf-8"?>
<sst xmlns="http://schemas.openxmlformats.org/spreadsheetml/2006/main" count="103" uniqueCount="93">
  <si>
    <t>Derivation of ST Common Line Charge</t>
  </si>
  <si>
    <t>Billing Quantity (Annual)</t>
  </si>
  <si>
    <t>Rates</t>
  </si>
  <si>
    <t>Revenue Generated (Annual)</t>
  </si>
  <si>
    <t>HVDS-high cost allocation</t>
  </si>
  <si>
    <t>$/kW</t>
  </si>
  <si>
    <t>HVDS-low cost allocation</t>
  </si>
  <si>
    <t>LVDS-low cost allocation</t>
  </si>
  <si>
    <t>Specific ST lines</t>
  </si>
  <si>
    <t>$/kM</t>
  </si>
  <si>
    <t>Specific Primary lines</t>
  </si>
  <si>
    <t>Service Charge (per Delivery Point)</t>
  </si>
  <si>
    <t>Fixed Rate</t>
  </si>
  <si>
    <t>$</t>
  </si>
  <si>
    <t>Meter Charge (for Hydro One ownership per Meter Point)</t>
  </si>
  <si>
    <t>Meter Charge</t>
  </si>
  <si>
    <t>Total revenue generated through other delivery charges:</t>
  </si>
  <si>
    <t>Revenue to be recovered through ST rates</t>
  </si>
  <si>
    <t>Revenue to be collected by ST (adjusted for change in revenue from Rates target R/C Ratio, if applicable)</t>
  </si>
  <si>
    <t>ST Common Line Revenue Requirement (Annual $)</t>
  </si>
  <si>
    <t>ST Common Line Revenue Requirement (Annual)</t>
  </si>
  <si>
    <t>ST Common Line Charge Determinant (Annual kM)</t>
  </si>
  <si>
    <t>ST Common Line Charge Determinant (Annual)</t>
  </si>
  <si>
    <t>ST Common Line Charge (Monthly $/kW)</t>
  </si>
  <si>
    <t>ST Common Line Charge ($/kW)</t>
  </si>
  <si>
    <t>Derivation of Facility Charge for connection to Low Voltage Distribution Station (LVDS Low)</t>
  </si>
  <si>
    <t>Proportion of Total Forecast Costs associated with ST share of LVDS-low stations</t>
  </si>
  <si>
    <t>USoA</t>
  </si>
  <si>
    <t>Account</t>
  </si>
  <si>
    <t>Allocation to ST rate class (2023 CAM O4 Sheet)</t>
  </si>
  <si>
    <t>Proportion of allocation to ST rate class associated with LVDS-low</t>
  </si>
  <si>
    <t>5005</t>
  </si>
  <si>
    <t>Operation Supervision and Engineering</t>
  </si>
  <si>
    <t>5012</t>
  </si>
  <si>
    <t>Station Buildings and Fixtures Expense [exclude - no "bldgs" at LVDSs]</t>
  </si>
  <si>
    <t>5016</t>
  </si>
  <si>
    <t>Distribution Station Equipment - Operation Labour</t>
  </si>
  <si>
    <t>5017</t>
  </si>
  <si>
    <t>Distribution Station Equipment - Operation Supplies and Expenses</t>
  </si>
  <si>
    <t>5105</t>
  </si>
  <si>
    <t>Maintenance Supervision and Engineering</t>
  </si>
  <si>
    <t>5110</t>
  </si>
  <si>
    <t>Maintenance of Buildings and Fixtures - Distribution Stations</t>
  </si>
  <si>
    <t>5114</t>
  </si>
  <si>
    <t>Maintenance of Distribution Station Equipment</t>
  </si>
  <si>
    <t>5405 to 5680</t>
  </si>
  <si>
    <t>25 General Admin. Acc'ts (12 non-zero)</t>
  </si>
  <si>
    <t>Other ("NIDIT") "expenses"</t>
  </si>
  <si>
    <t>3046</t>
  </si>
  <si>
    <t>Net Inc (Balance Transferred From Income)</t>
  </si>
  <si>
    <t>5705</t>
  </si>
  <si>
    <t>Amortization Expense - Property, Plant, and Equipment</t>
  </si>
  <si>
    <t>6005</t>
  </si>
  <si>
    <t>Interest on Long Term Debt</t>
  </si>
  <si>
    <t>6105</t>
  </si>
  <si>
    <t>Taxes Other Than Income Taxes</t>
  </si>
  <si>
    <t>6110</t>
  </si>
  <si>
    <t>Income Taxes</t>
  </si>
  <si>
    <t>**Note: USofA 5016, 5017 &amp; 5114 are wholly recovered by the LVDS Low tariff</t>
  </si>
  <si>
    <t>Change in Service Revenue Requirement allocated to the ST rate class</t>
  </si>
  <si>
    <t>Total LVDS Low Revenue Requirement (Annual $)</t>
  </si>
  <si>
    <t>Total LVDS Low Charge Determinant (Annual kW)</t>
  </si>
  <si>
    <t>LVDS Low Rate (Monthly, $/kW)</t>
  </si>
  <si>
    <t>Derivation of Facility Charge for connection to Specific ST Lines</t>
  </si>
  <si>
    <t>Total</t>
  </si>
  <si>
    <t>Assigned to Lines</t>
  </si>
  <si>
    <t>Costs:  di Lines - 50kV to 750V</t>
  </si>
  <si>
    <t>Costs:  di General + di Remainder</t>
  </si>
  <si>
    <t>Costs:  cu group (excluding customer premise costs)</t>
  </si>
  <si>
    <t>Proportion of Total (di+cu) Costs allocated to ST Lines</t>
  </si>
  <si>
    <t>Expenses</t>
  </si>
  <si>
    <t>di</t>
  </si>
  <si>
    <t>Distribution Costs (di)</t>
  </si>
  <si>
    <t>cu</t>
  </si>
  <si>
    <t>Customer Related Costs (cu)</t>
  </si>
  <si>
    <t>ad</t>
  </si>
  <si>
    <t>General and Administration (ad)</t>
  </si>
  <si>
    <t>dep</t>
  </si>
  <si>
    <t>Depreciation and Amortization (dep)</t>
  </si>
  <si>
    <t>INPUT</t>
  </si>
  <si>
    <t>PILs  (INPUT)</t>
  </si>
  <si>
    <t>INT</t>
  </si>
  <si>
    <t>Interest</t>
  </si>
  <si>
    <t>Direct Allocation</t>
  </si>
  <si>
    <t>NI</t>
  </si>
  <si>
    <t>Allocated Net Income  (NI)</t>
  </si>
  <si>
    <t>Total Revenue Requirement (includes NI)</t>
  </si>
  <si>
    <t>Specific Line Rates Calculation</t>
  </si>
  <si>
    <t>Annual costs associated with all HON "50 kV to 750 V" Line Assets</t>
  </si>
  <si>
    <t>Total Length 44 kV to 13.8 kV inclusive (2020 Actual, kM)</t>
  </si>
  <si>
    <t>Total Length 12.5 to 4.16 kV inclusive (2020 Actual, weighted kM)</t>
  </si>
  <si>
    <t>Total km of 50kV-to-4.16kV line (Actual 2020, kM)</t>
  </si>
  <si>
    <t>ST Specific Line Rate (Monthly, per kM)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</si>
</sst>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5" formatCode="&quot;$&quot;#,##0_);\(&quot;$&quot;#,##0\)"/>
    <numFmt numFmtId="6" formatCode="&quot;$&quot;#,##0_);[Red]\(&quot;$&quot;#,##0\)"/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.0000_);_(&quot;$&quot;* \(#,##0.0000\);_(&quot;$&quot;* &quot;-&quot;??_);_(@_)"/>
    <numFmt numFmtId="165" formatCode="_(&quot;$&quot;* #,##0_);_(&quot;$&quot;* \(#,##0\);_(&quot;$&quot;* &quot;-&quot;??_);_(@_)"/>
    <numFmt numFmtId="166" formatCode="_(* #,##0_);_(* \(#,##0\);_(* &quot;-&quot;??_);_(@_)"/>
    <numFmt numFmtId="167" formatCode="_(* #,##0.0000_);_(* \(#,##0.0000\);_(* &quot;-&quot;??_);_(@_)"/>
    <numFmt numFmtId="168" formatCode="#,##0.0_);\(#,##0.0\)"/>
    <numFmt numFmtId="169" formatCode="_(* #,##0.0_);_(* \(#,##0.0\);_(* &quot;-&quot;??_);_(@_)"/>
    <numFmt numFmtId="170" formatCode="#,##0.00000_);\(#,##0.00000\)"/>
    <numFmt numFmtId="171" formatCode="0.0\x"/>
    <numFmt numFmtId="172" formatCode="#,##0.000_);\(#,##0.000\)"/>
    <numFmt numFmtId="173" formatCode="#,##0;&quot;\&quot;&quot;\&quot;&quot;\&quot;&quot;\&quot;\(#,##0&quot;\&quot;&quot;\&quot;&quot;\&quot;&quot;\&quot;\)"/>
    <numFmt numFmtId="174" formatCode="&quot;\&quot;&quot;\&quot;&quot;\&quot;&quot;\&quot;\$#,##0.00;&quot;\&quot;&quot;\&quot;&quot;\&quot;&quot;\&quot;\(&quot;\&quot;&quot;\&quot;&quot;\&quot;&quot;\&quot;\$#,##0.00&quot;\&quot;&quot;\&quot;&quot;\&quot;&quot;\&quot;\)"/>
    <numFmt numFmtId="175" formatCode="&quot;\&quot;&quot;\&quot;&quot;\&quot;&quot;\&quot;\$#,##0;&quot;\&quot;&quot;\&quot;&quot;\&quot;&quot;\&quot;\(&quot;\&quot;&quot;\&quot;&quot;\&quot;&quot;\&quot;\$#,##0&quot;\&quot;&quot;\&quot;&quot;\&quot;&quot;\&quot;\)"/>
    <numFmt numFmtId="176" formatCode="_-&quot;$&quot;* #,##0.00_-;\-&quot;$&quot;* #,##0.00_-;_-&quot;$&quot;* &quot;-&quot;??_-;_-@_-"/>
    <numFmt numFmtId="177" formatCode="#,##0.000"/>
    <numFmt numFmtId="178" formatCode="0.00\x"/>
    <numFmt numFmtId="179" formatCode="0.0%"/>
    <numFmt numFmtId="180" formatCode="&quot;$&quot;#,##0.0000"/>
    <numFmt numFmtId="181" formatCode="&quot;$&quot;#,##0.0000_);\(&quot;$&quot;#,##0.0000\)"/>
  </numFmts>
  <fonts count="2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u/>
      <sz val="9"/>
      <name val="Calibri"/>
      <family val="2"/>
      <scheme val="minor"/>
    </font>
    <font>
      <sz val="9"/>
      <color theme="5" tint="-0.249977111117893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sz val="10"/>
      <name val="Times New Roman"/>
      <family val="1"/>
    </font>
    <font>
      <sz val="8"/>
      <name val="Arial"/>
      <family val="2"/>
    </font>
    <font>
      <b/>
      <sz val="12"/>
      <name val="Arial"/>
      <family val="2"/>
    </font>
    <font>
      <sz val="8"/>
      <name val="Times New Roman"/>
      <family val="1"/>
    </font>
    <font>
      <sz val="10"/>
      <name val="MS Sans Serif"/>
      <family val="2"/>
    </font>
    <font>
      <b/>
      <sz val="10"/>
      <name val="MS Sans Serif"/>
      <family val="2"/>
    </font>
    <font>
      <sz val="9"/>
      <color theme="1"/>
      <name val="Calibri"/>
      <family val="2"/>
      <scheme val="minor"/>
    </font>
    <font>
      <b/>
      <sz val="9"/>
      <name val="Arial"/>
      <family val="2"/>
    </font>
    <font>
      <b/>
      <u/>
      <sz val="9"/>
      <name val="Calibri"/>
      <family val="2"/>
      <scheme val="minor"/>
    </font>
    <font>
      <u val="singleAccounting"/>
      <sz val="9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9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mediumGray">
        <fgColor indexed="22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8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6" fillId="0" borderId="0"/>
    <xf numFmtId="166" fontId="6" fillId="0" borderId="0"/>
    <xf numFmtId="166" fontId="6" fillId="0" borderId="0"/>
    <xf numFmtId="165" fontId="7" fillId="0" borderId="0"/>
    <xf numFmtId="168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3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3" fontId="8" fillId="0" borderId="0"/>
    <xf numFmtId="44" fontId="6" fillId="0" borderId="0" applyFont="0" applyFill="0" applyBorder="0" applyAlignment="0" applyProtection="0"/>
    <xf numFmtId="174" fontId="8" fillId="0" borderId="0"/>
    <xf numFmtId="175" fontId="8" fillId="0" borderId="0"/>
    <xf numFmtId="38" fontId="9" fillId="2" borderId="0" applyNumberFormat="0" applyBorder="0" applyAlignment="0" applyProtection="0"/>
    <xf numFmtId="0" fontId="10" fillId="0" borderId="12" applyNumberFormat="0" applyAlignment="0" applyProtection="0">
      <alignment horizontal="left" vertical="center"/>
    </xf>
    <xf numFmtId="0" fontId="10" fillId="0" borderId="13">
      <alignment horizontal="left" vertical="center"/>
    </xf>
    <xf numFmtId="10" fontId="9" fillId="3" borderId="10" applyNumberFormat="0" applyBorder="0" applyAlignment="0" applyProtection="0"/>
    <xf numFmtId="176" fontId="7" fillId="0" borderId="0"/>
    <xf numFmtId="177" fontId="6" fillId="0" borderId="0"/>
    <xf numFmtId="0" fontId="6" fillId="0" borderId="0"/>
    <xf numFmtId="0" fontId="6" fillId="0" borderId="0"/>
    <xf numFmtId="0" fontId="6" fillId="0" borderId="0"/>
    <xf numFmtId="7" fontId="8" fillId="0" borderId="0"/>
    <xf numFmtId="37" fontId="11" fillId="4" borderId="0">
      <alignment horizontal="right"/>
    </xf>
    <xf numFmtId="10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12" fillId="0" borderId="0" applyNumberFormat="0" applyFont="0" applyFill="0" applyBorder="0" applyAlignment="0" applyProtection="0">
      <alignment horizontal="left"/>
    </xf>
    <xf numFmtId="15" fontId="12" fillId="0" borderId="0" applyFont="0" applyFill="0" applyBorder="0" applyAlignment="0" applyProtection="0"/>
    <xf numFmtId="4" fontId="12" fillId="0" borderId="0" applyFont="0" applyFill="0" applyBorder="0" applyAlignment="0" applyProtection="0"/>
    <xf numFmtId="0" fontId="13" fillId="0" borderId="14">
      <alignment horizontal="center"/>
    </xf>
    <xf numFmtId="3" fontId="12" fillId="0" borderId="0" applyFont="0" applyFill="0" applyBorder="0" applyAlignment="0" applyProtection="0"/>
    <xf numFmtId="0" fontId="12" fillId="5" borderId="0" applyNumberFormat="0" applyFont="0" applyBorder="0" applyAlignment="0" applyProtection="0"/>
    <xf numFmtId="1" fontId="6" fillId="0" borderId="0"/>
    <xf numFmtId="0" fontId="6" fillId="0" borderId="0" applyFont="0" applyFill="0" applyBorder="0" applyAlignment="0" applyProtection="0"/>
    <xf numFmtId="0" fontId="6" fillId="0" borderId="0">
      <alignment vertical="top"/>
    </xf>
    <xf numFmtId="0" fontId="6" fillId="0" borderId="0">
      <alignment vertical="top"/>
    </xf>
    <xf numFmtId="178" fontId="6" fillId="0" borderId="0"/>
    <xf numFmtId="178" fontId="6" fillId="0" borderId="0"/>
    <xf numFmtId="178" fontId="6" fillId="0" borderId="0"/>
    <xf numFmtId="9" fontId="1" fillId="0" borderId="0" applyFont="0" applyFill="0" applyBorder="0" applyAlignment="0" applyProtection="0"/>
  </cellStyleXfs>
  <cellXfs count="101">
    <xf numFmtId="0" fontId="0" fillId="0" borderId="0" xfId="0"/>
    <xf numFmtId="0" fontId="2" fillId="0" borderId="0" xfId="0" applyFont="1"/>
    <xf numFmtId="164" fontId="2" fillId="0" borderId="2" xfId="0" applyNumberFormat="1" applyFont="1" applyBorder="1"/>
    <xf numFmtId="0" fontId="2" fillId="0" borderId="3" xfId="0" applyFont="1" applyBorder="1"/>
    <xf numFmtId="0" fontId="2" fillId="0" borderId="2" xfId="0" applyFont="1" applyBorder="1"/>
    <xf numFmtId="164" fontId="2" fillId="0" borderId="2" xfId="2" applyNumberFormat="1" applyFont="1" applyBorder="1"/>
    <xf numFmtId="0" fontId="3" fillId="0" borderId="0" xfId="0" applyFont="1"/>
    <xf numFmtId="0" fontId="3" fillId="0" borderId="5" xfId="0" applyFont="1" applyBorder="1"/>
    <xf numFmtId="165" fontId="3" fillId="0" borderId="0" xfId="0" applyNumberFormat="1" applyFont="1"/>
    <xf numFmtId="37" fontId="3" fillId="0" borderId="0" xfId="0" applyNumberFormat="1" applyFont="1"/>
    <xf numFmtId="165" fontId="3" fillId="0" borderId="0" xfId="2" applyNumberFormat="1" applyFont="1"/>
    <xf numFmtId="165" fontId="3" fillId="0" borderId="0" xfId="2" applyNumberFormat="1" applyFont="1" applyFill="1" applyBorder="1"/>
    <xf numFmtId="165" fontId="3" fillId="0" borderId="5" xfId="2" applyNumberFormat="1" applyFont="1" applyBorder="1"/>
    <xf numFmtId="165" fontId="3" fillId="0" borderId="0" xfId="2" applyNumberFormat="1" applyFont="1" applyBorder="1"/>
    <xf numFmtId="0" fontId="3" fillId="0" borderId="7" xfId="0" applyFont="1" applyBorder="1"/>
    <xf numFmtId="0" fontId="3" fillId="0" borderId="8" xfId="0" applyFont="1" applyBorder="1"/>
    <xf numFmtId="165" fontId="3" fillId="0" borderId="7" xfId="0" applyNumberFormat="1" applyFont="1" applyBorder="1"/>
    <xf numFmtId="166" fontId="3" fillId="0" borderId="10" xfId="1" applyNumberFormat="1" applyFont="1" applyBorder="1" applyAlignment="1">
      <alignment vertical="center" wrapText="1"/>
    </xf>
    <xf numFmtId="43" fontId="3" fillId="0" borderId="10" xfId="1" applyFont="1" applyBorder="1" applyAlignment="1">
      <alignment vertical="center" wrapText="1"/>
    </xf>
    <xf numFmtId="0" fontId="3" fillId="0" borderId="11" xfId="0" applyFont="1" applyBorder="1"/>
    <xf numFmtId="0" fontId="3" fillId="0" borderId="11" xfId="0" applyFont="1" applyBorder="1" applyAlignment="1">
      <alignment vertical="center" wrapText="1"/>
    </xf>
    <xf numFmtId="167" fontId="3" fillId="0" borderId="10" xfId="1" applyNumberFormat="1" applyFont="1" applyBorder="1" applyAlignment="1">
      <alignment vertical="center" wrapText="1"/>
    </xf>
    <xf numFmtId="0" fontId="3" fillId="0" borderId="11" xfId="0" applyFont="1" applyBorder="1" applyAlignment="1">
      <alignment vertical="center"/>
    </xf>
    <xf numFmtId="0" fontId="3" fillId="0" borderId="0" xfId="0" applyFont="1" applyAlignment="1">
      <alignment wrapText="1"/>
    </xf>
    <xf numFmtId="0" fontId="3" fillId="0" borderId="10" xfId="0" applyFont="1" applyBorder="1" applyAlignment="1">
      <alignment vertical="center" wrapText="1"/>
    </xf>
    <xf numFmtId="0" fontId="3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vertical="center" wrapText="1"/>
    </xf>
    <xf numFmtId="0" fontId="5" fillId="0" borderId="0" xfId="0" applyFont="1"/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4" fillId="0" borderId="0" xfId="0" applyFont="1"/>
    <xf numFmtId="0" fontId="2" fillId="0" borderId="0" xfId="0" applyFont="1" applyAlignment="1">
      <alignment horizontal="right"/>
    </xf>
    <xf numFmtId="6" fontId="7" fillId="0" borderId="0" xfId="0" applyNumberFormat="1" applyFont="1" applyAlignment="1">
      <alignment horizontal="left"/>
    </xf>
    <xf numFmtId="165" fontId="3" fillId="0" borderId="0" xfId="2" applyNumberFormat="1" applyFont="1" applyBorder="1" applyAlignment="1">
      <alignment vertical="center" wrapText="1"/>
    </xf>
    <xf numFmtId="0" fontId="7" fillId="0" borderId="0" xfId="0" applyFont="1"/>
    <xf numFmtId="49" fontId="7" fillId="0" borderId="0" xfId="0" applyNumberFormat="1" applyFont="1"/>
    <xf numFmtId="165" fontId="3" fillId="0" borderId="10" xfId="2" applyNumberFormat="1" applyFont="1" applyBorder="1" applyAlignment="1">
      <alignment vertical="center" wrapText="1"/>
    </xf>
    <xf numFmtId="0" fontId="3" fillId="0" borderId="16" xfId="0" applyFont="1" applyBorder="1"/>
    <xf numFmtId="0" fontId="15" fillId="0" borderId="0" xfId="0" applyFont="1"/>
    <xf numFmtId="10" fontId="3" fillId="6" borderId="3" xfId="0" applyNumberFormat="1" applyFont="1" applyFill="1" applyBorder="1" applyAlignment="1">
      <alignment horizontal="centerContinuous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16" fillId="0" borderId="0" xfId="0" applyFont="1" applyAlignment="1">
      <alignment vertical="center"/>
    </xf>
    <xf numFmtId="165" fontId="3" fillId="0" borderId="8" xfId="2" applyNumberFormat="1" applyFont="1" applyBorder="1" applyAlignment="1">
      <alignment vertical="center" wrapText="1"/>
    </xf>
    <xf numFmtId="0" fontId="3" fillId="6" borderId="15" xfId="0" applyFont="1" applyFill="1" applyBorder="1" applyAlignment="1">
      <alignment horizontal="center" vertical="center" wrapText="1"/>
    </xf>
    <xf numFmtId="0" fontId="3" fillId="6" borderId="16" xfId="0" applyFont="1" applyFill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2" fillId="0" borderId="5" xfId="0" applyFont="1" applyBorder="1"/>
    <xf numFmtId="0" fontId="3" fillId="0" borderId="10" xfId="0" applyFont="1" applyBorder="1" applyAlignment="1">
      <alignment horizontal="centerContinuous" vertical="center" wrapText="1"/>
    </xf>
    <xf numFmtId="10" fontId="14" fillId="6" borderId="1" xfId="0" applyNumberFormat="1" applyFont="1" applyFill="1" applyBorder="1" applyAlignment="1">
      <alignment horizontal="centerContinuous"/>
    </xf>
    <xf numFmtId="166" fontId="3" fillId="0" borderId="6" xfId="1" applyNumberFormat="1" applyFont="1" applyBorder="1" applyAlignment="1">
      <alignment vertical="center" wrapText="1"/>
    </xf>
    <xf numFmtId="165" fontId="3" fillId="0" borderId="5" xfId="2" applyNumberFormat="1" applyFont="1" applyBorder="1" applyAlignment="1">
      <alignment vertical="center" wrapText="1"/>
    </xf>
    <xf numFmtId="166" fontId="3" fillId="0" borderId="4" xfId="1" applyNumberFormat="1" applyFont="1" applyBorder="1" applyAlignment="1">
      <alignment vertical="center" wrapText="1"/>
    </xf>
    <xf numFmtId="166" fontId="2" fillId="0" borderId="4" xfId="1" applyNumberFormat="1" applyFont="1" applyBorder="1"/>
    <xf numFmtId="0" fontId="0" fillId="0" borderId="3" xfId="0" applyBorder="1"/>
    <xf numFmtId="166" fontId="2" fillId="0" borderId="16" xfId="1" applyNumberFormat="1" applyFont="1" applyBorder="1"/>
    <xf numFmtId="179" fontId="3" fillId="0" borderId="16" xfId="47" applyNumberFormat="1" applyFont="1" applyFill="1" applyBorder="1"/>
    <xf numFmtId="0" fontId="3" fillId="7" borderId="9" xfId="0" applyFont="1" applyFill="1" applyBorder="1" applyAlignment="1">
      <alignment horizontal="center"/>
    </xf>
    <xf numFmtId="0" fontId="3" fillId="7" borderId="16" xfId="0" applyFont="1" applyFill="1" applyBorder="1" applyAlignment="1">
      <alignment vertical="center" wrapText="1"/>
    </xf>
    <xf numFmtId="43" fontId="3" fillId="7" borderId="16" xfId="1" applyFont="1" applyFill="1" applyBorder="1" applyAlignment="1">
      <alignment vertical="center" wrapText="1"/>
    </xf>
    <xf numFmtId="0" fontId="3" fillId="7" borderId="16" xfId="0" applyFont="1" applyFill="1" applyBorder="1"/>
    <xf numFmtId="0" fontId="0" fillId="7" borderId="16" xfId="0" applyFill="1" applyBorder="1" applyAlignment="1">
      <alignment wrapText="1"/>
    </xf>
    <xf numFmtId="165" fontId="3" fillId="7" borderId="16" xfId="2" applyNumberFormat="1" applyFont="1" applyFill="1" applyBorder="1"/>
    <xf numFmtId="37" fontId="3" fillId="7" borderId="16" xfId="0" applyNumberFormat="1" applyFont="1" applyFill="1" applyBorder="1"/>
    <xf numFmtId="0" fontId="3" fillId="7" borderId="15" xfId="0" applyFont="1" applyFill="1" applyBorder="1"/>
    <xf numFmtId="165" fontId="3" fillId="0" borderId="7" xfId="2" applyNumberFormat="1" applyFont="1" applyBorder="1" applyAlignment="1">
      <alignment vertical="center" wrapText="1"/>
    </xf>
    <xf numFmtId="167" fontId="3" fillId="0" borderId="16" xfId="1" applyNumberFormat="1" applyFont="1" applyBorder="1" applyAlignment="1">
      <alignment vertical="center" wrapText="1"/>
    </xf>
    <xf numFmtId="166" fontId="3" fillId="0" borderId="16" xfId="1" applyNumberFormat="1" applyFont="1" applyBorder="1" applyAlignment="1">
      <alignment vertical="center" wrapText="1"/>
    </xf>
    <xf numFmtId="179" fontId="14" fillId="0" borderId="16" xfId="47" applyNumberFormat="1" applyFont="1" applyBorder="1"/>
    <xf numFmtId="0" fontId="14" fillId="0" borderId="16" xfId="0" applyFont="1" applyBorder="1"/>
    <xf numFmtId="166" fontId="17" fillId="0" borderId="16" xfId="1" applyNumberFormat="1" applyFont="1" applyBorder="1" applyAlignment="1">
      <alignment vertical="center" wrapText="1"/>
    </xf>
    <xf numFmtId="179" fontId="3" fillId="0" borderId="6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19" fillId="0" borderId="0" xfId="0" applyNumberFormat="1" applyFont="1"/>
    <xf numFmtId="0" fontId="19" fillId="0" borderId="0" xfId="0" applyFont="1"/>
    <xf numFmtId="1" fontId="3" fillId="0" borderId="0" xfId="0" applyNumberFormat="1" applyFont="1"/>
    <xf numFmtId="0" fontId="3" fillId="0" borderId="5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165" fontId="3" fillId="0" borderId="1" xfId="0" applyNumberFormat="1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2" fillId="0" borderId="10" xfId="0" applyFont="1" applyBorder="1" applyAlignment="1">
      <alignment horizontal="center"/>
    </xf>
    <xf numFmtId="1" fontId="2" fillId="0" borderId="10" xfId="2" applyNumberFormat="1" applyFont="1" applyBorder="1" applyAlignment="1">
      <alignment horizontal="center" vertical="center" wrapText="1"/>
    </xf>
    <xf numFmtId="1" fontId="2" fillId="0" borderId="10" xfId="0" applyNumberFormat="1" applyFont="1" applyBorder="1" applyAlignment="1">
      <alignment horizontal="center"/>
    </xf>
    <xf numFmtId="179" fontId="3" fillId="0" borderId="16" xfId="47" applyNumberFormat="1" applyFont="1" applyBorder="1" applyAlignment="1">
      <alignment horizontal="center"/>
    </xf>
    <xf numFmtId="5" fontId="3" fillId="0" borderId="10" xfId="2" applyNumberFormat="1" applyFont="1" applyBorder="1" applyAlignment="1">
      <alignment horizontal="center" vertical="center" wrapText="1"/>
    </xf>
    <xf numFmtId="5" fontId="2" fillId="0" borderId="4" xfId="0" applyNumberFormat="1" applyFont="1" applyBorder="1"/>
    <xf numFmtId="5" fontId="2" fillId="0" borderId="16" xfId="0" applyNumberFormat="1" applyFont="1" applyBorder="1"/>
    <xf numFmtId="180" fontId="14" fillId="0" borderId="1" xfId="0" applyNumberFormat="1" applyFont="1" applyBorder="1"/>
    <xf numFmtId="180" fontId="14" fillId="0" borderId="15" xfId="0" applyNumberFormat="1" applyFont="1" applyBorder="1"/>
    <xf numFmtId="180" fontId="20" fillId="0" borderId="15" xfId="0" applyNumberFormat="1" applyFont="1" applyBorder="1"/>
    <xf numFmtId="5" fontId="3" fillId="6" borderId="10" xfId="2" applyNumberFormat="1" applyFont="1" applyFill="1" applyBorder="1" applyAlignment="1">
      <alignment horizontal="center" vertical="center" wrapText="1"/>
    </xf>
    <xf numFmtId="5" fontId="3" fillId="0" borderId="8" xfId="2" applyNumberFormat="1" applyFont="1" applyFill="1" applyBorder="1" applyAlignment="1">
      <alignment horizontal="center" vertical="center" wrapText="1"/>
    </xf>
    <xf numFmtId="5" fontId="3" fillId="0" borderId="3" xfId="2" applyNumberFormat="1" applyFont="1" applyFill="1" applyBorder="1" applyAlignment="1">
      <alignment horizontal="center" vertical="center" wrapText="1"/>
    </xf>
    <xf numFmtId="5" fontId="3" fillId="0" borderId="15" xfId="2" applyNumberFormat="1" applyFont="1" applyBorder="1" applyAlignment="1">
      <alignment horizontal="center" vertical="center" wrapText="1"/>
    </xf>
    <xf numFmtId="181" fontId="3" fillId="6" borderId="10" xfId="2" applyNumberFormat="1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/>
    </xf>
    <xf numFmtId="0" fontId="18" fillId="0" borderId="10" xfId="0" applyFont="1" applyBorder="1" applyAlignment="1">
      <alignment horizontal="center"/>
    </xf>
    <xf numFmtId="0" fontId="20" fillId="0" borderId="10" xfId="0" applyFont="1" applyBorder="1" applyAlignment="1">
      <alignment horizontal="center"/>
    </xf>
    <xf numFmtId="5" fontId="3" fillId="0" borderId="16" xfId="2" applyNumberFormat="1" applyFont="1" applyBorder="1" applyAlignment="1">
      <alignment horizontal="center" vertical="center"/>
    </xf>
    <xf numFmtId="5" fontId="3" fillId="0" borderId="15" xfId="2" applyNumberFormat="1" applyFont="1" applyBorder="1" applyAlignment="1">
      <alignment horizontal="center" vertical="center"/>
    </xf>
  </cellXfs>
  <cellStyles count="48">
    <cellStyle name="$" xfId="3" xr:uid="{00000000-0005-0000-0000-000000000000}"/>
    <cellStyle name="$_CCA-Request_H11bps" xfId="4" xr:uid="{00000000-0005-0000-0000-000001000000}"/>
    <cellStyle name="$_CCA-Request_H11bps July 9" xfId="5" xr:uid="{00000000-0005-0000-0000-000002000000}"/>
    <cellStyle name="$comma" xfId="6" xr:uid="{00000000-0005-0000-0000-000003000000}"/>
    <cellStyle name="_Comma" xfId="7" xr:uid="{00000000-0005-0000-0000-000004000000}"/>
    <cellStyle name="_Currency" xfId="8" xr:uid="{00000000-0005-0000-0000-000005000000}"/>
    <cellStyle name="_CurrencySpace" xfId="9" xr:uid="{00000000-0005-0000-0000-000006000000}"/>
    <cellStyle name="_Multiple" xfId="10" xr:uid="{00000000-0005-0000-0000-000007000000}"/>
    <cellStyle name="_MultipleSpace" xfId="11" xr:uid="{00000000-0005-0000-0000-000008000000}"/>
    <cellStyle name="_Percent" xfId="12" xr:uid="{00000000-0005-0000-0000-000009000000}"/>
    <cellStyle name="_PercentSpace" xfId="13" xr:uid="{00000000-0005-0000-0000-00000A000000}"/>
    <cellStyle name="_PercentSpace_AR Analysis 061207" xfId="14" xr:uid="{00000000-0005-0000-0000-00000B000000}"/>
    <cellStyle name="_PercentSpace_RMDx BP050513a 051212a" xfId="15" xr:uid="{00000000-0005-0000-0000-00000C000000}"/>
    <cellStyle name="Comma" xfId="1" builtinId="3"/>
    <cellStyle name="Comma 2" xfId="16" xr:uid="{00000000-0005-0000-0000-00000E000000}"/>
    <cellStyle name="comma zerodec" xfId="17" xr:uid="{00000000-0005-0000-0000-00000F000000}"/>
    <cellStyle name="Currency" xfId="2" builtinId="4"/>
    <cellStyle name="Currency 2" xfId="18" xr:uid="{00000000-0005-0000-0000-000011000000}"/>
    <cellStyle name="Currency1" xfId="19" xr:uid="{00000000-0005-0000-0000-000012000000}"/>
    <cellStyle name="Dollar (zero dec)" xfId="20" xr:uid="{00000000-0005-0000-0000-000013000000}"/>
    <cellStyle name="Grey" xfId="21" xr:uid="{00000000-0005-0000-0000-000014000000}"/>
    <cellStyle name="Header1" xfId="22" xr:uid="{00000000-0005-0000-0000-000015000000}"/>
    <cellStyle name="Header2" xfId="23" xr:uid="{00000000-0005-0000-0000-000016000000}"/>
    <cellStyle name="Input [yellow]" xfId="24" xr:uid="{00000000-0005-0000-0000-000017000000}"/>
    <cellStyle name="multiple" xfId="25" xr:uid="{00000000-0005-0000-0000-000018000000}"/>
    <cellStyle name="Normal" xfId="0" builtinId="0"/>
    <cellStyle name="Normal - Style1" xfId="26" xr:uid="{00000000-0005-0000-0000-00001A000000}"/>
    <cellStyle name="Normal 2" xfId="27" xr:uid="{00000000-0005-0000-0000-00001B000000}"/>
    <cellStyle name="Normal 3" xfId="28" xr:uid="{00000000-0005-0000-0000-00001C000000}"/>
    <cellStyle name="Number" xfId="29" xr:uid="{00000000-0005-0000-0000-00001D000000}"/>
    <cellStyle name="OH01" xfId="30" xr:uid="{00000000-0005-0000-0000-00001E000000}"/>
    <cellStyle name="OHnplode" xfId="31" xr:uid="{00000000-0005-0000-0000-00001F000000}"/>
    <cellStyle name="Percent" xfId="47" builtinId="5"/>
    <cellStyle name="Percent [2]" xfId="32" xr:uid="{00000000-0005-0000-0000-000021000000}"/>
    <cellStyle name="Percent 2" xfId="33" xr:uid="{00000000-0005-0000-0000-000022000000}"/>
    <cellStyle name="PSChar" xfId="34" xr:uid="{00000000-0005-0000-0000-000023000000}"/>
    <cellStyle name="PSDate" xfId="35" xr:uid="{00000000-0005-0000-0000-000024000000}"/>
    <cellStyle name="PSDec" xfId="36" xr:uid="{00000000-0005-0000-0000-000025000000}"/>
    <cellStyle name="PSHeading" xfId="37" xr:uid="{00000000-0005-0000-0000-000026000000}"/>
    <cellStyle name="PSInt" xfId="38" xr:uid="{00000000-0005-0000-0000-000027000000}"/>
    <cellStyle name="PSSpacer" xfId="39" xr:uid="{00000000-0005-0000-0000-000028000000}"/>
    <cellStyle name="ShOut" xfId="40" xr:uid="{00000000-0005-0000-0000-000029000000}"/>
    <cellStyle name="Style 1" xfId="41" xr:uid="{00000000-0005-0000-0000-00002A000000}"/>
    <cellStyle name="Style 2" xfId="42" xr:uid="{00000000-0005-0000-0000-00002B000000}"/>
    <cellStyle name="Style 3" xfId="43" xr:uid="{00000000-0005-0000-0000-00002C000000}"/>
    <cellStyle name="x" xfId="44" xr:uid="{00000000-0005-0000-0000-00002D000000}"/>
    <cellStyle name="x_CCA-Request_H11bps" xfId="45" xr:uid="{00000000-0005-0000-0000-00002E000000}"/>
    <cellStyle name="x_CCA-Request_H11bps July 9" xfId="46" xr:uid="{00000000-0005-0000-0000-00002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8"/>
  <sheetViews>
    <sheetView zoomScale="130" zoomScaleNormal="130" workbookViewId="0"/>
  </sheetViews>
  <sheetFormatPr defaultRowHeight="15"/>
  <cols>
    <col min="1" max="1" width="45.7109375" bestFit="1" customWidth="1"/>
    <col min="2" max="2" width="39.7109375" customWidth="1"/>
    <col min="3" max="3" width="10.140625" bestFit="1" customWidth="1"/>
    <col min="4" max="4" width="8.28515625" bestFit="1" customWidth="1"/>
    <col min="5" max="5" width="5.42578125" bestFit="1" customWidth="1"/>
    <col min="6" max="6" width="10.7109375" bestFit="1" customWidth="1"/>
  </cols>
  <sheetData>
    <row r="1" spans="1:8" s="6" customFormat="1" ht="12">
      <c r="A1" s="29" t="s">
        <v>0</v>
      </c>
      <c r="D1" s="27"/>
      <c r="E1" s="28"/>
    </row>
    <row r="2" spans="1:8" s="6" customFormat="1" ht="12"/>
    <row r="3" spans="1:8" s="6" customFormat="1">
      <c r="C3" s="96">
        <v>2026</v>
      </c>
      <c r="D3" s="97"/>
      <c r="E3" s="97"/>
      <c r="F3" s="97"/>
    </row>
    <row r="4" spans="1:8" s="23" customFormat="1" ht="36">
      <c r="A4" s="26"/>
      <c r="B4" s="26"/>
      <c r="C4" s="24" t="s">
        <v>1</v>
      </c>
      <c r="D4" s="49" t="s">
        <v>2</v>
      </c>
      <c r="E4" s="49"/>
      <c r="F4" s="24" t="s">
        <v>3</v>
      </c>
    </row>
    <row r="5" spans="1:8" s="6" customFormat="1" ht="12">
      <c r="A5" s="20" t="s">
        <v>4</v>
      </c>
      <c r="B5" s="20" t="s">
        <v>4</v>
      </c>
      <c r="C5" s="17">
        <v>1126797.6006159065</v>
      </c>
      <c r="D5" s="21">
        <v>3.698</v>
      </c>
      <c r="E5" s="21" t="s">
        <v>5</v>
      </c>
      <c r="F5" s="36">
        <v>4166897.5270776222</v>
      </c>
      <c r="G5" s="7"/>
      <c r="H5" s="76"/>
    </row>
    <row r="6" spans="1:8" s="6" customFormat="1" ht="12">
      <c r="A6" s="20" t="s">
        <v>6</v>
      </c>
      <c r="B6" s="20" t="s">
        <v>6</v>
      </c>
      <c r="C6" s="17">
        <v>65874.982270984998</v>
      </c>
      <c r="D6" s="21">
        <v>5.9166999999999996</v>
      </c>
      <c r="E6" s="21" t="s">
        <v>5</v>
      </c>
      <c r="F6" s="36">
        <v>389762.50760273694</v>
      </c>
      <c r="G6" s="7"/>
      <c r="H6" s="76"/>
    </row>
    <row r="7" spans="1:8" s="6" customFormat="1" ht="12">
      <c r="A7" s="20" t="s">
        <v>7</v>
      </c>
      <c r="B7" s="20" t="s">
        <v>7</v>
      </c>
      <c r="C7" s="17">
        <v>680599.45429056347</v>
      </c>
      <c r="D7" s="21">
        <v>2.2187000000000001</v>
      </c>
      <c r="E7" s="21" t="s">
        <v>5</v>
      </c>
      <c r="F7" s="36">
        <v>1510046.0092344733</v>
      </c>
      <c r="G7" s="7"/>
      <c r="H7" s="76"/>
    </row>
    <row r="8" spans="1:8" s="6" customFormat="1" ht="12">
      <c r="A8" s="22" t="s">
        <v>8</v>
      </c>
      <c r="B8" s="22" t="s">
        <v>8</v>
      </c>
      <c r="C8" s="17">
        <v>723.25199999999995</v>
      </c>
      <c r="D8" s="21">
        <v>711.95460000000003</v>
      </c>
      <c r="E8" s="21" t="s">
        <v>9</v>
      </c>
      <c r="F8" s="36">
        <v>514922.58835919999</v>
      </c>
      <c r="G8" s="7"/>
      <c r="H8" s="76"/>
    </row>
    <row r="9" spans="1:8" s="6" customFormat="1" ht="12" hidden="1">
      <c r="A9" s="22" t="s">
        <v>10</v>
      </c>
      <c r="B9" s="22" t="s">
        <v>10</v>
      </c>
      <c r="C9" s="17">
        <v>0</v>
      </c>
      <c r="D9" s="21">
        <v>711.95460000000003</v>
      </c>
      <c r="E9" s="21"/>
      <c r="F9" s="36">
        <v>0</v>
      </c>
      <c r="G9" s="7"/>
      <c r="H9" s="76"/>
    </row>
    <row r="10" spans="1:8" s="6" customFormat="1" ht="12">
      <c r="A10" s="20" t="s">
        <v>11</v>
      </c>
      <c r="B10" s="20" t="s">
        <v>12</v>
      </c>
      <c r="C10" s="17">
        <v>11172</v>
      </c>
      <c r="D10" s="18">
        <v>824.28</v>
      </c>
      <c r="E10" s="18" t="s">
        <v>13</v>
      </c>
      <c r="F10" s="36">
        <v>9208856.1600000001</v>
      </c>
      <c r="G10" s="7"/>
      <c r="H10" s="76"/>
    </row>
    <row r="11" spans="1:8" s="6" customFormat="1" ht="12">
      <c r="A11" s="19" t="s">
        <v>14</v>
      </c>
      <c r="B11" s="19" t="s">
        <v>15</v>
      </c>
      <c r="C11" s="17">
        <v>7464.6995515695071</v>
      </c>
      <c r="D11" s="18">
        <v>417.59</v>
      </c>
      <c r="E11" s="18" t="s">
        <v>13</v>
      </c>
      <c r="F11" s="36">
        <v>3117183.8857399104</v>
      </c>
      <c r="G11" s="7"/>
      <c r="H11" s="76"/>
    </row>
    <row r="12" spans="1:8" s="6" customFormat="1" ht="12">
      <c r="A12" s="15" t="s">
        <v>16</v>
      </c>
      <c r="B12" s="15" t="s">
        <v>16</v>
      </c>
      <c r="C12" s="14"/>
      <c r="D12" s="14"/>
      <c r="E12" s="14"/>
      <c r="F12" s="16">
        <f>SUM(F5:F11)</f>
        <v>18907668.678013943</v>
      </c>
      <c r="G12" s="7"/>
    </row>
    <row r="13" spans="1:8" s="41" customFormat="1" ht="36">
      <c r="A13" s="77" t="s">
        <v>17</v>
      </c>
      <c r="B13" s="77" t="s">
        <v>18</v>
      </c>
      <c r="C13" s="78"/>
      <c r="D13" s="78"/>
      <c r="E13" s="78"/>
      <c r="F13" s="79">
        <v>73895081.660770372</v>
      </c>
      <c r="G13" s="80"/>
    </row>
    <row r="14" spans="1:8" s="6" customFormat="1" ht="12">
      <c r="A14" s="7"/>
      <c r="B14" s="7"/>
      <c r="F14" s="8"/>
      <c r="G14" s="7"/>
    </row>
    <row r="15" spans="1:8" s="10" customFormat="1" ht="12">
      <c r="A15" s="7" t="s">
        <v>19</v>
      </c>
      <c r="B15" s="7" t="s">
        <v>20</v>
      </c>
      <c r="C15" s="13"/>
      <c r="D15" s="11"/>
      <c r="E15" s="11"/>
      <c r="F15" s="13">
        <f>F13-F12</f>
        <v>54987412.982756428</v>
      </c>
      <c r="G15" s="12"/>
      <c r="H15" s="13"/>
    </row>
    <row r="16" spans="1:8" s="6" customFormat="1" ht="12">
      <c r="A16" s="7" t="s">
        <v>21</v>
      </c>
      <c r="B16" s="7" t="s">
        <v>22</v>
      </c>
      <c r="C16" s="9">
        <v>30219073.370817419</v>
      </c>
      <c r="G16" s="7"/>
    </row>
    <row r="17" spans="1:7" s="6" customFormat="1" ht="12">
      <c r="A17" s="7"/>
      <c r="B17" s="7"/>
      <c r="F17" s="8"/>
      <c r="G17" s="7"/>
    </row>
    <row r="18" spans="1:7" s="1" customFormat="1" ht="12">
      <c r="A18" s="3" t="s">
        <v>23</v>
      </c>
      <c r="B18" s="3" t="s">
        <v>24</v>
      </c>
      <c r="C18" s="2"/>
      <c r="D18" s="5">
        <f>ROUND(F15/C16,4)</f>
        <v>1.8196000000000001</v>
      </c>
      <c r="E18" s="2"/>
      <c r="F18" s="4"/>
      <c r="G18" s="48"/>
    </row>
  </sheetData>
  <mergeCells count="1">
    <mergeCell ref="C3:F3"/>
  </mergeCells>
  <pageMargins left="0.25" right="0.25" top="1.3270833333333301" bottom="0.75" header="0.3" footer="0.3"/>
  <pageSetup paperSize="17" scale="97" orientation="landscape" r:id="rId1"/>
  <headerFooter>
    <oddHeader>&amp;RFiled: 2017-03-31
EB-2017-XXXX
Exhibit H
Tab 1
Schedule 3
Page &amp;P of &amp;N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25"/>
  <sheetViews>
    <sheetView zoomScale="130" zoomScaleNormal="130" workbookViewId="0"/>
  </sheetViews>
  <sheetFormatPr defaultRowHeight="15"/>
  <cols>
    <col min="1" max="1" width="10.28515625" customWidth="1"/>
    <col min="2" max="2" width="57" customWidth="1"/>
    <col min="3" max="3" width="10.42578125" bestFit="1" customWidth="1"/>
    <col min="4" max="4" width="11.140625" bestFit="1" customWidth="1"/>
    <col min="5" max="6" width="19" bestFit="1" customWidth="1"/>
    <col min="7" max="7" width="19.42578125" customWidth="1"/>
  </cols>
  <sheetData>
    <row r="1" spans="1:7" s="6" customFormat="1" ht="12">
      <c r="A1" s="29" t="s">
        <v>25</v>
      </c>
      <c r="B1" s="29"/>
      <c r="C1" s="28"/>
      <c r="D1" s="28"/>
    </row>
    <row r="2" spans="1:7" s="6" customFormat="1" ht="12"/>
    <row r="3" spans="1:7" s="6" customFormat="1">
      <c r="C3" s="96">
        <v>2023</v>
      </c>
      <c r="D3" s="97"/>
      <c r="E3" s="81">
        <v>2024</v>
      </c>
      <c r="F3" s="81">
        <v>2025</v>
      </c>
      <c r="G3" s="81">
        <v>2026</v>
      </c>
    </row>
    <row r="4" spans="1:7" s="6" customFormat="1" ht="12">
      <c r="A4" s="6" t="s">
        <v>26</v>
      </c>
      <c r="C4" s="39">
        <v>1.5241592597097016E-2</v>
      </c>
      <c r="D4" s="50"/>
      <c r="E4" s="58"/>
      <c r="F4" s="58"/>
      <c r="G4" s="58"/>
    </row>
    <row r="5" spans="1:7" s="23" customFormat="1" ht="72">
      <c r="A5" s="38" t="s">
        <v>27</v>
      </c>
      <c r="B5" s="38" t="s">
        <v>28</v>
      </c>
      <c r="C5" s="24" t="s">
        <v>29</v>
      </c>
      <c r="D5" s="25" t="s">
        <v>30</v>
      </c>
      <c r="E5" s="59"/>
      <c r="F5" s="59"/>
      <c r="G5" s="59"/>
    </row>
    <row r="6" spans="1:7" s="6" customFormat="1" ht="12">
      <c r="A6" s="35" t="s">
        <v>31</v>
      </c>
      <c r="B6" s="34" t="s">
        <v>32</v>
      </c>
      <c r="C6" s="85">
        <v>120210.46811591153</v>
      </c>
      <c r="D6" s="85">
        <v>1832.198980929044</v>
      </c>
      <c r="E6" s="60"/>
      <c r="F6" s="60"/>
      <c r="G6" s="60"/>
    </row>
    <row r="7" spans="1:7" s="6" customFormat="1" ht="12">
      <c r="A7" s="74" t="s">
        <v>33</v>
      </c>
      <c r="B7" s="34" t="s">
        <v>34</v>
      </c>
      <c r="C7" s="85">
        <v>0</v>
      </c>
      <c r="D7" s="85">
        <v>0</v>
      </c>
      <c r="E7" s="60"/>
      <c r="F7" s="60"/>
      <c r="G7" s="60"/>
    </row>
    <row r="8" spans="1:7" s="6" customFormat="1" ht="12">
      <c r="A8" s="74" t="s">
        <v>35</v>
      </c>
      <c r="B8" s="34" t="s">
        <v>36</v>
      </c>
      <c r="C8" s="85">
        <v>97571.176011103817</v>
      </c>
      <c r="D8" s="85">
        <v>97571.176011103817</v>
      </c>
      <c r="E8" s="60"/>
      <c r="F8" s="60"/>
      <c r="G8" s="60"/>
    </row>
    <row r="9" spans="1:7" s="6" customFormat="1" ht="12">
      <c r="A9" s="74" t="s">
        <v>37</v>
      </c>
      <c r="B9" s="34" t="s">
        <v>38</v>
      </c>
      <c r="C9" s="85">
        <v>29018.393512765131</v>
      </c>
      <c r="D9" s="85">
        <v>29018.393512765131</v>
      </c>
      <c r="E9" s="60"/>
      <c r="F9" s="60"/>
      <c r="G9" s="60"/>
    </row>
    <row r="10" spans="1:7" s="6" customFormat="1" ht="12">
      <c r="A10" s="74" t="s">
        <v>39</v>
      </c>
      <c r="B10" s="34" t="s">
        <v>40</v>
      </c>
      <c r="C10" s="85">
        <v>472881.08423146908</v>
      </c>
      <c r="D10" s="85">
        <v>7207.46083272957</v>
      </c>
      <c r="E10" s="60"/>
      <c r="F10" s="60"/>
      <c r="G10" s="60"/>
    </row>
    <row r="11" spans="1:7" s="6" customFormat="1" ht="12">
      <c r="A11" s="74" t="s">
        <v>41</v>
      </c>
      <c r="B11" s="34" t="s">
        <v>42</v>
      </c>
      <c r="C11" s="85">
        <v>106303.11357156462</v>
      </c>
      <c r="D11" s="85">
        <v>106303.11357156462</v>
      </c>
      <c r="E11" s="60"/>
      <c r="F11" s="60"/>
      <c r="G11" s="60"/>
    </row>
    <row r="12" spans="1:7" s="6" customFormat="1" ht="12">
      <c r="A12" s="74" t="s">
        <v>43</v>
      </c>
      <c r="B12" s="34" t="s">
        <v>44</v>
      </c>
      <c r="C12" s="85">
        <v>232358.89597623146</v>
      </c>
      <c r="D12" s="85">
        <v>232358.89597623146</v>
      </c>
      <c r="E12" s="60"/>
      <c r="F12" s="60"/>
      <c r="G12" s="60"/>
    </row>
    <row r="13" spans="1:7" s="6" customFormat="1" ht="12">
      <c r="A13" s="74" t="s">
        <v>45</v>
      </c>
      <c r="B13" s="34" t="s">
        <v>46</v>
      </c>
      <c r="C13" s="85">
        <v>5295543.1325745061</v>
      </c>
      <c r="D13" s="85">
        <v>80712.511007055538</v>
      </c>
      <c r="E13" s="60"/>
      <c r="F13" s="60"/>
      <c r="G13" s="60"/>
    </row>
    <row r="14" spans="1:7" s="6" customFormat="1" ht="12">
      <c r="A14" s="75"/>
      <c r="B14" s="38" t="s">
        <v>47</v>
      </c>
      <c r="C14" s="85"/>
      <c r="D14" s="85"/>
      <c r="E14" s="61"/>
      <c r="F14" s="61"/>
      <c r="G14" s="61"/>
    </row>
    <row r="15" spans="1:7" s="6" customFormat="1">
      <c r="A15" s="35" t="s">
        <v>48</v>
      </c>
      <c r="B15" s="34" t="s">
        <v>49</v>
      </c>
      <c r="C15" s="85">
        <v>17573471.714680672</v>
      </c>
      <c r="D15" s="85">
        <v>267847.69639177073</v>
      </c>
      <c r="E15" s="62"/>
      <c r="F15" s="62"/>
      <c r="G15" s="62"/>
    </row>
    <row r="16" spans="1:7" s="6" customFormat="1" ht="12">
      <c r="A16" s="35" t="s">
        <v>50</v>
      </c>
      <c r="B16" s="34" t="s">
        <v>51</v>
      </c>
      <c r="C16" s="85">
        <v>17590593.737287331</v>
      </c>
      <c r="D16" s="85">
        <v>268108.6632847797</v>
      </c>
      <c r="E16" s="61"/>
      <c r="F16" s="61"/>
      <c r="G16" s="61"/>
    </row>
    <row r="17" spans="1:7" s="10" customFormat="1" ht="12">
      <c r="A17" s="35" t="s">
        <v>52</v>
      </c>
      <c r="B17" s="34" t="s">
        <v>53</v>
      </c>
      <c r="C17" s="85">
        <v>11989621.57003713</v>
      </c>
      <c r="D17" s="85">
        <v>182740.92736387262</v>
      </c>
      <c r="E17" s="63"/>
      <c r="F17" s="63"/>
      <c r="G17" s="63"/>
    </row>
    <row r="18" spans="1:7" s="6" customFormat="1" ht="12">
      <c r="A18" s="35" t="s">
        <v>54</v>
      </c>
      <c r="B18" s="34" t="s">
        <v>55</v>
      </c>
      <c r="C18" s="85">
        <v>304466.60595421819</v>
      </c>
      <c r="D18" s="85">
        <v>4640.5559673750658</v>
      </c>
      <c r="E18" s="64"/>
      <c r="F18" s="64"/>
      <c r="G18" s="64"/>
    </row>
    <row r="19" spans="1:7" s="6" customFormat="1" ht="12">
      <c r="A19" s="35" t="s">
        <v>56</v>
      </c>
      <c r="B19" s="34" t="s">
        <v>57</v>
      </c>
      <c r="C19" s="85">
        <v>2664943.3725975673</v>
      </c>
      <c r="D19" s="85">
        <v>40617.981179465838</v>
      </c>
      <c r="E19" s="65"/>
      <c r="F19" s="65"/>
      <c r="G19" s="65"/>
    </row>
    <row r="20" spans="1:7" s="6" customFormat="1" ht="12">
      <c r="A20" s="35" t="s">
        <v>58</v>
      </c>
      <c r="B20" s="34"/>
      <c r="C20" s="44"/>
      <c r="D20" s="51"/>
      <c r="E20" s="37"/>
      <c r="F20" s="37"/>
      <c r="G20" s="37"/>
    </row>
    <row r="21" spans="1:7" s="6" customFormat="1" ht="12">
      <c r="A21" s="35"/>
      <c r="B21" s="34"/>
      <c r="C21" s="52"/>
      <c r="D21" s="53"/>
      <c r="E21" s="37"/>
      <c r="F21" s="37"/>
      <c r="G21" s="37"/>
    </row>
    <row r="22" spans="1:7" s="6" customFormat="1" ht="12">
      <c r="A22" s="35"/>
      <c r="B22" s="31" t="s">
        <v>59</v>
      </c>
      <c r="C22" s="52"/>
      <c r="D22" s="53"/>
      <c r="E22" s="57">
        <v>5.3661830575936549E-2</v>
      </c>
      <c r="F22" s="57">
        <v>3.45566946208858E-2</v>
      </c>
      <c r="G22" s="57">
        <v>5.0253268556220525E-2</v>
      </c>
    </row>
    <row r="23" spans="1:7" s="1" customFormat="1" ht="12">
      <c r="B23" s="31" t="s">
        <v>60</v>
      </c>
      <c r="C23" s="48"/>
      <c r="D23" s="86">
        <f>SUM(D6:D19)</f>
        <v>1318959.574079643</v>
      </c>
      <c r="E23" s="87">
        <f>$D23*(1+E22)</f>
        <v>1389737.3592804144</v>
      </c>
      <c r="F23" s="87">
        <f>$E23*(1+F22)</f>
        <v>1437762.0888083039</v>
      </c>
      <c r="G23" s="87">
        <f>$F23*(1+G22)</f>
        <v>1510014.3331771402</v>
      </c>
    </row>
    <row r="24" spans="1:7" s="1" customFormat="1" ht="12">
      <c r="B24" s="31" t="s">
        <v>61</v>
      </c>
      <c r="C24" s="48"/>
      <c r="D24" s="54">
        <v>683547.2515187544</v>
      </c>
      <c r="E24" s="56">
        <v>686106.7253646187</v>
      </c>
      <c r="F24" s="56">
        <v>680876.6918956266</v>
      </c>
      <c r="G24" s="56">
        <v>680599.45429056347</v>
      </c>
    </row>
    <row r="25" spans="1:7">
      <c r="A25" s="32"/>
      <c r="B25" s="31" t="s">
        <v>62</v>
      </c>
      <c r="C25" s="55"/>
      <c r="D25" s="88">
        <f>ROUND(D23/D24,4)</f>
        <v>1.9296</v>
      </c>
      <c r="E25" s="89">
        <f>E23/E24</f>
        <v>2.0255410826090712</v>
      </c>
      <c r="F25" s="90">
        <f>F23/F24</f>
        <v>2.1116335834693287</v>
      </c>
      <c r="G25" s="90">
        <f>G23/G24</f>
        <v>2.2186534585913442</v>
      </c>
    </row>
  </sheetData>
  <mergeCells count="1">
    <mergeCell ref="C3:D3"/>
  </mergeCells>
  <pageMargins left="0.25" right="0.25" top="1.3270833333333301" bottom="0.75" header="0.3" footer="0.3"/>
  <pageSetup paperSize="17" orientation="landscape" r:id="rId1"/>
  <headerFooter>
    <oddHeader>&amp;RFiled: 2017-03-31
EB-2017-XXXX
Exhibit H
Tab 1
Schedule 3
Page &amp;P of &amp;N</oddHeader>
  </headerFooter>
  <ignoredErrors>
    <ignoredError sqref="A6:A19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28"/>
  <sheetViews>
    <sheetView tabSelected="1" zoomScale="145" zoomScaleNormal="145" workbookViewId="0"/>
  </sheetViews>
  <sheetFormatPr defaultColWidth="8.85546875" defaultRowHeight="12"/>
  <cols>
    <col min="1" max="1" width="6.28515625" style="30" customWidth="1"/>
    <col min="2" max="2" width="51.85546875" style="30" customWidth="1"/>
    <col min="3" max="3" width="12.5703125" style="30" bestFit="1" customWidth="1"/>
    <col min="4" max="4" width="12.140625" style="30" bestFit="1" customWidth="1"/>
    <col min="5" max="6" width="11.5703125" style="30" bestFit="1" customWidth="1"/>
    <col min="7" max="7" width="12.140625" style="30" customWidth="1"/>
    <col min="8" max="16384" width="8.85546875" style="30"/>
  </cols>
  <sheetData>
    <row r="1" spans="1:4" s="6" customFormat="1">
      <c r="A1" s="29" t="s">
        <v>63</v>
      </c>
      <c r="B1" s="29"/>
      <c r="C1" s="28"/>
      <c r="D1" s="28"/>
    </row>
    <row r="2" spans="1:4" s="6" customFormat="1"/>
    <row r="3" spans="1:4" s="6" customFormat="1">
      <c r="C3" s="96">
        <v>2023</v>
      </c>
      <c r="D3" s="98"/>
    </row>
    <row r="4" spans="1:4" s="23" customFormat="1" ht="24">
      <c r="A4" s="6"/>
      <c r="B4" s="6"/>
      <c r="C4" s="47" t="s">
        <v>64</v>
      </c>
      <c r="D4" s="47" t="s">
        <v>65</v>
      </c>
    </row>
    <row r="5" spans="1:4" s="6" customFormat="1">
      <c r="B5" s="6" t="s">
        <v>66</v>
      </c>
      <c r="C5" s="91">
        <v>203280305.51405093</v>
      </c>
      <c r="D5" s="91">
        <v>203280305.51405093</v>
      </c>
    </row>
    <row r="6" spans="1:4" s="6" customFormat="1">
      <c r="B6" s="6" t="s">
        <v>67</v>
      </c>
      <c r="C6" s="91">
        <v>86959404.179838389</v>
      </c>
      <c r="D6" s="46"/>
    </row>
    <row r="7" spans="1:4" s="6" customFormat="1">
      <c r="B7" s="6" t="s">
        <v>68</v>
      </c>
      <c r="C7" s="91">
        <v>97333863.42886515</v>
      </c>
      <c r="D7" s="45"/>
    </row>
    <row r="8" spans="1:4" s="6" customFormat="1">
      <c r="B8" s="6" t="s">
        <v>69</v>
      </c>
      <c r="C8" s="92"/>
      <c r="D8" s="72">
        <f>D5/SUM(C5:C7)</f>
        <v>0.5244947530250389</v>
      </c>
    </row>
    <row r="9" spans="1:4" s="6" customFormat="1">
      <c r="A9" s="29"/>
      <c r="B9" s="1" t="s">
        <v>70</v>
      </c>
      <c r="C9" s="93"/>
      <c r="D9" s="73"/>
    </row>
    <row r="10" spans="1:4" s="6" customFormat="1">
      <c r="A10" s="29" t="s">
        <v>71</v>
      </c>
      <c r="B10" s="6" t="s">
        <v>72</v>
      </c>
      <c r="C10" s="94">
        <v>290239709.69388926</v>
      </c>
      <c r="D10" s="99">
        <v>203280305.51405093</v>
      </c>
    </row>
    <row r="11" spans="1:4" s="6" customFormat="1">
      <c r="A11" s="29" t="s">
        <v>73</v>
      </c>
      <c r="B11" s="6" t="s">
        <v>74</v>
      </c>
      <c r="C11" s="94">
        <v>136350800.99522918</v>
      </c>
      <c r="D11" s="100"/>
    </row>
    <row r="12" spans="1:4" s="6" customFormat="1">
      <c r="A12" s="29" t="s">
        <v>75</v>
      </c>
      <c r="B12" s="6" t="s">
        <v>76</v>
      </c>
      <c r="C12" s="94">
        <v>177887774.9111059</v>
      </c>
      <c r="D12" s="85">
        <v>93301204.568174198</v>
      </c>
    </row>
    <row r="13" spans="1:4" s="6" customFormat="1">
      <c r="A13" s="29" t="s">
        <v>77</v>
      </c>
      <c r="B13" s="6" t="s">
        <v>78</v>
      </c>
      <c r="C13" s="94">
        <v>461417512.51684433</v>
      </c>
      <c r="D13" s="85">
        <v>242011064.26895007</v>
      </c>
    </row>
    <row r="14" spans="1:4" s="6" customFormat="1">
      <c r="A14" s="29" t="s">
        <v>79</v>
      </c>
      <c r="B14" s="6" t="s">
        <v>80</v>
      </c>
      <c r="C14" s="94">
        <v>53710476.284571722</v>
      </c>
      <c r="D14" s="85">
        <v>28170862.993733656</v>
      </c>
    </row>
    <row r="15" spans="1:4" s="10" customFormat="1">
      <c r="A15" s="29" t="s">
        <v>81</v>
      </c>
      <c r="B15" s="6" t="s">
        <v>82</v>
      </c>
      <c r="C15" s="94">
        <v>241644265.92328733</v>
      </c>
      <c r="D15" s="85">
        <v>126741149.57535142</v>
      </c>
    </row>
    <row r="16" spans="1:4" s="6" customFormat="1">
      <c r="A16" s="29"/>
      <c r="B16" s="1" t="s">
        <v>83</v>
      </c>
      <c r="C16" s="94">
        <v>11805407.381171068</v>
      </c>
      <c r="D16" s="85">
        <v>0</v>
      </c>
    </row>
    <row r="17" spans="1:7" s="6" customFormat="1">
      <c r="A17" s="29" t="s">
        <v>84</v>
      </c>
      <c r="B17" s="6" t="s">
        <v>85</v>
      </c>
      <c r="C17" s="94">
        <v>354183711.92215312</v>
      </c>
      <c r="D17" s="85">
        <v>185767498.51010123</v>
      </c>
    </row>
    <row r="18" spans="1:7" s="1" customFormat="1">
      <c r="A18" s="29"/>
      <c r="B18" s="1" t="s">
        <v>86</v>
      </c>
      <c r="C18" s="94">
        <v>1727239659.628252</v>
      </c>
      <c r="D18" s="85">
        <v>879272085.43036139</v>
      </c>
    </row>
    <row r="19" spans="1:7" s="1" customFormat="1">
      <c r="A19" s="29"/>
      <c r="C19" s="33"/>
      <c r="D19" s="66"/>
    </row>
    <row r="20" spans="1:7" s="1" customFormat="1">
      <c r="A20" s="29"/>
      <c r="D20" s="82">
        <v>2023</v>
      </c>
      <c r="E20" s="83">
        <v>2024</v>
      </c>
      <c r="F20" s="83">
        <v>2025</v>
      </c>
      <c r="G20" s="83">
        <v>2026</v>
      </c>
    </row>
    <row r="21" spans="1:7">
      <c r="A21" s="6"/>
      <c r="B21" s="29" t="s">
        <v>59</v>
      </c>
      <c r="D21" s="67"/>
      <c r="E21" s="84">
        <f>Tab2of3!E22</f>
        <v>5.3661830575936549E-2</v>
      </c>
      <c r="F21" s="84">
        <f>Tab2of3!F22</f>
        <v>3.45566946208858E-2</v>
      </c>
      <c r="G21" s="84">
        <f>Tab2of3!G22</f>
        <v>5.0253268556220525E-2</v>
      </c>
    </row>
    <row r="22" spans="1:7">
      <c r="A22" s="6"/>
      <c r="B22" s="43" t="s">
        <v>87</v>
      </c>
      <c r="D22" s="68"/>
      <c r="E22" s="69"/>
      <c r="F22" s="69"/>
      <c r="G22" s="69"/>
    </row>
    <row r="23" spans="1:7">
      <c r="A23" s="6"/>
      <c r="B23" s="41" t="s">
        <v>88</v>
      </c>
      <c r="D23" s="91">
        <f>$D18</f>
        <v>879272085.43036139</v>
      </c>
      <c r="E23" s="91">
        <f>(1+E21)*D18</f>
        <v>926455435.10887599</v>
      </c>
      <c r="F23" s="91">
        <f>(1+F21)*E23</f>
        <v>958470672.65979326</v>
      </c>
      <c r="G23" s="91">
        <f>(1+G21)*F23</f>
        <v>1006636956.7762271</v>
      </c>
    </row>
    <row r="24" spans="1:7">
      <c r="A24" s="6"/>
      <c r="B24" s="42" t="s">
        <v>89</v>
      </c>
      <c r="D24" s="68">
        <v>30016.286982472244</v>
      </c>
      <c r="E24" s="70"/>
      <c r="F24" s="70"/>
      <c r="G24" s="70"/>
    </row>
    <row r="25" spans="1:7" ht="14.25">
      <c r="A25" s="6"/>
      <c r="B25" s="42" t="s">
        <v>90</v>
      </c>
      <c r="D25" s="71">
        <v>87809.227034442243</v>
      </c>
      <c r="E25" s="70"/>
      <c r="F25" s="70"/>
      <c r="G25" s="70"/>
    </row>
    <row r="26" spans="1:7">
      <c r="A26" s="6"/>
      <c r="B26" s="41" t="s">
        <v>91</v>
      </c>
      <c r="D26" s="68">
        <f>SUM(D24:D25)</f>
        <v>117825.51401691449</v>
      </c>
      <c r="E26" s="68">
        <f>D26</f>
        <v>117825.51401691449</v>
      </c>
      <c r="F26" s="68">
        <f>E26</f>
        <v>117825.51401691449</v>
      </c>
      <c r="G26" s="68">
        <f>F26</f>
        <v>117825.51401691449</v>
      </c>
    </row>
    <row r="27" spans="1:7">
      <c r="A27" s="6"/>
      <c r="B27" s="6"/>
      <c r="D27" s="68"/>
      <c r="E27" s="70"/>
      <c r="F27" s="70"/>
      <c r="G27" s="70"/>
    </row>
    <row r="28" spans="1:7">
      <c r="A28" s="6"/>
      <c r="B28" s="40" t="s">
        <v>92</v>
      </c>
      <c r="D28" s="95">
        <f>D23/D26/12</f>
        <v>621.87442505317449</v>
      </c>
      <c r="E28" s="95">
        <f t="shared" ref="E28:F28" si="0">E23/E26/12</f>
        <v>655.24534508988597</v>
      </c>
      <c r="F28" s="95">
        <f t="shared" si="0"/>
        <v>677.88845838191412</v>
      </c>
      <c r="G28" s="95">
        <f t="shared" ref="G28" si="1">G23/G26/12</f>
        <v>711.95456913214275</v>
      </c>
    </row>
  </sheetData>
  <mergeCells count="2">
    <mergeCell ref="C3:D3"/>
    <mergeCell ref="D10:D11"/>
  </mergeCells>
  <pageMargins left="0.25" right="0.25" top="1.3270833333333301" bottom="0.75" header="0.3" footer="0.3"/>
  <pageSetup paperSize="17" orientation="landscape" r:id="rId1"/>
  <headerFooter>
    <oddHeader>&amp;RFiled: 2017-03-31
EB-2017-XXXX
Exhibit H
Tab 1
Schedule 3
Page &amp;P of &amp;N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2A9886C0063524695E58E529275A6AB" ma:contentTypeVersion="59" ma:contentTypeDescription="Create a new document." ma:contentTypeScope="" ma:versionID="b86ebaa08207840992d73a43f20d557a">
  <xsd:schema xmlns:xsd="http://www.w3.org/2001/XMLSchema" xmlns:xs="http://www.w3.org/2001/XMLSchema" xmlns:p="http://schemas.microsoft.com/office/2006/metadata/properties" xmlns:ns2="7e651a3a-8d05-4ee0-9344-b668032e30e0" xmlns:ns3="1f5e108a-442b-424d-88d6-fdac133e65d6" targetNamespace="http://schemas.microsoft.com/office/2006/metadata/properties" ma:root="true" ma:fieldsID="0f4d950e9645e90f308b7eb7be4dbf28" ns2:_="" ns3:_="">
    <xsd:import namespace="7e651a3a-8d05-4ee0-9344-b668032e30e0"/>
    <xsd:import namespace="1f5e108a-442b-424d-88d6-fdac133e65d6"/>
    <xsd:element name="properties">
      <xsd:complexType>
        <xsd:sequence>
          <xsd:element name="documentManagement">
            <xsd:complexType>
              <xsd:all>
                <xsd:element ref="ns2:RA" minOccurs="0"/>
                <xsd:element ref="ns2:DraftReady" minOccurs="0"/>
                <xsd:element ref="ns2:TitleofExhibit" minOccurs="0"/>
                <xsd:element ref="ns2:TypeofDocument" minOccurs="0"/>
                <xsd:element ref="ns2:CaseNumber_x002f_DocketNumber" minOccurs="0"/>
                <xsd:element ref="ns2:RAContact" minOccurs="0"/>
                <xsd:element ref="ns2:Applicant" minOccurs="0"/>
                <xsd:element ref="ns2:Applicant0" minOccurs="0"/>
                <xsd:element ref="ns2:IssueDate" minOccurs="0"/>
                <xsd:element ref="ns2:DocumentType" minOccurs="0"/>
                <xsd:element ref="ns2:Docket" minOccurs="0"/>
                <xsd:element ref="ns2:Author0" minOccurs="0"/>
                <xsd:element ref="ns2:RAApproved" minOccurs="0"/>
                <xsd:element ref="ns2:Strategic" minOccurs="0"/>
                <xsd:element ref="ns2:Legal_x0020_Review" minOccurs="0"/>
                <xsd:element ref="ns2:Formatted" minOccurs="0"/>
                <xsd:element ref="ns2:PDF" minOccurs="0"/>
                <xsd:element ref="ns2:Confidential" minOccurs="0"/>
                <xsd:element ref="ns2:RADirectorApproved" minOccurs="0"/>
                <xsd:element ref="ns2:Witness" minOccurs="0"/>
                <xsd:element ref="ns2:Witness_x0020_Approved" minOccurs="0"/>
                <xsd:element ref="ns2:RRA" minOccurs="0"/>
                <xsd:element ref="ns2:Allmapsinthefolder" minOccurs="0"/>
                <xsd:element ref="ns2:MegafileReady" minOccurs="0"/>
                <xsd:element ref="ns2:ReadyforPrinting" minOccurs="0"/>
                <xsd:element ref="ns2:PRINTED" minOccurs="0"/>
                <xsd:element ref="ns2:AcceptedService_x002d_Legal" minOccurs="0"/>
                <xsd:element ref="ns2:Issue" minOccurs="0"/>
                <xsd:element ref="ns2:IssueNo_x002e_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LengthInSeconds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2:RegLead" minOccurs="0"/>
                <xsd:element ref="ns2:MDReview" minOccurs="0"/>
                <xsd:element ref="ns2:MatchingIR" minOccurs="0"/>
                <xsd:element ref="ns2:MediaServiceLocation" minOccurs="0"/>
                <xsd:element ref="ns2:JeffSmithApproval" minOccurs="0"/>
                <xsd:element ref="ns2:MediaServiceBillingMetadata" minOccurs="0"/>
                <xsd:element ref="ns2:Attachmen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651a3a-8d05-4ee0-9344-b668032e30e0" elementFormDefault="qualified">
    <xsd:import namespace="http://schemas.microsoft.com/office/2006/documentManagement/types"/>
    <xsd:import namespace="http://schemas.microsoft.com/office/infopath/2007/PartnerControls"/>
    <xsd:element name="RA" ma:index="3" nillable="true" ma:displayName="RA" ma:format="Dropdown" ma:list="UserInfo" ma:SharePointGroup="0" ma:internalName="RA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raftReady" ma:index="4" nillable="true" ma:displayName="Draft Ready" ma:format="Dropdown" ma:internalName="DraftReady">
      <xsd:simpleType>
        <xsd:restriction base="dms:Choice">
          <xsd:enumeration value="No"/>
          <xsd:enumeration value="Almost"/>
          <xsd:enumeration value="Regulatory to Review"/>
          <xsd:enumeration value="Legal to Review"/>
          <xsd:enumeration value="LOB Review Required"/>
          <xsd:enumeration value="Ready"/>
          <xsd:enumeration value="Witness Ready"/>
          <xsd:enumeration value="Director to Review"/>
        </xsd:restriction>
      </xsd:simpleType>
    </xsd:element>
    <xsd:element name="TitleofExhibit" ma:index="5" nillable="true" ma:displayName="Title of Exhibit" ma:format="Dropdown" ma:internalName="TitleofExhibit">
      <xsd:simpleType>
        <xsd:restriction base="dms:Text">
          <xsd:maxLength value="255"/>
        </xsd:restriction>
      </xsd:simpleType>
    </xsd:element>
    <xsd:element name="TypeofDocument" ma:index="6" nillable="true" ma:displayName="Type of Document" ma:format="Dropdown" ma:internalName="TypeofDocument">
      <xsd:simpleType>
        <xsd:restriction base="dms:Choice">
          <xsd:enumeration value="Draft"/>
          <xsd:enumeration value="Ready"/>
          <xsd:enumeration value="Choice 3"/>
        </xsd:restriction>
      </xsd:simpleType>
    </xsd:element>
    <xsd:element name="CaseNumber_x002f_DocketNumber" ma:index="7" nillable="true" ma:displayName="Case Number" ma:format="Dropdown" ma:internalName="CaseNumber_x002f_DocketNumber">
      <xsd:simpleType>
        <xsd:restriction base="dms:Note"/>
      </xsd:simpleType>
    </xsd:element>
    <xsd:element name="RAContact" ma:index="8" nillable="true" ma:displayName="Director Contact" ma:description="Reg Affairs Advisor accountable for the File/Folder " ma:format="Dropdown" ma:internalName="RAContact">
      <xsd:simpleType>
        <xsd:union memberTypes="dms:Text">
          <xsd:simpleType>
            <xsd:restriction base="dms:Choice">
              <xsd:enumeration value="BURKE Kathleen"/>
              <xsd:enumeration value="CATALANO Pasquale"/>
              <xsd:enumeration value="SMITH Jeffrey"/>
              <xsd:enumeration value="BHANDARI Melanie"/>
              <xsd:enumeration value="AKSELRUD Uri"/>
              <xsd:enumeration value="ZBARCEA Alex"/>
              <xsd:enumeration value="ANDREY Elise"/>
              <xsd:enumeration value="SAVULAK Jason"/>
              <xsd:enumeration value="BEN-SHLOMO Oren"/>
            </xsd:restriction>
          </xsd:simpleType>
        </xsd:union>
      </xsd:simpleType>
    </xsd:element>
    <xsd:element name="Applicant" ma:index="9" nillable="true" ma:displayName="Authoring Party" ma:default="Hydro One Networks Inc. - HONI" ma:format="Dropdown" ma:internalName="Applicant">
      <xsd:simpleType>
        <xsd:union memberTypes="dms:Text">
          <xsd:simpleType>
            <xsd:restriction base="dms:Choice">
              <xsd:enumeration value="Hydro One Networks Inc. - HONI"/>
              <xsd:enumeration value="Ontario Energy Board - OEB"/>
              <xsd:enumeration value="Canada Energy Regulator - CER"/>
              <xsd:enumeration value="Algoma Power Inc. - API"/>
              <xsd:enumeration value="Anwaatin"/>
              <xsd:enumeration value="Association of Major Power Consumers in Ontario - AMPCO"/>
              <xsd:enumeration value="Association of Power Producers of Ontario - APPrO"/>
              <xsd:enumeration value="Atikokan Hydro Inc. - AHI"/>
              <xsd:enumeration value="Attawapiskat First Nation - AFN"/>
              <xsd:enumeration value="Attawapiskat Power Corporation - APC"/>
              <xsd:enumeration value="Bluewater Power Distribution Corporation - BPDC"/>
              <xsd:enumeration value="Brant County Power Inc. - BCP"/>
              <xsd:enumeration value="Brantford Power Inc. - BPI"/>
              <xsd:enumeration value="Building Owners and Managers Association - BOMA"/>
              <xsd:enumeration value="Burlington Hydro Inc. - BHI"/>
              <xsd:enumeration value="Cambridge and North Dumfries Hydro Inc. - CND Hydro"/>
              <xsd:enumeration value="Canadian Energy Efficiency Alliance - CEEA"/>
              <xsd:enumeration value="Canadian Manufacturers and Exporters - CME"/>
              <xsd:enumeration value="Canadian Niagara Power Inc. - CNP"/>
              <xsd:enumeration value="Centre Wellington Hydro Ltd. - CWHL"/>
              <xsd:enumeration value="Chapleau Public Utilities Corporation - CPUC"/>
              <xsd:enumeration value="Chatham-Kent Hydro Inc. - CKH"/>
              <xsd:enumeration value="Clinton Power Corporation - CPC"/>
              <xsd:enumeration value="Coalition of Large Distributors - CLD"/>
              <xsd:enumeration value="COLLUS Power Corporation - COLLUS"/>
              <xsd:enumeration value="Consumers Council of Canada - CCC"/>
              <xsd:enumeration value="Cooperative Hydro Embrun Inc. - CHE"/>
              <xsd:enumeration value="Cornwall Street Railway Light and Power Company Limited - CRLP"/>
              <xsd:enumeration value="Corporation of the City of Kitchener - CCK"/>
              <xsd:enumeration value="Dubreuil Forest Products Ltd. - DFP"/>
              <xsd:enumeration value="E.L.K. Energy Inc. - ELK Energy"/>
              <xsd:enumeration value="Electric Vehicle Society - EVS"/>
              <xsd:enumeration value="Electrical Contractors Association of Ontario - ECAO"/>
              <xsd:enumeration value="Electricity Distributors Association - EDA"/>
              <xsd:enumeration value="Enbridge Gas Distribution - EGDI"/>
              <xsd:enumeration value="Energy Cost Management Inc. - ECMI"/>
              <xsd:enumeration value="Energy Probe"/>
              <xsd:enumeration value="Enersource Hydro Mississauga Inc."/>
              <xsd:enumeration value="Environmental Defence - ED"/>
              <xsd:enumeration value="ENWIN Utilities Ltd."/>
              <xsd:enumeration value="Erie Thames Powerlines Corporation - ETPC"/>
              <xsd:enumeration value="Espanola Regional Hydro Distribution Corporation - ER Hydro"/>
              <xsd:enumeration value="Essex Powerlines Corporation - EPC"/>
              <xsd:enumeration value="Federation of Ontario Cottagers’ Association - FOCA"/>
              <xsd:enumeration value="Federation of Rental-housing Providers of Ontario - FRPO"/>
              <xsd:enumeration value="Festival Hydro Inc. - FHI"/>
              <xsd:enumeration value="Fort Albany First Nation - FAFN"/>
              <xsd:enumeration value="Fort Albany Power Corporation - FAPC"/>
              <xsd:enumeration value="Fort Frances Power Corporation - FFPC"/>
              <xsd:enumeration value="Great Lakes Power - GLP"/>
              <xsd:enumeration value="Greater Sudbury Hydro Inc. - GSHI"/>
              <xsd:enumeration value="Green Energy Coalition - GEC"/>
              <xsd:enumeration value="Grimsby Power Inc. - GPI"/>
              <xsd:enumeration value="Guelph Hydro Electric Systems Inc. - GHESI"/>
              <xsd:enumeration value="Haldimand County Hydro Inc. - HCHI"/>
              <xsd:enumeration value="Halton Hills Hydro Inc. - HHH"/>
              <xsd:enumeration value="Hearst Power Distribution Company Limited - HPDC"/>
              <xsd:enumeration value="Horizon Utilities Corporation - HUC"/>
              <xsd:enumeration value="Hydro 2000 Inc."/>
              <xsd:enumeration value="Hydro Hawkesbury Inc. - HHI"/>
              <xsd:enumeration value="Hydro One Brampton - HOB"/>
              <xsd:enumeration value="Hydro One Remote Communities Inc. - HORC"/>
              <xsd:enumeration value="Hydro Ottawa Limited - HOL"/>
              <xsd:enumeration value="Independent Electricity System Operator - IESO"/>
              <xsd:enumeration value="Industrial Gas Users Association – IGUA"/>
              <xsd:enumeration value="Innisfil Hydro Distribution Systems Limited - IHDS"/>
              <xsd:enumeration value="Kashechewan First Nation - KFN"/>
              <xsd:enumeration value="Kashechewan Power Corporation - KPC"/>
              <xsd:enumeration value="Kenora Hydro Electric Corporation Ltd. - KHEC"/>
              <xsd:enumeration value="Kingston Hydro Corporation - KHC"/>
              <xsd:enumeration value="Kitchener-Wilmot Hydro Inc. - KWHI"/>
              <xsd:enumeration value="Lakefront Utilities Inc. - LUI"/>
              <xsd:enumeration value="Lakeland Power Distribution Ltd. - LPD"/>
              <xsd:enumeration value="London Hydro Inc. - LHI"/>
              <xsd:enumeration value="London Property Management Association - LPMA"/>
              <xsd:enumeration value="Low Income Energy Network – LIEN"/>
              <xsd:enumeration value="Métis Nation of Ontario – MNO"/>
              <xsd:enumeration value="Middlesex Power Distribution Corporation - MPDC"/>
              <xsd:enumeration value="Midland Power Utility Corporation - MPUC"/>
              <xsd:enumeration value="Milton Hydro Distribution Inc. - MHDI"/>
              <xsd:enumeration value="Ministry of Energy - MOE"/>
              <xsd:enumeration value="National Chiefs Office - NCO"/>
              <xsd:enumeration value="National Energy Board - NEB"/>
              <xsd:enumeration value="Newmarket - Tay Power Distribution Ltd. - NTPD"/>
              <xsd:enumeration value="Niagara Peninsula Energy Inc. - NPEI"/>
              <xsd:enumeration value="Niagara-on-the-Lake Hydro Inc. - NOTL Hydro"/>
              <xsd:enumeration value="Norfolk Power Distribution Inc. - NPD"/>
              <xsd:enumeration value="North Bay Hydro Distribution Limited - NBHD"/>
              <xsd:enumeration value="Northern Ontario Wires Inc. - NOWI"/>
              <xsd:enumeration value="Oakville Hydro Electricity Distribution Inc. - OHED"/>
              <xsd:enumeration value="Ontario Power Authority - OPA"/>
              <xsd:enumeration value="Ontario Power Generation - OPG"/>
              <xsd:enumeration value="Ontario Sustainable Energy Association - OSEA"/>
              <xsd:enumeration value="Orangeville Hydro Limited - OHL"/>
              <xsd:enumeration value="Orillia Power Distribution Corporation - OPDC"/>
              <xsd:enumeration value="Oshawa PUC Networks Inc. - OPUCN"/>
              <xsd:enumeration value="Ottawa River Power Corporation - ORPC"/>
              <xsd:enumeration value="Parry Sound Power Corporation - PSPC"/>
              <xsd:enumeration value="Peterborough Distribution Incorporated - PDI"/>
              <xsd:enumeration value="Pollution Probe"/>
              <xsd:enumeration value="Port Colborne Hydro Inc. - PCHI"/>
              <xsd:enumeration value="Power Workers Union - PWU"/>
              <xsd:enumeration value="PowerStream Inc."/>
              <xsd:enumeration value="PUC Distribution Inc. - PUC"/>
              <xsd:enumeration value="Renfrew Hydro Inc. - RHI"/>
              <xsd:enumeration value="RES Canada Transmission LP"/>
              <xsd:enumeration value="Rideau St. Lawrence Distribution Inc. - RSLD"/>
              <xsd:enumeration value="School Energy Coalition - SEC"/>
              <xsd:enumeration value="Sioux Lookout Hydro Inc. - SLH"/>
              <xsd:enumeration value="Small Business Utility Alliance - SBUA"/>
              <xsd:enumeration value="Society of Energy Professionals - SEP"/>
              <xsd:enumeration value="St. Thomas Energy Inc. - STE"/>
              <xsd:enumeration value="Thunder Bay Hydro Electricity Distribution Inc. - TBHED"/>
              <xsd:enumeration value="Tillsonburg Hydro Inc. - THI"/>
              <xsd:enumeration value="Toronto Hydro Electric System Limited - THESL"/>
              <xsd:enumeration value="Union Gas Limited - UGL"/>
              <xsd:enumeration value="Veridian Connections Inc. - VCI"/>
              <xsd:enumeration value="Vulnerable Energy Consumers Coalition - VECC"/>
              <xsd:enumeration value="Wasaga Distribution Inc. - WDI"/>
              <xsd:enumeration value="Wataynikaneyap Power LP - WPLP"/>
              <xsd:enumeration value="Waterloo North Hydro Inc. - WNH"/>
              <xsd:enumeration value="Welland Hydro-Electric System Corp. - WHESC"/>
              <xsd:enumeration value="Wellington North Power Inc. - WNP"/>
              <xsd:enumeration value="West Coast Huron Energy Inc. - WCHE"/>
              <xsd:enumeration value="West Perth Power Inc. - WPP"/>
              <xsd:enumeration value="Westario Power Inc. - WPI"/>
              <xsd:enumeration value="Whitby Hydro Electric Corporation - WHEC"/>
              <xsd:enumeration value="Woodstock Hydro Services Inc. - WHS"/>
              <xsd:enumeration value="UCT, Inc. - NextBridge"/>
              <xsd:enumeration value="Milton Hydro Distribution Inc."/>
              <xsd:enumeration value="Entegrus Powerlines Inc."/>
              <xsd:enumeration value="Formet Industries"/>
              <xsd:enumeration value="Coalition of Concerned Manufacturers and Businesses of Canada (CCMBC)"/>
              <xsd:enumeration value="InnPower Corporation"/>
              <xsd:enumeration value="Perimeter Forest Limited Partnership"/>
              <xsd:enumeration value="Elexicon Energy Inc."/>
              <xsd:enumeration value="Bell Canada"/>
              <xsd:enumeration value="Gwayakocchigewin Limited Partnership"/>
              <xsd:enumeration value="Neighbours On the Line - NOTL"/>
              <xsd:enumeration value="Batchewana First Nation"/>
              <xsd:enumeration value="Northwestern Ontario Metis Community"/>
              <xsd:enumeration value="Lac des Mille Lacs First Nation"/>
              <xsd:enumeration value="Métis Nation of Ontario - MNO"/>
              <xsd:enumeration value="Alectra Utilities Corportation"/>
              <xsd:enumeration value="PUC Transmission LP"/>
              <xsd:enumeration value="Essar Power Canada Limited (EPC)"/>
              <xsd:enumeration value="Gwayakocchigewin Limited Partnership"/>
              <xsd:enumeration value="Glencore Canada Corporation"/>
              <xsd:enumeration value="Ontario Energy Association - OEA"/>
              <xsd:enumeration value="IESO"/>
              <xsd:enumeration value="The Ross Firm Professional Corporation"/>
              <xsd:enumeration value="Siskinds"/>
              <xsd:enumeration value="Caldwell First Nation"/>
              <xsd:enumeration value="Three Fires Group Inc."/>
              <xsd:enumeration value="Electricity Distributors Association"/>
              <xsd:enumeration value="Coalition of Concerned Manufacturers and Businesses of Canada"/>
              <xsd:enumeration value="Minogi Corp."/>
              <xsd:enumeration value="Vector Pipeline Inc."/>
              <xsd:enumeration value="LDC Transmission Group"/>
              <xsd:enumeration value="Consumer Groups"/>
              <xsd:enumeration value="Distribution Resource Coalition - DRC"/>
              <xsd:enumeration value="Tillsonburg Hydro Inc."/>
              <xsd:enumeration value="Synergy North"/>
              <xsd:enumeration value="Three Fires Group - TFG"/>
              <xsd:enumeration value="Nyon Oil Inc."/>
              <xsd:enumeration value="Windsor Canada Utilities Ltd."/>
              <xsd:enumeration value="GrandBridge Energy"/>
              <xsd:enumeration value="First Nations Energy Inc (FNEI)"/>
              <xsd:enumeration value="Alectra Utilities Corp. (AUC)"/>
              <xsd:enumeration value="Working Group (WG)"/>
            </xsd:restriction>
          </xsd:simpleType>
        </xsd:union>
      </xsd:simpleType>
    </xsd:element>
    <xsd:element name="Applicant0" ma:index="10" nillable="true" ma:displayName="Applicant" ma:default="Hydro One Networks Inc. - HONI" ma:format="Dropdown" ma:internalName="Applicant0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Hydro One Networks Inc. - HONI"/>
                        <xsd:enumeration value="Ontario Energy Board - OEB"/>
                        <xsd:enumeration value="B2M Limited Partnership"/>
                        <xsd:enumeration value="Canadian Niagara Power Inc."/>
                        <xsd:enumeration value="Enersource"/>
                        <xsd:enumeration value="Entegrus Powerlines Inc."/>
                        <xsd:enumeration value="Great Lakes Power"/>
                        <xsd:enumeration value="Hydro One Brampton"/>
                        <xsd:enumeration value="Hydro One Remote Communities - HORCI"/>
                        <xsd:enumeration value="Hydro One Sault Ste Marie Inc."/>
                        <xsd:enumeration value="Hydro Ottawa"/>
                        <xsd:enumeration value="Independent Electricity System Operator"/>
                        <xsd:enumeration value="Niagara Peninsula Energy Inc. - NPEI"/>
                        <xsd:enumeration value="Niagara Reinforcement Limited Partnership"/>
                        <xsd:enumeration value="Ontario Power Authority - OPG"/>
                        <xsd:enumeration value="Powerstream"/>
                        <xsd:enumeration value="Toronto Hydro Electric System"/>
                        <xsd:enumeration value="UCT, Inc. - NextBridge"/>
                        <xsd:enumeration value="Veridian Connections"/>
                        <xsd:enumeration value="Wataynikaneyap Power LP - WPLP"/>
                        <xsd:enumeration value="Waterloo North Hydro Inc."/>
                        <xsd:enumeration value="Milton Hydro Distribution Inc."/>
                        <xsd:enumeration value="Alectra Utilities Corporation"/>
                        <xsd:enumeration value="Chapleau Public Utilities Corporation - CPUC"/>
                        <xsd:enumeration value="InnPower Corporation"/>
                        <xsd:enumeration value="Westario Power Inc."/>
                        <xsd:enumeration value="PUC Transmission LP"/>
                        <xsd:enumeration value="Essex Powerlines Corporation - EPC"/>
                        <xsd:enumeration value="Elexicon Energy Inc."/>
                        <xsd:enumeration value="IESO"/>
                        <xsd:enumeration value="Festival Hydro"/>
                        <xsd:enumeration value="E..L.K - Energy Ink"/>
                        <xsd:enumeration value="Tillsonburg Hydro Inc."/>
                        <xsd:enumeration value="Synergy North"/>
                        <xsd:enumeration value="Tx Infrastructure Partnership 1 Ltd."/>
                        <xsd:enumeration value="Enbridge Gas"/>
                        <xsd:enumeration value="Windsor Canada Utilities Ltd."/>
                        <xsd:enumeration value="Centre Wellington Hydro Ltd. - CWH"/>
                        <xsd:enumeration value="First Nations Energy Inc. (FNEI)"/>
                        <xsd:enumeration value="Wasaga Distribution Inc. (WDI)"/>
                        <xsd:enumeration value="Chatham x Lakeshore Limited Partnership (CLLP)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  <xsd:element name="IssueDate" ma:index="11" nillable="true" ma:displayName="Issue Date" ma:format="DateOnly" ma:internalName="IssueDate">
      <xsd:simpleType>
        <xsd:restriction base="dms:DateTime"/>
      </xsd:simpleType>
    </xsd:element>
    <xsd:element name="DocumentType" ma:index="12" nillable="true" ma:displayName="Document Type" ma:default="Working Document" ma:description="This metadata is intended to capture the type of document being filed with the respective regulator" ma:format="Dropdown" ma:internalName="DocumentType">
      <xsd:simpleType>
        <xsd:restriction base="dms:Choice">
          <xsd:enumeration value="Affidavit"/>
          <xsd:enumeration value="Amended Licence"/>
          <xsd:enumeration value="ARC Letter of Representation"/>
          <xsd:enumeration value="Argument-in-Chief"/>
          <xsd:enumeration value="Bi-annual Report"/>
          <xsd:enumeration value="Codes and Guidelines"/>
          <xsd:enumeration value="Comment Letter or Email"/>
          <xsd:enumeration value="Conditions of Service - CoS"/>
          <xsd:enumeration value="Correspondence"/>
          <xsd:enumeration value="Cost Award Claim"/>
          <xsd:enumeration value="Cross-Examination Material"/>
          <xsd:enumeration value="Decision"/>
          <xsd:enumeration value="Decision and Order"/>
          <xsd:enumeration value="Declaration and Undertaking"/>
          <xsd:enumeration value="Distribution System Plan"/>
          <xsd:enumeration value="Draft Rate Order"/>
          <xsd:enumeration value="Draft Settlement Proposal"/>
          <xsd:enumeration value="Estimate"/>
          <xsd:enumeration value="Exhibit List"/>
          <xsd:enumeration value="Final Argument"/>
          <xsd:enumeration value="Final Rate Order"/>
          <xsd:enumeration value="Interrogatory Question"/>
          <xsd:enumeration value="Interrogatory Response"/>
          <xsd:enumeration value="Intervenor Evidence"/>
          <xsd:enumeration value="Intervention Request"/>
          <xsd:enumeration value="Issues List"/>
          <xsd:enumeration value="Invoice"/>
          <xsd:enumeration value="Letter of Direction"/>
          <xsd:enumeration value="Licence"/>
          <xsd:enumeration value="Media Estimate"/>
          <xsd:enumeration value="Miscellaneous Exhibit"/>
          <xsd:enumeration value="Motion"/>
          <xsd:enumeration value="Notice"/>
          <xsd:enumeration value="Notice of Amendments"/>
          <xsd:enumeration value="Notice of Hearing on Cost Awards"/>
          <xsd:enumeration value="Notice of Proposal"/>
          <xsd:enumeration value="OEB Intervention form"/>
          <xsd:enumeration value="OEB Report"/>
          <xsd:enumeration value="Old Licence"/>
          <xsd:enumeration value="Online Ad"/>
          <xsd:enumeration value="Order"/>
          <xsd:enumeration value="Prefiled Evidence"/>
          <xsd:enumeration value="Procedural Order"/>
          <xsd:enumeration value="Regulation"/>
          <xsd:enumeration value="Reply Submission"/>
          <xsd:enumeration value="Report"/>
          <xsd:enumeration value="Settlement Agreement"/>
          <xsd:enumeration value="Settlement Proposal"/>
          <xsd:enumeration value="Statute"/>
          <xsd:enumeration value="Submission"/>
          <xsd:enumeration value="Tracker"/>
          <xsd:enumeration value="Transcript"/>
          <xsd:enumeration value="Undertaking"/>
          <xsd:enumeration value="Working Document"/>
          <xsd:enumeration value="Big Box Ad"/>
          <xsd:enumeration value="Shipping Manifest"/>
          <xsd:enumeration value="Letter of Comment"/>
          <xsd:enumeration value="Draft Notice"/>
          <xsd:enumeration value="Draft Settlement Proposal"/>
          <xsd:enumeration value="Question Response"/>
          <xsd:enumeration value="Draft Issues List"/>
          <xsd:enumeration value="Certificate of Approval"/>
          <xsd:enumeration value="Safety Plan"/>
          <xsd:enumeration value="Intervention Form"/>
          <xsd:enumeration value="Choice 65"/>
        </xsd:restriction>
      </xsd:simpleType>
    </xsd:element>
    <xsd:element name="Docket" ma:index="13" nillable="true" ma:displayName="Docket" ma:description="Docket of the proceeding as provided by the regulator" ma:format="Dropdown" ma:internalName="Docket">
      <xsd:simpleType>
        <xsd:restriction base="dms:Text">
          <xsd:maxLength value="255"/>
        </xsd:restriction>
      </xsd:simpleType>
    </xsd:element>
    <xsd:element name="Author0" ma:index="14" nillable="true" ma:displayName="Author" ma:format="Dropdown" ma:list="UserInfo" ma:SharePointGroup="0" ma:internalName="Author0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RAApproved" ma:index="15" nillable="true" ma:displayName="RA Approved" ma:default="0" ma:format="Dropdown" ma:internalName="RAApproved">
      <xsd:simpleType>
        <xsd:restriction base="dms:Boolean"/>
      </xsd:simpleType>
    </xsd:element>
    <xsd:element name="Strategic" ma:index="16" nillable="true" ma:displayName="Strategic" ma:default="0" ma:format="Dropdown" ma:internalName="Strategic">
      <xsd:simpleType>
        <xsd:restriction base="dms:Boolean"/>
      </xsd:simpleType>
    </xsd:element>
    <xsd:element name="Legal_x0020_Review" ma:index="17" nillable="true" ma:displayName="Legal Review" ma:default="0" ma:format="Dropdown" ma:internalName="Legal_x0020_Review">
      <xsd:simpleType>
        <xsd:restriction base="dms:Boolean"/>
      </xsd:simpleType>
    </xsd:element>
    <xsd:element name="Formatted" ma:index="18" nillable="true" ma:displayName="Formatted" ma:default="0" ma:format="Dropdown" ma:internalName="Formatted">
      <xsd:simpleType>
        <xsd:restriction base="dms:Boolean"/>
      </xsd:simpleType>
    </xsd:element>
    <xsd:element name="PDF" ma:index="19" nillable="true" ma:displayName="PDF" ma:default="0" ma:format="Dropdown" ma:internalName="PDF">
      <xsd:simpleType>
        <xsd:restriction base="dms:Boolean"/>
      </xsd:simpleType>
    </xsd:element>
    <xsd:element name="Confidential" ma:index="20" nillable="true" ma:displayName="Confidential" ma:default="0" ma:format="Dropdown" ma:internalName="Confidential">
      <xsd:simpleType>
        <xsd:restriction base="dms:Boolean"/>
      </xsd:simpleType>
    </xsd:element>
    <xsd:element name="RADirectorApproved" ma:index="21" nillable="true" ma:displayName="Director Review" ma:default="0" ma:format="Dropdown" ma:internalName="RADirectorApproved">
      <xsd:simpleType>
        <xsd:restriction base="dms:Boolean"/>
      </xsd:simpleType>
    </xsd:element>
    <xsd:element name="Witness" ma:index="22" nillable="true" ma:displayName="Witness" ma:format="Dropdown" ma:list="UserInfo" ma:SharePointGroup="0" ma:internalName="Witnes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Witness_x0020_Approved" ma:index="23" nillable="true" ma:displayName="Witness Approved" ma:default="0" ma:description="Has Witness provided their approval or signoff?" ma:internalName="Witness_x0020_Approved">
      <xsd:simpleType>
        <xsd:restriction base="dms:Boolean"/>
      </xsd:simpleType>
    </xsd:element>
    <xsd:element name="RRA" ma:index="24" nillable="true" ma:displayName="RRA" ma:format="Dropdown" ma:internalName="RRA">
      <xsd:simpleType>
        <xsd:restriction base="dms:Choice">
          <xsd:enumeration value="Julie"/>
          <xsd:enumeration value="Cassie"/>
          <xsd:enumeration value="Carla"/>
        </xsd:restriction>
      </xsd:simpleType>
    </xsd:element>
    <xsd:element name="Allmapsinthefolder" ma:index="25" nillable="true" ma:displayName="All maps in the folder" ma:default="0" ma:format="Dropdown" ma:internalName="Allmapsinthefolder">
      <xsd:simpleType>
        <xsd:restriction base="dms:Boolean"/>
      </xsd:simpleType>
    </xsd:element>
    <xsd:element name="MegafileReady" ma:index="26" nillable="true" ma:displayName="Megafile Ready" ma:default="0" ma:format="Dropdown" ma:internalName="MegafileReady">
      <xsd:simpleType>
        <xsd:restriction base="dms:Boolean"/>
      </xsd:simpleType>
    </xsd:element>
    <xsd:element name="ReadyforPrinting" ma:index="27" nillable="true" ma:displayName="Ready for Printing" ma:default="0" ma:format="Dropdown" ma:internalName="ReadyforPrinting">
      <xsd:simpleType>
        <xsd:restriction base="dms:Boolean"/>
      </xsd:simpleType>
    </xsd:element>
    <xsd:element name="PRINTED" ma:index="28" nillable="true" ma:displayName="PRINTED" ma:default="0" ma:format="Dropdown" ma:internalName="PRINTED">
      <xsd:simpleType>
        <xsd:restriction base="dms:Boolean"/>
      </xsd:simpleType>
    </xsd:element>
    <xsd:element name="AcceptedService_x002d_Legal" ma:index="29" nillable="true" ma:displayName="Accepted Service - Legal" ma:default="1" ma:format="Dropdown" ma:internalName="AcceptedService_x002d_Legal">
      <xsd:simpleType>
        <xsd:restriction base="dms:Boolean"/>
      </xsd:simpleType>
    </xsd:element>
    <xsd:element name="Issue" ma:index="30" nillable="true" ma:displayName="Issue" ma:format="Dropdown" ma:internalName="Issue">
      <xsd:simpleType>
        <xsd:restriction base="dms:Choice">
          <xsd:enumeration value="Commodity accounts"/>
          <xsd:enumeration value="Z-factor"/>
          <xsd:enumeration value="ESM"/>
          <xsd:enumeration value="Wheeling credits"/>
          <xsd:enumeration value="DVA"/>
          <xsd:enumeration value="IRM model"/>
        </xsd:restriction>
      </xsd:simpleType>
    </xsd:element>
    <xsd:element name="IssueNo_x002e_" ma:index="31" nillable="true" ma:displayName="Issue No." ma:format="Dropdown" ma:internalName="IssueNo_x002e_">
      <xsd:simpleType>
        <xsd:restriction base="dms:Choice">
          <xsd:enumeration value="Issue 4"/>
          <xsd:enumeration value="Issue 5 and 6"/>
        </xsd:restriction>
      </xsd:simpleType>
    </xsd:element>
    <xsd:element name="MediaServiceDateTaken" ma:index="33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3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LengthInSeconds" ma:index="3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EventHashCode" ma:index="3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3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Metadata" ma:index="44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45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4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4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48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4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51" nillable="true" ma:taxonomy="true" ma:internalName="lcf76f155ced4ddcb4097134ff3c332f" ma:taxonomyFieldName="MediaServiceImageTags" ma:displayName="Image Tags" ma:readOnly="false" ma:fieldId="{5cf76f15-5ced-4ddc-b409-7134ff3c332f}" ma:taxonomyMulti="true" ma:sspId="580d2c26-bc55-47b7-94d5-84c37aad999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RegLead" ma:index="53" nillable="true" ma:displayName="Reg Lead" ma:format="Dropdown" ma:list="UserInfo" ma:SharePointGroup="0" ma:internalName="RegLead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DReview" ma:index="54" nillable="true" ma:displayName="MD Review" ma:default="0" ma:description="Managing Director Review completed" ma:format="Dropdown" ma:internalName="MDReview">
      <xsd:simpleType>
        <xsd:restriction base="dms:Boolean"/>
      </xsd:simpleType>
    </xsd:element>
    <xsd:element name="MatchingIR" ma:index="55" nillable="true" ma:displayName="Matching IR" ma:description="Does this IR match one that receiving in another proceeding" ma:internalName="MatchingIR">
      <xsd:simpleType>
        <xsd:restriction base="dms:Text">
          <xsd:maxLength value="255"/>
        </xsd:restriction>
      </xsd:simpleType>
    </xsd:element>
    <xsd:element name="MediaServiceLocation" ma:index="56" nillable="true" ma:displayName="Location" ma:description="" ma:indexed="true" ma:internalName="MediaServiceLocation" ma:readOnly="true">
      <xsd:simpleType>
        <xsd:restriction base="dms:Text"/>
      </xsd:simpleType>
    </xsd:element>
    <xsd:element name="JeffSmithApproval" ma:index="57" nillable="true" ma:displayName="Partnership Approval" ma:default="No" ma:format="Dropdown" ma:internalName="JeffSmithApproval">
      <xsd:simpleType>
        <xsd:restriction base="dms:Choice">
          <xsd:enumeration value="No"/>
          <xsd:enumeration value="Yes"/>
        </xsd:restriction>
      </xsd:simpleType>
    </xsd:element>
    <xsd:element name="MediaServiceBillingMetadata" ma:index="58" nillable="true" ma:displayName="MediaServiceBillingMetadata" ma:hidden="true" ma:internalName="MediaServiceBillingMetadata" ma:readOnly="true">
      <xsd:simpleType>
        <xsd:restriction base="dms:Note"/>
      </xsd:simpleType>
    </xsd:element>
    <xsd:element name="Attachment" ma:index="59" nillable="true" ma:displayName="Attachment" ma:format="Dropdown" ma:internalName="Attachment" ma:percentage="FALSE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5e108a-442b-424d-88d6-fdac133e65d6" elementFormDefault="qualified">
    <xsd:import namespace="http://schemas.microsoft.com/office/2006/documentManagement/types"/>
    <xsd:import namespace="http://schemas.microsoft.com/office/infopath/2007/PartnerControls"/>
    <xsd:element name="TaxCatchAll" ma:index="32" nillable="true" ma:displayName="Taxonomy Catch All Column" ma:hidden="true" ma:list="{ebb991a1-6648-4b90-9385-0647b8402727}" ma:internalName="TaxCatchAll" ma:showField="CatchAllData" ma:web="1f5e108a-442b-424d-88d6-fdac133e65d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3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50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DReview xmlns="7e651a3a-8d05-4ee0-9344-b668032e30e0">false</MDReview>
    <RA xmlns="7e651a3a-8d05-4ee0-9344-b668032e30e0">
      <UserInfo>
        <DisplayName/>
        <AccountId xsi:nil="true"/>
        <AccountType/>
      </UserInfo>
    </RA>
    <RAContact xmlns="7e651a3a-8d05-4ee0-9344-b668032e30e0">ANDREY Elise</RAContact>
    <Allmapsinthefolder xmlns="7e651a3a-8d05-4ee0-9344-b668032e30e0">false</Allmapsinthefolder>
    <MatchingIR xmlns="7e651a3a-8d05-4ee0-9344-b668032e30e0" xsi:nil="true"/>
    <RRA xmlns="7e651a3a-8d05-4ee0-9344-b668032e30e0" xsi:nil="true"/>
    <Issue xmlns="7e651a3a-8d05-4ee0-9344-b668032e30e0" xsi:nil="true"/>
    <DraftReady xmlns="7e651a3a-8d05-4ee0-9344-b668032e30e0" xsi:nil="true"/>
    <DocumentType xmlns="7e651a3a-8d05-4ee0-9344-b668032e30e0">Working Document</DocumentType>
    <Confidential xmlns="7e651a3a-8d05-4ee0-9344-b668032e30e0">false</Confidential>
    <RAApproved xmlns="7e651a3a-8d05-4ee0-9344-b668032e30e0">false</RAApproved>
    <AcceptedService_x002d_Legal xmlns="7e651a3a-8d05-4ee0-9344-b668032e30e0">true</AcceptedService_x002d_Legal>
    <IssueNo_x002e_ xmlns="7e651a3a-8d05-4ee0-9344-b668032e30e0" xsi:nil="true"/>
    <Attachment xmlns="7e651a3a-8d05-4ee0-9344-b668032e30e0" xsi:nil="true"/>
    <Author0 xmlns="7e651a3a-8d05-4ee0-9344-b668032e30e0">
      <UserInfo>
        <DisplayName/>
        <AccountId xsi:nil="true"/>
        <AccountType/>
      </UserInfo>
    </Author0>
    <ReadyforPrinting xmlns="7e651a3a-8d05-4ee0-9344-b668032e30e0">false</ReadyforPrinting>
    <RADirectorApproved xmlns="7e651a3a-8d05-4ee0-9344-b668032e30e0">false</RADirectorApproved>
    <CaseNumber_x002f_DocketNumber xmlns="7e651a3a-8d05-4ee0-9344-b668032e30e0">EB-2025-0030</CaseNumber_x002f_DocketNumber>
    <Formatted xmlns="7e651a3a-8d05-4ee0-9344-b668032e30e0">false</Formatted>
    <PRINTED xmlns="7e651a3a-8d05-4ee0-9344-b668032e30e0">false</PRINTED>
    <Legal_x0020_Review xmlns="7e651a3a-8d05-4ee0-9344-b668032e30e0">false</Legal_x0020_Review>
    <PDF xmlns="7e651a3a-8d05-4ee0-9344-b668032e30e0">false</PDF>
    <MegafileReady xmlns="7e651a3a-8d05-4ee0-9344-b668032e30e0">false</MegafileReady>
    <IssueDate xmlns="7e651a3a-8d05-4ee0-9344-b668032e30e0">2025-12-19T05:00:00+00:00</IssueDate>
    <TaxCatchAll xmlns="1f5e108a-442b-424d-88d6-fdac133e65d6" xsi:nil="true"/>
    <Applicant xmlns="7e651a3a-8d05-4ee0-9344-b668032e30e0">Hydro One Networks Inc. - HONI</Applicant>
    <Strategic xmlns="7e651a3a-8d05-4ee0-9344-b668032e30e0">false</Strategic>
    <Witness xmlns="7e651a3a-8d05-4ee0-9344-b668032e30e0">
      <UserInfo>
        <DisplayName/>
        <AccountId xsi:nil="true"/>
        <AccountType/>
      </UserInfo>
    </Witness>
    <Docket xmlns="7e651a3a-8d05-4ee0-9344-b668032e30e0" xsi:nil="true"/>
    <Witness_x0020_Approved xmlns="7e651a3a-8d05-4ee0-9344-b668032e30e0">false</Witness_x0020_Approved>
    <JeffSmithApproval xmlns="7e651a3a-8d05-4ee0-9344-b668032e30e0">No</JeffSmithApproval>
    <RegLead xmlns="7e651a3a-8d05-4ee0-9344-b668032e30e0">
      <UserInfo>
        <DisplayName/>
        <AccountId xsi:nil="true"/>
        <AccountType/>
      </UserInfo>
    </RegLead>
    <Applicant0 xmlns="7e651a3a-8d05-4ee0-9344-b668032e30e0">
      <Value>Hydro One Networks Inc. - HONI</Value>
    </Applicant0>
    <TitleofExhibit xmlns="7e651a3a-8d05-4ee0-9344-b668032e30e0" xsi:nil="true"/>
    <TypeofDocument xmlns="7e651a3a-8d05-4ee0-9344-b668032e30e0" xsi:nil="true"/>
    <lcf76f155ced4ddcb4097134ff3c332f xmlns="7e651a3a-8d05-4ee0-9344-b668032e30e0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6B8B12B-56DB-4974-A38A-E4F456FB70CB}"/>
</file>

<file path=customXml/itemProps2.xml><?xml version="1.0" encoding="utf-8"?>
<ds:datastoreItem xmlns:ds="http://schemas.openxmlformats.org/officeDocument/2006/customXml" ds:itemID="{281F0497-E230-4AD0-820F-BF891CE4CF6E}"/>
</file>

<file path=customXml/itemProps3.xml><?xml version="1.0" encoding="utf-8"?>
<ds:datastoreItem xmlns:ds="http://schemas.openxmlformats.org/officeDocument/2006/customXml" ds:itemID="{F2FD6A28-A047-4AC5-86A5-93AB95AFC9D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Hydro One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HONI_Dx_A-04-04-02_2026 Sub-Transmission Rates_20251125</dc:title>
  <dc:subject/>
  <dc:creator>KIM Susan</dc:creator>
  <cp:keywords/>
  <dc:description/>
  <cp:lastModifiedBy>Judy But</cp:lastModifiedBy>
  <cp:revision/>
  <dcterms:created xsi:type="dcterms:W3CDTF">2017-03-09T15:13:10Z</dcterms:created>
  <dcterms:modified xsi:type="dcterms:W3CDTF">2025-12-19T21:11:55Z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0x01010062A9886C0063524695E58E529275A6AB</vt:lpwstr>
  </property>
  <property fmtid="{D5CDD505-2E9C-101B-9397-08002B2CF9AE}" pid="3" name="MediaServiceImageTags">
    <vt:lpwstr/>
  </property>
</Properties>
</file>