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Draft Rate Order/"/>
    </mc:Choice>
  </mc:AlternateContent>
  <xr:revisionPtr revIDLastSave="2" documentId="13_ncr:1_{39FC6551-3CC4-47B2-B84D-7E96760D6F24}" xr6:coauthVersionLast="47" xr6:coauthVersionMax="47" xr10:uidLastSave="{4A934613-9221-4011-875B-9113EE609951}"/>
  <bookViews>
    <workbookView xWindow="-110" yWindow="-110" windowWidth="25820" windowHeight="13900" firstSheet="1" activeTab="1" xr2:uid="{25F0FE78-35C4-4C13-A9E2-413174F8C195}"/>
  </bookViews>
  <sheets>
    <sheet name="Orillia RZ" sheetId="1" r:id="rId1"/>
    <sheet name="Peterborough RZ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  <c r="E6" i="2" l="1"/>
  <c r="E4" i="2"/>
  <c r="E5" i="2"/>
  <c r="E8" i="2"/>
  <c r="E7" i="2"/>
  <c r="F7" i="2" s="1"/>
  <c r="G7" i="2" s="1"/>
  <c r="F8" i="2"/>
  <c r="G8" i="2" s="1"/>
  <c r="F6" i="2"/>
  <c r="G6" i="2" s="1"/>
  <c r="F5" i="2"/>
  <c r="G5" i="2" s="1"/>
  <c r="F4" i="2"/>
  <c r="G4" i="2" s="1"/>
  <c r="E3" i="2"/>
  <c r="F3" i="2" s="1"/>
  <c r="F9" i="2" l="1"/>
  <c r="G3" i="2"/>
  <c r="D8" i="1"/>
  <c r="C8" i="1"/>
  <c r="E7" i="1" s="1"/>
  <c r="F7" i="1" l="1"/>
  <c r="G7" i="1" s="1"/>
  <c r="E6" i="1"/>
  <c r="F6" i="1" s="1"/>
  <c r="G6" i="1" s="1"/>
  <c r="E5" i="1"/>
  <c r="F5" i="1" s="1"/>
  <c r="G5" i="1" s="1"/>
  <c r="E4" i="1"/>
  <c r="F4" i="1" s="1"/>
  <c r="G4" i="1" s="1"/>
  <c r="E3" i="1"/>
  <c r="F3" i="1" s="1"/>
  <c r="G3" i="1" s="1"/>
  <c r="F8" i="1" l="1"/>
</calcChain>
</file>

<file path=xl/sharedStrings.xml><?xml version="1.0" encoding="utf-8"?>
<sst xmlns="http://schemas.openxmlformats.org/spreadsheetml/2006/main" count="38" uniqueCount="16">
  <si>
    <t>Total Claim - Account 1588</t>
  </si>
  <si>
    <t>Rate Class</t>
  </si>
  <si>
    <t>Charge Determinant</t>
  </si>
  <si>
    <t>Metered kWh for Non-WMP</t>
  </si>
  <si>
    <t>Metered kW for Non-WMP</t>
  </si>
  <si>
    <r>
      <t xml:space="preserve">% of  Total </t>
    </r>
    <r>
      <rPr>
        <b/>
        <sz val="10"/>
        <color theme="3"/>
        <rFont val="Arial"/>
        <family val="2"/>
      </rPr>
      <t xml:space="preserve">kWh </t>
    </r>
    <r>
      <rPr>
        <b/>
        <sz val="10"/>
        <rFont val="Arial"/>
        <family val="2"/>
      </rPr>
      <t>adjusted for WMP</t>
    </r>
  </si>
  <si>
    <t>Allocated Balances - 1588</t>
  </si>
  <si>
    <t>Account 1588 Rate Rider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</si>
  <si>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</si>
  <si>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</si>
  <si>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</si>
  <si>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</si>
  <si>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</si>
  <si>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</si>
  <si>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STREET LIGHTING SERVICE CLASSIFICATION</t>
  </si>
  <si>
    <t>SENTINEL LIGHTING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</si>
</sst>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&quot;$&quot;#,##0.00"/>
    <numFmt numFmtId="166" formatCode="&quot;$&quot;#,##0.0000"/>
    <numFmt numFmtId="167" formatCode="0.0%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0" borderId="0" xfId="0" applyFont="1"/>
    <xf numFmtId="165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" xfId="0" builtinId="0"/>
    <cellStyle name="Normal_Sheet6" xfId="2" xr:uid="{85D9D188-1E75-4782-B874-8BF2CC3470F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B656-CF5D-43BE-8705-CC75B20C79F6}">
  <dimension ref="A1:G8"/>
  <sheetViews>
    <sheetView workbookViewId="0">
      <selection activeCell="C25" sqref="C25"/>
    </sheetView>
  </sheetViews>
  <sheetFormatPr defaultRowHeight="14.45"/>
  <cols>
    <col min="1" max="1" width="52.7109375" customWidth="1"/>
    <col min="2" max="2" width="14.28515625" customWidth="1"/>
    <col min="3" max="3" width="12.85546875" customWidth="1"/>
    <col min="4" max="4" width="14.85546875" bestFit="1" customWidth="1"/>
    <col min="5" max="5" width="16.5703125" customWidth="1"/>
    <col min="6" max="7" width="14.140625" customWidth="1"/>
  </cols>
  <sheetData>
    <row r="1" spans="1:7">
      <c r="A1" s="3" t="s">
        <v>0</v>
      </c>
      <c r="B1" s="4">
        <v>-925925.32529947243</v>
      </c>
      <c r="C1" s="16"/>
      <c r="D1" s="17"/>
      <c r="E1" s="17"/>
      <c r="F1" s="17"/>
      <c r="G1" s="18"/>
    </row>
    <row r="2" spans="1:7" ht="29.1" customHeight="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pans="1:7">
      <c r="A3" s="9" t="s">
        <v>8</v>
      </c>
      <c r="B3" s="10" t="s">
        <v>9</v>
      </c>
      <c r="C3" s="11">
        <v>112555940.30000001</v>
      </c>
      <c r="D3" s="11"/>
      <c r="E3" s="15">
        <f>C3/C$8</f>
        <v>0.35536675486655023</v>
      </c>
      <c r="F3" s="12">
        <f>E3*B$1</f>
        <v>-329043.07810042839</v>
      </c>
      <c r="G3" s="13">
        <f>ROUND(IF(B3="kWh",F3/C3,F3/D3),4)</f>
        <v>-2.8999999999999998E-3</v>
      </c>
    </row>
    <row r="4" spans="1:7">
      <c r="A4" s="9" t="s">
        <v>10</v>
      </c>
      <c r="B4" s="10" t="s">
        <v>9</v>
      </c>
      <c r="C4" s="11">
        <v>49044920.151999995</v>
      </c>
      <c r="D4" s="11"/>
      <c r="E4" s="15">
        <f t="shared" ref="E4:E7" si="0">C4/C$8</f>
        <v>0.15484686166408679</v>
      </c>
      <c r="F4" s="12">
        <f t="shared" ref="F4:F7" si="1">E4*B$1</f>
        <v>-143376.63075792196</v>
      </c>
      <c r="G4" s="13">
        <f t="shared" ref="G4:G7" si="2">ROUND(IF(B4="kWh",F4/C4,F4/D4),4)</f>
        <v>-2.8999999999999998E-3</v>
      </c>
    </row>
    <row r="5" spans="1:7">
      <c r="A5" s="9" t="s">
        <v>11</v>
      </c>
      <c r="B5" s="10" t="s">
        <v>12</v>
      </c>
      <c r="C5" s="11">
        <v>154116693.25</v>
      </c>
      <c r="D5" s="11">
        <v>341131.04099999997</v>
      </c>
      <c r="E5" s="15">
        <f t="shared" si="0"/>
        <v>0.48658426205707833</v>
      </c>
      <c r="F5" s="12">
        <f t="shared" si="1"/>
        <v>-450540.69113080401</v>
      </c>
      <c r="G5" s="13">
        <f t="shared" si="2"/>
        <v>-1.3207</v>
      </c>
    </row>
    <row r="6" spans="1:7">
      <c r="A6" s="9" t="s">
        <v>13</v>
      </c>
      <c r="B6" s="10" t="s">
        <v>9</v>
      </c>
      <c r="C6" s="11">
        <v>646664.17782400001</v>
      </c>
      <c r="D6" s="11"/>
      <c r="E6" s="15">
        <f t="shared" si="0"/>
        <v>2.0416776737794324E-3</v>
      </c>
      <c r="F6" s="12">
        <f t="shared" si="1"/>
        <v>-1890.441064250891</v>
      </c>
      <c r="G6" s="13">
        <f t="shared" si="2"/>
        <v>-2.8999999999999998E-3</v>
      </c>
    </row>
    <row r="7" spans="1:7">
      <c r="A7" s="9" t="s">
        <v>14</v>
      </c>
      <c r="B7" s="10" t="s">
        <v>12</v>
      </c>
      <c r="C7" s="11">
        <v>367549.396121</v>
      </c>
      <c r="D7" s="11">
        <v>2953.5439999999999</v>
      </c>
      <c r="E7" s="15">
        <f t="shared" si="0"/>
        <v>1.1604437385050212E-3</v>
      </c>
      <c r="F7" s="12">
        <f t="shared" si="1"/>
        <v>-1074.4842460669977</v>
      </c>
      <c r="G7" s="13">
        <f t="shared" si="2"/>
        <v>-0.36380000000000001</v>
      </c>
    </row>
    <row r="8" spans="1:7" s="1" customFormat="1">
      <c r="A8" s="3"/>
      <c r="B8" s="3"/>
      <c r="C8" s="14">
        <f>SUM(C3:C7)</f>
        <v>316731767.27594507</v>
      </c>
      <c r="D8" s="14">
        <f>SUM(D3:D7)</f>
        <v>344084.58499999996</v>
      </c>
      <c r="E8" s="3"/>
      <c r="F8" s="4">
        <f>SUM(F3:F7)</f>
        <v>-925925.32529947232</v>
      </c>
      <c r="G8" s="3"/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6D98-D1D7-4340-9B0D-4F4A20E74836}">
  <dimension ref="A1:I9"/>
  <sheetViews>
    <sheetView tabSelected="1" workbookViewId="0">
      <selection activeCell="A25" sqref="A25"/>
    </sheetView>
  </sheetViews>
  <sheetFormatPr defaultRowHeight="14.45"/>
  <cols>
    <col min="1" max="1" width="52.7109375" customWidth="1"/>
    <col min="2" max="2" width="14.28515625" customWidth="1"/>
    <col min="3" max="3" width="12.85546875" customWidth="1"/>
    <col min="4" max="4" width="14.85546875" bestFit="1" customWidth="1"/>
    <col min="5" max="5" width="16.5703125" customWidth="1"/>
    <col min="6" max="7" width="14.140625" customWidth="1"/>
    <col min="9" max="9" width="13.140625" bestFit="1" customWidth="1"/>
  </cols>
  <sheetData>
    <row r="1" spans="1:9">
      <c r="A1" s="3" t="s">
        <v>0</v>
      </c>
      <c r="B1" s="4">
        <v>-2238828.6075848388</v>
      </c>
      <c r="C1" s="16"/>
      <c r="D1" s="17"/>
      <c r="E1" s="17"/>
      <c r="F1" s="17"/>
      <c r="G1" s="18"/>
    </row>
    <row r="2" spans="1:9" ht="29.1" customHeight="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pans="1:9">
      <c r="A3" s="9" t="s">
        <v>8</v>
      </c>
      <c r="B3" s="10" t="s">
        <v>9</v>
      </c>
      <c r="C3" s="11">
        <v>296636885.13999999</v>
      </c>
      <c r="D3" s="11"/>
      <c r="E3" s="15">
        <f>C3/C$9</f>
        <v>0.38684776501480433</v>
      </c>
      <c r="F3" s="12">
        <f>E3*B$1</f>
        <v>-866085.8430954013</v>
      </c>
      <c r="G3" s="13">
        <f>ROUND(IF(B3="kWh",F3/C3,F3/D3),4)</f>
        <v>-2.8999999999999998E-3</v>
      </c>
      <c r="I3" s="2"/>
    </row>
    <row r="4" spans="1:9">
      <c r="A4" s="9" t="s">
        <v>10</v>
      </c>
      <c r="B4" s="10" t="s">
        <v>9</v>
      </c>
      <c r="C4" s="11">
        <v>112170206.4227</v>
      </c>
      <c r="D4" s="11"/>
      <c r="E4" s="15">
        <f t="shared" ref="E4:E8" si="0">C4/C$9</f>
        <v>0.1462825286726942</v>
      </c>
      <c r="F4" s="12">
        <f t="shared" ref="F4:F8" si="1">E4*B$1</f>
        <v>-327501.50998227723</v>
      </c>
      <c r="G4" s="13">
        <f t="shared" ref="G4:G8" si="2">ROUND(IF(B4="kWh",F4/C4,F4/D4),4)</f>
        <v>-2.8999999999999998E-3</v>
      </c>
      <c r="I4" s="2"/>
    </row>
    <row r="5" spans="1:9">
      <c r="A5" s="9" t="s">
        <v>11</v>
      </c>
      <c r="B5" s="10" t="s">
        <v>12</v>
      </c>
      <c r="C5" s="11">
        <v>353003481.84000003</v>
      </c>
      <c r="D5" s="11">
        <v>782973.39299999992</v>
      </c>
      <c r="E5" s="15">
        <f t="shared" si="0"/>
        <v>0.46035612842886425</v>
      </c>
      <c r="F5" s="12">
        <f t="shared" si="1"/>
        <v>-1030658.4700035413</v>
      </c>
      <c r="G5" s="13">
        <f t="shared" si="2"/>
        <v>-1.3163</v>
      </c>
      <c r="I5" s="2"/>
    </row>
    <row r="6" spans="1:9">
      <c r="A6" s="9" t="s">
        <v>13</v>
      </c>
      <c r="B6" s="10" t="s">
        <v>9</v>
      </c>
      <c r="C6" s="11">
        <v>1514698.0725</v>
      </c>
      <c r="D6" s="11"/>
      <c r="E6" s="15">
        <f>C6/C$9</f>
        <v>1.9753361546468169E-3</v>
      </c>
      <c r="F6" s="12">
        <f t="shared" si="1"/>
        <v>-4422.439092619923</v>
      </c>
      <c r="G6" s="13">
        <f t="shared" si="2"/>
        <v>-2.8999999999999998E-3</v>
      </c>
      <c r="I6" s="2"/>
    </row>
    <row r="7" spans="1:9">
      <c r="A7" s="9" t="s">
        <v>15</v>
      </c>
      <c r="B7" s="10" t="s">
        <v>12</v>
      </c>
      <c r="C7" s="11">
        <v>391237.67719999998</v>
      </c>
      <c r="D7" s="11">
        <v>1120.3330000000001</v>
      </c>
      <c r="E7" s="15">
        <f t="shared" si="0"/>
        <v>5.1021780700998454E-4</v>
      </c>
      <c r="F7" s="12">
        <f t="shared" si="1"/>
        <v>-1142.2902224331538</v>
      </c>
      <c r="G7" s="13">
        <f t="shared" si="2"/>
        <v>-1.0196000000000001</v>
      </c>
      <c r="I7" s="2"/>
    </row>
    <row r="8" spans="1:9">
      <c r="A8" s="9" t="s">
        <v>14</v>
      </c>
      <c r="B8" s="10" t="s">
        <v>12</v>
      </c>
      <c r="C8" s="11">
        <v>3088709.7653000001</v>
      </c>
      <c r="D8" s="11">
        <v>9216.7520000000004</v>
      </c>
      <c r="E8" s="15">
        <f t="shared" si="0"/>
        <v>4.028023921980514E-3</v>
      </c>
      <c r="F8" s="12">
        <f t="shared" si="1"/>
        <v>-9018.0551885660552</v>
      </c>
      <c r="G8" s="13">
        <f t="shared" si="2"/>
        <v>-0.97840000000000005</v>
      </c>
      <c r="I8" s="2"/>
    </row>
    <row r="9" spans="1:9" s="1" customFormat="1">
      <c r="A9" s="3"/>
      <c r="B9" s="3"/>
      <c r="C9" s="14">
        <f>SUM(C3:C8)</f>
        <v>766805218.91769993</v>
      </c>
      <c r="D9" s="14">
        <f>SUM(D3:D8)</f>
        <v>793310.47799999989</v>
      </c>
      <c r="E9" s="3"/>
      <c r="F9" s="4">
        <f>SUM(F3:F8)</f>
        <v>-2238828.6075848383</v>
      </c>
      <c r="G9" s="3"/>
    </row>
  </sheetData>
  <mergeCells count="1">
    <mergeCell ref="C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9" ma:contentTypeDescription="Create a new document." ma:contentTypeScope="" ma:versionID="b86ebaa08207840992d73a43f20d557a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f4d950e9645e90f308b7eb7be4dbf2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  <xsd:enumeration value="Working Group (WG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ttachment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2025-12-19T05:00:00+00:00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7609B2-D902-4003-A490-9352B5399951}"/>
</file>

<file path=customXml/itemProps2.xml><?xml version="1.0" encoding="utf-8"?>
<ds:datastoreItem xmlns:ds="http://schemas.openxmlformats.org/officeDocument/2006/customXml" ds:itemID="{5A4A6AA8-0F2B-4E03-A661-6F1BF05BF9C9}"/>
</file>

<file path=customXml/itemProps3.xml><?xml version="1.0" encoding="utf-8"?>
<ds:datastoreItem xmlns:ds="http://schemas.openxmlformats.org/officeDocument/2006/customXml" ds:itemID="{9E11C586-02A6-4857-9E09-972F8C3F6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Sheth</dc:creator>
  <cp:keywords/>
  <dc:description/>
  <cp:lastModifiedBy>Judy But</cp:lastModifiedBy>
  <cp:revision/>
  <dcterms:created xsi:type="dcterms:W3CDTF">2025-11-21T15:03:16Z</dcterms:created>
  <dcterms:modified xsi:type="dcterms:W3CDTF">2025-12-19T21:12:07Z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