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013D54CC-AD20-4221-ADC9-EFEE8B3EBB18}" xr6:coauthVersionLast="47" xr6:coauthVersionMax="47" xr10:uidLastSave="{00000000-0000-0000-0000-000000000000}"/>
  <bookViews>
    <workbookView xWindow="-110" yWindow="-110" windowWidth="19420" windowHeight="11500" tabRatio="823" xr2:uid="{00000000-000D-0000-FFFF-FFFF00000000}"/>
  </bookViews>
  <sheets>
    <sheet name="Annual CDM Input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6" l="1"/>
  <c r="J3" i="16"/>
  <c r="L3" i="16" s="1"/>
  <c r="J4" i="16"/>
  <c r="J5" i="16"/>
  <c r="J6" i="16"/>
  <c r="J7" i="16"/>
  <c r="J2" i="16"/>
  <c r="K7" i="16"/>
  <c r="K6" i="16"/>
  <c r="K5" i="16"/>
  <c r="K4" i="16"/>
  <c r="K3" i="16"/>
  <c r="C9" i="20"/>
  <c r="C10" i="20" s="1"/>
  <c r="C11" i="20" s="1"/>
  <c r="C12" i="20" s="1"/>
  <c r="C13" i="20" s="1"/>
  <c r="C14" i="20" s="1"/>
  <c r="C15" i="20" s="1"/>
  <c r="C16" i="20" s="1"/>
  <c r="C17" i="20" s="1"/>
  <c r="G169" i="16"/>
  <c r="G170" i="16" s="1"/>
  <c r="G171" i="16" s="1"/>
  <c r="G172" i="16" s="1"/>
  <c r="G173" i="16" s="1"/>
  <c r="G174" i="16" s="1"/>
  <c r="G175" i="16" s="1"/>
  <c r="G176" i="16" s="1"/>
  <c r="G177" i="16" s="1"/>
  <c r="G178" i="16" s="1"/>
  <c r="G179" i="16" s="1"/>
  <c r="G180" i="16" s="1"/>
  <c r="G181" i="16" s="1"/>
  <c r="G182" i="16" s="1"/>
  <c r="G183" i="16" s="1"/>
  <c r="G184" i="16" s="1"/>
  <c r="G185" i="16" s="1"/>
  <c r="G186" i="16" s="1"/>
  <c r="G187" i="16" s="1"/>
  <c r="G188" i="16" s="1"/>
  <c r="G189" i="16" s="1"/>
  <c r="G190" i="16" s="1"/>
  <c r="G191" i="16" s="1"/>
  <c r="G192" i="16" s="1"/>
  <c r="G193" i="16" s="1"/>
  <c r="G194" i="16" s="1"/>
  <c r="G195" i="16" s="1"/>
  <c r="G196" i="16" s="1"/>
  <c r="G197" i="16" s="1"/>
  <c r="G198" i="16" s="1"/>
  <c r="G199" i="16" s="1"/>
  <c r="G200" i="16" s="1"/>
  <c r="G201" i="16" s="1"/>
  <c r="G202" i="16" s="1"/>
  <c r="G203" i="16" s="1"/>
  <c r="G204" i="16" s="1"/>
  <c r="G205" i="16" s="1"/>
  <c r="G206" i="16" s="1"/>
  <c r="G207" i="16" s="1"/>
  <c r="G208" i="16" s="1"/>
  <c r="G209" i="16" s="1"/>
  <c r="G210" i="16" s="1"/>
  <c r="G211" i="16" s="1"/>
  <c r="G212" i="16" s="1"/>
  <c r="G213" i="16" s="1"/>
  <c r="G214" i="16" s="1"/>
  <c r="G215" i="16" s="1"/>
  <c r="G216" i="16" s="1"/>
  <c r="G217" i="16" s="1"/>
  <c r="G218" i="16" s="1"/>
  <c r="G219" i="16" s="1"/>
  <c r="G220" i="16" s="1"/>
  <c r="G221" i="16" s="1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G239" i="16" s="1"/>
  <c r="G240" i="16" s="1"/>
  <c r="G241" i="16" s="1"/>
  <c r="G168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3" i="16"/>
  <c r="D6" i="29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L5" i="16" l="1"/>
  <c r="L2" i="16"/>
  <c r="L6" i="16"/>
  <c r="L7" i="16"/>
  <c r="L4" i="16"/>
  <c r="H2" i="29"/>
  <c r="C18" i="29" s="1"/>
  <c r="E18" i="29" s="1"/>
  <c r="C15" i="29" l="1"/>
  <c r="E15" i="29" s="1"/>
  <c r="I2" i="29"/>
  <c r="I4" i="29" s="1"/>
  <c r="I6" i="29" s="1"/>
  <c r="C25" i="29"/>
  <c r="E25" i="29" s="1"/>
  <c r="C23" i="29"/>
  <c r="E23" i="29" s="1"/>
  <c r="C19" i="29"/>
  <c r="E19" i="29" s="1"/>
  <c r="C24" i="29"/>
  <c r="E24" i="29" s="1"/>
  <c r="C22" i="29"/>
  <c r="E22" i="29" s="1"/>
  <c r="H4" i="29"/>
  <c r="H6" i="29" s="1"/>
  <c r="C14" i="29"/>
  <c r="E14" i="29" s="1"/>
  <c r="C20" i="29"/>
  <c r="E20" i="29" s="1"/>
  <c r="C17" i="29"/>
  <c r="E17" i="29" s="1"/>
  <c r="C21" i="29"/>
  <c r="E21" i="29" s="1"/>
  <c r="C16" i="29"/>
  <c r="E16" i="29" s="1"/>
  <c r="H2" i="30"/>
  <c r="H2" i="27"/>
  <c r="H2" i="26"/>
  <c r="H2" i="28"/>
  <c r="I25" i="29" l="1"/>
  <c r="G25" i="29"/>
  <c r="C3" i="29"/>
  <c r="E3" i="29" s="1"/>
  <c r="C4" i="29"/>
  <c r="E4" i="29" s="1"/>
  <c r="C8" i="29"/>
  <c r="E8" i="29" s="1"/>
  <c r="C9" i="29"/>
  <c r="E9" i="29" s="1"/>
  <c r="C11" i="29"/>
  <c r="E11" i="29" s="1"/>
  <c r="C13" i="29"/>
  <c r="E13" i="29" s="1"/>
  <c r="C12" i="29"/>
  <c r="E12" i="29" s="1"/>
  <c r="C10" i="29"/>
  <c r="E10" i="29" s="1"/>
  <c r="C5" i="29"/>
  <c r="E5" i="29" s="1"/>
  <c r="C2" i="29"/>
  <c r="C7" i="29"/>
  <c r="E7" i="29" s="1"/>
  <c r="C6" i="29"/>
  <c r="E6" i="29" s="1"/>
  <c r="C17" i="26"/>
  <c r="E17" i="26" s="1"/>
  <c r="C21" i="26"/>
  <c r="E21" i="26" s="1"/>
  <c r="C22" i="26"/>
  <c r="E22" i="26" s="1"/>
  <c r="C14" i="26"/>
  <c r="E14" i="26" s="1"/>
  <c r="C15" i="26"/>
  <c r="E15" i="26" s="1"/>
  <c r="C19" i="26"/>
  <c r="E19" i="26" s="1"/>
  <c r="C16" i="26"/>
  <c r="E16" i="26" s="1"/>
  <c r="I2" i="26"/>
  <c r="I4" i="26" s="1"/>
  <c r="I6" i="26" s="1"/>
  <c r="C2" i="26" s="1"/>
  <c r="H4" i="30"/>
  <c r="H6" i="30" s="1"/>
  <c r="C21" i="30"/>
  <c r="E21" i="30" s="1"/>
  <c r="C25" i="30"/>
  <c r="E25" i="30" s="1"/>
  <c r="C18" i="30"/>
  <c r="E18" i="30" s="1"/>
  <c r="C24" i="30"/>
  <c r="E24" i="30" s="1"/>
  <c r="C23" i="30"/>
  <c r="E23" i="30" s="1"/>
  <c r="C15" i="30"/>
  <c r="E15" i="30" s="1"/>
  <c r="C16" i="30"/>
  <c r="E16" i="30" s="1"/>
  <c r="C22" i="30"/>
  <c r="E22" i="30" s="1"/>
  <c r="C17" i="30"/>
  <c r="E17" i="30" s="1"/>
  <c r="C20" i="30"/>
  <c r="E20" i="30" s="1"/>
  <c r="C14" i="30"/>
  <c r="E14" i="30" s="1"/>
  <c r="I2" i="30"/>
  <c r="I4" i="30" s="1"/>
  <c r="I6" i="30" s="1"/>
  <c r="C6" i="30" s="1"/>
  <c r="E6" i="30" s="1"/>
  <c r="C19" i="30"/>
  <c r="E19" i="30" s="1"/>
  <c r="C24" i="28"/>
  <c r="E24" i="28" s="1"/>
  <c r="C14" i="28"/>
  <c r="E14" i="28" s="1"/>
  <c r="C18" i="28"/>
  <c r="E18" i="28" s="1"/>
  <c r="C22" i="28"/>
  <c r="E22" i="28" s="1"/>
  <c r="C25" i="28"/>
  <c r="E25" i="28" s="1"/>
  <c r="C16" i="28"/>
  <c r="E16" i="28" s="1"/>
  <c r="C21" i="28"/>
  <c r="E21" i="28" s="1"/>
  <c r="I2" i="28"/>
  <c r="I4" i="28" s="1"/>
  <c r="I6" i="28" s="1"/>
  <c r="C12" i="28" s="1"/>
  <c r="E12" i="28" s="1"/>
  <c r="C17" i="28"/>
  <c r="E17" i="28" s="1"/>
  <c r="C19" i="28"/>
  <c r="E19" i="28" s="1"/>
  <c r="H4" i="28"/>
  <c r="H6" i="28" s="1"/>
  <c r="C20" i="28"/>
  <c r="E20" i="28" s="1"/>
  <c r="C23" i="28"/>
  <c r="E23" i="28" s="1"/>
  <c r="C15" i="28"/>
  <c r="E15" i="28" s="1"/>
  <c r="C16" i="27"/>
  <c r="E16" i="27" s="1"/>
  <c r="C20" i="27"/>
  <c r="E20" i="27" s="1"/>
  <c r="C23" i="27"/>
  <c r="E23" i="27" s="1"/>
  <c r="C24" i="27"/>
  <c r="E24" i="27" s="1"/>
  <c r="C14" i="27"/>
  <c r="E14" i="27" s="1"/>
  <c r="C21" i="27"/>
  <c r="E21" i="27" s="1"/>
  <c r="C15" i="27"/>
  <c r="E15" i="27" s="1"/>
  <c r="C19" i="27"/>
  <c r="E19" i="27" s="1"/>
  <c r="I2" i="27"/>
  <c r="I4" i="27" s="1"/>
  <c r="I6" i="27" s="1"/>
  <c r="C9" i="27" s="1"/>
  <c r="E9" i="27" s="1"/>
  <c r="H4" i="27"/>
  <c r="H6" i="27" s="1"/>
  <c r="C25" i="27"/>
  <c r="E25" i="27" s="1"/>
  <c r="C17" i="27"/>
  <c r="E17" i="27" s="1"/>
  <c r="C18" i="27"/>
  <c r="E18" i="27" s="1"/>
  <c r="C22" i="27"/>
  <c r="E22" i="27" s="1"/>
  <c r="C18" i="26"/>
  <c r="E18" i="26" s="1"/>
  <c r="C25" i="26"/>
  <c r="E25" i="26" s="1"/>
  <c r="C20" i="26"/>
  <c r="E20" i="26" s="1"/>
  <c r="C24" i="26"/>
  <c r="E24" i="26" s="1"/>
  <c r="C23" i="26"/>
  <c r="E23" i="26" s="1"/>
  <c r="H4" i="26"/>
  <c r="H6" i="26" s="1"/>
  <c r="C4" i="30"/>
  <c r="E4" i="30" s="1"/>
  <c r="C232" i="16" s="1"/>
  <c r="C13" i="30"/>
  <c r="E13" i="30" s="1"/>
  <c r="C12" i="30" l="1"/>
  <c r="E12" i="30" s="1"/>
  <c r="C240" i="16" s="1"/>
  <c r="C3" i="30"/>
  <c r="E3" i="30" s="1"/>
  <c r="C231" i="16" s="1"/>
  <c r="C10" i="27"/>
  <c r="E10" i="27" s="1"/>
  <c r="C8" i="27"/>
  <c r="E8" i="27" s="1"/>
  <c r="C2" i="30"/>
  <c r="E2" i="30" s="1"/>
  <c r="C11" i="30"/>
  <c r="E11" i="30" s="1"/>
  <c r="C239" i="16" s="1"/>
  <c r="C7" i="30"/>
  <c r="E7" i="30" s="1"/>
  <c r="C235" i="16" s="1"/>
  <c r="C9" i="30"/>
  <c r="E9" i="30" s="1"/>
  <c r="C237" i="16" s="1"/>
  <c r="C241" i="16"/>
  <c r="C2" i="28"/>
  <c r="C4" i="26"/>
  <c r="E4" i="26" s="1"/>
  <c r="C11" i="28"/>
  <c r="E11" i="28" s="1"/>
  <c r="C227" i="16" s="1"/>
  <c r="E2" i="29"/>
  <c r="I13" i="29" s="1"/>
  <c r="G13" i="29"/>
  <c r="C234" i="16"/>
  <c r="C8" i="26"/>
  <c r="E8" i="26" s="1"/>
  <c r="C200" i="16" s="1"/>
  <c r="C228" i="16"/>
  <c r="C10" i="30"/>
  <c r="E10" i="30" s="1"/>
  <c r="C238" i="16" s="1"/>
  <c r="C9" i="26"/>
  <c r="E9" i="26" s="1"/>
  <c r="C201" i="16" s="1"/>
  <c r="C3" i="26"/>
  <c r="E3" i="26" s="1"/>
  <c r="C7" i="26"/>
  <c r="E7" i="26" s="1"/>
  <c r="C5" i="30"/>
  <c r="E5" i="30" s="1"/>
  <c r="C233" i="16" s="1"/>
  <c r="C12" i="26"/>
  <c r="E12" i="26" s="1"/>
  <c r="C5" i="26"/>
  <c r="E5" i="26" s="1"/>
  <c r="G25" i="30"/>
  <c r="C8" i="30"/>
  <c r="E8" i="30" s="1"/>
  <c r="C236" i="16" s="1"/>
  <c r="C6" i="26"/>
  <c r="E6" i="26" s="1"/>
  <c r="C11" i="26"/>
  <c r="E11" i="26" s="1"/>
  <c r="G25" i="27"/>
  <c r="C10" i="26"/>
  <c r="E10" i="26" s="1"/>
  <c r="C202" i="16" s="1"/>
  <c r="I25" i="30"/>
  <c r="C13" i="26"/>
  <c r="E13" i="26" s="1"/>
  <c r="C7" i="28"/>
  <c r="E7" i="28" s="1"/>
  <c r="C223" i="16" s="1"/>
  <c r="I25" i="27"/>
  <c r="C6" i="27"/>
  <c r="E6" i="27" s="1"/>
  <c r="C3" i="28"/>
  <c r="E3" i="28" s="1"/>
  <c r="C219" i="16" s="1"/>
  <c r="C4" i="28"/>
  <c r="E4" i="28" s="1"/>
  <c r="C220" i="16" s="1"/>
  <c r="I25" i="28"/>
  <c r="C9" i="28"/>
  <c r="E9" i="28" s="1"/>
  <c r="C225" i="16" s="1"/>
  <c r="C5" i="27"/>
  <c r="E5" i="27" s="1"/>
  <c r="C11" i="27"/>
  <c r="E11" i="27" s="1"/>
  <c r="C8" i="28"/>
  <c r="E8" i="28" s="1"/>
  <c r="C224" i="16" s="1"/>
  <c r="C10" i="28"/>
  <c r="E10" i="28" s="1"/>
  <c r="C226" i="16" s="1"/>
  <c r="G25" i="28"/>
  <c r="C6" i="28"/>
  <c r="E6" i="28" s="1"/>
  <c r="C222" i="16" s="1"/>
  <c r="C7" i="27"/>
  <c r="E7" i="27" s="1"/>
  <c r="G25" i="26"/>
  <c r="C13" i="28"/>
  <c r="E13" i="28" s="1"/>
  <c r="C229" i="16" s="1"/>
  <c r="C3" i="27"/>
  <c r="E3" i="27" s="1"/>
  <c r="C2" i="27"/>
  <c r="E2" i="27" s="1"/>
  <c r="C5" i="28"/>
  <c r="E5" i="28" s="1"/>
  <c r="C221" i="16" s="1"/>
  <c r="C13" i="27"/>
  <c r="E13" i="27" s="1"/>
  <c r="C12" i="27"/>
  <c r="E12" i="27" s="1"/>
  <c r="C216" i="16" s="1"/>
  <c r="C4" i="27"/>
  <c r="E4" i="27" s="1"/>
  <c r="E2" i="26"/>
  <c r="I25" i="26"/>
  <c r="E2" i="28"/>
  <c r="C197" i="16" l="1"/>
  <c r="C218" i="16"/>
  <c r="C215" i="16"/>
  <c r="C198" i="16"/>
  <c r="C208" i="16"/>
  <c r="C211" i="16"/>
  <c r="C212" i="16"/>
  <c r="C204" i="16"/>
  <c r="C203" i="16"/>
  <c r="C205" i="16"/>
  <c r="I13" i="26"/>
  <c r="C195" i="16"/>
  <c r="C199" i="16"/>
  <c r="C196" i="16"/>
  <c r="C213" i="16"/>
  <c r="G13" i="30"/>
  <c r="G13" i="26"/>
  <c r="C207" i="16"/>
  <c r="G13" i="27"/>
  <c r="C210" i="16"/>
  <c r="C209" i="16"/>
  <c r="I13" i="27"/>
  <c r="C217" i="16"/>
  <c r="G13" i="28"/>
  <c r="C214" i="16"/>
  <c r="C194" i="16"/>
  <c r="C206" i="16"/>
  <c r="I13" i="28"/>
  <c r="C230" i="16"/>
  <c r="I13" i="30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9" i="25"/>
  <c r="E19" i="25" s="1"/>
  <c r="C20" i="25"/>
  <c r="E20" i="25" s="1"/>
  <c r="C21" i="25"/>
  <c r="E21" i="25" s="1"/>
  <c r="C189" i="16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86" i="16" l="1"/>
  <c r="C188" i="16"/>
  <c r="C183" i="16"/>
  <c r="C159" i="16"/>
  <c r="C147" i="16"/>
  <c r="C167" i="16"/>
  <c r="C193" i="16"/>
  <c r="C190" i="16"/>
  <c r="C5" i="21"/>
  <c r="E5" i="21" s="1"/>
  <c r="C137" i="16" s="1"/>
  <c r="C2" i="21"/>
  <c r="E2" i="21" s="1"/>
  <c r="C6" i="21"/>
  <c r="E6" i="21" s="1"/>
  <c r="C138" i="16" s="1"/>
  <c r="C8" i="21"/>
  <c r="E8" i="21" s="1"/>
  <c r="C140" i="16" s="1"/>
  <c r="C10" i="21"/>
  <c r="E10" i="21" s="1"/>
  <c r="C9" i="21"/>
  <c r="E9" i="21" s="1"/>
  <c r="C141" i="16" s="1"/>
  <c r="C13" i="21"/>
  <c r="E13" i="21" s="1"/>
  <c r="C145" i="16" s="1"/>
  <c r="C155" i="16"/>
  <c r="C171" i="16"/>
  <c r="C191" i="16"/>
  <c r="C150" i="16"/>
  <c r="C192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2" i="16"/>
  <c r="C143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G25" i="12" l="1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4" i="16" l="1"/>
  <c r="I13" i="14"/>
  <c r="C26" i="16"/>
  <c r="C38" i="16"/>
  <c r="C24" i="6" l="1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2" i="3" l="1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22" i="16" l="1"/>
  <c r="C86" i="16"/>
  <c r="I13" i="8"/>
  <c r="I13" i="5"/>
  <c r="A25" i="16" l="1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A26" i="16" l="1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C18" i="20" l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C20" i="20" s="1"/>
  <c r="C21" i="20" s="1"/>
  <c r="C22" i="20" s="1"/>
  <c r="C23" i="20" s="1"/>
  <c r="C24" i="20" s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B18" i="16" l="1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B19" i="16" l="1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B20" i="16" l="1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B10" i="16" l="1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B22" i="16" l="1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B23" i="16" l="1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C62" i="16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I25" i="3" l="1"/>
  <c r="C4" i="16"/>
  <c r="D4" i="16" s="1"/>
  <c r="C11" i="16"/>
  <c r="D11" i="16" s="1"/>
  <c r="C6" i="16"/>
  <c r="D6" i="16" s="1"/>
  <c r="C5" i="16"/>
  <c r="D5" i="16" s="1"/>
  <c r="C7" i="16"/>
  <c r="D7" i="16" s="1"/>
  <c r="C3" i="16"/>
  <c r="D3" i="16" s="1"/>
  <c r="C8" i="16"/>
  <c r="D8" i="16" s="1"/>
  <c r="C13" i="16"/>
  <c r="D13" i="16" s="1"/>
  <c r="C12" i="16"/>
  <c r="D12" i="16" s="1"/>
  <c r="C2" i="16"/>
  <c r="D2" i="16" s="1"/>
  <c r="C10" i="16"/>
  <c r="D10" i="16" s="1"/>
  <c r="C9" i="16"/>
  <c r="D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E13" i="16" l="1"/>
  <c r="D14" i="16"/>
  <c r="I13" i="3"/>
  <c r="E14" i="16" l="1"/>
  <c r="C61" i="16"/>
  <c r="D25" i="16" l="1"/>
  <c r="D24" i="16"/>
  <c r="D15" i="16"/>
  <c r="D19" i="16"/>
  <c r="D21" i="16"/>
  <c r="D17" i="16"/>
  <c r="D18" i="16"/>
  <c r="D23" i="16"/>
  <c r="D16" i="16"/>
  <c r="D22" i="16"/>
  <c r="D20" i="16"/>
  <c r="C55" i="16"/>
  <c r="C54" i="16"/>
  <c r="C56" i="16"/>
  <c r="C51" i="16"/>
  <c r="C58" i="16"/>
  <c r="C57" i="16"/>
  <c r="C52" i="16"/>
  <c r="C59" i="16"/>
  <c r="C53" i="16"/>
  <c r="C60" i="16"/>
  <c r="E16" i="16" l="1"/>
  <c r="E19" i="16"/>
  <c r="E21" i="16"/>
  <c r="E23" i="16"/>
  <c r="E24" i="16"/>
  <c r="E25" i="16"/>
  <c r="E20" i="16"/>
  <c r="E22" i="16"/>
  <c r="E15" i="16"/>
  <c r="E18" i="16"/>
  <c r="E17" i="16"/>
  <c r="D27" i="16"/>
  <c r="D37" i="16"/>
  <c r="D33" i="16"/>
  <c r="D32" i="16"/>
  <c r="D36" i="16"/>
  <c r="D28" i="16"/>
  <c r="D30" i="16"/>
  <c r="D35" i="16"/>
  <c r="D29" i="16"/>
  <c r="D31" i="16"/>
  <c r="D34" i="16"/>
  <c r="D26" i="16"/>
  <c r="E30" i="16" s="1"/>
  <c r="E26" i="5"/>
  <c r="C26" i="5"/>
  <c r="E36" i="16" l="1"/>
  <c r="E26" i="16"/>
  <c r="E31" i="16"/>
  <c r="E27" i="16"/>
  <c r="E29" i="16"/>
  <c r="E35" i="16"/>
  <c r="E37" i="16"/>
  <c r="E33" i="16"/>
  <c r="E32" i="16"/>
  <c r="E28" i="16"/>
  <c r="E34" i="16"/>
  <c r="D39" i="16"/>
  <c r="D49" i="16"/>
  <c r="D41" i="16"/>
  <c r="D48" i="16"/>
  <c r="D46" i="16"/>
  <c r="D42" i="16"/>
  <c r="D45" i="16"/>
  <c r="D47" i="16"/>
  <c r="D44" i="16"/>
  <c r="D43" i="16"/>
  <c r="D40" i="16"/>
  <c r="D38" i="16"/>
  <c r="E43" i="16" l="1"/>
  <c r="E38" i="16"/>
  <c r="E45" i="16"/>
  <c r="E48" i="16"/>
  <c r="E46" i="16"/>
  <c r="E49" i="16"/>
  <c r="E47" i="16"/>
  <c r="E40" i="16"/>
  <c r="E44" i="16"/>
  <c r="E39" i="16"/>
  <c r="E41" i="16"/>
  <c r="E42" i="16"/>
  <c r="D51" i="16"/>
  <c r="D55" i="16"/>
  <c r="D59" i="16"/>
  <c r="D57" i="16"/>
  <c r="D58" i="16"/>
  <c r="D53" i="16"/>
  <c r="D52" i="16"/>
  <c r="D56" i="16"/>
  <c r="D54" i="16"/>
  <c r="D60" i="16"/>
  <c r="D61" i="16"/>
  <c r="D50" i="16"/>
  <c r="E56" i="16" l="1"/>
  <c r="E54" i="16"/>
  <c r="E55" i="16"/>
  <c r="E57" i="16"/>
  <c r="E50" i="16"/>
  <c r="E58" i="16"/>
  <c r="E51" i="16"/>
  <c r="E59" i="16"/>
  <c r="E52" i="16"/>
  <c r="E60" i="16"/>
  <c r="E53" i="16"/>
  <c r="E61" i="16"/>
  <c r="D63" i="16"/>
  <c r="D71" i="16"/>
  <c r="D73" i="16"/>
  <c r="D66" i="16"/>
  <c r="D68" i="16"/>
  <c r="D65" i="16"/>
  <c r="D69" i="16"/>
  <c r="D67" i="16"/>
  <c r="D70" i="16"/>
  <c r="D72" i="16"/>
  <c r="D64" i="16"/>
  <c r="D62" i="16"/>
  <c r="E62" i="16" s="1"/>
  <c r="E64" i="16" l="1"/>
  <c r="E69" i="16"/>
  <c r="E65" i="16"/>
  <c r="E66" i="16"/>
  <c r="E71" i="16"/>
  <c r="E63" i="16"/>
  <c r="E73" i="16"/>
  <c r="E70" i="16"/>
  <c r="E68" i="16"/>
  <c r="E67" i="16"/>
  <c r="E72" i="16"/>
  <c r="D75" i="16"/>
  <c r="D87" i="16" s="1"/>
  <c r="D76" i="16"/>
  <c r="D82" i="16"/>
  <c r="D79" i="16"/>
  <c r="D77" i="16"/>
  <c r="D84" i="16"/>
  <c r="D78" i="16"/>
  <c r="D81" i="16"/>
  <c r="D80" i="16"/>
  <c r="D85" i="16"/>
  <c r="D83" i="16"/>
  <c r="D74" i="16"/>
  <c r="E78" i="16" l="1"/>
  <c r="E80" i="16"/>
  <c r="E83" i="16"/>
  <c r="E75" i="16"/>
  <c r="E77" i="16"/>
  <c r="E79" i="16"/>
  <c r="E85" i="16"/>
  <c r="E81" i="16"/>
  <c r="E84" i="16"/>
  <c r="E74" i="16"/>
  <c r="E76" i="16"/>
  <c r="E82" i="16"/>
  <c r="D95" i="16"/>
  <c r="D92" i="16"/>
  <c r="D93" i="16"/>
  <c r="D96" i="16"/>
  <c r="D91" i="16"/>
  <c r="D88" i="16"/>
  <c r="D97" i="16"/>
  <c r="D90" i="16"/>
  <c r="D89" i="16"/>
  <c r="D94" i="16"/>
  <c r="D86" i="16"/>
  <c r="E87" i="16" s="1"/>
  <c r="D99" i="16"/>
  <c r="E90" i="16" l="1"/>
  <c r="E96" i="16"/>
  <c r="E86" i="16"/>
  <c r="E92" i="16"/>
  <c r="E89" i="16"/>
  <c r="E88" i="16"/>
  <c r="E93" i="16"/>
  <c r="E94" i="16"/>
  <c r="E91" i="16"/>
  <c r="E97" i="16"/>
  <c r="E95" i="16"/>
  <c r="D106" i="16"/>
  <c r="D109" i="16"/>
  <c r="D103" i="16"/>
  <c r="D104" i="16"/>
  <c r="D111" i="16"/>
  <c r="D101" i="16"/>
  <c r="D105" i="16"/>
  <c r="D102" i="16"/>
  <c r="D100" i="16"/>
  <c r="D108" i="16"/>
  <c r="D107" i="16"/>
  <c r="D98" i="16"/>
  <c r="E99" i="16" s="1"/>
  <c r="E103" i="16" l="1"/>
  <c r="E98" i="16"/>
  <c r="E100" i="16"/>
  <c r="E102" i="16"/>
  <c r="E108" i="16"/>
  <c r="E101" i="16"/>
  <c r="E104" i="16"/>
  <c r="E106" i="16"/>
  <c r="E109" i="16"/>
  <c r="E107" i="16"/>
  <c r="E105" i="16"/>
  <c r="D118" i="16"/>
  <c r="D120" i="16"/>
  <c r="D114" i="16"/>
  <c r="D113" i="16"/>
  <c r="D116" i="16"/>
  <c r="D117" i="16"/>
  <c r="D121" i="16"/>
  <c r="D123" i="16"/>
  <c r="D115" i="16"/>
  <c r="D119" i="16"/>
  <c r="D112" i="16"/>
  <c r="D110" i="16"/>
  <c r="E116" i="16" l="1"/>
  <c r="E114" i="16"/>
  <c r="E117" i="16"/>
  <c r="E118" i="16"/>
  <c r="E121" i="16"/>
  <c r="E120" i="16"/>
  <c r="E119" i="16"/>
  <c r="E112" i="16"/>
  <c r="E110" i="16"/>
  <c r="E115" i="16"/>
  <c r="E111" i="16"/>
  <c r="E113" i="16"/>
  <c r="D128" i="16"/>
  <c r="D122" i="16"/>
  <c r="E123" i="16" s="1"/>
  <c r="D124" i="16"/>
  <c r="D127" i="16"/>
  <c r="D125" i="16"/>
  <c r="D126" i="16"/>
  <c r="D131" i="16"/>
  <c r="D135" i="16"/>
  <c r="D133" i="16"/>
  <c r="D129" i="16"/>
  <c r="D132" i="16"/>
  <c r="D130" i="16"/>
  <c r="E127" i="16" l="1"/>
  <c r="E126" i="16"/>
  <c r="E124" i="16"/>
  <c r="E131" i="16"/>
  <c r="E133" i="16"/>
  <c r="E130" i="16"/>
  <c r="E125" i="16"/>
  <c r="E128" i="16"/>
  <c r="E132" i="16"/>
  <c r="E129" i="16"/>
  <c r="E122" i="16"/>
  <c r="D141" i="16"/>
  <c r="D143" i="16"/>
  <c r="D138" i="16"/>
  <c r="D136" i="16"/>
  <c r="D144" i="16"/>
  <c r="D147" i="16"/>
  <c r="D137" i="16"/>
  <c r="D139" i="16"/>
  <c r="D142" i="16"/>
  <c r="D145" i="16"/>
  <c r="D134" i="16"/>
  <c r="D140" i="16"/>
  <c r="E145" i="16" l="1"/>
  <c r="E143" i="16"/>
  <c r="E134" i="16"/>
  <c r="E135" i="16"/>
  <c r="E137" i="16"/>
  <c r="E142" i="16"/>
  <c r="E136" i="16"/>
  <c r="E144" i="16"/>
  <c r="E139" i="16"/>
  <c r="E138" i="16"/>
  <c r="E140" i="16"/>
  <c r="E141" i="16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E150" i="16" l="1"/>
  <c r="E152" i="16"/>
  <c r="E154" i="16"/>
  <c r="E156" i="16"/>
  <c r="E153" i="16"/>
  <c r="E157" i="16"/>
  <c r="E148" i="16"/>
  <c r="E147" i="16"/>
  <c r="E146" i="16"/>
  <c r="E151" i="16"/>
  <c r="E149" i="16"/>
  <c r="E155" i="16"/>
  <c r="D161" i="16"/>
  <c r="D167" i="16"/>
  <c r="D165" i="16"/>
  <c r="D163" i="16"/>
  <c r="D160" i="16"/>
  <c r="D162" i="16"/>
  <c r="D164" i="16"/>
  <c r="D166" i="16"/>
  <c r="D169" i="16"/>
  <c r="D171" i="16"/>
  <c r="F171" i="16" s="1"/>
  <c r="D158" i="16"/>
  <c r="E159" i="16" s="1"/>
  <c r="D168" i="16"/>
  <c r="F169" i="16" l="1"/>
  <c r="F168" i="16"/>
  <c r="E168" i="16"/>
  <c r="E160" i="16"/>
  <c r="E167" i="16"/>
  <c r="E162" i="16"/>
  <c r="E166" i="16"/>
  <c r="E163" i="16"/>
  <c r="E165" i="16"/>
  <c r="E169" i="16"/>
  <c r="E161" i="16"/>
  <c r="E164" i="16"/>
  <c r="E158" i="16"/>
  <c r="D183" i="16"/>
  <c r="F183" i="16" s="1"/>
  <c r="D174" i="16"/>
  <c r="F174" i="16" s="1"/>
  <c r="D179" i="16"/>
  <c r="F179" i="16" s="1"/>
  <c r="D181" i="16"/>
  <c r="F181" i="16" s="1"/>
  <c r="D178" i="16"/>
  <c r="F178" i="16" s="1"/>
  <c r="D176" i="16"/>
  <c r="F176" i="16" s="1"/>
  <c r="D172" i="16"/>
  <c r="F172" i="16" s="1"/>
  <c r="D175" i="16"/>
  <c r="F175" i="16" s="1"/>
  <c r="D173" i="16"/>
  <c r="F173" i="16" s="1"/>
  <c r="D180" i="16"/>
  <c r="F180" i="16" s="1"/>
  <c r="D170" i="16"/>
  <c r="F170" i="16" s="1"/>
  <c r="D177" i="16"/>
  <c r="F177" i="16" s="1"/>
  <c r="E173" i="16" l="1"/>
  <c r="E172" i="16"/>
  <c r="E179" i="16"/>
  <c r="E180" i="16"/>
  <c r="E181" i="16"/>
  <c r="E177" i="16"/>
  <c r="E175" i="16"/>
  <c r="E170" i="16"/>
  <c r="E178" i="16"/>
  <c r="E171" i="16"/>
  <c r="E176" i="16"/>
  <c r="E174" i="16"/>
  <c r="D195" i="16"/>
  <c r="F195" i="16" s="1"/>
  <c r="D188" i="16"/>
  <c r="F188" i="16" s="1"/>
  <c r="D184" i="16"/>
  <c r="F184" i="16" s="1"/>
  <c r="D189" i="16"/>
  <c r="F189" i="16" s="1"/>
  <c r="D187" i="16"/>
  <c r="F187" i="16" s="1"/>
  <c r="D190" i="16"/>
  <c r="F190" i="16" s="1"/>
  <c r="D191" i="16"/>
  <c r="F191" i="16" s="1"/>
  <c r="D192" i="16"/>
  <c r="F192" i="16" s="1"/>
  <c r="D186" i="16"/>
  <c r="F186" i="16" s="1"/>
  <c r="D193" i="16"/>
  <c r="F193" i="16" s="1"/>
  <c r="D182" i="16"/>
  <c r="D185" i="16"/>
  <c r="F185" i="16" s="1"/>
  <c r="E184" i="16" l="1"/>
  <c r="F182" i="16"/>
  <c r="E188" i="16"/>
  <c r="E190" i="16"/>
  <c r="E191" i="16"/>
  <c r="E187" i="16"/>
  <c r="E189" i="16"/>
  <c r="E183" i="16"/>
  <c r="E192" i="16"/>
  <c r="E193" i="16"/>
  <c r="E186" i="16"/>
  <c r="E185" i="16"/>
  <c r="E182" i="16"/>
  <c r="D207" i="16"/>
  <c r="F207" i="16" s="1"/>
  <c r="D203" i="16"/>
  <c r="F203" i="16" s="1"/>
  <c r="D202" i="16"/>
  <c r="F202" i="16" s="1"/>
  <c r="D196" i="16"/>
  <c r="F196" i="16" s="1"/>
  <c r="D194" i="16"/>
  <c r="D200" i="16"/>
  <c r="F200" i="16" s="1"/>
  <c r="D205" i="16"/>
  <c r="F205" i="16" s="1"/>
  <c r="D201" i="16"/>
  <c r="F201" i="16" s="1"/>
  <c r="D198" i="16"/>
  <c r="F198" i="16" s="1"/>
  <c r="D199" i="16"/>
  <c r="F199" i="16" s="1"/>
  <c r="D197" i="16"/>
  <c r="F197" i="16" s="1"/>
  <c r="D204" i="16"/>
  <c r="F204" i="16" s="1"/>
  <c r="E195" i="16" l="1"/>
  <c r="F194" i="16"/>
  <c r="E202" i="16"/>
  <c r="E201" i="16"/>
  <c r="E194" i="16"/>
  <c r="E200" i="16"/>
  <c r="E197" i="16"/>
  <c r="E205" i="16"/>
  <c r="E199" i="16"/>
  <c r="E196" i="16"/>
  <c r="D219" i="16"/>
  <c r="F219" i="16" s="1"/>
  <c r="D212" i="16"/>
  <c r="D208" i="16"/>
  <c r="F208" i="16" s="1"/>
  <c r="E204" i="16"/>
  <c r="E198" i="16"/>
  <c r="E203" i="16"/>
  <c r="D215" i="16"/>
  <c r="F215" i="16" s="1"/>
  <c r="D214" i="16"/>
  <c r="F214" i="16" s="1"/>
  <c r="D206" i="16"/>
  <c r="F206" i="16" s="1"/>
  <c r="D217" i="16"/>
  <c r="F217" i="16" s="1"/>
  <c r="D209" i="16"/>
  <c r="F209" i="16" s="1"/>
  <c r="D213" i="16"/>
  <c r="F213" i="16" s="1"/>
  <c r="D210" i="16"/>
  <c r="F210" i="16" s="1"/>
  <c r="D211" i="16"/>
  <c r="F211" i="16" s="1"/>
  <c r="D216" i="16"/>
  <c r="F216" i="16" s="1"/>
  <c r="D224" i="16" l="1"/>
  <c r="F224" i="16" s="1"/>
  <c r="F212" i="16"/>
  <c r="E212" i="16"/>
  <c r="E207" i="16"/>
  <c r="E217" i="16"/>
  <c r="E211" i="16"/>
  <c r="E210" i="16"/>
  <c r="E208" i="16"/>
  <c r="E213" i="16"/>
  <c r="E209" i="16"/>
  <c r="E215" i="16"/>
  <c r="D220" i="16"/>
  <c r="F220" i="16" s="1"/>
  <c r="E214" i="16"/>
  <c r="E206" i="16"/>
  <c r="E216" i="16"/>
  <c r="D218" i="16"/>
  <c r="F218" i="16" s="1"/>
  <c r="D222" i="16"/>
  <c r="F222" i="16" s="1"/>
  <c r="D221" i="16"/>
  <c r="F221" i="16" s="1"/>
  <c r="D223" i="16"/>
  <c r="F223" i="16" s="1"/>
  <c r="D225" i="16"/>
  <c r="F225" i="16" s="1"/>
  <c r="E220" i="16" l="1"/>
  <c r="E225" i="16"/>
  <c r="E223" i="16"/>
  <c r="E221" i="16"/>
  <c r="E222" i="16"/>
  <c r="E224" i="16"/>
  <c r="E219" i="16"/>
  <c r="E218" i="16"/>
  <c r="D226" i="16"/>
  <c r="E226" i="16" l="1"/>
  <c r="F226" i="16"/>
  <c r="D227" i="16"/>
  <c r="F227" i="16" s="1"/>
  <c r="E227" i="16" l="1"/>
  <c r="D228" i="16"/>
  <c r="F228" i="16" s="1"/>
  <c r="E228" i="16" l="1"/>
  <c r="D229" i="16"/>
  <c r="E229" i="16" l="1"/>
  <c r="F229" i="16"/>
  <c r="D230" i="16"/>
  <c r="E230" i="16" l="1"/>
  <c r="F230" i="16"/>
  <c r="D231" i="16"/>
  <c r="E231" i="16" l="1"/>
  <c r="F231" i="16"/>
  <c r="D232" i="16"/>
  <c r="F232" i="16" s="1"/>
  <c r="E232" i="16" l="1"/>
  <c r="D233" i="16"/>
  <c r="E233" i="16" l="1"/>
  <c r="F233" i="16"/>
  <c r="D234" i="16"/>
  <c r="E234" i="16" l="1"/>
  <c r="F234" i="16"/>
  <c r="D235" i="16"/>
  <c r="E235" i="16" l="1"/>
  <c r="F235" i="16"/>
  <c r="D236" i="16"/>
  <c r="E236" i="16" l="1"/>
  <c r="F236" i="16"/>
  <c r="D237" i="16"/>
  <c r="E237" i="16" l="1"/>
  <c r="F237" i="16"/>
  <c r="D238" i="16"/>
  <c r="E238" i="16" l="1"/>
  <c r="F238" i="16"/>
  <c r="D239" i="16"/>
  <c r="E239" i="16" l="1"/>
  <c r="F239" i="16"/>
  <c r="D241" i="16"/>
  <c r="F241" i="16" s="1"/>
  <c r="D240" i="16"/>
  <c r="E240" i="16" l="1"/>
  <c r="F240" i="16"/>
  <c r="E241" i="16"/>
</calcChain>
</file>

<file path=xl/sharedStrings.xml><?xml version="1.0" encoding="utf-8"?>
<sst xmlns="http://schemas.openxmlformats.org/spreadsheetml/2006/main" count="114" uniqueCount="15">
  <si>
    <t>Year</t>
  </si>
  <si>
    <t>Month</t>
  </si>
  <si>
    <t>Monthly Allocated</t>
  </si>
  <si>
    <t>MoSavings</t>
  </si>
  <si>
    <t>TotalSaving</t>
  </si>
  <si>
    <t>Full Year</t>
  </si>
  <si>
    <t>Half Year</t>
  </si>
  <si>
    <t>Cumulative</t>
  </si>
  <si>
    <t>ma_CDM</t>
  </si>
  <si>
    <t>Savings</t>
  </si>
  <si>
    <t>ma_CDM_New</t>
  </si>
  <si>
    <t>ma_CDM_Constant</t>
  </si>
  <si>
    <t>Diff in Annual Savings</t>
  </si>
  <si>
    <t>Calculated eDSM Savings match Table 13 3-1-1 Values</t>
  </si>
  <si>
    <t>Calculated TABLE 13 VS TABLE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</si>
</sst>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5" fillId="0" borderId="0" xfId="0" quotePrefix="1" applyNumberFormat="1" applyFont="1" applyAlignment="1">
      <alignment horizontal="left" vertical="center"/>
    </xf>
    <xf numFmtId="167" fontId="3" fillId="0" borderId="0" xfId="2" applyNumberFormat="1" applyFont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  <xf numFmtId="167" fontId="0" fillId="0" borderId="1" xfId="0" applyNumberFormat="1" applyBorder="1"/>
    <xf numFmtId="167" fontId="0" fillId="0" borderId="2" xfId="0" applyNumberFormat="1" applyBorder="1"/>
    <xf numFmtId="167" fontId="0" fillId="0" borderId="3" xfId="0" applyNumberFormat="1" applyBorder="1"/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0</xdr:rowOff>
    </xdr:from>
    <xdr:to>
      <xdr:col>15</xdr:col>
      <xdr:colOff>200025</xdr:colOff>
      <xdr:row>25</xdr:row>
      <xdr:rowOff>65839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2D118C-8374-4404-B73F-0B522343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0"/>
          <a:ext cx="7248525" cy="4847389"/>
        </a:xfrm>
        <a:prstGeom prst="rect">
          <a:avLst/>
        </a:prstGeom>
      </xdr:spPr>
    </xdr:pic>
    <xdr:clientData/>
  </xdr:twoCellAnchor>
  <xdr:twoCellAnchor>
    <xdr:from>
      <xdr:col>11</xdr:col>
      <xdr:colOff>361950</xdr:colOff>
      <xdr:row>4</xdr:row>
      <xdr:rowOff>38100</xdr:rowOff>
    </xdr:from>
    <xdr:to>
      <xdr:col>13</xdr:col>
      <xdr:colOff>190500</xdr:colOff>
      <xdr:row>25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E102E7-8FE7-4087-A6A2-A7564EF2678D}"/>
            </a:ext>
          </a:extLst>
        </xdr:cNvPr>
        <xdr:cNvSpPr/>
      </xdr:nvSpPr>
      <xdr:spPr>
        <a:xfrm>
          <a:off x="8248650" y="800100"/>
          <a:ext cx="1047750" cy="39909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682F24AA-C8B7-4F22-B329-0C248946A82F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5-11-04T14:22:10.96" personId="{682F24AA-C8B7-4F22-B329-0C248946A82F}" id="{556EACA6-BEF0-4803-ADE1-B4406194F21C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H24"/>
  <sheetViews>
    <sheetView tabSelected="1" workbookViewId="0">
      <selection activeCell="N27" sqref="N27"/>
    </sheetView>
  </sheetViews>
  <sheetFormatPr defaultRowHeight="14.5" x14ac:dyDescent="0.35"/>
  <cols>
    <col min="2" max="2" width="11.54296875" bestFit="1" customWidth="1"/>
    <col min="3" max="3" width="12.54296875" bestFit="1" customWidth="1"/>
    <col min="4" max="4" width="13.81640625" customWidth="1"/>
    <col min="5" max="5" width="11.453125" customWidth="1"/>
    <col min="6" max="7" width="11.54296875" bestFit="1" customWidth="1"/>
  </cols>
  <sheetData>
    <row r="1" spans="1:8" x14ac:dyDescent="0.35">
      <c r="A1" s="17" t="s">
        <v>0</v>
      </c>
      <c r="B1" s="18" t="s">
        <v>9</v>
      </c>
      <c r="C1" s="18" t="s">
        <v>7</v>
      </c>
    </row>
    <row r="2" spans="1:8" x14ac:dyDescent="0.35">
      <c r="A2" s="19">
        <v>2008</v>
      </c>
      <c r="B2" s="20">
        <v>0</v>
      </c>
      <c r="C2" s="16">
        <f>B2</f>
        <v>0</v>
      </c>
    </row>
    <row r="3" spans="1:8" x14ac:dyDescent="0.35">
      <c r="A3" s="19">
        <v>2009</v>
      </c>
      <c r="B3" s="20">
        <v>0</v>
      </c>
      <c r="C3" s="16">
        <f t="shared" ref="C3:C7" si="0">C2+B3</f>
        <v>0</v>
      </c>
    </row>
    <row r="4" spans="1:8" x14ac:dyDescent="0.35">
      <c r="A4" s="19">
        <v>2010</v>
      </c>
      <c r="B4" s="20">
        <v>0</v>
      </c>
      <c r="C4" s="16">
        <f t="shared" si="0"/>
        <v>0</v>
      </c>
    </row>
    <row r="5" spans="1:8" x14ac:dyDescent="0.35">
      <c r="A5" s="19">
        <f>A4+1</f>
        <v>2011</v>
      </c>
      <c r="B5" s="21"/>
      <c r="C5" s="16">
        <f t="shared" si="0"/>
        <v>0</v>
      </c>
    </row>
    <row r="6" spans="1:8" x14ac:dyDescent="0.35">
      <c r="A6" s="19">
        <f t="shared" ref="A6:A24" si="1">A5+1</f>
        <v>2012</v>
      </c>
      <c r="B6" s="21"/>
      <c r="C6" s="16">
        <f t="shared" si="0"/>
        <v>0</v>
      </c>
    </row>
    <row r="7" spans="1:8" x14ac:dyDescent="0.35">
      <c r="A7" s="19">
        <f t="shared" si="1"/>
        <v>2013</v>
      </c>
      <c r="B7" s="21"/>
      <c r="C7" s="16">
        <f t="shared" si="0"/>
        <v>0</v>
      </c>
      <c r="H7" s="10"/>
    </row>
    <row r="8" spans="1:8" ht="15" thickBot="1" x14ac:dyDescent="0.4">
      <c r="A8" s="19">
        <f t="shared" si="1"/>
        <v>2014</v>
      </c>
      <c r="B8" s="21"/>
      <c r="C8" s="16"/>
      <c r="H8" s="10"/>
    </row>
    <row r="9" spans="1:8" x14ac:dyDescent="0.35">
      <c r="A9" s="19">
        <f t="shared" si="1"/>
        <v>2015</v>
      </c>
      <c r="B9" s="21">
        <v>8820891</v>
      </c>
      <c r="C9" s="29">
        <f t="shared" ref="C9:C17" si="2">C8+B9</f>
        <v>8820891</v>
      </c>
      <c r="H9" s="10"/>
    </row>
    <row r="10" spans="1:8" x14ac:dyDescent="0.35">
      <c r="A10" s="19">
        <f t="shared" si="1"/>
        <v>2016</v>
      </c>
      <c r="B10" s="21">
        <v>4946988</v>
      </c>
      <c r="C10" s="30">
        <f t="shared" si="2"/>
        <v>13767879</v>
      </c>
      <c r="H10" s="10"/>
    </row>
    <row r="11" spans="1:8" x14ac:dyDescent="0.35">
      <c r="A11" s="19">
        <f t="shared" si="1"/>
        <v>2017</v>
      </c>
      <c r="B11" s="21">
        <v>5580811</v>
      </c>
      <c r="C11" s="30">
        <f t="shared" si="2"/>
        <v>19348690</v>
      </c>
      <c r="D11" s="1"/>
      <c r="H11" s="10"/>
    </row>
    <row r="12" spans="1:8" x14ac:dyDescent="0.35">
      <c r="A12" s="19">
        <f t="shared" si="1"/>
        <v>2018</v>
      </c>
      <c r="B12" s="21">
        <v>3913307</v>
      </c>
      <c r="C12" s="30">
        <f t="shared" si="2"/>
        <v>23261997</v>
      </c>
      <c r="D12" s="10"/>
      <c r="H12" s="10"/>
    </row>
    <row r="13" spans="1:8" x14ac:dyDescent="0.35">
      <c r="A13" s="19">
        <f t="shared" si="1"/>
        <v>2019</v>
      </c>
      <c r="B13" s="21">
        <v>4094837</v>
      </c>
      <c r="C13" s="30">
        <f t="shared" si="2"/>
        <v>27356834</v>
      </c>
      <c r="D13" s="1"/>
      <c r="H13" s="10"/>
    </row>
    <row r="14" spans="1:8" x14ac:dyDescent="0.35">
      <c r="A14" s="19">
        <f t="shared" si="1"/>
        <v>2020</v>
      </c>
      <c r="B14" s="21">
        <v>4735909</v>
      </c>
      <c r="C14" s="30">
        <f t="shared" si="2"/>
        <v>32092743</v>
      </c>
      <c r="D14" s="1"/>
      <c r="F14" s="2"/>
      <c r="G14" s="16"/>
      <c r="H14" s="10"/>
    </row>
    <row r="15" spans="1:8" x14ac:dyDescent="0.35">
      <c r="A15" s="19">
        <f t="shared" si="1"/>
        <v>2021</v>
      </c>
      <c r="B15" s="21">
        <v>8615825</v>
      </c>
      <c r="C15" s="30">
        <f t="shared" si="2"/>
        <v>40708568</v>
      </c>
      <c r="D15" s="1"/>
      <c r="H15" s="10"/>
    </row>
    <row r="16" spans="1:8" x14ac:dyDescent="0.35">
      <c r="A16" s="19">
        <f t="shared" si="1"/>
        <v>2022</v>
      </c>
      <c r="B16" s="21">
        <v>4835356</v>
      </c>
      <c r="C16" s="30">
        <f t="shared" si="2"/>
        <v>45543924</v>
      </c>
      <c r="D16" s="1"/>
      <c r="H16" s="10"/>
    </row>
    <row r="17" spans="1:8" x14ac:dyDescent="0.35">
      <c r="A17" s="19">
        <f t="shared" si="1"/>
        <v>2023</v>
      </c>
      <c r="B17" s="21">
        <v>5542420</v>
      </c>
      <c r="C17" s="30">
        <f t="shared" si="2"/>
        <v>51086344</v>
      </c>
      <c r="H17" s="10"/>
    </row>
    <row r="18" spans="1:8" x14ac:dyDescent="0.35">
      <c r="A18" s="19">
        <f t="shared" si="1"/>
        <v>2024</v>
      </c>
      <c r="B18" s="21">
        <v>2397932</v>
      </c>
      <c r="C18" s="30">
        <f t="shared" ref="C18:C24" si="3">C17+B18</f>
        <v>53484276</v>
      </c>
      <c r="H18" s="10"/>
    </row>
    <row r="19" spans="1:8" x14ac:dyDescent="0.35">
      <c r="A19" s="19">
        <f t="shared" si="1"/>
        <v>2025</v>
      </c>
      <c r="B19" s="22">
        <v>6884026</v>
      </c>
      <c r="C19" s="30">
        <f t="shared" si="3"/>
        <v>60368302</v>
      </c>
      <c r="H19" s="10"/>
    </row>
    <row r="20" spans="1:8" x14ac:dyDescent="0.35">
      <c r="A20" s="19">
        <f t="shared" si="1"/>
        <v>2026</v>
      </c>
      <c r="B20" s="2">
        <v>5903644</v>
      </c>
      <c r="C20" s="30">
        <f t="shared" si="3"/>
        <v>66271946</v>
      </c>
      <c r="H20" s="10"/>
    </row>
    <row r="21" spans="1:8" x14ac:dyDescent="0.35">
      <c r="A21" s="19">
        <f t="shared" si="1"/>
        <v>2027</v>
      </c>
      <c r="B21" s="2">
        <v>6055155</v>
      </c>
      <c r="C21" s="30">
        <f t="shared" si="3"/>
        <v>72327101</v>
      </c>
      <c r="H21" s="10"/>
    </row>
    <row r="22" spans="1:8" x14ac:dyDescent="0.35">
      <c r="A22" s="19">
        <f t="shared" si="1"/>
        <v>2028</v>
      </c>
      <c r="B22" s="2">
        <v>6237648</v>
      </c>
      <c r="C22" s="30">
        <f t="shared" si="3"/>
        <v>78564749</v>
      </c>
      <c r="H22" s="10"/>
    </row>
    <row r="23" spans="1:8" x14ac:dyDescent="0.35">
      <c r="A23" s="19">
        <f t="shared" si="1"/>
        <v>2029</v>
      </c>
      <c r="B23" s="2">
        <v>6441212</v>
      </c>
      <c r="C23" s="30">
        <f t="shared" si="3"/>
        <v>85005961</v>
      </c>
    </row>
    <row r="24" spans="1:8" ht="15" thickBot="1" x14ac:dyDescent="0.4">
      <c r="A24" s="19">
        <f t="shared" si="1"/>
        <v>2030</v>
      </c>
      <c r="B24" s="2">
        <v>6668385</v>
      </c>
      <c r="C24" s="31">
        <f t="shared" si="3"/>
        <v>91674346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2023</v>
      </c>
      <c r="B2">
        <v>1</v>
      </c>
      <c r="C2" s="1">
        <f>+$I$6</f>
        <v>426340</v>
      </c>
      <c r="D2" s="3">
        <f>B2/12</f>
        <v>8.3333333333333329E-2</v>
      </c>
      <c r="E2" s="1">
        <f>C2*D2</f>
        <v>35528.333333333328</v>
      </c>
      <c r="H2" s="1">
        <f>'Annual CDM Input'!B17</f>
        <v>5542420</v>
      </c>
      <c r="I2" s="1">
        <f>H2/2</f>
        <v>2771210</v>
      </c>
    </row>
    <row r="3" spans="1:9" x14ac:dyDescent="0.35">
      <c r="A3">
        <v>2023</v>
      </c>
      <c r="B3">
        <v>2</v>
      </c>
      <c r="C3" s="1">
        <f t="shared" ref="C3:C13" si="0">+$I$6</f>
        <v>426340</v>
      </c>
      <c r="D3" s="3">
        <f t="shared" ref="D3:D13" si="1">B3/12</f>
        <v>0.16666666666666666</v>
      </c>
      <c r="E3" s="1">
        <f t="shared" ref="E3:E25" si="2">C3*D3</f>
        <v>71056.666666666657</v>
      </c>
      <c r="F3" s="2"/>
      <c r="G3" s="2"/>
      <c r="H3" s="1">
        <v>12</v>
      </c>
      <c r="I3" s="1">
        <v>12</v>
      </c>
    </row>
    <row r="4" spans="1:9" x14ac:dyDescent="0.35">
      <c r="A4">
        <v>2023</v>
      </c>
      <c r="B4">
        <v>3</v>
      </c>
      <c r="C4" s="1">
        <f t="shared" si="0"/>
        <v>426340</v>
      </c>
      <c r="D4" s="3">
        <f t="shared" si="1"/>
        <v>0.25</v>
      </c>
      <c r="E4" s="1">
        <f t="shared" si="2"/>
        <v>106585</v>
      </c>
      <c r="F4" s="2"/>
      <c r="G4" s="2"/>
      <c r="H4" s="1">
        <f>H2*H3</f>
        <v>66509040</v>
      </c>
      <c r="I4" s="1">
        <f>I2*I3</f>
        <v>33254520</v>
      </c>
    </row>
    <row r="5" spans="1:9" x14ac:dyDescent="0.35">
      <c r="A5">
        <v>2023</v>
      </c>
      <c r="B5">
        <v>4</v>
      </c>
      <c r="C5" s="1">
        <f t="shared" si="0"/>
        <v>426340</v>
      </c>
      <c r="D5" s="3">
        <f t="shared" si="1"/>
        <v>0.33333333333333331</v>
      </c>
      <c r="E5" s="1">
        <f t="shared" si="2"/>
        <v>142113.33333333331</v>
      </c>
      <c r="F5" s="2"/>
      <c r="G5" s="2"/>
      <c r="H5">
        <v>78</v>
      </c>
      <c r="I5">
        <v>78</v>
      </c>
    </row>
    <row r="6" spans="1:9" x14ac:dyDescent="0.35">
      <c r="A6">
        <v>2023</v>
      </c>
      <c r="B6">
        <v>5</v>
      </c>
      <c r="C6" s="1">
        <f t="shared" si="0"/>
        <v>426340</v>
      </c>
      <c r="D6" s="3">
        <f t="shared" si="1"/>
        <v>0.41666666666666669</v>
      </c>
      <c r="E6" s="1">
        <f t="shared" si="2"/>
        <v>177641.66666666669</v>
      </c>
      <c r="F6" s="2"/>
      <c r="G6" s="2"/>
      <c r="H6" s="1">
        <f>H4/H5</f>
        <v>852680</v>
      </c>
      <c r="I6" s="1">
        <f>I4/I5</f>
        <v>426340</v>
      </c>
    </row>
    <row r="7" spans="1:9" x14ac:dyDescent="0.35">
      <c r="A7">
        <v>2023</v>
      </c>
      <c r="B7">
        <v>6</v>
      </c>
      <c r="C7" s="1">
        <f t="shared" si="0"/>
        <v>426340</v>
      </c>
      <c r="D7" s="3">
        <f t="shared" si="1"/>
        <v>0.5</v>
      </c>
      <c r="E7" s="1">
        <f t="shared" si="2"/>
        <v>213170</v>
      </c>
      <c r="F7" s="2"/>
      <c r="G7" s="2"/>
    </row>
    <row r="8" spans="1:9" x14ac:dyDescent="0.35">
      <c r="A8">
        <v>2023</v>
      </c>
      <c r="B8">
        <v>7</v>
      </c>
      <c r="C8" s="1">
        <f t="shared" si="0"/>
        <v>426340</v>
      </c>
      <c r="D8" s="3">
        <f t="shared" si="1"/>
        <v>0.58333333333333337</v>
      </c>
      <c r="E8" s="1">
        <f t="shared" si="2"/>
        <v>248698.33333333334</v>
      </c>
      <c r="F8" s="2"/>
      <c r="G8" s="2"/>
    </row>
    <row r="9" spans="1:9" x14ac:dyDescent="0.35">
      <c r="A9">
        <v>2023</v>
      </c>
      <c r="B9">
        <v>8</v>
      </c>
      <c r="C9" s="1">
        <f t="shared" si="0"/>
        <v>426340</v>
      </c>
      <c r="D9" s="3">
        <f t="shared" si="1"/>
        <v>0.66666666666666663</v>
      </c>
      <c r="E9" s="1">
        <f t="shared" si="2"/>
        <v>284226.66666666663</v>
      </c>
      <c r="F9" s="2"/>
      <c r="G9" s="2"/>
    </row>
    <row r="10" spans="1:9" x14ac:dyDescent="0.35">
      <c r="A10">
        <v>2023</v>
      </c>
      <c r="B10">
        <v>9</v>
      </c>
      <c r="C10" s="1">
        <f t="shared" si="0"/>
        <v>426340</v>
      </c>
      <c r="D10" s="3">
        <f t="shared" si="1"/>
        <v>0.75</v>
      </c>
      <c r="E10" s="1">
        <f t="shared" si="2"/>
        <v>319755</v>
      </c>
      <c r="F10" s="2"/>
      <c r="G10" s="2"/>
    </row>
    <row r="11" spans="1:9" x14ac:dyDescent="0.35">
      <c r="A11">
        <v>2023</v>
      </c>
      <c r="B11">
        <v>10</v>
      </c>
      <c r="C11" s="1">
        <f t="shared" si="0"/>
        <v>426340</v>
      </c>
      <c r="D11" s="3">
        <f t="shared" si="1"/>
        <v>0.83333333333333337</v>
      </c>
      <c r="E11" s="1">
        <f t="shared" si="2"/>
        <v>355283.33333333337</v>
      </c>
      <c r="F11" s="2"/>
      <c r="G11" s="2"/>
      <c r="H11" s="1"/>
      <c r="I11" s="1"/>
    </row>
    <row r="12" spans="1:9" x14ac:dyDescent="0.35">
      <c r="A12">
        <v>2023</v>
      </c>
      <c r="B12">
        <v>11</v>
      </c>
      <c r="C12" s="1">
        <f t="shared" si="0"/>
        <v>426340</v>
      </c>
      <c r="D12" s="3">
        <f t="shared" si="1"/>
        <v>0.91666666666666663</v>
      </c>
      <c r="E12" s="1">
        <f t="shared" si="2"/>
        <v>390811.66666666663</v>
      </c>
      <c r="F12" s="2"/>
      <c r="G12" s="2"/>
    </row>
    <row r="13" spans="1:9" x14ac:dyDescent="0.35">
      <c r="A13">
        <v>2023</v>
      </c>
      <c r="B13">
        <v>12</v>
      </c>
      <c r="C13" s="1">
        <f t="shared" si="0"/>
        <v>426340</v>
      </c>
      <c r="D13" s="3">
        <f t="shared" si="1"/>
        <v>1</v>
      </c>
      <c r="E13" s="1">
        <f t="shared" si="2"/>
        <v>426340</v>
      </c>
      <c r="F13" s="2"/>
      <c r="G13" s="2">
        <f>SUM(C2:C13)</f>
        <v>5116080</v>
      </c>
      <c r="H13" s="2">
        <f>SUM(D2:D13)</f>
        <v>6.5</v>
      </c>
      <c r="I13" s="2">
        <f>SUM(E2:E13)</f>
        <v>2771210</v>
      </c>
    </row>
    <row r="14" spans="1:9" x14ac:dyDescent="0.35">
      <c r="A14">
        <f t="shared" ref="A14:A25" si="3">A2+1</f>
        <v>2024</v>
      </c>
      <c r="B14">
        <f t="shared" ref="B14:B25" si="4">B2</f>
        <v>1</v>
      </c>
      <c r="C14" s="1">
        <f>$H$2/12</f>
        <v>461868.33333333331</v>
      </c>
      <c r="D14" s="3">
        <v>1</v>
      </c>
      <c r="E14" s="1">
        <f t="shared" si="2"/>
        <v>461868.33333333331</v>
      </c>
      <c r="F14" s="2"/>
      <c r="G14" s="2"/>
    </row>
    <row r="15" spans="1:9" x14ac:dyDescent="0.35">
      <c r="A15">
        <f t="shared" si="3"/>
        <v>2024</v>
      </c>
      <c r="B15">
        <f t="shared" si="4"/>
        <v>2</v>
      </c>
      <c r="C15" s="1">
        <f>$H$2/12</f>
        <v>461868.33333333331</v>
      </c>
      <c r="D15" s="3">
        <v>1</v>
      </c>
      <c r="E15" s="1">
        <f t="shared" si="2"/>
        <v>461868.33333333331</v>
      </c>
      <c r="F15" s="2"/>
      <c r="G15" s="2"/>
    </row>
    <row r="16" spans="1:9" x14ac:dyDescent="0.35">
      <c r="A16">
        <f t="shared" si="3"/>
        <v>2024</v>
      </c>
      <c r="B16">
        <f t="shared" si="4"/>
        <v>3</v>
      </c>
      <c r="C16" s="1">
        <f t="shared" ref="C16:C25" si="5">$H$2/12</f>
        <v>461868.33333333331</v>
      </c>
      <c r="D16" s="3">
        <v>1</v>
      </c>
      <c r="E16" s="1">
        <f t="shared" si="2"/>
        <v>461868.33333333331</v>
      </c>
      <c r="F16" s="2"/>
      <c r="G16" s="2"/>
    </row>
    <row r="17" spans="1:9" x14ac:dyDescent="0.35">
      <c r="A17">
        <f t="shared" si="3"/>
        <v>2024</v>
      </c>
      <c r="B17">
        <f t="shared" si="4"/>
        <v>4</v>
      </c>
      <c r="C17" s="1">
        <f t="shared" si="5"/>
        <v>461868.33333333331</v>
      </c>
      <c r="D17" s="3">
        <v>1</v>
      </c>
      <c r="E17" s="1">
        <f t="shared" si="2"/>
        <v>461868.33333333331</v>
      </c>
      <c r="F17" s="2"/>
      <c r="G17" s="2"/>
    </row>
    <row r="18" spans="1:9" x14ac:dyDescent="0.35">
      <c r="A18">
        <f t="shared" si="3"/>
        <v>2024</v>
      </c>
      <c r="B18">
        <f t="shared" si="4"/>
        <v>5</v>
      </c>
      <c r="C18" s="1">
        <f t="shared" si="5"/>
        <v>461868.33333333331</v>
      </c>
      <c r="D18" s="3">
        <v>1</v>
      </c>
      <c r="E18" s="1">
        <f t="shared" si="2"/>
        <v>461868.33333333331</v>
      </c>
      <c r="F18" s="2"/>
      <c r="G18" s="2"/>
    </row>
    <row r="19" spans="1:9" x14ac:dyDescent="0.35">
      <c r="A19">
        <f t="shared" si="3"/>
        <v>2024</v>
      </c>
      <c r="B19">
        <f t="shared" si="4"/>
        <v>6</v>
      </c>
      <c r="C19" s="1">
        <f t="shared" si="5"/>
        <v>461868.33333333331</v>
      </c>
      <c r="D19" s="3">
        <v>1</v>
      </c>
      <c r="E19" s="1">
        <f t="shared" si="2"/>
        <v>461868.33333333331</v>
      </c>
      <c r="F19" s="2"/>
      <c r="G19" s="2"/>
    </row>
    <row r="20" spans="1:9" x14ac:dyDescent="0.35">
      <c r="A20">
        <f t="shared" si="3"/>
        <v>2024</v>
      </c>
      <c r="B20">
        <f t="shared" si="4"/>
        <v>7</v>
      </c>
      <c r="C20" s="1">
        <f t="shared" si="5"/>
        <v>461868.33333333331</v>
      </c>
      <c r="D20" s="3">
        <v>1</v>
      </c>
      <c r="E20" s="1">
        <f t="shared" si="2"/>
        <v>461868.33333333331</v>
      </c>
      <c r="F20" s="2"/>
      <c r="G20" s="2"/>
    </row>
    <row r="21" spans="1:9" x14ac:dyDescent="0.35">
      <c r="A21">
        <f t="shared" si="3"/>
        <v>2024</v>
      </c>
      <c r="B21">
        <f t="shared" si="4"/>
        <v>8</v>
      </c>
      <c r="C21" s="1">
        <f t="shared" si="5"/>
        <v>461868.33333333331</v>
      </c>
      <c r="D21" s="3">
        <v>1</v>
      </c>
      <c r="E21" s="1">
        <f t="shared" si="2"/>
        <v>461868.33333333331</v>
      </c>
      <c r="F21" s="2"/>
      <c r="G21" s="2"/>
    </row>
    <row r="22" spans="1:9" x14ac:dyDescent="0.35">
      <c r="A22">
        <f t="shared" si="3"/>
        <v>2024</v>
      </c>
      <c r="B22">
        <f t="shared" si="4"/>
        <v>9</v>
      </c>
      <c r="C22" s="1">
        <f t="shared" si="5"/>
        <v>461868.33333333331</v>
      </c>
      <c r="D22" s="3">
        <v>1</v>
      </c>
      <c r="E22" s="1">
        <f t="shared" si="2"/>
        <v>461868.33333333331</v>
      </c>
      <c r="F22" s="2"/>
      <c r="G22" s="2"/>
    </row>
    <row r="23" spans="1:9" x14ac:dyDescent="0.35">
      <c r="A23">
        <f t="shared" si="3"/>
        <v>2024</v>
      </c>
      <c r="B23">
        <f t="shared" si="4"/>
        <v>10</v>
      </c>
      <c r="C23" s="1">
        <f t="shared" si="5"/>
        <v>461868.33333333331</v>
      </c>
      <c r="D23" s="3">
        <v>1</v>
      </c>
      <c r="E23" s="1">
        <f t="shared" si="2"/>
        <v>461868.33333333331</v>
      </c>
      <c r="F23" s="2"/>
      <c r="G23" s="2"/>
    </row>
    <row r="24" spans="1:9" x14ac:dyDescent="0.35">
      <c r="A24">
        <f t="shared" si="3"/>
        <v>2024</v>
      </c>
      <c r="B24">
        <f t="shared" si="4"/>
        <v>11</v>
      </c>
      <c r="C24" s="1">
        <f t="shared" si="5"/>
        <v>461868.33333333331</v>
      </c>
      <c r="D24" s="3">
        <v>1</v>
      </c>
      <c r="E24" s="1">
        <f t="shared" si="2"/>
        <v>461868.33333333331</v>
      </c>
      <c r="F24" s="2"/>
      <c r="G24" s="2"/>
    </row>
    <row r="25" spans="1:9" x14ac:dyDescent="0.35">
      <c r="A25">
        <f t="shared" si="3"/>
        <v>2024</v>
      </c>
      <c r="B25">
        <f t="shared" si="4"/>
        <v>12</v>
      </c>
      <c r="C25" s="1">
        <f t="shared" si="5"/>
        <v>461868.33333333331</v>
      </c>
      <c r="D25" s="3">
        <v>1</v>
      </c>
      <c r="E25" s="1">
        <f t="shared" si="2"/>
        <v>461868.33333333331</v>
      </c>
      <c r="F25" s="2"/>
      <c r="G25" s="2">
        <f>SUM(C14:C25)</f>
        <v>5542420</v>
      </c>
      <c r="H25" s="2">
        <f>SUM(D14:D25)</f>
        <v>12</v>
      </c>
      <c r="I25" s="2">
        <f>SUM(E14:E25)</f>
        <v>5542420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371950.46153846156</v>
      </c>
      <c r="D2" s="3">
        <f>B2/12</f>
        <v>8.3333333333333329E-2</v>
      </c>
      <c r="E2" s="1">
        <f>C2*D2</f>
        <v>30995.871794871797</v>
      </c>
      <c r="H2" s="1">
        <f>'Annual CDM Input'!B16</f>
        <v>4835356</v>
      </c>
      <c r="I2" s="1">
        <f>H2/2</f>
        <v>2417678</v>
      </c>
    </row>
    <row r="3" spans="1:9" x14ac:dyDescent="0.35">
      <c r="A3">
        <v>2022</v>
      </c>
      <c r="B3">
        <v>2</v>
      </c>
      <c r="C3" s="1">
        <f t="shared" ref="C3:C13" si="0">+$I$6</f>
        <v>371950.46153846156</v>
      </c>
      <c r="D3" s="3">
        <f t="shared" ref="D3:D13" si="1">B3/12</f>
        <v>0.16666666666666666</v>
      </c>
      <c r="E3" s="1">
        <f t="shared" ref="E3:E25" si="2">C3*D3</f>
        <v>61991.743589743593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371950.46153846156</v>
      </c>
      <c r="D4" s="3">
        <f t="shared" si="1"/>
        <v>0.25</v>
      </c>
      <c r="E4" s="1">
        <f t="shared" si="2"/>
        <v>92987.61538461539</v>
      </c>
      <c r="F4" s="2"/>
      <c r="G4" s="2"/>
      <c r="H4" s="1">
        <f>H2*H3</f>
        <v>58024272</v>
      </c>
      <c r="I4" s="1">
        <f>I2*I3</f>
        <v>29012136</v>
      </c>
    </row>
    <row r="5" spans="1:9" x14ac:dyDescent="0.35">
      <c r="A5">
        <v>2022</v>
      </c>
      <c r="B5">
        <v>4</v>
      </c>
      <c r="C5" s="1">
        <f t="shared" si="0"/>
        <v>371950.46153846156</v>
      </c>
      <c r="D5" s="3">
        <f t="shared" si="1"/>
        <v>0.33333333333333331</v>
      </c>
      <c r="E5" s="1">
        <f t="shared" si="2"/>
        <v>123983.48717948719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371950.46153846156</v>
      </c>
      <c r="D6" s="3">
        <f t="shared" si="1"/>
        <v>0.41666666666666669</v>
      </c>
      <c r="E6" s="1">
        <f t="shared" si="2"/>
        <v>154979.358974359</v>
      </c>
      <c r="F6" s="2"/>
      <c r="G6" s="2"/>
      <c r="H6" s="1">
        <f>H4/H5</f>
        <v>743900.92307692312</v>
      </c>
      <c r="I6" s="1">
        <f>I4/I5</f>
        <v>371950.46153846156</v>
      </c>
    </row>
    <row r="7" spans="1:9" x14ac:dyDescent="0.35">
      <c r="A7">
        <v>2022</v>
      </c>
      <c r="B7">
        <v>6</v>
      </c>
      <c r="C7" s="1">
        <f t="shared" si="0"/>
        <v>371950.46153846156</v>
      </c>
      <c r="D7" s="3">
        <f t="shared" si="1"/>
        <v>0.5</v>
      </c>
      <c r="E7" s="1">
        <f t="shared" si="2"/>
        <v>185975.23076923078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371950.46153846156</v>
      </c>
      <c r="D8" s="3">
        <f t="shared" si="1"/>
        <v>0.58333333333333337</v>
      </c>
      <c r="E8" s="1">
        <f t="shared" si="2"/>
        <v>216971.10256410259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371950.46153846156</v>
      </c>
      <c r="D9" s="3">
        <f t="shared" si="1"/>
        <v>0.66666666666666663</v>
      </c>
      <c r="E9" s="1">
        <f t="shared" si="2"/>
        <v>247966.97435897437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371950.46153846156</v>
      </c>
      <c r="D10" s="3">
        <f t="shared" si="1"/>
        <v>0.75</v>
      </c>
      <c r="E10" s="1">
        <f t="shared" si="2"/>
        <v>278962.84615384619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371950.46153846156</v>
      </c>
      <c r="D11" s="3">
        <f t="shared" si="1"/>
        <v>0.83333333333333337</v>
      </c>
      <c r="E11" s="1">
        <f t="shared" si="2"/>
        <v>309958.717948718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371950.46153846156</v>
      </c>
      <c r="D12" s="3">
        <f t="shared" si="1"/>
        <v>0.91666666666666663</v>
      </c>
      <c r="E12" s="1">
        <f t="shared" si="2"/>
        <v>340954.58974358975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371950.46153846156</v>
      </c>
      <c r="D13" s="3">
        <f t="shared" si="1"/>
        <v>1</v>
      </c>
      <c r="E13" s="1">
        <f t="shared" si="2"/>
        <v>371950.46153846156</v>
      </c>
      <c r="F13" s="2"/>
      <c r="G13" s="2">
        <f>SUM(C2:C13)</f>
        <v>4463405.538461539</v>
      </c>
      <c r="H13" s="2">
        <f>SUM(D2:D13)</f>
        <v>6.5</v>
      </c>
      <c r="I13" s="2">
        <f>SUM(E2:E13)</f>
        <v>2417678.0000000005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402946.33333333331</v>
      </c>
      <c r="D14" s="3">
        <v>1</v>
      </c>
      <c r="E14" s="1">
        <f t="shared" si="2"/>
        <v>402946.33333333331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402946.33333333331</v>
      </c>
      <c r="D15" s="3">
        <v>1</v>
      </c>
      <c r="E15" s="1">
        <f t="shared" si="2"/>
        <v>402946.33333333331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402946.33333333331</v>
      </c>
      <c r="D16" s="3">
        <v>1</v>
      </c>
      <c r="E16" s="1">
        <f t="shared" si="2"/>
        <v>402946.33333333331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402946.33333333331</v>
      </c>
      <c r="D17" s="3">
        <v>1</v>
      </c>
      <c r="E17" s="1">
        <f t="shared" si="2"/>
        <v>402946.33333333331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402946.33333333331</v>
      </c>
      <c r="D18" s="3">
        <v>1</v>
      </c>
      <c r="E18" s="1">
        <f t="shared" si="2"/>
        <v>402946.33333333331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402946.33333333331</v>
      </c>
      <c r="D19" s="3">
        <v>1</v>
      </c>
      <c r="E19" s="1">
        <f t="shared" si="2"/>
        <v>402946.33333333331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402946.33333333331</v>
      </c>
      <c r="D20" s="3">
        <v>1</v>
      </c>
      <c r="E20" s="1">
        <f t="shared" si="2"/>
        <v>402946.33333333331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402946.33333333331</v>
      </c>
      <c r="D21" s="3">
        <v>1</v>
      </c>
      <c r="E21" s="1">
        <f t="shared" si="2"/>
        <v>402946.33333333331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402946.33333333331</v>
      </c>
      <c r="D22" s="3">
        <v>1</v>
      </c>
      <c r="E22" s="1">
        <f t="shared" si="2"/>
        <v>402946.33333333331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402946.33333333331</v>
      </c>
      <c r="D23" s="3">
        <v>1</v>
      </c>
      <c r="E23" s="1">
        <f t="shared" si="2"/>
        <v>402946.33333333331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402946.33333333331</v>
      </c>
      <c r="D24" s="3">
        <v>1</v>
      </c>
      <c r="E24" s="1">
        <f t="shared" si="2"/>
        <v>402946.33333333331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402946.33333333331</v>
      </c>
      <c r="D25" s="3">
        <v>1</v>
      </c>
      <c r="E25" s="1">
        <f t="shared" si="2"/>
        <v>402946.33333333331</v>
      </c>
      <c r="F25" s="2"/>
      <c r="G25" s="2">
        <f>SUM(C14:C25)</f>
        <v>4835356</v>
      </c>
      <c r="H25" s="2">
        <f>SUM(D14:D25)</f>
        <v>12</v>
      </c>
      <c r="I25" s="2">
        <f>SUM(E14:E25)</f>
        <v>4835356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topLeftCell="A7"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662755.76923076925</v>
      </c>
      <c r="D2" s="3">
        <f>B2/12</f>
        <v>8.3333333333333329E-2</v>
      </c>
      <c r="E2" s="1">
        <f>C2*D2</f>
        <v>55229.647435897437</v>
      </c>
      <c r="H2" s="1">
        <f>'Annual CDM Input'!B15</f>
        <v>8615825</v>
      </c>
      <c r="I2" s="1">
        <f>H2/2</f>
        <v>4307912.5</v>
      </c>
    </row>
    <row r="3" spans="1:9" x14ac:dyDescent="0.35">
      <c r="A3">
        <v>2021</v>
      </c>
      <c r="B3">
        <v>2</v>
      </c>
      <c r="C3" s="1">
        <f t="shared" ref="C3:C13" si="0">+$I$6</f>
        <v>662755.76923076925</v>
      </c>
      <c r="D3" s="3">
        <f t="shared" ref="D3:D13" si="1">B3/12</f>
        <v>0.16666666666666666</v>
      </c>
      <c r="E3" s="1">
        <f t="shared" ref="E3:E25" si="2">C3*D3</f>
        <v>110459.29487179487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662755.76923076925</v>
      </c>
      <c r="D4" s="3">
        <f t="shared" si="1"/>
        <v>0.25</v>
      </c>
      <c r="E4" s="1">
        <f t="shared" si="2"/>
        <v>165688.94230769231</v>
      </c>
      <c r="F4" s="2"/>
      <c r="G4" s="2"/>
      <c r="H4" s="1">
        <f>H2*H3</f>
        <v>103389900</v>
      </c>
      <c r="I4" s="1">
        <f>I2*I3</f>
        <v>51694950</v>
      </c>
    </row>
    <row r="5" spans="1:9" x14ac:dyDescent="0.35">
      <c r="A5">
        <v>2021</v>
      </c>
      <c r="B5">
        <v>4</v>
      </c>
      <c r="C5" s="1">
        <f t="shared" si="0"/>
        <v>662755.76923076925</v>
      </c>
      <c r="D5" s="3">
        <f t="shared" si="1"/>
        <v>0.33333333333333331</v>
      </c>
      <c r="E5" s="1">
        <f t="shared" si="2"/>
        <v>220918.58974358975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662755.76923076925</v>
      </c>
      <c r="D6" s="3">
        <f t="shared" si="1"/>
        <v>0.41666666666666669</v>
      </c>
      <c r="E6" s="1">
        <f t="shared" si="2"/>
        <v>276148.23717948719</v>
      </c>
      <c r="F6" s="2"/>
      <c r="G6" s="2"/>
      <c r="H6" s="1">
        <f>H4/H5</f>
        <v>1325511.5384615385</v>
      </c>
      <c r="I6" s="1">
        <f>I4/I5</f>
        <v>662755.76923076925</v>
      </c>
    </row>
    <row r="7" spans="1:9" x14ac:dyDescent="0.35">
      <c r="A7">
        <v>2021</v>
      </c>
      <c r="B7">
        <v>6</v>
      </c>
      <c r="C7" s="1">
        <f t="shared" si="0"/>
        <v>662755.76923076925</v>
      </c>
      <c r="D7" s="3">
        <f t="shared" si="1"/>
        <v>0.5</v>
      </c>
      <c r="E7" s="1">
        <f t="shared" si="2"/>
        <v>331377.88461538462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662755.76923076925</v>
      </c>
      <c r="D8" s="3">
        <f t="shared" si="1"/>
        <v>0.58333333333333337</v>
      </c>
      <c r="E8" s="1">
        <f t="shared" si="2"/>
        <v>386607.53205128206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662755.76923076925</v>
      </c>
      <c r="D9" s="3">
        <f t="shared" si="1"/>
        <v>0.66666666666666663</v>
      </c>
      <c r="E9" s="1">
        <f t="shared" si="2"/>
        <v>441837.1794871795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662755.76923076925</v>
      </c>
      <c r="D10" s="3">
        <f t="shared" si="1"/>
        <v>0.75</v>
      </c>
      <c r="E10" s="1">
        <f t="shared" si="2"/>
        <v>497066.82692307694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662755.76923076925</v>
      </c>
      <c r="D11" s="3">
        <f t="shared" si="1"/>
        <v>0.83333333333333337</v>
      </c>
      <c r="E11" s="1">
        <f t="shared" si="2"/>
        <v>552296.47435897437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662755.76923076925</v>
      </c>
      <c r="D12" s="3">
        <f t="shared" si="1"/>
        <v>0.91666666666666663</v>
      </c>
      <c r="E12" s="1">
        <f t="shared" si="2"/>
        <v>607526.12179487175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662755.76923076925</v>
      </c>
      <c r="D13" s="3">
        <f t="shared" si="1"/>
        <v>1</v>
      </c>
      <c r="E13" s="1">
        <f t="shared" si="2"/>
        <v>662755.76923076925</v>
      </c>
      <c r="F13" s="2"/>
      <c r="G13" s="2">
        <f>SUM(C2:C13)</f>
        <v>7953069.2307692291</v>
      </c>
      <c r="H13" s="2">
        <f>SUM(D2:D13)</f>
        <v>6.5</v>
      </c>
      <c r="I13" s="2">
        <f>SUM(E2:E13)</f>
        <v>4307912.5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717985.41666666663</v>
      </c>
      <c r="D14" s="3">
        <v>1</v>
      </c>
      <c r="E14" s="1">
        <f t="shared" si="2"/>
        <v>717985.41666666663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717985.41666666663</v>
      </c>
      <c r="D15" s="3">
        <v>1</v>
      </c>
      <c r="E15" s="1">
        <f t="shared" si="2"/>
        <v>717985.41666666663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717985.41666666663</v>
      </c>
      <c r="D16" s="3">
        <v>1</v>
      </c>
      <c r="E16" s="1">
        <f t="shared" si="2"/>
        <v>717985.41666666663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717985.41666666663</v>
      </c>
      <c r="D17" s="3">
        <v>1</v>
      </c>
      <c r="E17" s="1">
        <f t="shared" si="2"/>
        <v>717985.41666666663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717985.41666666663</v>
      </c>
      <c r="D18" s="3">
        <v>1</v>
      </c>
      <c r="E18" s="1">
        <f t="shared" si="2"/>
        <v>717985.41666666663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717985.41666666663</v>
      </c>
      <c r="D19" s="3">
        <v>1</v>
      </c>
      <c r="E19" s="1">
        <f t="shared" si="2"/>
        <v>717985.41666666663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717985.41666666663</v>
      </c>
      <c r="D20" s="3">
        <v>1</v>
      </c>
      <c r="E20" s="1">
        <f t="shared" si="2"/>
        <v>717985.41666666663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717985.41666666663</v>
      </c>
      <c r="D21" s="3">
        <v>1</v>
      </c>
      <c r="E21" s="1">
        <f t="shared" si="2"/>
        <v>717985.41666666663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717985.41666666663</v>
      </c>
      <c r="D22" s="3">
        <v>1</v>
      </c>
      <c r="E22" s="1">
        <f t="shared" si="2"/>
        <v>717985.41666666663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717985.41666666663</v>
      </c>
      <c r="D23" s="3">
        <v>1</v>
      </c>
      <c r="E23" s="1">
        <f t="shared" si="2"/>
        <v>717985.41666666663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717985.41666666663</v>
      </c>
      <c r="D24" s="3">
        <v>1</v>
      </c>
      <c r="E24" s="1">
        <f t="shared" si="2"/>
        <v>717985.41666666663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717985.41666666663</v>
      </c>
      <c r="D25" s="3">
        <v>1</v>
      </c>
      <c r="E25" s="1">
        <f t="shared" si="2"/>
        <v>717985.41666666663</v>
      </c>
      <c r="F25" s="2"/>
      <c r="G25" s="2">
        <f>SUM(C14:C25)</f>
        <v>8615825.0000000019</v>
      </c>
      <c r="H25" s="2">
        <f>SUM(D14:D25)</f>
        <v>12</v>
      </c>
      <c r="I25" s="2">
        <f>SUM(E14:E25)</f>
        <v>8615825.0000000019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N15" sqref="N1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364300.69230769231</v>
      </c>
      <c r="D2" s="3">
        <f>B2/12</f>
        <v>8.3333333333333329E-2</v>
      </c>
      <c r="E2" s="1">
        <f>C2*D2</f>
        <v>30358.391025641024</v>
      </c>
      <c r="H2" s="1">
        <f>'Annual CDM Input'!B14</f>
        <v>4735909</v>
      </c>
      <c r="I2" s="1">
        <f>H2/2</f>
        <v>2367954.5</v>
      </c>
    </row>
    <row r="3" spans="1:9" x14ac:dyDescent="0.35">
      <c r="A3">
        <v>2020</v>
      </c>
      <c r="B3">
        <v>2</v>
      </c>
      <c r="C3" s="1">
        <f t="shared" ref="C3:C13" si="0">+$I$6</f>
        <v>364300.69230769231</v>
      </c>
      <c r="D3" s="3">
        <f t="shared" ref="D3:D13" si="1">B3/12</f>
        <v>0.16666666666666666</v>
      </c>
      <c r="E3" s="1">
        <f t="shared" ref="E3:E25" si="2">C3*D3</f>
        <v>60716.782051282047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364300.69230769231</v>
      </c>
      <c r="D4" s="3">
        <f t="shared" si="1"/>
        <v>0.25</v>
      </c>
      <c r="E4" s="1">
        <f t="shared" si="2"/>
        <v>91075.173076923078</v>
      </c>
      <c r="F4" s="2"/>
      <c r="G4" s="2"/>
      <c r="H4" s="1">
        <f>H2*H3</f>
        <v>56830908</v>
      </c>
      <c r="I4" s="1">
        <f>I2*I3</f>
        <v>28415454</v>
      </c>
    </row>
    <row r="5" spans="1:9" x14ac:dyDescent="0.35">
      <c r="A5">
        <v>2020</v>
      </c>
      <c r="B5">
        <v>4</v>
      </c>
      <c r="C5" s="1">
        <f t="shared" si="0"/>
        <v>364300.69230769231</v>
      </c>
      <c r="D5" s="3">
        <f t="shared" si="1"/>
        <v>0.33333333333333331</v>
      </c>
      <c r="E5" s="1">
        <f t="shared" si="2"/>
        <v>121433.56410256409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364300.69230769231</v>
      </c>
      <c r="D6" s="3">
        <f t="shared" si="1"/>
        <v>0.41666666666666669</v>
      </c>
      <c r="E6" s="1">
        <f t="shared" si="2"/>
        <v>151791.95512820513</v>
      </c>
      <c r="F6" s="2"/>
      <c r="G6" s="2"/>
      <c r="H6" s="1">
        <f>H4/H5</f>
        <v>728601.38461538462</v>
      </c>
      <c r="I6" s="1">
        <f>I4/I5</f>
        <v>364300.69230769231</v>
      </c>
    </row>
    <row r="7" spans="1:9" x14ac:dyDescent="0.35">
      <c r="A7">
        <v>2020</v>
      </c>
      <c r="B7">
        <v>6</v>
      </c>
      <c r="C7" s="1">
        <f t="shared" si="0"/>
        <v>364300.69230769231</v>
      </c>
      <c r="D7" s="3">
        <f t="shared" si="1"/>
        <v>0.5</v>
      </c>
      <c r="E7" s="1">
        <f t="shared" si="2"/>
        <v>182150.34615384616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364300.69230769231</v>
      </c>
      <c r="D8" s="3">
        <f t="shared" si="1"/>
        <v>0.58333333333333337</v>
      </c>
      <c r="E8" s="1">
        <f t="shared" si="2"/>
        <v>212508.73717948719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364300.69230769231</v>
      </c>
      <c r="D9" s="3">
        <f t="shared" si="1"/>
        <v>0.66666666666666663</v>
      </c>
      <c r="E9" s="1">
        <f t="shared" si="2"/>
        <v>242867.12820512819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364300.69230769231</v>
      </c>
      <c r="D10" s="3">
        <f t="shared" si="1"/>
        <v>0.75</v>
      </c>
      <c r="E10" s="1">
        <f t="shared" si="2"/>
        <v>273225.51923076925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364300.69230769231</v>
      </c>
      <c r="D11" s="3">
        <f t="shared" si="1"/>
        <v>0.83333333333333337</v>
      </c>
      <c r="E11" s="1">
        <f t="shared" si="2"/>
        <v>303583.91025641025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364300.69230769231</v>
      </c>
      <c r="D12" s="3">
        <f t="shared" si="1"/>
        <v>0.91666666666666663</v>
      </c>
      <c r="E12" s="1">
        <f t="shared" si="2"/>
        <v>333942.30128205125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364300.69230769231</v>
      </c>
      <c r="D13" s="3">
        <f t="shared" si="1"/>
        <v>1</v>
      </c>
      <c r="E13" s="1">
        <f t="shared" si="2"/>
        <v>364300.69230769231</v>
      </c>
      <c r="F13" s="2"/>
      <c r="G13" s="2">
        <f>SUM(C2:C13)</f>
        <v>4371608.3076923089</v>
      </c>
      <c r="H13" s="2">
        <f>SUM(D2:D13)</f>
        <v>6.5</v>
      </c>
      <c r="I13" s="2">
        <f>SUM(E2:E13)</f>
        <v>2367954.5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394659.08333333331</v>
      </c>
      <c r="D14" s="3">
        <v>1</v>
      </c>
      <c r="E14" s="1">
        <f t="shared" si="2"/>
        <v>394659.08333333331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394659.08333333331</v>
      </c>
      <c r="D15" s="3">
        <v>1</v>
      </c>
      <c r="E15" s="1">
        <f t="shared" si="2"/>
        <v>394659.08333333331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394659.08333333331</v>
      </c>
      <c r="D16" s="3">
        <v>1</v>
      </c>
      <c r="E16" s="1">
        <f t="shared" si="2"/>
        <v>394659.08333333331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394659.08333333331</v>
      </c>
      <c r="D17" s="3">
        <v>1</v>
      </c>
      <c r="E17" s="1">
        <f t="shared" si="2"/>
        <v>394659.08333333331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394659.08333333331</v>
      </c>
      <c r="D18" s="3">
        <v>1</v>
      </c>
      <c r="E18" s="1">
        <f t="shared" si="2"/>
        <v>394659.08333333331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394659.08333333331</v>
      </c>
      <c r="D19" s="3">
        <v>1</v>
      </c>
      <c r="E19" s="1">
        <f t="shared" si="2"/>
        <v>394659.08333333331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394659.08333333331</v>
      </c>
      <c r="D20" s="3">
        <v>1</v>
      </c>
      <c r="E20" s="1">
        <f t="shared" si="2"/>
        <v>394659.08333333331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394659.08333333331</v>
      </c>
      <c r="D21" s="3">
        <v>1</v>
      </c>
      <c r="E21" s="1">
        <f t="shared" si="2"/>
        <v>394659.08333333331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394659.08333333331</v>
      </c>
      <c r="D22" s="3">
        <v>1</v>
      </c>
      <c r="E22" s="1">
        <f t="shared" si="2"/>
        <v>394659.08333333331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394659.08333333331</v>
      </c>
      <c r="D23" s="3">
        <v>1</v>
      </c>
      <c r="E23" s="1">
        <f t="shared" si="2"/>
        <v>394659.08333333331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394659.08333333331</v>
      </c>
      <c r="D24" s="3">
        <v>1</v>
      </c>
      <c r="E24" s="1">
        <f t="shared" si="2"/>
        <v>394659.08333333331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394659.08333333331</v>
      </c>
      <c r="D25" s="3">
        <v>1</v>
      </c>
      <c r="E25" s="1">
        <f t="shared" si="2"/>
        <v>394659.08333333331</v>
      </c>
      <c r="F25" s="2"/>
      <c r="G25" s="2">
        <f>SUM(C14:C25)</f>
        <v>4735909</v>
      </c>
      <c r="H25" s="2">
        <f>SUM(D14:D25)</f>
        <v>12</v>
      </c>
      <c r="I25" s="2">
        <f>SUM(E14:E25)</f>
        <v>4735909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314987.46153846156</v>
      </c>
      <c r="D2" s="3">
        <f>B2/12</f>
        <v>8.3333333333333329E-2</v>
      </c>
      <c r="E2" s="1">
        <f>C2*D2</f>
        <v>26248.955128205129</v>
      </c>
      <c r="H2" s="1">
        <f>'Annual CDM Input'!B13</f>
        <v>4094837</v>
      </c>
      <c r="I2" s="1">
        <f>H2/2</f>
        <v>2047418.5</v>
      </c>
    </row>
    <row r="3" spans="1:9" x14ac:dyDescent="0.35">
      <c r="A3">
        <v>2019</v>
      </c>
      <c r="B3">
        <v>2</v>
      </c>
      <c r="C3" s="1">
        <f t="shared" ref="C3:C13" si="0">+$I$6</f>
        <v>314987.46153846156</v>
      </c>
      <c r="D3" s="3">
        <f t="shared" ref="D3:D13" si="1">B3/12</f>
        <v>0.16666666666666666</v>
      </c>
      <c r="E3" s="1">
        <f t="shared" ref="E3:E25" si="2">C3*D3</f>
        <v>52497.910256410258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314987.46153846156</v>
      </c>
      <c r="D4" s="3">
        <f t="shared" si="1"/>
        <v>0.25</v>
      </c>
      <c r="E4" s="1">
        <f t="shared" si="2"/>
        <v>78746.86538461539</v>
      </c>
      <c r="F4" s="2"/>
      <c r="G4" s="2"/>
      <c r="H4" s="1">
        <f>H2*H3</f>
        <v>49138044</v>
      </c>
      <c r="I4" s="1">
        <f>I2*I3</f>
        <v>24569022</v>
      </c>
    </row>
    <row r="5" spans="1:9" x14ac:dyDescent="0.35">
      <c r="A5">
        <v>2019</v>
      </c>
      <c r="B5">
        <v>4</v>
      </c>
      <c r="C5" s="1">
        <f t="shared" si="0"/>
        <v>314987.46153846156</v>
      </c>
      <c r="D5" s="3">
        <f t="shared" si="1"/>
        <v>0.33333333333333331</v>
      </c>
      <c r="E5" s="1">
        <f t="shared" si="2"/>
        <v>104995.82051282052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314987.46153846156</v>
      </c>
      <c r="D6" s="3">
        <f t="shared" si="1"/>
        <v>0.41666666666666669</v>
      </c>
      <c r="E6" s="1">
        <f t="shared" si="2"/>
        <v>131244.77564102566</v>
      </c>
      <c r="F6" s="2"/>
      <c r="G6" s="2"/>
      <c r="H6" s="1">
        <f>H4/H5</f>
        <v>629974.92307692312</v>
      </c>
      <c r="I6" s="1">
        <f>I4/I5</f>
        <v>314987.46153846156</v>
      </c>
    </row>
    <row r="7" spans="1:9" x14ac:dyDescent="0.35">
      <c r="A7">
        <v>2019</v>
      </c>
      <c r="B7">
        <v>6</v>
      </c>
      <c r="C7" s="1">
        <f t="shared" si="0"/>
        <v>314987.46153846156</v>
      </c>
      <c r="D7" s="3">
        <f t="shared" si="1"/>
        <v>0.5</v>
      </c>
      <c r="E7" s="1">
        <f t="shared" si="2"/>
        <v>157493.73076923078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314987.46153846156</v>
      </c>
      <c r="D8" s="3">
        <f t="shared" si="1"/>
        <v>0.58333333333333337</v>
      </c>
      <c r="E8" s="1">
        <f t="shared" si="2"/>
        <v>183742.68589743593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314987.46153846156</v>
      </c>
      <c r="D9" s="3">
        <f t="shared" si="1"/>
        <v>0.66666666666666663</v>
      </c>
      <c r="E9" s="1">
        <f t="shared" si="2"/>
        <v>209991.64102564103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314987.46153846156</v>
      </c>
      <c r="D10" s="3">
        <f t="shared" si="1"/>
        <v>0.75</v>
      </c>
      <c r="E10" s="1">
        <f t="shared" si="2"/>
        <v>236240.59615384619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314987.46153846156</v>
      </c>
      <c r="D11" s="3">
        <f t="shared" si="1"/>
        <v>0.83333333333333337</v>
      </c>
      <c r="E11" s="1">
        <f t="shared" si="2"/>
        <v>262489.55128205131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314987.46153846156</v>
      </c>
      <c r="D12" s="3">
        <f t="shared" si="1"/>
        <v>0.91666666666666663</v>
      </c>
      <c r="E12" s="1">
        <f t="shared" si="2"/>
        <v>288738.50641025644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314987.46153846156</v>
      </c>
      <c r="D13" s="3">
        <f t="shared" si="1"/>
        <v>1</v>
      </c>
      <c r="E13" s="1">
        <f t="shared" si="2"/>
        <v>314987.46153846156</v>
      </c>
      <c r="F13" s="2"/>
      <c r="G13" s="2">
        <f>SUM(C2:C13)</f>
        <v>3779849.5384615385</v>
      </c>
      <c r="H13" s="2">
        <f>SUM(D2:D13)</f>
        <v>6.5</v>
      </c>
      <c r="I13" s="2">
        <f>SUM(E2:E13)</f>
        <v>2047418.5000000002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341236.41666666669</v>
      </c>
      <c r="D14" s="3">
        <v>1</v>
      </c>
      <c r="E14" s="1">
        <f t="shared" si="2"/>
        <v>341236.41666666669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341236.41666666669</v>
      </c>
      <c r="D15" s="3">
        <v>1</v>
      </c>
      <c r="E15" s="1">
        <f t="shared" si="2"/>
        <v>341236.41666666669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341236.41666666669</v>
      </c>
      <c r="D16" s="3">
        <v>1</v>
      </c>
      <c r="E16" s="1">
        <f t="shared" si="2"/>
        <v>341236.41666666669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341236.41666666669</v>
      </c>
      <c r="D17" s="3">
        <v>1</v>
      </c>
      <c r="E17" s="1">
        <f t="shared" si="2"/>
        <v>341236.41666666669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341236.41666666669</v>
      </c>
      <c r="D18" s="3">
        <v>1</v>
      </c>
      <c r="E18" s="1">
        <f t="shared" si="2"/>
        <v>341236.41666666669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341236.41666666669</v>
      </c>
      <c r="D19" s="3">
        <v>1</v>
      </c>
      <c r="E19" s="1">
        <f t="shared" si="2"/>
        <v>341236.41666666669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341236.41666666669</v>
      </c>
      <c r="D20" s="3">
        <v>1</v>
      </c>
      <c r="E20" s="1">
        <f t="shared" si="2"/>
        <v>341236.41666666669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341236.41666666669</v>
      </c>
      <c r="D21" s="3">
        <v>1</v>
      </c>
      <c r="E21" s="1">
        <f t="shared" si="2"/>
        <v>341236.41666666669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341236.41666666669</v>
      </c>
      <c r="D22" s="3">
        <v>1</v>
      </c>
      <c r="E22" s="1">
        <f t="shared" si="2"/>
        <v>341236.41666666669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341236.41666666669</v>
      </c>
      <c r="D23" s="3">
        <v>1</v>
      </c>
      <c r="E23" s="1">
        <f t="shared" si="2"/>
        <v>341236.41666666669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341236.41666666669</v>
      </c>
      <c r="D24" s="3">
        <v>1</v>
      </c>
      <c r="E24" s="1">
        <f t="shared" si="2"/>
        <v>341236.41666666669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341236.41666666669</v>
      </c>
      <c r="D25" s="3">
        <v>1</v>
      </c>
      <c r="E25" s="1">
        <f t="shared" si="2"/>
        <v>341236.41666666669</v>
      </c>
      <c r="F25" s="2"/>
      <c r="G25" s="2">
        <f>SUM(C14:C25)</f>
        <v>4094836.9999999995</v>
      </c>
      <c r="H25" s="2">
        <f>SUM(D14:D25)</f>
        <v>12</v>
      </c>
      <c r="I25" s="2">
        <f>SUM(E14:E25)</f>
        <v>4094836.9999999995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301023.61538461538</v>
      </c>
      <c r="D2" s="3">
        <f>B2/12</f>
        <v>8.3333333333333329E-2</v>
      </c>
      <c r="E2" s="1">
        <f>C2*D2</f>
        <v>25085.301282051281</v>
      </c>
      <c r="H2" s="1">
        <f>'Annual CDM Input'!B12</f>
        <v>3913307</v>
      </c>
      <c r="I2" s="1">
        <f>H2/2</f>
        <v>1956653.5</v>
      </c>
    </row>
    <row r="3" spans="1:9" x14ac:dyDescent="0.35">
      <c r="A3">
        <v>2018</v>
      </c>
      <c r="B3">
        <v>2</v>
      </c>
      <c r="C3" s="1">
        <f t="shared" ref="C3:C13" si="0">+$I$6</f>
        <v>301023.61538461538</v>
      </c>
      <c r="D3" s="3">
        <f t="shared" ref="D3:D13" si="1">B3/12</f>
        <v>0.16666666666666666</v>
      </c>
      <c r="E3" s="1">
        <f t="shared" ref="E3:E25" si="2">C3*D3</f>
        <v>50170.602564102563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301023.61538461538</v>
      </c>
      <c r="D4" s="3">
        <f t="shared" si="1"/>
        <v>0.25</v>
      </c>
      <c r="E4" s="1">
        <f t="shared" si="2"/>
        <v>75255.903846153844</v>
      </c>
      <c r="F4" s="2"/>
      <c r="G4" s="2"/>
      <c r="H4" s="1">
        <f>H2*H3</f>
        <v>46959684</v>
      </c>
      <c r="I4" s="1">
        <f>I2*I3</f>
        <v>23479842</v>
      </c>
    </row>
    <row r="5" spans="1:9" x14ac:dyDescent="0.35">
      <c r="A5">
        <v>2018</v>
      </c>
      <c r="B5">
        <v>4</v>
      </c>
      <c r="C5" s="1">
        <f t="shared" si="0"/>
        <v>301023.61538461538</v>
      </c>
      <c r="D5" s="3">
        <f t="shared" si="1"/>
        <v>0.33333333333333331</v>
      </c>
      <c r="E5" s="1">
        <f t="shared" si="2"/>
        <v>100341.20512820513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301023.61538461538</v>
      </c>
      <c r="D6" s="3">
        <f t="shared" si="1"/>
        <v>0.41666666666666669</v>
      </c>
      <c r="E6" s="1">
        <f t="shared" si="2"/>
        <v>125426.50641025641</v>
      </c>
      <c r="F6" s="2"/>
      <c r="G6" s="2"/>
      <c r="H6" s="1">
        <f>H4/H5</f>
        <v>602047.23076923075</v>
      </c>
      <c r="I6" s="1">
        <f>I4/I5</f>
        <v>301023.61538461538</v>
      </c>
    </row>
    <row r="7" spans="1:9" x14ac:dyDescent="0.35">
      <c r="A7">
        <v>2018</v>
      </c>
      <c r="B7">
        <v>6</v>
      </c>
      <c r="C7" s="1">
        <f t="shared" si="0"/>
        <v>301023.61538461538</v>
      </c>
      <c r="D7" s="3">
        <f t="shared" si="1"/>
        <v>0.5</v>
      </c>
      <c r="E7" s="1">
        <f t="shared" si="2"/>
        <v>150511.80769230769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301023.61538461538</v>
      </c>
      <c r="D8" s="3">
        <f t="shared" si="1"/>
        <v>0.58333333333333337</v>
      </c>
      <c r="E8" s="1">
        <f t="shared" si="2"/>
        <v>175597.10897435897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301023.61538461538</v>
      </c>
      <c r="D9" s="3">
        <f t="shared" si="1"/>
        <v>0.66666666666666663</v>
      </c>
      <c r="E9" s="1">
        <f t="shared" si="2"/>
        <v>200682.41025641025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301023.61538461538</v>
      </c>
      <c r="D10" s="3">
        <f t="shared" si="1"/>
        <v>0.75</v>
      </c>
      <c r="E10" s="1">
        <f t="shared" si="2"/>
        <v>225767.71153846153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301023.61538461538</v>
      </c>
      <c r="D11" s="3">
        <f t="shared" si="1"/>
        <v>0.83333333333333337</v>
      </c>
      <c r="E11" s="1">
        <f t="shared" si="2"/>
        <v>250853.01282051281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301023.61538461538</v>
      </c>
      <c r="D12" s="3">
        <f t="shared" si="1"/>
        <v>0.91666666666666663</v>
      </c>
      <c r="E12" s="1">
        <f t="shared" si="2"/>
        <v>275938.31410256407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301023.61538461538</v>
      </c>
      <c r="D13" s="3">
        <f t="shared" si="1"/>
        <v>1</v>
      </c>
      <c r="E13" s="1">
        <f t="shared" si="2"/>
        <v>301023.61538461538</v>
      </c>
      <c r="F13" s="2"/>
      <c r="G13" s="2">
        <f>SUM(C2:C13)</f>
        <v>3612283.3846153854</v>
      </c>
      <c r="H13" s="2">
        <f>SUM(D2:D13)</f>
        <v>6.5</v>
      </c>
      <c r="I13" s="2">
        <f>SUM(E2:E13)</f>
        <v>1956653.5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326108.91666666669</v>
      </c>
      <c r="D14" s="3">
        <v>1</v>
      </c>
      <c r="E14" s="1">
        <f t="shared" si="2"/>
        <v>326108.91666666669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326108.91666666669</v>
      </c>
      <c r="D15" s="3">
        <v>1</v>
      </c>
      <c r="E15" s="1">
        <f t="shared" si="2"/>
        <v>326108.91666666669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326108.91666666669</v>
      </c>
      <c r="D16" s="3">
        <v>1</v>
      </c>
      <c r="E16" s="1">
        <f t="shared" si="2"/>
        <v>326108.91666666669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326108.91666666669</v>
      </c>
      <c r="D17" s="3">
        <v>1</v>
      </c>
      <c r="E17" s="1">
        <f t="shared" si="2"/>
        <v>326108.91666666669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326108.91666666669</v>
      </c>
      <c r="D18" s="3">
        <v>1</v>
      </c>
      <c r="E18" s="1">
        <f t="shared" si="2"/>
        <v>326108.91666666669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326108.91666666669</v>
      </c>
      <c r="D19" s="3">
        <v>1</v>
      </c>
      <c r="E19" s="1">
        <f t="shared" si="2"/>
        <v>326108.91666666669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326108.91666666669</v>
      </c>
      <c r="D20" s="3">
        <v>1</v>
      </c>
      <c r="E20" s="1">
        <f t="shared" si="2"/>
        <v>326108.91666666669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326108.91666666669</v>
      </c>
      <c r="D21" s="3">
        <v>1</v>
      </c>
      <c r="E21" s="1">
        <f t="shared" si="2"/>
        <v>326108.91666666669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326108.91666666669</v>
      </c>
      <c r="D22" s="3">
        <v>1</v>
      </c>
      <c r="E22" s="1">
        <f t="shared" si="2"/>
        <v>326108.91666666669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326108.91666666669</v>
      </c>
      <c r="D23" s="3">
        <v>1</v>
      </c>
      <c r="E23" s="1">
        <f t="shared" si="2"/>
        <v>326108.91666666669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326108.91666666669</v>
      </c>
      <c r="D24" s="3">
        <v>1</v>
      </c>
      <c r="E24" s="1">
        <f t="shared" si="2"/>
        <v>326108.91666666669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326108.91666666669</v>
      </c>
      <c r="D25" s="3">
        <v>1</v>
      </c>
      <c r="E25" s="1">
        <f t="shared" si="2"/>
        <v>326108.91666666669</v>
      </c>
      <c r="F25" s="2"/>
      <c r="G25" s="2">
        <f>SUM(C14:C25)</f>
        <v>3913306.9999999995</v>
      </c>
      <c r="H25" s="2">
        <f>SUM(D14:D25)</f>
        <v>12</v>
      </c>
      <c r="I25" s="2">
        <f>SUM(E14:E25)</f>
        <v>3913306.9999999995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429293.15384615387</v>
      </c>
      <c r="D2" s="3">
        <f>B2/12</f>
        <v>8.3333333333333329E-2</v>
      </c>
      <c r="E2" s="1">
        <f>C2*D2</f>
        <v>35774.429487179485</v>
      </c>
      <c r="H2" s="1">
        <f>'Annual CDM Input'!B11</f>
        <v>5580811</v>
      </c>
      <c r="I2" s="1">
        <f>H2/2</f>
        <v>2790405.5</v>
      </c>
    </row>
    <row r="3" spans="1:9" x14ac:dyDescent="0.35">
      <c r="A3">
        <v>2017</v>
      </c>
      <c r="B3">
        <v>2</v>
      </c>
      <c r="C3" s="1">
        <f t="shared" ref="C3:C13" si="0">+$I$6</f>
        <v>429293.15384615387</v>
      </c>
      <c r="D3" s="3">
        <f t="shared" ref="D3:D13" si="1">B3/12</f>
        <v>0.16666666666666666</v>
      </c>
      <c r="E3" s="1">
        <f t="shared" ref="E3:E25" si="2">C3*D3</f>
        <v>71548.858974358969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429293.15384615387</v>
      </c>
      <c r="D4" s="3">
        <f t="shared" si="1"/>
        <v>0.25</v>
      </c>
      <c r="E4" s="1">
        <f t="shared" si="2"/>
        <v>107323.28846153847</v>
      </c>
      <c r="F4" s="2"/>
      <c r="G4" s="2"/>
      <c r="H4" s="1">
        <f>H2*H3</f>
        <v>66969732</v>
      </c>
      <c r="I4" s="1">
        <f>I2*I3</f>
        <v>33484866</v>
      </c>
    </row>
    <row r="5" spans="1:9" x14ac:dyDescent="0.35">
      <c r="A5">
        <v>2017</v>
      </c>
      <c r="B5">
        <v>4</v>
      </c>
      <c r="C5" s="1">
        <f t="shared" si="0"/>
        <v>429293.15384615387</v>
      </c>
      <c r="D5" s="3">
        <f t="shared" si="1"/>
        <v>0.33333333333333331</v>
      </c>
      <c r="E5" s="1">
        <f t="shared" si="2"/>
        <v>143097.71794871794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429293.15384615387</v>
      </c>
      <c r="D6" s="3">
        <f t="shared" si="1"/>
        <v>0.41666666666666669</v>
      </c>
      <c r="E6" s="1">
        <f t="shared" si="2"/>
        <v>178872.14743589747</v>
      </c>
      <c r="F6" s="2"/>
      <c r="G6" s="2"/>
      <c r="H6" s="1">
        <f>H4/H5</f>
        <v>858586.30769230775</v>
      </c>
      <c r="I6" s="1">
        <f>I4/I5</f>
        <v>429293.15384615387</v>
      </c>
    </row>
    <row r="7" spans="1:9" x14ac:dyDescent="0.35">
      <c r="A7">
        <v>2017</v>
      </c>
      <c r="B7">
        <v>6</v>
      </c>
      <c r="C7" s="1">
        <f t="shared" si="0"/>
        <v>429293.15384615387</v>
      </c>
      <c r="D7" s="3">
        <f t="shared" si="1"/>
        <v>0.5</v>
      </c>
      <c r="E7" s="1">
        <f t="shared" si="2"/>
        <v>214646.57692307694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429293.15384615387</v>
      </c>
      <c r="D8" s="3">
        <f t="shared" si="1"/>
        <v>0.58333333333333337</v>
      </c>
      <c r="E8" s="1">
        <f t="shared" si="2"/>
        <v>250421.00641025644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429293.15384615387</v>
      </c>
      <c r="D9" s="3">
        <f t="shared" si="1"/>
        <v>0.66666666666666663</v>
      </c>
      <c r="E9" s="1">
        <f t="shared" si="2"/>
        <v>286195.43589743588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429293.15384615387</v>
      </c>
      <c r="D10" s="3">
        <f t="shared" si="1"/>
        <v>0.75</v>
      </c>
      <c r="E10" s="1">
        <f t="shared" si="2"/>
        <v>321969.86538461538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429293.15384615387</v>
      </c>
      <c r="D11" s="3">
        <f t="shared" si="1"/>
        <v>0.83333333333333337</v>
      </c>
      <c r="E11" s="1">
        <f t="shared" si="2"/>
        <v>357744.29487179493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429293.15384615387</v>
      </c>
      <c r="D12" s="3">
        <f t="shared" si="1"/>
        <v>0.91666666666666663</v>
      </c>
      <c r="E12" s="1">
        <f t="shared" si="2"/>
        <v>393518.72435897437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429293.15384615387</v>
      </c>
      <c r="D13" s="3">
        <f t="shared" si="1"/>
        <v>1</v>
      </c>
      <c r="E13" s="1">
        <f t="shared" si="2"/>
        <v>429293.15384615387</v>
      </c>
      <c r="F13" s="2"/>
      <c r="G13" s="2">
        <f>SUM(C2:C13)</f>
        <v>5151517.8461538469</v>
      </c>
      <c r="H13" s="2">
        <f>SUM(D2:D13)</f>
        <v>6.5</v>
      </c>
      <c r="I13" s="2">
        <f>SUM(E2:E13)</f>
        <v>2790405.5000000005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465067.58333333331</v>
      </c>
      <c r="D14" s="3">
        <v>1</v>
      </c>
      <c r="E14" s="1">
        <f t="shared" si="2"/>
        <v>465067.58333333331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465067.58333333331</v>
      </c>
      <c r="D15" s="3">
        <v>1</v>
      </c>
      <c r="E15" s="1">
        <f t="shared" si="2"/>
        <v>465067.58333333331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465067.58333333331</v>
      </c>
      <c r="D16" s="3">
        <v>1</v>
      </c>
      <c r="E16" s="1">
        <f t="shared" si="2"/>
        <v>465067.58333333331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465067.58333333331</v>
      </c>
      <c r="D17" s="3">
        <v>1</v>
      </c>
      <c r="E17" s="1">
        <f t="shared" si="2"/>
        <v>465067.58333333331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465067.58333333331</v>
      </c>
      <c r="D18" s="3">
        <v>1</v>
      </c>
      <c r="E18" s="1">
        <f t="shared" si="2"/>
        <v>465067.58333333331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465067.58333333331</v>
      </c>
      <c r="D19" s="3">
        <v>1</v>
      </c>
      <c r="E19" s="1">
        <f t="shared" si="2"/>
        <v>465067.58333333331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465067.58333333331</v>
      </c>
      <c r="D20" s="3">
        <v>1</v>
      </c>
      <c r="E20" s="1">
        <f t="shared" si="2"/>
        <v>465067.58333333331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465067.58333333331</v>
      </c>
      <c r="D21" s="3">
        <v>1</v>
      </c>
      <c r="E21" s="1">
        <f t="shared" si="2"/>
        <v>465067.58333333331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465067.58333333331</v>
      </c>
      <c r="D22" s="3">
        <v>1</v>
      </c>
      <c r="E22" s="1">
        <f t="shared" si="2"/>
        <v>465067.58333333331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465067.58333333331</v>
      </c>
      <c r="D23" s="3">
        <v>1</v>
      </c>
      <c r="E23" s="1">
        <f t="shared" si="2"/>
        <v>465067.58333333331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465067.58333333331</v>
      </c>
      <c r="D24" s="3">
        <v>1</v>
      </c>
      <c r="E24" s="1">
        <f t="shared" si="2"/>
        <v>465067.58333333331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465067.58333333331</v>
      </c>
      <c r="D25" s="3">
        <v>1</v>
      </c>
      <c r="E25" s="1">
        <f t="shared" si="2"/>
        <v>465067.58333333331</v>
      </c>
      <c r="F25" s="2"/>
      <c r="G25" s="2">
        <f>SUM(C14:C25)</f>
        <v>5580811</v>
      </c>
      <c r="H25" s="2">
        <f>SUM(D14:D25)</f>
        <v>12</v>
      </c>
      <c r="I25" s="2">
        <f>SUM(E14:E25)</f>
        <v>5580811</v>
      </c>
    </row>
    <row r="26" spans="1:9" x14ac:dyDescent="0.35">
      <c r="C26" s="1">
        <f>SUM(C2:C13)</f>
        <v>5151517.8461538469</v>
      </c>
      <c r="E26" s="1">
        <f>SUM(E2:E13)</f>
        <v>2790405.5000000005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380537.53846153844</v>
      </c>
      <c r="D2" s="3">
        <f>B2/12</f>
        <v>8.3333333333333329E-2</v>
      </c>
      <c r="E2" s="1">
        <f>C2*D2</f>
        <v>31711.461538461535</v>
      </c>
      <c r="H2" s="1">
        <f>'Annual CDM Input'!B10</f>
        <v>4946988</v>
      </c>
      <c r="I2" s="1">
        <f>H2/2</f>
        <v>2473494</v>
      </c>
    </row>
    <row r="3" spans="1:9" x14ac:dyDescent="0.35">
      <c r="A3">
        <v>2016</v>
      </c>
      <c r="B3">
        <v>2</v>
      </c>
      <c r="C3" s="1">
        <f t="shared" ref="C3:C13" si="0">+$I$6</f>
        <v>380537.53846153844</v>
      </c>
      <c r="D3" s="3">
        <f t="shared" ref="D3:D13" si="1">B3/12</f>
        <v>0.16666666666666666</v>
      </c>
      <c r="E3" s="1">
        <f t="shared" ref="E3:E25" si="2">C3*D3</f>
        <v>63422.923076923071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380537.53846153844</v>
      </c>
      <c r="D4" s="3">
        <f t="shared" si="1"/>
        <v>0.25</v>
      </c>
      <c r="E4" s="1">
        <f t="shared" si="2"/>
        <v>95134.38461538461</v>
      </c>
      <c r="F4" s="2"/>
      <c r="G4" s="2"/>
      <c r="H4" s="1">
        <f>H2*H3</f>
        <v>59363856</v>
      </c>
      <c r="I4" s="1">
        <f>I2*I3</f>
        <v>29681928</v>
      </c>
    </row>
    <row r="5" spans="1:9" x14ac:dyDescent="0.35">
      <c r="A5">
        <v>2016</v>
      </c>
      <c r="B5">
        <v>4</v>
      </c>
      <c r="C5" s="1">
        <f t="shared" si="0"/>
        <v>380537.53846153844</v>
      </c>
      <c r="D5" s="3">
        <f t="shared" si="1"/>
        <v>0.33333333333333331</v>
      </c>
      <c r="E5" s="1">
        <f t="shared" si="2"/>
        <v>126845.84615384614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380537.53846153844</v>
      </c>
      <c r="D6" s="3">
        <f t="shared" si="1"/>
        <v>0.41666666666666669</v>
      </c>
      <c r="E6" s="1">
        <f t="shared" si="2"/>
        <v>158557.30769230769</v>
      </c>
      <c r="F6" s="2"/>
      <c r="G6" s="2"/>
      <c r="H6" s="1">
        <f>H4/H5</f>
        <v>761075.07692307688</v>
      </c>
      <c r="I6" s="1">
        <f>I4/I5</f>
        <v>380537.53846153844</v>
      </c>
    </row>
    <row r="7" spans="1:9" x14ac:dyDescent="0.35">
      <c r="A7">
        <v>2016</v>
      </c>
      <c r="B7">
        <v>6</v>
      </c>
      <c r="C7" s="1">
        <f t="shared" si="0"/>
        <v>380537.53846153844</v>
      </c>
      <c r="D7" s="3">
        <f t="shared" si="1"/>
        <v>0.5</v>
      </c>
      <c r="E7" s="1">
        <f t="shared" si="2"/>
        <v>190268.76923076922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380537.53846153844</v>
      </c>
      <c r="D8" s="3">
        <f t="shared" si="1"/>
        <v>0.58333333333333337</v>
      </c>
      <c r="E8" s="1">
        <f t="shared" si="2"/>
        <v>221980.23076923078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380537.53846153844</v>
      </c>
      <c r="D9" s="3">
        <f t="shared" si="1"/>
        <v>0.66666666666666663</v>
      </c>
      <c r="E9" s="1">
        <f t="shared" si="2"/>
        <v>253691.69230769228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380537.53846153844</v>
      </c>
      <c r="D10" s="3">
        <f t="shared" si="1"/>
        <v>0.75</v>
      </c>
      <c r="E10" s="1">
        <f t="shared" si="2"/>
        <v>285403.15384615381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380537.53846153844</v>
      </c>
      <c r="D11" s="3">
        <f t="shared" si="1"/>
        <v>0.83333333333333337</v>
      </c>
      <c r="E11" s="1">
        <f t="shared" si="2"/>
        <v>317114.61538461538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380537.53846153844</v>
      </c>
      <c r="D12" s="3">
        <f t="shared" si="1"/>
        <v>0.91666666666666663</v>
      </c>
      <c r="E12" s="1">
        <f t="shared" si="2"/>
        <v>348826.07692307688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380537.53846153844</v>
      </c>
      <c r="D13" s="3">
        <f t="shared" si="1"/>
        <v>1</v>
      </c>
      <c r="E13" s="1">
        <f t="shared" si="2"/>
        <v>380537.53846153844</v>
      </c>
      <c r="F13" s="2"/>
      <c r="G13" s="2">
        <f>SUM(C2:C13)</f>
        <v>4566450.461538461</v>
      </c>
      <c r="H13" s="2">
        <f>SUM(D2:D13)</f>
        <v>6.5</v>
      </c>
      <c r="I13" s="2">
        <f>SUM(E2:E13)</f>
        <v>2473494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412249</v>
      </c>
      <c r="D14" s="3">
        <v>1</v>
      </c>
      <c r="E14" s="1">
        <f t="shared" si="2"/>
        <v>412249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412249</v>
      </c>
      <c r="D15" s="3">
        <v>1</v>
      </c>
      <c r="E15" s="1">
        <f t="shared" si="2"/>
        <v>412249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412249</v>
      </c>
      <c r="D16" s="3">
        <v>1</v>
      </c>
      <c r="E16" s="1">
        <f t="shared" si="2"/>
        <v>412249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412249</v>
      </c>
      <c r="D17" s="3">
        <v>1</v>
      </c>
      <c r="E17" s="1">
        <f t="shared" si="2"/>
        <v>412249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412249</v>
      </c>
      <c r="D18" s="3">
        <v>1</v>
      </c>
      <c r="E18" s="1">
        <f t="shared" si="2"/>
        <v>412249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412249</v>
      </c>
      <c r="D19" s="3">
        <v>1</v>
      </c>
      <c r="E19" s="1">
        <f t="shared" si="2"/>
        <v>412249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412249</v>
      </c>
      <c r="D20" s="3">
        <v>1</v>
      </c>
      <c r="E20" s="1">
        <f t="shared" si="2"/>
        <v>412249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412249</v>
      </c>
      <c r="D21" s="3">
        <v>1</v>
      </c>
      <c r="E21" s="1">
        <f t="shared" si="2"/>
        <v>412249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412249</v>
      </c>
      <c r="D22" s="3">
        <v>1</v>
      </c>
      <c r="E22" s="1">
        <f t="shared" si="2"/>
        <v>412249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412249</v>
      </c>
      <c r="D23" s="3">
        <v>1</v>
      </c>
      <c r="E23" s="1">
        <f t="shared" si="2"/>
        <v>412249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412249</v>
      </c>
      <c r="D24" s="3">
        <v>1</v>
      </c>
      <c r="E24" s="1">
        <f t="shared" si="2"/>
        <v>412249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412249</v>
      </c>
      <c r="D25" s="3">
        <v>1</v>
      </c>
      <c r="E25" s="1">
        <f t="shared" si="2"/>
        <v>412249</v>
      </c>
      <c r="F25" s="2"/>
      <c r="G25" s="2">
        <f>SUM(C14:C25)</f>
        <v>4946988</v>
      </c>
      <c r="H25" s="2">
        <f>SUM(D14:D25)</f>
        <v>12</v>
      </c>
      <c r="I25" s="2">
        <f>SUM(E14:E25)</f>
        <v>4946988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2" sqref="H2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678530.07692307688</v>
      </c>
      <c r="D2" s="3">
        <f>B2/12</f>
        <v>8.3333333333333329E-2</v>
      </c>
      <c r="E2" s="1">
        <f>C2*D2</f>
        <v>56544.173076923071</v>
      </c>
      <c r="H2" s="1">
        <f>'Annual CDM Input'!B9</f>
        <v>8820891</v>
      </c>
      <c r="I2" s="1">
        <f>H2/2</f>
        <v>4410445.5</v>
      </c>
    </row>
    <row r="3" spans="1:9" x14ac:dyDescent="0.35">
      <c r="A3">
        <v>2015</v>
      </c>
      <c r="B3">
        <v>2</v>
      </c>
      <c r="C3" s="1">
        <f t="shared" ref="C3:C13" si="0">+$I$6</f>
        <v>678530.07692307688</v>
      </c>
      <c r="D3" s="3">
        <f t="shared" ref="D3:D13" si="1">B3/12</f>
        <v>0.16666666666666666</v>
      </c>
      <c r="E3" s="1">
        <f t="shared" ref="E3:E25" si="2">C3*D3</f>
        <v>113088.34615384614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678530.07692307688</v>
      </c>
      <c r="D4" s="3">
        <f t="shared" si="1"/>
        <v>0.25</v>
      </c>
      <c r="E4" s="1">
        <f t="shared" si="2"/>
        <v>169632.51923076922</v>
      </c>
      <c r="F4" s="2"/>
      <c r="G4" s="2"/>
      <c r="H4" s="1">
        <f>H2*H3</f>
        <v>105850692</v>
      </c>
      <c r="I4" s="1">
        <f>I2*I3</f>
        <v>52925346</v>
      </c>
    </row>
    <row r="5" spans="1:9" x14ac:dyDescent="0.35">
      <c r="A5">
        <v>2015</v>
      </c>
      <c r="B5">
        <v>4</v>
      </c>
      <c r="C5" s="1">
        <f t="shared" si="0"/>
        <v>678530.07692307688</v>
      </c>
      <c r="D5" s="3">
        <f t="shared" si="1"/>
        <v>0.33333333333333331</v>
      </c>
      <c r="E5" s="1">
        <f t="shared" si="2"/>
        <v>226176.69230769228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678530.07692307688</v>
      </c>
      <c r="D6" s="3">
        <f t="shared" si="1"/>
        <v>0.41666666666666669</v>
      </c>
      <c r="E6" s="1">
        <f t="shared" si="2"/>
        <v>282720.86538461538</v>
      </c>
      <c r="F6" s="2"/>
      <c r="G6" s="2"/>
      <c r="H6" s="1">
        <f>H4/H5</f>
        <v>1357060.1538461538</v>
      </c>
      <c r="I6" s="6">
        <f>I4/I5</f>
        <v>678530.07692307688</v>
      </c>
    </row>
    <row r="7" spans="1:9" x14ac:dyDescent="0.35">
      <c r="A7">
        <v>2015</v>
      </c>
      <c r="B7">
        <v>6</v>
      </c>
      <c r="C7" s="1">
        <f t="shared" si="0"/>
        <v>678530.07692307688</v>
      </c>
      <c r="D7" s="3">
        <f t="shared" si="1"/>
        <v>0.5</v>
      </c>
      <c r="E7" s="1">
        <f t="shared" si="2"/>
        <v>339265.03846153844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678530.07692307688</v>
      </c>
      <c r="D8" s="3">
        <f t="shared" si="1"/>
        <v>0.58333333333333337</v>
      </c>
      <c r="E8" s="1">
        <f t="shared" si="2"/>
        <v>395809.21153846156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678530.07692307688</v>
      </c>
      <c r="D9" s="3">
        <f t="shared" si="1"/>
        <v>0.66666666666666663</v>
      </c>
      <c r="E9" s="1">
        <f t="shared" si="2"/>
        <v>452353.38461538457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678530.07692307688</v>
      </c>
      <c r="D10" s="3">
        <f t="shared" si="1"/>
        <v>0.75</v>
      </c>
      <c r="E10" s="1">
        <f t="shared" si="2"/>
        <v>508897.55769230763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678530.07692307688</v>
      </c>
      <c r="D11" s="3">
        <f t="shared" si="1"/>
        <v>0.83333333333333337</v>
      </c>
      <c r="E11" s="1">
        <f t="shared" si="2"/>
        <v>565441.73076923075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678530.07692307688</v>
      </c>
      <c r="D12" s="3">
        <f t="shared" si="1"/>
        <v>0.91666666666666663</v>
      </c>
      <c r="E12" s="1">
        <f t="shared" si="2"/>
        <v>621985.90384615376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678530.07692307688</v>
      </c>
      <c r="D13" s="3">
        <f t="shared" si="1"/>
        <v>1</v>
      </c>
      <c r="E13" s="1">
        <f t="shared" si="2"/>
        <v>678530.07692307688</v>
      </c>
      <c r="F13" s="2"/>
      <c r="G13" s="2">
        <f>SUM(C2:C13)</f>
        <v>8142360.923076923</v>
      </c>
      <c r="H13" s="2">
        <f>SUM(D2:D13)</f>
        <v>6.5</v>
      </c>
      <c r="I13" s="2">
        <f>SUM(E2:E13)</f>
        <v>4410445.5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7">
        <f>$H$2/12</f>
        <v>735074.25</v>
      </c>
      <c r="D14" s="3">
        <v>1</v>
      </c>
      <c r="E14" s="1">
        <f t="shared" si="2"/>
        <v>735074.25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735074.25</v>
      </c>
      <c r="D15" s="3">
        <v>1</v>
      </c>
      <c r="E15" s="1">
        <f t="shared" si="2"/>
        <v>735074.25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735074.25</v>
      </c>
      <c r="D16" s="3">
        <v>1</v>
      </c>
      <c r="E16" s="1">
        <f t="shared" si="2"/>
        <v>735074.25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735074.25</v>
      </c>
      <c r="D17" s="3">
        <v>1</v>
      </c>
      <c r="E17" s="1">
        <f t="shared" si="2"/>
        <v>735074.25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735074.25</v>
      </c>
      <c r="D18" s="3">
        <v>1</v>
      </c>
      <c r="E18" s="1">
        <f t="shared" si="2"/>
        <v>735074.25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735074.25</v>
      </c>
      <c r="D19" s="3">
        <v>1</v>
      </c>
      <c r="E19" s="1">
        <f t="shared" si="2"/>
        <v>735074.25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735074.25</v>
      </c>
      <c r="D20" s="3">
        <v>1</v>
      </c>
      <c r="E20" s="1">
        <f t="shared" si="2"/>
        <v>735074.25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735074.25</v>
      </c>
      <c r="D21" s="3">
        <v>1</v>
      </c>
      <c r="E21" s="1">
        <f t="shared" si="2"/>
        <v>735074.25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735074.25</v>
      </c>
      <c r="D22" s="3">
        <v>1</v>
      </c>
      <c r="E22" s="1">
        <f t="shared" si="2"/>
        <v>735074.25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735074.25</v>
      </c>
      <c r="D23" s="3">
        <v>1</v>
      </c>
      <c r="E23" s="1">
        <f t="shared" si="2"/>
        <v>735074.25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735074.25</v>
      </c>
      <c r="D24" s="3">
        <v>1</v>
      </c>
      <c r="E24" s="1">
        <f t="shared" si="2"/>
        <v>735074.25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735074.25</v>
      </c>
      <c r="D25" s="3">
        <v>1</v>
      </c>
      <c r="E25" s="1">
        <f t="shared" si="2"/>
        <v>735074.25</v>
      </c>
      <c r="F25" s="2"/>
      <c r="G25" s="2">
        <f>SUM(C14:C25)</f>
        <v>8820891</v>
      </c>
      <c r="H25" s="2">
        <f>SUM(D14:D25)</f>
        <v>12</v>
      </c>
      <c r="I25" s="2">
        <f>SUM(E14:E25)</f>
        <v>8820891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I5" sqref="I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Input'!B8</f>
        <v>0</v>
      </c>
      <c r="I2" s="1">
        <f>H2/2</f>
        <v>0</v>
      </c>
      <c r="J2" s="5"/>
    </row>
    <row r="3" spans="1:10" x14ac:dyDescent="0.35">
      <c r="A3">
        <v>2014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  <c r="J4" s="1"/>
    </row>
    <row r="5" spans="1:10" x14ac:dyDescent="0.35">
      <c r="A5">
        <v>2014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  <c r="J6" s="1"/>
    </row>
    <row r="7" spans="1:10" x14ac:dyDescent="0.35">
      <c r="A7">
        <v>2014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9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" sqref="N1:Q11"/>
    </sheetView>
  </sheetViews>
  <sheetFormatPr defaultColWidth="9.1796875" defaultRowHeight="14.5" x14ac:dyDescent="0.35"/>
  <cols>
    <col min="1" max="2" width="10.453125" customWidth="1"/>
    <col min="3" max="3" width="15.453125" style="13" customWidth="1"/>
    <col min="4" max="4" width="13" style="15" customWidth="1"/>
    <col min="5" max="5" width="13.453125" style="15" bestFit="1" customWidth="1"/>
    <col min="6" max="6" width="14.26953125" bestFit="1" customWidth="1"/>
    <col min="7" max="7" width="18.1796875" bestFit="1" customWidth="1"/>
    <col min="9" max="9" width="8.54296875" customWidth="1"/>
    <col min="10" max="10" width="20.453125" bestFit="1" customWidth="1"/>
    <col min="11" max="11" width="23.453125" bestFit="1" customWidth="1"/>
    <col min="12" max="12" width="18.453125" bestFit="1" customWidth="1"/>
    <col min="14" max="14" width="16" bestFit="1" customWidth="1"/>
    <col min="15" max="15" width="18.453125" bestFit="1" customWidth="1"/>
  </cols>
  <sheetData>
    <row r="1" spans="1:17" s="9" customFormat="1" ht="43.5" x14ac:dyDescent="0.35">
      <c r="A1" s="8" t="s">
        <v>0</v>
      </c>
      <c r="B1" s="8" t="s">
        <v>1</v>
      </c>
      <c r="C1" s="11" t="s">
        <v>3</v>
      </c>
      <c r="D1" s="12" t="s">
        <v>4</v>
      </c>
      <c r="E1" s="12" t="s">
        <v>8</v>
      </c>
      <c r="F1" s="12" t="s">
        <v>10</v>
      </c>
      <c r="G1" s="12" t="s">
        <v>11</v>
      </c>
      <c r="I1" s="25" t="s">
        <v>0</v>
      </c>
      <c r="J1" s="12" t="s">
        <v>12</v>
      </c>
      <c r="K1" s="26" t="s">
        <v>13</v>
      </c>
      <c r="L1" s="26" t="s">
        <v>14</v>
      </c>
      <c r="N1"/>
      <c r="O1"/>
      <c r="P1"/>
      <c r="Q1"/>
    </row>
    <row r="2" spans="1:17" x14ac:dyDescent="0.35">
      <c r="A2" s="4">
        <v>2011</v>
      </c>
      <c r="B2" s="4">
        <v>1</v>
      </c>
      <c r="C2" s="13">
        <f>'2011'!E2</f>
        <v>0</v>
      </c>
      <c r="D2" s="14">
        <f>C2</f>
        <v>0</v>
      </c>
      <c r="E2" s="23"/>
      <c r="I2" s="27">
        <v>2025</v>
      </c>
      <c r="J2" s="28">
        <f>('Annual CDM Input'!C19-'Annual CDM Input'!C18)/1000</f>
        <v>6884.0259999999998</v>
      </c>
      <c r="K2" s="28">
        <f>SUMIFS($F$2:$F$241,$A$2:$A$241,I2)</f>
        <v>3995.3819230769241</v>
      </c>
      <c r="L2" s="14">
        <f>SUM($J$2:J2)-K2</f>
        <v>2888.6440769230758</v>
      </c>
    </row>
    <row r="3" spans="1:17" x14ac:dyDescent="0.35">
      <c r="A3" s="4">
        <v>2011</v>
      </c>
      <c r="B3" s="4">
        <f>B2+1</f>
        <v>2</v>
      </c>
      <c r="C3" s="13">
        <f>'2011'!E3</f>
        <v>0</v>
      </c>
      <c r="D3" s="14">
        <f t="shared" ref="D3:D13" si="0">C3</f>
        <v>0</v>
      </c>
      <c r="E3" s="23"/>
      <c r="I3" s="27">
        <v>2026</v>
      </c>
      <c r="J3" s="28">
        <f>('Annual CDM Input'!C20-'Annual CDM Input'!C19)/1000</f>
        <v>5903.6440000000002</v>
      </c>
      <c r="K3" s="28">
        <f t="shared" ref="K3:K7" si="1">SUMIFS($F$2:$F$241,$A$2:$A$241,I3)</f>
        <v>10389.216923076921</v>
      </c>
      <c r="L3" s="14">
        <f>SUM($J$2:J3)-K3</f>
        <v>2398.4530769230787</v>
      </c>
    </row>
    <row r="4" spans="1:17" x14ac:dyDescent="0.35">
      <c r="A4" s="4">
        <v>2011</v>
      </c>
      <c r="B4" s="4">
        <f t="shared" ref="B4:B13" si="2">B3+1</f>
        <v>3</v>
      </c>
      <c r="C4" s="13">
        <f>'2011'!E4</f>
        <v>0</v>
      </c>
      <c r="D4" s="14">
        <f t="shared" si="0"/>
        <v>0</v>
      </c>
      <c r="E4" s="23"/>
      <c r="I4" s="27">
        <v>2027</v>
      </c>
      <c r="J4" s="28">
        <f>('Annual CDM Input'!C21-'Annual CDM Input'!C20)/1000</f>
        <v>6055.1549999999997</v>
      </c>
      <c r="K4" s="28">
        <f t="shared" si="1"/>
        <v>16368.616423076923</v>
      </c>
      <c r="L4" s="14">
        <f>SUM($J$2:J4)-K4</f>
        <v>2474.208576923078</v>
      </c>
    </row>
    <row r="5" spans="1:17" x14ac:dyDescent="0.35">
      <c r="A5" s="4">
        <v>2011</v>
      </c>
      <c r="B5" s="4">
        <f t="shared" si="2"/>
        <v>4</v>
      </c>
      <c r="C5" s="13">
        <f>'2011'!E5</f>
        <v>0</v>
      </c>
      <c r="D5" s="14">
        <f t="shared" si="0"/>
        <v>0</v>
      </c>
      <c r="E5" s="23"/>
      <c r="I5" s="27">
        <v>2028</v>
      </c>
      <c r="J5" s="28">
        <f>('Annual CDM Input'!C22-'Annual CDM Input'!C21)/1000</f>
        <v>6237.6480000000001</v>
      </c>
      <c r="K5" s="28">
        <f t="shared" si="1"/>
        <v>22515.017923076921</v>
      </c>
      <c r="L5" s="14">
        <f>SUM($J$2:J5)-K5</f>
        <v>2565.4550769230809</v>
      </c>
    </row>
    <row r="6" spans="1:17" x14ac:dyDescent="0.35">
      <c r="A6" s="4">
        <v>2011</v>
      </c>
      <c r="B6" s="4">
        <f t="shared" si="2"/>
        <v>5</v>
      </c>
      <c r="C6" s="13">
        <f>'2011'!E6</f>
        <v>0</v>
      </c>
      <c r="D6" s="14">
        <f t="shared" si="0"/>
        <v>0</v>
      </c>
      <c r="E6" s="23"/>
      <c r="I6" s="27">
        <v>2029</v>
      </c>
      <c r="J6" s="28">
        <f>('Annual CDM Input'!C23-'Annual CDM Input'!C22)/1000</f>
        <v>6441.2120000000004</v>
      </c>
      <c r="K6" s="28">
        <f t="shared" si="1"/>
        <v>28854.447923076921</v>
      </c>
      <c r="L6" s="14">
        <f>SUM($J$2:J6)-K6</f>
        <v>2667.2370769230802</v>
      </c>
    </row>
    <row r="7" spans="1:17" x14ac:dyDescent="0.35">
      <c r="A7" s="4">
        <v>2011</v>
      </c>
      <c r="B7" s="4">
        <f t="shared" si="2"/>
        <v>6</v>
      </c>
      <c r="C7" s="13">
        <f>'2011'!E7</f>
        <v>0</v>
      </c>
      <c r="D7" s="14">
        <f t="shared" si="0"/>
        <v>0</v>
      </c>
      <c r="E7" s="23"/>
      <c r="I7" s="27">
        <v>2030</v>
      </c>
      <c r="J7" s="28">
        <f>('Annual CDM Input'!C24-'Annual CDM Input'!C23)/1000</f>
        <v>6668.3850000000002</v>
      </c>
      <c r="K7" s="28">
        <f t="shared" si="1"/>
        <v>35409.246423076918</v>
      </c>
      <c r="L7" s="14">
        <f>SUM($J$2:J7)-K7</f>
        <v>2780.8235769230814</v>
      </c>
    </row>
    <row r="8" spans="1:17" x14ac:dyDescent="0.35">
      <c r="A8" s="4">
        <v>2011</v>
      </c>
      <c r="B8" s="4">
        <f t="shared" si="2"/>
        <v>7</v>
      </c>
      <c r="C8" s="13">
        <f>'2011'!E8</f>
        <v>0</v>
      </c>
      <c r="D8" s="14">
        <f t="shared" si="0"/>
        <v>0</v>
      </c>
      <c r="E8" s="23"/>
    </row>
    <row r="9" spans="1:17" x14ac:dyDescent="0.35">
      <c r="A9" s="4">
        <v>2011</v>
      </c>
      <c r="B9" s="4">
        <f t="shared" si="2"/>
        <v>8</v>
      </c>
      <c r="C9" s="13">
        <f>'2011'!E9</f>
        <v>0</v>
      </c>
      <c r="D9" s="14">
        <f t="shared" si="0"/>
        <v>0</v>
      </c>
      <c r="E9" s="23"/>
    </row>
    <row r="10" spans="1:17" x14ac:dyDescent="0.35">
      <c r="A10" s="4">
        <v>2011</v>
      </c>
      <c r="B10" s="4">
        <f t="shared" si="2"/>
        <v>9</v>
      </c>
      <c r="C10" s="13">
        <f>'2011'!E10</f>
        <v>0</v>
      </c>
      <c r="D10" s="14">
        <f t="shared" si="0"/>
        <v>0</v>
      </c>
      <c r="E10" s="23"/>
    </row>
    <row r="11" spans="1:17" x14ac:dyDescent="0.35">
      <c r="A11" s="4">
        <v>2011</v>
      </c>
      <c r="B11" s="4">
        <f t="shared" si="2"/>
        <v>10</v>
      </c>
      <c r="C11" s="13">
        <f>'2011'!E11</f>
        <v>0</v>
      </c>
      <c r="D11" s="14">
        <f t="shared" si="0"/>
        <v>0</v>
      </c>
      <c r="E11" s="23"/>
    </row>
    <row r="12" spans="1:17" x14ac:dyDescent="0.35">
      <c r="A12" s="4">
        <v>2011</v>
      </c>
      <c r="B12" s="4">
        <f t="shared" si="2"/>
        <v>11</v>
      </c>
      <c r="C12" s="13">
        <f>'2011'!E12</f>
        <v>0</v>
      </c>
      <c r="D12" s="14">
        <f t="shared" si="0"/>
        <v>0</v>
      </c>
      <c r="E12" s="23"/>
    </row>
    <row r="13" spans="1:17" x14ac:dyDescent="0.35">
      <c r="A13" s="4">
        <v>2011</v>
      </c>
      <c r="B13" s="4">
        <f t="shared" si="2"/>
        <v>12</v>
      </c>
      <c r="C13" s="13">
        <f>'2011'!E13</f>
        <v>0</v>
      </c>
      <c r="D13" s="14">
        <f t="shared" si="0"/>
        <v>0</v>
      </c>
      <c r="E13" s="24">
        <f>AVERAGE(D2:D13)/1000</f>
        <v>0</v>
      </c>
      <c r="F13">
        <v>0</v>
      </c>
      <c r="G13" s="10">
        <f>E13</f>
        <v>0</v>
      </c>
    </row>
    <row r="14" spans="1:17" x14ac:dyDescent="0.35">
      <c r="A14" s="4">
        <f>A2+1</f>
        <v>2012</v>
      </c>
      <c r="B14" s="4">
        <f>B2</f>
        <v>1</v>
      </c>
      <c r="C14" s="13">
        <f>+'2012'!E2+('2011'!E14-'2011'!E2)</f>
        <v>0</v>
      </c>
      <c r="D14" s="14">
        <f t="shared" ref="D14:D45" si="3">C14+D2</f>
        <v>0</v>
      </c>
      <c r="E14" s="24">
        <f t="shared" ref="E14:E77" si="4">AVERAGE(D3:D14)/1000</f>
        <v>0</v>
      </c>
      <c r="F14">
        <v>0</v>
      </c>
      <c r="G14" s="10">
        <f t="shared" ref="G14:G77" si="5">E14</f>
        <v>0</v>
      </c>
    </row>
    <row r="15" spans="1:17" x14ac:dyDescent="0.35">
      <c r="A15" s="4">
        <f t="shared" ref="A15:A78" si="6">A3+1</f>
        <v>2012</v>
      </c>
      <c r="B15" s="4">
        <f t="shared" ref="B15:B78" si="7">B3</f>
        <v>2</v>
      </c>
      <c r="C15" s="13">
        <f>+'2012'!E3+('2011'!E15-'2011'!E3)</f>
        <v>0</v>
      </c>
      <c r="D15" s="14">
        <f t="shared" si="3"/>
        <v>0</v>
      </c>
      <c r="E15" s="24">
        <f t="shared" si="4"/>
        <v>0</v>
      </c>
      <c r="F15">
        <v>0</v>
      </c>
      <c r="G15" s="10">
        <f t="shared" si="5"/>
        <v>0</v>
      </c>
    </row>
    <row r="16" spans="1:17" x14ac:dyDescent="0.35">
      <c r="A16" s="4">
        <f t="shared" si="6"/>
        <v>2012</v>
      </c>
      <c r="B16" s="4">
        <f t="shared" si="7"/>
        <v>3</v>
      </c>
      <c r="C16" s="13">
        <f>+'2012'!E4+('2011'!E16-'2011'!E4)</f>
        <v>0</v>
      </c>
      <c r="D16" s="14">
        <f t="shared" si="3"/>
        <v>0</v>
      </c>
      <c r="E16" s="24">
        <f t="shared" si="4"/>
        <v>0</v>
      </c>
      <c r="F16">
        <v>0</v>
      </c>
      <c r="G16" s="10">
        <f t="shared" si="5"/>
        <v>0</v>
      </c>
    </row>
    <row r="17" spans="1:7" x14ac:dyDescent="0.35">
      <c r="A17" s="4">
        <f t="shared" si="6"/>
        <v>2012</v>
      </c>
      <c r="B17" s="4">
        <f t="shared" si="7"/>
        <v>4</v>
      </c>
      <c r="C17" s="13">
        <f>+'2012'!E5+('2011'!E17-'2011'!E5)</f>
        <v>0</v>
      </c>
      <c r="D17" s="14">
        <f t="shared" si="3"/>
        <v>0</v>
      </c>
      <c r="E17" s="24">
        <f t="shared" si="4"/>
        <v>0</v>
      </c>
      <c r="F17">
        <v>0</v>
      </c>
      <c r="G17" s="10">
        <f t="shared" si="5"/>
        <v>0</v>
      </c>
    </row>
    <row r="18" spans="1:7" x14ac:dyDescent="0.35">
      <c r="A18" s="4">
        <f t="shared" si="6"/>
        <v>2012</v>
      </c>
      <c r="B18" s="4">
        <f t="shared" si="7"/>
        <v>5</v>
      </c>
      <c r="C18" s="13">
        <f>+'2012'!E6+('2011'!E18-'2011'!E6)</f>
        <v>0</v>
      </c>
      <c r="D18" s="14">
        <f t="shared" si="3"/>
        <v>0</v>
      </c>
      <c r="E18" s="24">
        <f t="shared" si="4"/>
        <v>0</v>
      </c>
      <c r="F18">
        <v>0</v>
      </c>
      <c r="G18" s="10">
        <f t="shared" si="5"/>
        <v>0</v>
      </c>
    </row>
    <row r="19" spans="1:7" x14ac:dyDescent="0.35">
      <c r="A19" s="4">
        <f t="shared" si="6"/>
        <v>2012</v>
      </c>
      <c r="B19" s="4">
        <f t="shared" si="7"/>
        <v>6</v>
      </c>
      <c r="C19" s="13">
        <f>+'2012'!E7+('2011'!E19-'2011'!E7)</f>
        <v>0</v>
      </c>
      <c r="D19" s="14">
        <f t="shared" si="3"/>
        <v>0</v>
      </c>
      <c r="E19" s="24">
        <f t="shared" si="4"/>
        <v>0</v>
      </c>
      <c r="F19">
        <v>0</v>
      </c>
      <c r="G19" s="10">
        <f t="shared" si="5"/>
        <v>0</v>
      </c>
    </row>
    <row r="20" spans="1:7" x14ac:dyDescent="0.35">
      <c r="A20" s="4">
        <f t="shared" si="6"/>
        <v>2012</v>
      </c>
      <c r="B20" s="4">
        <f t="shared" si="7"/>
        <v>7</v>
      </c>
      <c r="C20" s="13">
        <f>+'2012'!E8+('2011'!E20-'2011'!E8)</f>
        <v>0</v>
      </c>
      <c r="D20" s="14">
        <f t="shared" si="3"/>
        <v>0</v>
      </c>
      <c r="E20" s="24">
        <f t="shared" si="4"/>
        <v>0</v>
      </c>
      <c r="F20">
        <v>0</v>
      </c>
      <c r="G20" s="10">
        <f t="shared" si="5"/>
        <v>0</v>
      </c>
    </row>
    <row r="21" spans="1:7" x14ac:dyDescent="0.35">
      <c r="A21" s="4">
        <f t="shared" si="6"/>
        <v>2012</v>
      </c>
      <c r="B21" s="4">
        <f t="shared" si="7"/>
        <v>8</v>
      </c>
      <c r="C21" s="13">
        <f>+'2012'!E9+('2011'!E21-'2011'!E9)</f>
        <v>0</v>
      </c>
      <c r="D21" s="14">
        <f t="shared" si="3"/>
        <v>0</v>
      </c>
      <c r="E21" s="24">
        <f t="shared" si="4"/>
        <v>0</v>
      </c>
      <c r="F21">
        <v>0</v>
      </c>
      <c r="G21" s="10">
        <f t="shared" si="5"/>
        <v>0</v>
      </c>
    </row>
    <row r="22" spans="1:7" x14ac:dyDescent="0.35">
      <c r="A22" s="4">
        <f t="shared" si="6"/>
        <v>2012</v>
      </c>
      <c r="B22" s="4">
        <f t="shared" si="7"/>
        <v>9</v>
      </c>
      <c r="C22" s="13">
        <f>+'2012'!E10+('2011'!E22-'2011'!E10)</f>
        <v>0</v>
      </c>
      <c r="D22" s="14">
        <f t="shared" si="3"/>
        <v>0</v>
      </c>
      <c r="E22" s="24">
        <f t="shared" si="4"/>
        <v>0</v>
      </c>
      <c r="F22">
        <v>0</v>
      </c>
      <c r="G22" s="10">
        <f t="shared" si="5"/>
        <v>0</v>
      </c>
    </row>
    <row r="23" spans="1:7" x14ac:dyDescent="0.35">
      <c r="A23" s="4">
        <f t="shared" si="6"/>
        <v>2012</v>
      </c>
      <c r="B23" s="4">
        <f t="shared" si="7"/>
        <v>10</v>
      </c>
      <c r="C23" s="13">
        <f>+'2012'!E11+('2011'!E23-'2011'!E11)</f>
        <v>0</v>
      </c>
      <c r="D23" s="14">
        <f t="shared" si="3"/>
        <v>0</v>
      </c>
      <c r="E23" s="24">
        <f t="shared" si="4"/>
        <v>0</v>
      </c>
      <c r="F23">
        <v>0</v>
      </c>
      <c r="G23" s="10">
        <f t="shared" si="5"/>
        <v>0</v>
      </c>
    </row>
    <row r="24" spans="1:7" x14ac:dyDescent="0.35">
      <c r="A24" s="4">
        <f t="shared" si="6"/>
        <v>2012</v>
      </c>
      <c r="B24" s="4">
        <f t="shared" si="7"/>
        <v>11</v>
      </c>
      <c r="C24" s="13">
        <f>+'2012'!E12+('2011'!E24-'2011'!E12)</f>
        <v>0</v>
      </c>
      <c r="D24" s="14">
        <f t="shared" si="3"/>
        <v>0</v>
      </c>
      <c r="E24" s="24">
        <f t="shared" si="4"/>
        <v>0</v>
      </c>
      <c r="F24">
        <v>0</v>
      </c>
      <c r="G24" s="10">
        <f t="shared" si="5"/>
        <v>0</v>
      </c>
    </row>
    <row r="25" spans="1:7" x14ac:dyDescent="0.35">
      <c r="A25" s="4">
        <f t="shared" si="6"/>
        <v>2012</v>
      </c>
      <c r="B25" s="4">
        <f t="shared" si="7"/>
        <v>12</v>
      </c>
      <c r="C25" s="13">
        <f>+'2012'!E13+('2011'!E25-'2011'!E13)</f>
        <v>0</v>
      </c>
      <c r="D25" s="14">
        <f t="shared" si="3"/>
        <v>0</v>
      </c>
      <c r="E25" s="24">
        <f t="shared" si="4"/>
        <v>0</v>
      </c>
      <c r="F25">
        <v>0</v>
      </c>
      <c r="G25" s="10">
        <f t="shared" si="5"/>
        <v>0</v>
      </c>
    </row>
    <row r="26" spans="1:7" x14ac:dyDescent="0.35">
      <c r="A26" s="4">
        <f t="shared" si="6"/>
        <v>2013</v>
      </c>
      <c r="B26" s="4">
        <f t="shared" si="7"/>
        <v>1</v>
      </c>
      <c r="C26" s="13">
        <f>+'2013'!E2+('2012'!E14-'2012'!E2)</f>
        <v>0</v>
      </c>
      <c r="D26" s="14">
        <f t="shared" si="3"/>
        <v>0</v>
      </c>
      <c r="E26" s="24">
        <f t="shared" si="4"/>
        <v>0</v>
      </c>
      <c r="F26">
        <v>0</v>
      </c>
      <c r="G26" s="10">
        <f t="shared" si="5"/>
        <v>0</v>
      </c>
    </row>
    <row r="27" spans="1:7" x14ac:dyDescent="0.35">
      <c r="A27" s="4">
        <f t="shared" si="6"/>
        <v>2013</v>
      </c>
      <c r="B27" s="4">
        <f t="shared" si="7"/>
        <v>2</v>
      </c>
      <c r="C27" s="13">
        <f>+'2013'!E3+('2012'!E15-'2012'!E3)</f>
        <v>0</v>
      </c>
      <c r="D27" s="14">
        <f t="shared" si="3"/>
        <v>0</v>
      </c>
      <c r="E27" s="24">
        <f t="shared" si="4"/>
        <v>0</v>
      </c>
      <c r="F27">
        <v>0</v>
      </c>
      <c r="G27" s="10">
        <f t="shared" si="5"/>
        <v>0</v>
      </c>
    </row>
    <row r="28" spans="1:7" x14ac:dyDescent="0.35">
      <c r="A28" s="4">
        <f t="shared" si="6"/>
        <v>2013</v>
      </c>
      <c r="B28" s="4">
        <f t="shared" si="7"/>
        <v>3</v>
      </c>
      <c r="C28" s="13">
        <f>+'2013'!E4+('2012'!E16-'2012'!E4)</f>
        <v>0</v>
      </c>
      <c r="D28" s="14">
        <f t="shared" si="3"/>
        <v>0</v>
      </c>
      <c r="E28" s="24">
        <f t="shared" si="4"/>
        <v>0</v>
      </c>
      <c r="F28">
        <v>0</v>
      </c>
      <c r="G28" s="10">
        <f t="shared" si="5"/>
        <v>0</v>
      </c>
    </row>
    <row r="29" spans="1:7" x14ac:dyDescent="0.35">
      <c r="A29" s="4">
        <f t="shared" si="6"/>
        <v>2013</v>
      </c>
      <c r="B29" s="4">
        <f t="shared" si="7"/>
        <v>4</v>
      </c>
      <c r="C29" s="13">
        <f>+'2013'!E5+('2012'!E17-'2012'!E5)</f>
        <v>0</v>
      </c>
      <c r="D29" s="14">
        <f t="shared" si="3"/>
        <v>0</v>
      </c>
      <c r="E29" s="24">
        <f t="shared" si="4"/>
        <v>0</v>
      </c>
      <c r="F29">
        <v>0</v>
      </c>
      <c r="G29" s="10">
        <f t="shared" si="5"/>
        <v>0</v>
      </c>
    </row>
    <row r="30" spans="1:7" x14ac:dyDescent="0.35">
      <c r="A30" s="4">
        <f t="shared" si="6"/>
        <v>2013</v>
      </c>
      <c r="B30" s="4">
        <f t="shared" si="7"/>
        <v>5</v>
      </c>
      <c r="C30" s="13">
        <f>+'2013'!E6+('2012'!E18-'2012'!E6)</f>
        <v>0</v>
      </c>
      <c r="D30" s="14">
        <f t="shared" si="3"/>
        <v>0</v>
      </c>
      <c r="E30" s="24">
        <f t="shared" si="4"/>
        <v>0</v>
      </c>
      <c r="F30">
        <v>0</v>
      </c>
      <c r="G30" s="10">
        <f t="shared" si="5"/>
        <v>0</v>
      </c>
    </row>
    <row r="31" spans="1:7" x14ac:dyDescent="0.35">
      <c r="A31" s="4">
        <f t="shared" si="6"/>
        <v>2013</v>
      </c>
      <c r="B31" s="4">
        <f t="shared" si="7"/>
        <v>6</v>
      </c>
      <c r="C31" s="13">
        <f>+'2013'!E7+('2012'!E19-'2012'!E7)</f>
        <v>0</v>
      </c>
      <c r="D31" s="14">
        <f t="shared" si="3"/>
        <v>0</v>
      </c>
      <c r="E31" s="24">
        <f t="shared" si="4"/>
        <v>0</v>
      </c>
      <c r="F31">
        <v>0</v>
      </c>
      <c r="G31" s="10">
        <f t="shared" si="5"/>
        <v>0</v>
      </c>
    </row>
    <row r="32" spans="1:7" x14ac:dyDescent="0.35">
      <c r="A32" s="4">
        <f t="shared" si="6"/>
        <v>2013</v>
      </c>
      <c r="B32" s="4">
        <f t="shared" si="7"/>
        <v>7</v>
      </c>
      <c r="C32" s="13">
        <f>+'2013'!E8+('2012'!E20-'2012'!E8)</f>
        <v>0</v>
      </c>
      <c r="D32" s="14">
        <f t="shared" si="3"/>
        <v>0</v>
      </c>
      <c r="E32" s="24">
        <f t="shared" si="4"/>
        <v>0</v>
      </c>
      <c r="F32">
        <v>0</v>
      </c>
      <c r="G32" s="10">
        <f t="shared" si="5"/>
        <v>0</v>
      </c>
    </row>
    <row r="33" spans="1:7" x14ac:dyDescent="0.35">
      <c r="A33" s="4">
        <f t="shared" si="6"/>
        <v>2013</v>
      </c>
      <c r="B33" s="4">
        <f t="shared" si="7"/>
        <v>8</v>
      </c>
      <c r="C33" s="13">
        <f>+'2013'!E9+('2012'!E21-'2012'!E9)</f>
        <v>0</v>
      </c>
      <c r="D33" s="14">
        <f t="shared" si="3"/>
        <v>0</v>
      </c>
      <c r="E33" s="24">
        <f t="shared" si="4"/>
        <v>0</v>
      </c>
      <c r="F33">
        <v>0</v>
      </c>
      <c r="G33" s="10">
        <f t="shared" si="5"/>
        <v>0</v>
      </c>
    </row>
    <row r="34" spans="1:7" x14ac:dyDescent="0.35">
      <c r="A34" s="4">
        <f t="shared" si="6"/>
        <v>2013</v>
      </c>
      <c r="B34" s="4">
        <f t="shared" si="7"/>
        <v>9</v>
      </c>
      <c r="C34" s="13">
        <f>+'2013'!E10+('2012'!E22-'2012'!E10)</f>
        <v>0</v>
      </c>
      <c r="D34" s="14">
        <f t="shared" si="3"/>
        <v>0</v>
      </c>
      <c r="E34" s="24">
        <f t="shared" si="4"/>
        <v>0</v>
      </c>
      <c r="F34">
        <v>0</v>
      </c>
      <c r="G34" s="10">
        <f t="shared" si="5"/>
        <v>0</v>
      </c>
    </row>
    <row r="35" spans="1:7" x14ac:dyDescent="0.35">
      <c r="A35" s="4">
        <f t="shared" si="6"/>
        <v>2013</v>
      </c>
      <c r="B35" s="4">
        <f t="shared" si="7"/>
        <v>10</v>
      </c>
      <c r="C35" s="13">
        <f>+'2013'!E11+('2012'!E23-'2012'!E11)</f>
        <v>0</v>
      </c>
      <c r="D35" s="14">
        <f t="shared" si="3"/>
        <v>0</v>
      </c>
      <c r="E35" s="24">
        <f t="shared" si="4"/>
        <v>0</v>
      </c>
      <c r="F35">
        <v>0</v>
      </c>
      <c r="G35" s="10">
        <f t="shared" si="5"/>
        <v>0</v>
      </c>
    </row>
    <row r="36" spans="1:7" x14ac:dyDescent="0.35">
      <c r="A36" s="4">
        <f t="shared" si="6"/>
        <v>2013</v>
      </c>
      <c r="B36" s="4">
        <f t="shared" si="7"/>
        <v>11</v>
      </c>
      <c r="C36" s="13">
        <f>+'2013'!E12+('2012'!E24-'2012'!E12)</f>
        <v>0</v>
      </c>
      <c r="D36" s="14">
        <f t="shared" si="3"/>
        <v>0</v>
      </c>
      <c r="E36" s="24">
        <f t="shared" si="4"/>
        <v>0</v>
      </c>
      <c r="F36">
        <v>0</v>
      </c>
      <c r="G36" s="10">
        <f t="shared" si="5"/>
        <v>0</v>
      </c>
    </row>
    <row r="37" spans="1:7" x14ac:dyDescent="0.35">
      <c r="A37" s="4">
        <f t="shared" si="6"/>
        <v>2013</v>
      </c>
      <c r="B37" s="4">
        <f t="shared" si="7"/>
        <v>12</v>
      </c>
      <c r="C37" s="13">
        <f>+'2013'!E13+('2012'!E25-'2012'!E13)</f>
        <v>0</v>
      </c>
      <c r="D37" s="14">
        <f t="shared" si="3"/>
        <v>0</v>
      </c>
      <c r="E37" s="24">
        <f t="shared" si="4"/>
        <v>0</v>
      </c>
      <c r="F37">
        <v>0</v>
      </c>
      <c r="G37" s="10">
        <f t="shared" si="5"/>
        <v>0</v>
      </c>
    </row>
    <row r="38" spans="1:7" x14ac:dyDescent="0.35">
      <c r="A38" s="4">
        <f t="shared" si="6"/>
        <v>2014</v>
      </c>
      <c r="B38" s="4">
        <f t="shared" si="7"/>
        <v>1</v>
      </c>
      <c r="C38" s="13">
        <f>+'2014'!E2+('2013'!E14-'2013'!E2)</f>
        <v>0</v>
      </c>
      <c r="D38" s="14">
        <f t="shared" si="3"/>
        <v>0</v>
      </c>
      <c r="E38" s="24">
        <f t="shared" si="4"/>
        <v>0</v>
      </c>
      <c r="F38">
        <v>0</v>
      </c>
      <c r="G38" s="10">
        <f t="shared" si="5"/>
        <v>0</v>
      </c>
    </row>
    <row r="39" spans="1:7" x14ac:dyDescent="0.35">
      <c r="A39" s="4">
        <f t="shared" si="6"/>
        <v>2014</v>
      </c>
      <c r="B39" s="4">
        <f t="shared" si="7"/>
        <v>2</v>
      </c>
      <c r="C39" s="13">
        <f>+'2014'!E3+('2013'!E15-'2013'!E3)</f>
        <v>0</v>
      </c>
      <c r="D39" s="14">
        <f t="shared" si="3"/>
        <v>0</v>
      </c>
      <c r="E39" s="24">
        <f t="shared" si="4"/>
        <v>0</v>
      </c>
      <c r="F39">
        <v>0</v>
      </c>
      <c r="G39" s="10">
        <f t="shared" si="5"/>
        <v>0</v>
      </c>
    </row>
    <row r="40" spans="1:7" x14ac:dyDescent="0.35">
      <c r="A40" s="4">
        <f t="shared" si="6"/>
        <v>2014</v>
      </c>
      <c r="B40" s="4">
        <f t="shared" si="7"/>
        <v>3</v>
      </c>
      <c r="C40" s="13">
        <f>+'2014'!E4+('2013'!E16-'2013'!E4)</f>
        <v>0</v>
      </c>
      <c r="D40" s="14">
        <f t="shared" si="3"/>
        <v>0</v>
      </c>
      <c r="E40" s="24">
        <f t="shared" si="4"/>
        <v>0</v>
      </c>
      <c r="F40">
        <v>0</v>
      </c>
      <c r="G40" s="10">
        <f t="shared" si="5"/>
        <v>0</v>
      </c>
    </row>
    <row r="41" spans="1:7" x14ac:dyDescent="0.35">
      <c r="A41" s="4">
        <f t="shared" si="6"/>
        <v>2014</v>
      </c>
      <c r="B41" s="4">
        <f t="shared" si="7"/>
        <v>4</v>
      </c>
      <c r="C41" s="13">
        <f>+'2014'!E5+('2013'!E17-'2013'!E5)</f>
        <v>0</v>
      </c>
      <c r="D41" s="14">
        <f t="shared" si="3"/>
        <v>0</v>
      </c>
      <c r="E41" s="24">
        <f t="shared" si="4"/>
        <v>0</v>
      </c>
      <c r="F41">
        <v>0</v>
      </c>
      <c r="G41" s="10">
        <f t="shared" si="5"/>
        <v>0</v>
      </c>
    </row>
    <row r="42" spans="1:7" x14ac:dyDescent="0.35">
      <c r="A42" s="4">
        <f t="shared" si="6"/>
        <v>2014</v>
      </c>
      <c r="B42" s="4">
        <f t="shared" si="7"/>
        <v>5</v>
      </c>
      <c r="C42" s="13">
        <f>+'2014'!E6+('2013'!E18-'2013'!E6)</f>
        <v>0</v>
      </c>
      <c r="D42" s="14">
        <f t="shared" si="3"/>
        <v>0</v>
      </c>
      <c r="E42" s="24">
        <f t="shared" si="4"/>
        <v>0</v>
      </c>
      <c r="F42">
        <v>0</v>
      </c>
      <c r="G42" s="10">
        <f t="shared" si="5"/>
        <v>0</v>
      </c>
    </row>
    <row r="43" spans="1:7" x14ac:dyDescent="0.35">
      <c r="A43" s="4">
        <f t="shared" si="6"/>
        <v>2014</v>
      </c>
      <c r="B43" s="4">
        <f t="shared" si="7"/>
        <v>6</v>
      </c>
      <c r="C43" s="13">
        <f>+'2014'!E7+('2013'!E19-'2013'!E7)</f>
        <v>0</v>
      </c>
      <c r="D43" s="14">
        <f t="shared" si="3"/>
        <v>0</v>
      </c>
      <c r="E43" s="24">
        <f t="shared" si="4"/>
        <v>0</v>
      </c>
      <c r="F43">
        <v>0</v>
      </c>
      <c r="G43" s="10">
        <f t="shared" si="5"/>
        <v>0</v>
      </c>
    </row>
    <row r="44" spans="1:7" x14ac:dyDescent="0.35">
      <c r="A44" s="4">
        <f t="shared" si="6"/>
        <v>2014</v>
      </c>
      <c r="B44" s="4">
        <f t="shared" si="7"/>
        <v>7</v>
      </c>
      <c r="C44" s="13">
        <f>+'2014'!E8+('2013'!E20-'2013'!E8)</f>
        <v>0</v>
      </c>
      <c r="D44" s="14">
        <f t="shared" si="3"/>
        <v>0</v>
      </c>
      <c r="E44" s="24">
        <f t="shared" si="4"/>
        <v>0</v>
      </c>
      <c r="F44">
        <v>0</v>
      </c>
      <c r="G44" s="10">
        <f t="shared" si="5"/>
        <v>0</v>
      </c>
    </row>
    <row r="45" spans="1:7" x14ac:dyDescent="0.35">
      <c r="A45" s="4">
        <f t="shared" si="6"/>
        <v>2014</v>
      </c>
      <c r="B45" s="4">
        <f t="shared" si="7"/>
        <v>8</v>
      </c>
      <c r="C45" s="13">
        <f>+'2014'!E9+('2013'!E21-'2013'!E9)</f>
        <v>0</v>
      </c>
      <c r="D45" s="14">
        <f t="shared" si="3"/>
        <v>0</v>
      </c>
      <c r="E45" s="24">
        <f t="shared" si="4"/>
        <v>0</v>
      </c>
      <c r="F45">
        <v>0</v>
      </c>
      <c r="G45" s="10">
        <f t="shared" si="5"/>
        <v>0</v>
      </c>
    </row>
    <row r="46" spans="1:7" x14ac:dyDescent="0.35">
      <c r="A46" s="4">
        <f t="shared" si="6"/>
        <v>2014</v>
      </c>
      <c r="B46" s="4">
        <f t="shared" si="7"/>
        <v>9</v>
      </c>
      <c r="C46" s="13">
        <f>+'2014'!E10+('2013'!E22-'2013'!E10)</f>
        <v>0</v>
      </c>
      <c r="D46" s="14">
        <f t="shared" ref="D46:D77" si="8">C46+D34</f>
        <v>0</v>
      </c>
      <c r="E46" s="24">
        <f t="shared" si="4"/>
        <v>0</v>
      </c>
      <c r="F46">
        <v>0</v>
      </c>
      <c r="G46" s="10">
        <f t="shared" si="5"/>
        <v>0</v>
      </c>
    </row>
    <row r="47" spans="1:7" x14ac:dyDescent="0.35">
      <c r="A47" s="4">
        <f t="shared" si="6"/>
        <v>2014</v>
      </c>
      <c r="B47" s="4">
        <f t="shared" si="7"/>
        <v>10</v>
      </c>
      <c r="C47" s="13">
        <f>+'2014'!E11+('2013'!E23-'2013'!E11)</f>
        <v>0</v>
      </c>
      <c r="D47" s="14">
        <f t="shared" si="8"/>
        <v>0</v>
      </c>
      <c r="E47" s="24">
        <f t="shared" si="4"/>
        <v>0</v>
      </c>
      <c r="F47">
        <v>0</v>
      </c>
      <c r="G47" s="10">
        <f t="shared" si="5"/>
        <v>0</v>
      </c>
    </row>
    <row r="48" spans="1:7" x14ac:dyDescent="0.35">
      <c r="A48" s="4">
        <f t="shared" si="6"/>
        <v>2014</v>
      </c>
      <c r="B48" s="4">
        <f t="shared" si="7"/>
        <v>11</v>
      </c>
      <c r="C48" s="13">
        <f>+'2014'!E12+('2013'!E24-'2013'!E12)</f>
        <v>0</v>
      </c>
      <c r="D48" s="14">
        <f t="shared" si="8"/>
        <v>0</v>
      </c>
      <c r="E48" s="24">
        <f t="shared" si="4"/>
        <v>0</v>
      </c>
      <c r="F48">
        <v>0</v>
      </c>
      <c r="G48" s="10">
        <f t="shared" si="5"/>
        <v>0</v>
      </c>
    </row>
    <row r="49" spans="1:7" x14ac:dyDescent="0.35">
      <c r="A49" s="4">
        <f t="shared" si="6"/>
        <v>2014</v>
      </c>
      <c r="B49" s="4">
        <f t="shared" si="7"/>
        <v>12</v>
      </c>
      <c r="C49" s="13">
        <f>+'2014'!E13+('2013'!E25-'2013'!E13)</f>
        <v>0</v>
      </c>
      <c r="D49" s="14">
        <f t="shared" si="8"/>
        <v>0</v>
      </c>
      <c r="E49" s="24">
        <f t="shared" si="4"/>
        <v>0</v>
      </c>
      <c r="F49">
        <v>0</v>
      </c>
      <c r="G49" s="10">
        <f t="shared" si="5"/>
        <v>0</v>
      </c>
    </row>
    <row r="50" spans="1:7" x14ac:dyDescent="0.35">
      <c r="A50" s="4">
        <f t="shared" si="6"/>
        <v>2015</v>
      </c>
      <c r="B50" s="4">
        <f t="shared" si="7"/>
        <v>1</v>
      </c>
      <c r="C50" s="13">
        <f>+'2015'!E2+('2014'!E14-'2014'!E2)</f>
        <v>56544.173076923071</v>
      </c>
      <c r="D50" s="14">
        <f t="shared" si="8"/>
        <v>56544.173076923071</v>
      </c>
      <c r="E50" s="24">
        <f t="shared" si="4"/>
        <v>4.7120144230769228</v>
      </c>
      <c r="F50">
        <v>0</v>
      </c>
      <c r="G50" s="10">
        <f t="shared" si="5"/>
        <v>4.7120144230769228</v>
      </c>
    </row>
    <row r="51" spans="1:7" x14ac:dyDescent="0.35">
      <c r="A51" s="4">
        <f t="shared" si="6"/>
        <v>2015</v>
      </c>
      <c r="B51" s="4">
        <f t="shared" si="7"/>
        <v>2</v>
      </c>
      <c r="C51" s="13">
        <f>+'2015'!E3+('2014'!E15-'2014'!E3)</f>
        <v>113088.34615384614</v>
      </c>
      <c r="D51" s="14">
        <f t="shared" si="8"/>
        <v>113088.34615384614</v>
      </c>
      <c r="E51" s="24">
        <f t="shared" si="4"/>
        <v>14.136043269230768</v>
      </c>
      <c r="F51">
        <v>0</v>
      </c>
      <c r="G51" s="10">
        <f t="shared" si="5"/>
        <v>14.136043269230768</v>
      </c>
    </row>
    <row r="52" spans="1:7" x14ac:dyDescent="0.35">
      <c r="A52" s="4">
        <f t="shared" si="6"/>
        <v>2015</v>
      </c>
      <c r="B52" s="4">
        <f t="shared" si="7"/>
        <v>3</v>
      </c>
      <c r="C52" s="13">
        <f>+'2015'!E4+('2014'!E16-'2014'!E4)</f>
        <v>169632.51923076922</v>
      </c>
      <c r="D52" s="14">
        <f t="shared" si="8"/>
        <v>169632.51923076922</v>
      </c>
      <c r="E52" s="24">
        <f t="shared" si="4"/>
        <v>28.272086538461537</v>
      </c>
      <c r="F52">
        <v>0</v>
      </c>
      <c r="G52" s="10">
        <f t="shared" si="5"/>
        <v>28.272086538461537</v>
      </c>
    </row>
    <row r="53" spans="1:7" x14ac:dyDescent="0.35">
      <c r="A53" s="4">
        <f t="shared" si="6"/>
        <v>2015</v>
      </c>
      <c r="B53" s="4">
        <f t="shared" si="7"/>
        <v>4</v>
      </c>
      <c r="C53" s="13">
        <f>+'2015'!E5+('2014'!E17-'2014'!E5)</f>
        <v>226176.69230769228</v>
      </c>
      <c r="D53" s="14">
        <f t="shared" si="8"/>
        <v>226176.69230769228</v>
      </c>
      <c r="E53" s="24">
        <f t="shared" si="4"/>
        <v>47.120144230769228</v>
      </c>
      <c r="F53">
        <v>0</v>
      </c>
      <c r="G53" s="10">
        <f t="shared" si="5"/>
        <v>47.120144230769228</v>
      </c>
    </row>
    <row r="54" spans="1:7" x14ac:dyDescent="0.35">
      <c r="A54" s="4">
        <f t="shared" si="6"/>
        <v>2015</v>
      </c>
      <c r="B54" s="4">
        <f t="shared" si="7"/>
        <v>5</v>
      </c>
      <c r="C54" s="13">
        <f>+'2015'!E6+('2014'!E18-'2014'!E6)</f>
        <v>282720.86538461538</v>
      </c>
      <c r="D54" s="14">
        <f t="shared" si="8"/>
        <v>282720.86538461538</v>
      </c>
      <c r="E54" s="24">
        <f t="shared" si="4"/>
        <v>70.680216346153841</v>
      </c>
      <c r="F54">
        <v>0</v>
      </c>
      <c r="G54" s="10">
        <f t="shared" si="5"/>
        <v>70.680216346153841</v>
      </c>
    </row>
    <row r="55" spans="1:7" x14ac:dyDescent="0.35">
      <c r="A55" s="4">
        <f t="shared" si="6"/>
        <v>2015</v>
      </c>
      <c r="B55" s="4">
        <f t="shared" si="7"/>
        <v>6</v>
      </c>
      <c r="C55" s="13">
        <f>+'2015'!E7+('2014'!E19-'2014'!E7)</f>
        <v>339265.03846153844</v>
      </c>
      <c r="D55" s="14">
        <f t="shared" si="8"/>
        <v>339265.03846153844</v>
      </c>
      <c r="E55" s="24">
        <f t="shared" si="4"/>
        <v>98.952302884615378</v>
      </c>
      <c r="F55">
        <v>0</v>
      </c>
      <c r="G55" s="10">
        <f t="shared" si="5"/>
        <v>98.952302884615378</v>
      </c>
    </row>
    <row r="56" spans="1:7" x14ac:dyDescent="0.35">
      <c r="A56" s="4">
        <f t="shared" si="6"/>
        <v>2015</v>
      </c>
      <c r="B56" s="4">
        <f t="shared" si="7"/>
        <v>7</v>
      </c>
      <c r="C56" s="13">
        <f>+'2015'!E8+('2014'!E20-'2014'!E8)</f>
        <v>395809.21153846156</v>
      </c>
      <c r="D56" s="14">
        <f t="shared" si="8"/>
        <v>395809.21153846156</v>
      </c>
      <c r="E56" s="24">
        <f t="shared" si="4"/>
        <v>131.93640384615384</v>
      </c>
      <c r="F56">
        <v>0</v>
      </c>
      <c r="G56" s="10">
        <f t="shared" si="5"/>
        <v>131.93640384615384</v>
      </c>
    </row>
    <row r="57" spans="1:7" x14ac:dyDescent="0.35">
      <c r="A57" s="4">
        <f t="shared" si="6"/>
        <v>2015</v>
      </c>
      <c r="B57" s="4">
        <f t="shared" si="7"/>
        <v>8</v>
      </c>
      <c r="C57" s="13">
        <f>+'2015'!E9+('2014'!E21-'2014'!E9)</f>
        <v>452353.38461538457</v>
      </c>
      <c r="D57" s="14">
        <f t="shared" si="8"/>
        <v>452353.38461538457</v>
      </c>
      <c r="E57" s="24">
        <f t="shared" si="4"/>
        <v>169.63251923076922</v>
      </c>
      <c r="F57">
        <v>0</v>
      </c>
      <c r="G57" s="10">
        <f t="shared" si="5"/>
        <v>169.63251923076922</v>
      </c>
    </row>
    <row r="58" spans="1:7" x14ac:dyDescent="0.35">
      <c r="A58" s="4">
        <f t="shared" si="6"/>
        <v>2015</v>
      </c>
      <c r="B58" s="4">
        <f t="shared" si="7"/>
        <v>9</v>
      </c>
      <c r="C58" s="13">
        <f>+'2015'!E10+('2014'!E22-'2014'!E10)</f>
        <v>508897.55769230763</v>
      </c>
      <c r="D58" s="14">
        <f t="shared" si="8"/>
        <v>508897.55769230763</v>
      </c>
      <c r="E58" s="24">
        <f t="shared" si="4"/>
        <v>212.04064903846151</v>
      </c>
      <c r="F58">
        <v>0</v>
      </c>
      <c r="G58" s="10">
        <f t="shared" si="5"/>
        <v>212.04064903846151</v>
      </c>
    </row>
    <row r="59" spans="1:7" x14ac:dyDescent="0.35">
      <c r="A59" s="4">
        <f t="shared" si="6"/>
        <v>2015</v>
      </c>
      <c r="B59" s="4">
        <f t="shared" si="7"/>
        <v>10</v>
      </c>
      <c r="C59" s="13">
        <f>+'2015'!E11+('2014'!E23-'2014'!E11)</f>
        <v>565441.73076923075</v>
      </c>
      <c r="D59" s="14">
        <f t="shared" si="8"/>
        <v>565441.73076923075</v>
      </c>
      <c r="E59" s="24">
        <f t="shared" si="4"/>
        <v>259.16079326923074</v>
      </c>
      <c r="F59">
        <v>0</v>
      </c>
      <c r="G59" s="10">
        <f t="shared" si="5"/>
        <v>259.16079326923074</v>
      </c>
    </row>
    <row r="60" spans="1:7" x14ac:dyDescent="0.35">
      <c r="A60" s="4">
        <f t="shared" si="6"/>
        <v>2015</v>
      </c>
      <c r="B60" s="4">
        <f t="shared" si="7"/>
        <v>11</v>
      </c>
      <c r="C60" s="13">
        <f>+'2015'!E12+('2014'!E24-'2014'!E12)</f>
        <v>621985.90384615376</v>
      </c>
      <c r="D60" s="14">
        <f t="shared" si="8"/>
        <v>621985.90384615376</v>
      </c>
      <c r="E60" s="24">
        <f t="shared" si="4"/>
        <v>310.99295192307693</v>
      </c>
      <c r="F60">
        <v>0</v>
      </c>
      <c r="G60" s="10">
        <f t="shared" si="5"/>
        <v>310.99295192307693</v>
      </c>
    </row>
    <row r="61" spans="1:7" x14ac:dyDescent="0.35">
      <c r="A61" s="4">
        <f t="shared" si="6"/>
        <v>2015</v>
      </c>
      <c r="B61" s="4">
        <f t="shared" si="7"/>
        <v>12</v>
      </c>
      <c r="C61" s="13">
        <f>+'2015'!E13+('2014'!E25-'2014'!E13)</f>
        <v>678530.07692307688</v>
      </c>
      <c r="D61" s="14">
        <f t="shared" si="8"/>
        <v>678530.07692307688</v>
      </c>
      <c r="E61" s="24">
        <f t="shared" si="4"/>
        <v>367.537125</v>
      </c>
      <c r="F61">
        <v>0</v>
      </c>
      <c r="G61" s="10">
        <f t="shared" si="5"/>
        <v>367.537125</v>
      </c>
    </row>
    <row r="62" spans="1:7" x14ac:dyDescent="0.35">
      <c r="A62" s="4">
        <f t="shared" si="6"/>
        <v>2016</v>
      </c>
      <c r="B62" s="4">
        <f t="shared" si="7"/>
        <v>1</v>
      </c>
      <c r="C62" s="13">
        <f>('2015'!E14-'2015'!E2)+'2016'!E2</f>
        <v>710241.53846153838</v>
      </c>
      <c r="D62" s="14">
        <f t="shared" si="8"/>
        <v>766785.7115384615</v>
      </c>
      <c r="E62" s="24">
        <f t="shared" si="4"/>
        <v>426.72391987179481</v>
      </c>
      <c r="F62">
        <v>0</v>
      </c>
      <c r="G62" s="10">
        <f t="shared" si="5"/>
        <v>426.72391987179481</v>
      </c>
    </row>
    <row r="63" spans="1:7" x14ac:dyDescent="0.35">
      <c r="A63" s="4">
        <f t="shared" si="6"/>
        <v>2016</v>
      </c>
      <c r="B63" s="4">
        <f t="shared" si="7"/>
        <v>2</v>
      </c>
      <c r="C63" s="13">
        <f>('2015'!E15-'2015'!E3)+'2016'!E3</f>
        <v>685408.82692307699</v>
      </c>
      <c r="D63" s="14">
        <f t="shared" si="8"/>
        <v>798497.17307692312</v>
      </c>
      <c r="E63" s="24">
        <f t="shared" si="4"/>
        <v>483.84132211538457</v>
      </c>
      <c r="F63">
        <v>0</v>
      </c>
      <c r="G63" s="10">
        <f t="shared" si="5"/>
        <v>483.84132211538457</v>
      </c>
    </row>
    <row r="64" spans="1:7" x14ac:dyDescent="0.35">
      <c r="A64" s="4">
        <f t="shared" si="6"/>
        <v>2016</v>
      </c>
      <c r="B64" s="4">
        <f t="shared" si="7"/>
        <v>3</v>
      </c>
      <c r="C64" s="13">
        <f>('2015'!E16-'2015'!E4)+'2016'!E4</f>
        <v>660576.11538461538</v>
      </c>
      <c r="D64" s="14">
        <f t="shared" si="8"/>
        <v>830208.63461538462</v>
      </c>
      <c r="E64" s="24">
        <f t="shared" si="4"/>
        <v>538.88933173076919</v>
      </c>
      <c r="F64">
        <v>0</v>
      </c>
      <c r="G64" s="10">
        <f t="shared" si="5"/>
        <v>538.88933173076919</v>
      </c>
    </row>
    <row r="65" spans="1:7" x14ac:dyDescent="0.35">
      <c r="A65" s="4">
        <f t="shared" si="6"/>
        <v>2016</v>
      </c>
      <c r="B65" s="4">
        <f t="shared" si="7"/>
        <v>4</v>
      </c>
      <c r="C65" s="13">
        <f>('2015'!E17-'2015'!E5)+'2016'!E5</f>
        <v>635743.40384615387</v>
      </c>
      <c r="D65" s="14">
        <f t="shared" si="8"/>
        <v>861920.09615384613</v>
      </c>
      <c r="E65" s="24">
        <f t="shared" si="4"/>
        <v>591.86794871794859</v>
      </c>
      <c r="F65">
        <v>0</v>
      </c>
      <c r="G65" s="10">
        <f t="shared" si="5"/>
        <v>591.86794871794859</v>
      </c>
    </row>
    <row r="66" spans="1:7" x14ac:dyDescent="0.35">
      <c r="A66" s="4">
        <f t="shared" si="6"/>
        <v>2016</v>
      </c>
      <c r="B66" s="4">
        <f t="shared" si="7"/>
        <v>5</v>
      </c>
      <c r="C66" s="13">
        <f>('2015'!E18-'2015'!E6)+'2016'!E6</f>
        <v>610910.69230769225</v>
      </c>
      <c r="D66" s="14">
        <f t="shared" si="8"/>
        <v>893631.55769230763</v>
      </c>
      <c r="E66" s="24">
        <f t="shared" si="4"/>
        <v>642.77717307692308</v>
      </c>
      <c r="F66">
        <v>0</v>
      </c>
      <c r="G66" s="10">
        <f t="shared" si="5"/>
        <v>642.77717307692308</v>
      </c>
    </row>
    <row r="67" spans="1:7" x14ac:dyDescent="0.35">
      <c r="A67" s="4">
        <f t="shared" si="6"/>
        <v>2016</v>
      </c>
      <c r="B67" s="4">
        <f t="shared" si="7"/>
        <v>6</v>
      </c>
      <c r="C67" s="13">
        <f>('2015'!E19-'2015'!E7)+'2016'!E7</f>
        <v>586077.98076923075</v>
      </c>
      <c r="D67" s="14">
        <f t="shared" si="8"/>
        <v>925343.01923076925</v>
      </c>
      <c r="E67" s="24">
        <f t="shared" si="4"/>
        <v>691.61700480769241</v>
      </c>
      <c r="F67">
        <v>0</v>
      </c>
      <c r="G67" s="10">
        <f t="shared" si="5"/>
        <v>691.61700480769241</v>
      </c>
    </row>
    <row r="68" spans="1:7" x14ac:dyDescent="0.35">
      <c r="A68" s="4">
        <f t="shared" si="6"/>
        <v>2016</v>
      </c>
      <c r="B68" s="4">
        <f t="shared" si="7"/>
        <v>7</v>
      </c>
      <c r="C68" s="13">
        <f>('2015'!E20-'2015'!E8)+'2016'!E8</f>
        <v>561245.26923076925</v>
      </c>
      <c r="D68" s="14">
        <f t="shared" si="8"/>
        <v>957054.48076923075</v>
      </c>
      <c r="E68" s="24">
        <f t="shared" si="4"/>
        <v>738.38744391025648</v>
      </c>
      <c r="F68">
        <v>0</v>
      </c>
      <c r="G68" s="10">
        <f t="shared" si="5"/>
        <v>738.38744391025648</v>
      </c>
    </row>
    <row r="69" spans="1:7" x14ac:dyDescent="0.35">
      <c r="A69" s="4">
        <f t="shared" si="6"/>
        <v>2016</v>
      </c>
      <c r="B69" s="4">
        <f t="shared" si="7"/>
        <v>8</v>
      </c>
      <c r="C69" s="13">
        <f>('2015'!E21-'2015'!E9)+'2016'!E9</f>
        <v>536412.55769230775</v>
      </c>
      <c r="D69" s="14">
        <f t="shared" si="8"/>
        <v>988765.94230769225</v>
      </c>
      <c r="E69" s="24">
        <f t="shared" si="4"/>
        <v>783.0884903846154</v>
      </c>
      <c r="F69">
        <v>0</v>
      </c>
      <c r="G69" s="10">
        <f t="shared" si="5"/>
        <v>783.0884903846154</v>
      </c>
    </row>
    <row r="70" spans="1:7" x14ac:dyDescent="0.35">
      <c r="A70" s="4">
        <f t="shared" si="6"/>
        <v>2016</v>
      </c>
      <c r="B70" s="4">
        <f t="shared" si="7"/>
        <v>9</v>
      </c>
      <c r="C70" s="13">
        <f>('2015'!E22-'2015'!E10)+'2016'!E10</f>
        <v>511579.84615384619</v>
      </c>
      <c r="D70" s="14">
        <f t="shared" si="8"/>
        <v>1020477.4038461538</v>
      </c>
      <c r="E70" s="24">
        <f t="shared" si="4"/>
        <v>825.72014423076939</v>
      </c>
      <c r="F70">
        <v>0</v>
      </c>
      <c r="G70" s="10">
        <f t="shared" si="5"/>
        <v>825.72014423076939</v>
      </c>
    </row>
    <row r="71" spans="1:7" x14ac:dyDescent="0.35">
      <c r="A71" s="4">
        <f t="shared" si="6"/>
        <v>2016</v>
      </c>
      <c r="B71" s="4">
        <f t="shared" si="7"/>
        <v>10</v>
      </c>
      <c r="C71" s="13">
        <f>('2015'!E23-'2015'!E11)+'2016'!E11</f>
        <v>486747.13461538462</v>
      </c>
      <c r="D71" s="14">
        <f t="shared" si="8"/>
        <v>1052188.8653846155</v>
      </c>
      <c r="E71" s="24">
        <f t="shared" si="4"/>
        <v>866.28240544871801</v>
      </c>
      <c r="F71">
        <v>0</v>
      </c>
      <c r="G71" s="10">
        <f t="shared" si="5"/>
        <v>866.28240544871801</v>
      </c>
    </row>
    <row r="72" spans="1:7" x14ac:dyDescent="0.35">
      <c r="A72" s="4">
        <f t="shared" si="6"/>
        <v>2016</v>
      </c>
      <c r="B72" s="4">
        <f t="shared" si="7"/>
        <v>11</v>
      </c>
      <c r="C72" s="13">
        <f>('2015'!E24-'2015'!E12)+'2016'!E12</f>
        <v>461914.42307692312</v>
      </c>
      <c r="D72" s="14">
        <f t="shared" si="8"/>
        <v>1083900.326923077</v>
      </c>
      <c r="E72" s="24">
        <f t="shared" si="4"/>
        <v>904.77527403846159</v>
      </c>
      <c r="F72">
        <v>0</v>
      </c>
      <c r="G72" s="10">
        <f t="shared" si="5"/>
        <v>904.77527403846159</v>
      </c>
    </row>
    <row r="73" spans="1:7" x14ac:dyDescent="0.35">
      <c r="A73" s="4">
        <f t="shared" si="6"/>
        <v>2016</v>
      </c>
      <c r="B73" s="4">
        <f t="shared" si="7"/>
        <v>12</v>
      </c>
      <c r="C73" s="13">
        <f>('2015'!E25-'2015'!E13)+'2016'!E13</f>
        <v>437081.71153846156</v>
      </c>
      <c r="D73" s="14">
        <f t="shared" si="8"/>
        <v>1115611.7884615385</v>
      </c>
      <c r="E73" s="24">
        <f t="shared" si="4"/>
        <v>941.1987499999999</v>
      </c>
      <c r="F73">
        <v>0</v>
      </c>
      <c r="G73" s="10">
        <f t="shared" si="5"/>
        <v>941.1987499999999</v>
      </c>
    </row>
    <row r="74" spans="1:7" x14ac:dyDescent="0.35">
      <c r="A74" s="4">
        <f t="shared" si="6"/>
        <v>2017</v>
      </c>
      <c r="B74" s="4">
        <f t="shared" si="7"/>
        <v>1</v>
      </c>
      <c r="C74" s="13">
        <f>('2016'!E14-'2016'!E2)+'2017'!E2</f>
        <v>416311.96794871794</v>
      </c>
      <c r="D74" s="14">
        <f t="shared" si="8"/>
        <v>1183097.6794871795</v>
      </c>
      <c r="E74" s="24">
        <f t="shared" si="4"/>
        <v>975.89141399572645</v>
      </c>
      <c r="F74">
        <v>0</v>
      </c>
      <c r="G74" s="10">
        <f t="shared" si="5"/>
        <v>975.89141399572645</v>
      </c>
    </row>
    <row r="75" spans="1:7" x14ac:dyDescent="0.35">
      <c r="A75" s="4">
        <f t="shared" si="6"/>
        <v>2017</v>
      </c>
      <c r="B75" s="4">
        <f t="shared" si="7"/>
        <v>2</v>
      </c>
      <c r="C75" s="13">
        <f>('2016'!E15-'2016'!E3)+'2017'!E3</f>
        <v>420374.93589743588</v>
      </c>
      <c r="D75" s="14">
        <f t="shared" si="8"/>
        <v>1218872.108974359</v>
      </c>
      <c r="E75" s="24">
        <f t="shared" si="4"/>
        <v>1010.922658653846</v>
      </c>
      <c r="F75">
        <v>0</v>
      </c>
      <c r="G75" s="10">
        <f t="shared" si="5"/>
        <v>1010.922658653846</v>
      </c>
    </row>
    <row r="76" spans="1:7" x14ac:dyDescent="0.35">
      <c r="A76" s="4">
        <f t="shared" si="6"/>
        <v>2017</v>
      </c>
      <c r="B76" s="4">
        <f t="shared" si="7"/>
        <v>3</v>
      </c>
      <c r="C76" s="13">
        <f>('2016'!E16-'2016'!E4)+'2017'!E4</f>
        <v>424437.90384615387</v>
      </c>
      <c r="D76" s="14">
        <f t="shared" si="8"/>
        <v>1254646.5384615385</v>
      </c>
      <c r="E76" s="24">
        <f t="shared" si="4"/>
        <v>1046.2924839743591</v>
      </c>
      <c r="F76">
        <v>0</v>
      </c>
      <c r="G76" s="10">
        <f t="shared" si="5"/>
        <v>1046.2924839743591</v>
      </c>
    </row>
    <row r="77" spans="1:7" x14ac:dyDescent="0.35">
      <c r="A77" s="4">
        <f t="shared" si="6"/>
        <v>2017</v>
      </c>
      <c r="B77" s="4">
        <f t="shared" si="7"/>
        <v>4</v>
      </c>
      <c r="C77" s="13">
        <f>('2016'!E17-'2016'!E5)+'2017'!E5</f>
        <v>428500.87179487181</v>
      </c>
      <c r="D77" s="14">
        <f t="shared" si="8"/>
        <v>1290420.967948718</v>
      </c>
      <c r="E77" s="24">
        <f t="shared" si="4"/>
        <v>1082.0008899572649</v>
      </c>
      <c r="F77">
        <v>0</v>
      </c>
      <c r="G77" s="10">
        <f t="shared" si="5"/>
        <v>1082.0008899572649</v>
      </c>
    </row>
    <row r="78" spans="1:7" x14ac:dyDescent="0.35">
      <c r="A78" s="4">
        <f t="shared" si="6"/>
        <v>2017</v>
      </c>
      <c r="B78" s="4">
        <f t="shared" si="7"/>
        <v>5</v>
      </c>
      <c r="C78" s="13">
        <f>('2016'!E18-'2016'!E6)+'2017'!E6</f>
        <v>432563.83974358975</v>
      </c>
      <c r="D78" s="14">
        <f t="shared" ref="D78:D109" si="9">C78+D66</f>
        <v>1326195.3974358975</v>
      </c>
      <c r="E78" s="24">
        <f t="shared" ref="E78:E141" si="10">AVERAGE(D67:D78)/1000</f>
        <v>1118.0478766025642</v>
      </c>
      <c r="F78">
        <v>0</v>
      </c>
      <c r="G78" s="10">
        <f t="shared" ref="G78:G141" si="11">E78</f>
        <v>1118.0478766025642</v>
      </c>
    </row>
    <row r="79" spans="1:7" x14ac:dyDescent="0.35">
      <c r="A79" s="4">
        <f t="shared" ref="A79:A142" si="12">A67+1</f>
        <v>2017</v>
      </c>
      <c r="B79" s="4">
        <f t="shared" ref="B79:B142" si="13">B67</f>
        <v>6</v>
      </c>
      <c r="C79" s="13">
        <f>('2016'!E19-'2016'!E7)+'2017'!E7</f>
        <v>436626.80769230775</v>
      </c>
      <c r="D79" s="14">
        <f t="shared" si="9"/>
        <v>1361969.826923077</v>
      </c>
      <c r="E79" s="24">
        <f t="shared" si="10"/>
        <v>1154.4334439102568</v>
      </c>
      <c r="F79">
        <v>0</v>
      </c>
      <c r="G79" s="10">
        <f t="shared" si="11"/>
        <v>1154.4334439102568</v>
      </c>
    </row>
    <row r="80" spans="1:7" x14ac:dyDescent="0.35">
      <c r="A80" s="4">
        <f t="shared" si="12"/>
        <v>2017</v>
      </c>
      <c r="B80" s="4">
        <f t="shared" si="13"/>
        <v>7</v>
      </c>
      <c r="C80" s="13">
        <f>('2016'!E20-'2016'!E8)+'2017'!E8</f>
        <v>440689.77564102563</v>
      </c>
      <c r="D80" s="14">
        <f t="shared" si="9"/>
        <v>1397744.2564102565</v>
      </c>
      <c r="E80" s="24">
        <f t="shared" si="10"/>
        <v>1191.1575918803419</v>
      </c>
      <c r="F80">
        <v>0</v>
      </c>
      <c r="G80" s="10">
        <f t="shared" si="11"/>
        <v>1191.1575918803419</v>
      </c>
    </row>
    <row r="81" spans="1:7" x14ac:dyDescent="0.35">
      <c r="A81" s="4">
        <f t="shared" si="12"/>
        <v>2017</v>
      </c>
      <c r="B81" s="4">
        <f t="shared" si="13"/>
        <v>8</v>
      </c>
      <c r="C81" s="13">
        <f>('2016'!E21-'2016'!E9)+'2017'!E9</f>
        <v>444752.74358974362</v>
      </c>
      <c r="D81" s="14">
        <f t="shared" si="9"/>
        <v>1433518.685897436</v>
      </c>
      <c r="E81" s="24">
        <f t="shared" si="10"/>
        <v>1228.2203205128208</v>
      </c>
      <c r="F81">
        <v>0</v>
      </c>
      <c r="G81" s="10">
        <f t="shared" si="11"/>
        <v>1228.2203205128208</v>
      </c>
    </row>
    <row r="82" spans="1:7" x14ac:dyDescent="0.35">
      <c r="A82" s="4">
        <f t="shared" si="12"/>
        <v>2017</v>
      </c>
      <c r="B82" s="4">
        <f t="shared" si="13"/>
        <v>9</v>
      </c>
      <c r="C82" s="13">
        <f>('2016'!E22-'2016'!E10)+'2017'!E10</f>
        <v>448815.71153846156</v>
      </c>
      <c r="D82" s="14">
        <f t="shared" si="9"/>
        <v>1469293.1153846153</v>
      </c>
      <c r="E82" s="24">
        <f t="shared" si="10"/>
        <v>1265.6216298076922</v>
      </c>
      <c r="F82">
        <v>0</v>
      </c>
      <c r="G82" s="10">
        <f t="shared" si="11"/>
        <v>1265.6216298076922</v>
      </c>
    </row>
    <row r="83" spans="1:7" x14ac:dyDescent="0.35">
      <c r="A83" s="4">
        <f t="shared" si="12"/>
        <v>2017</v>
      </c>
      <c r="B83" s="4">
        <f t="shared" si="13"/>
        <v>10</v>
      </c>
      <c r="C83" s="13">
        <f>('2016'!E23-'2016'!E11)+'2017'!E11</f>
        <v>452878.67948717956</v>
      </c>
      <c r="D83" s="14">
        <f t="shared" si="9"/>
        <v>1505067.544871795</v>
      </c>
      <c r="E83" s="24">
        <f t="shared" si="10"/>
        <v>1303.3615197649572</v>
      </c>
      <c r="F83">
        <v>0</v>
      </c>
      <c r="G83" s="10">
        <f t="shared" si="11"/>
        <v>1303.3615197649572</v>
      </c>
    </row>
    <row r="84" spans="1:7" x14ac:dyDescent="0.35">
      <c r="A84" s="4">
        <f t="shared" si="12"/>
        <v>2017</v>
      </c>
      <c r="B84" s="4">
        <f t="shared" si="13"/>
        <v>11</v>
      </c>
      <c r="C84" s="13">
        <f>('2016'!E24-'2016'!E12)+'2017'!E12</f>
        <v>456941.6474358975</v>
      </c>
      <c r="D84" s="14">
        <f t="shared" si="9"/>
        <v>1540841.9743589745</v>
      </c>
      <c r="E84" s="24">
        <f t="shared" si="10"/>
        <v>1341.4399903846154</v>
      </c>
      <c r="F84">
        <v>0</v>
      </c>
      <c r="G84" s="10">
        <f t="shared" si="11"/>
        <v>1341.4399903846154</v>
      </c>
    </row>
    <row r="85" spans="1:7" x14ac:dyDescent="0.35">
      <c r="A85" s="4">
        <f t="shared" si="12"/>
        <v>2017</v>
      </c>
      <c r="B85" s="4">
        <f t="shared" si="13"/>
        <v>12</v>
      </c>
      <c r="C85" s="13">
        <f>('2016'!E25-'2016'!E13)+'2017'!E13</f>
        <v>461004.61538461543</v>
      </c>
      <c r="D85" s="14">
        <f t="shared" si="9"/>
        <v>1576616.403846154</v>
      </c>
      <c r="E85" s="24">
        <f t="shared" si="10"/>
        <v>1379.8570416666666</v>
      </c>
      <c r="F85">
        <v>0</v>
      </c>
      <c r="G85" s="10">
        <f t="shared" si="11"/>
        <v>1379.8570416666666</v>
      </c>
    </row>
    <row r="86" spans="1:7" x14ac:dyDescent="0.35">
      <c r="A86" s="4">
        <f t="shared" si="12"/>
        <v>2018</v>
      </c>
      <c r="B86" s="4">
        <f t="shared" si="13"/>
        <v>1</v>
      </c>
      <c r="C86" s="13">
        <f>('2017'!E14-'2017'!E2)+'2018'!E2</f>
        <v>454378.45512820513</v>
      </c>
      <c r="D86" s="14">
        <f>C86+D74</f>
        <v>1637476.1346153845</v>
      </c>
      <c r="E86" s="24">
        <f t="shared" si="10"/>
        <v>1417.7219129273503</v>
      </c>
      <c r="F86">
        <v>0</v>
      </c>
      <c r="G86" s="10">
        <f t="shared" si="11"/>
        <v>1417.7219129273503</v>
      </c>
    </row>
    <row r="87" spans="1:7" x14ac:dyDescent="0.35">
      <c r="A87" s="4">
        <f t="shared" si="12"/>
        <v>2018</v>
      </c>
      <c r="B87" s="4">
        <f t="shared" si="13"/>
        <v>2</v>
      </c>
      <c r="C87" s="13">
        <f>('2017'!E15-'2017'!E3)+'2018'!E3</f>
        <v>443689.32692307694</v>
      </c>
      <c r="D87" s="14">
        <f t="shared" si="9"/>
        <v>1662561.435897436</v>
      </c>
      <c r="E87" s="24">
        <f t="shared" si="10"/>
        <v>1454.6960235042736</v>
      </c>
      <c r="F87">
        <v>0</v>
      </c>
      <c r="G87" s="10">
        <f t="shared" si="11"/>
        <v>1454.6960235042736</v>
      </c>
    </row>
    <row r="88" spans="1:7" x14ac:dyDescent="0.35">
      <c r="A88" s="4">
        <f t="shared" si="12"/>
        <v>2018</v>
      </c>
      <c r="B88" s="4">
        <f t="shared" si="13"/>
        <v>3</v>
      </c>
      <c r="C88" s="13">
        <f>('2017'!E16-'2017'!E4)+'2018'!E4</f>
        <v>433000.19871794875</v>
      </c>
      <c r="D88" s="14">
        <f t="shared" si="9"/>
        <v>1687646.7371794872</v>
      </c>
      <c r="E88" s="24">
        <f t="shared" si="10"/>
        <v>1490.7793733974361</v>
      </c>
      <c r="F88">
        <v>0</v>
      </c>
      <c r="G88" s="10">
        <f t="shared" si="11"/>
        <v>1490.7793733974361</v>
      </c>
    </row>
    <row r="89" spans="1:7" x14ac:dyDescent="0.35">
      <c r="A89" s="4">
        <f t="shared" si="12"/>
        <v>2018</v>
      </c>
      <c r="B89" s="4">
        <f t="shared" si="13"/>
        <v>4</v>
      </c>
      <c r="C89" s="13">
        <f>('2017'!E17-'2017'!E5)+'2018'!E5</f>
        <v>422311.0705128205</v>
      </c>
      <c r="D89" s="14">
        <f t="shared" si="9"/>
        <v>1712732.0384615385</v>
      </c>
      <c r="E89" s="24">
        <f t="shared" si="10"/>
        <v>1525.9719626068377</v>
      </c>
      <c r="F89">
        <v>0</v>
      </c>
      <c r="G89" s="10">
        <f t="shared" si="11"/>
        <v>1525.9719626068377</v>
      </c>
    </row>
    <row r="90" spans="1:7" x14ac:dyDescent="0.35">
      <c r="A90" s="4">
        <f t="shared" si="12"/>
        <v>2018</v>
      </c>
      <c r="B90" s="4">
        <f t="shared" si="13"/>
        <v>5</v>
      </c>
      <c r="C90" s="13">
        <f>('2017'!E18-'2017'!E6)+'2018'!E6</f>
        <v>411621.94230769225</v>
      </c>
      <c r="D90" s="14">
        <f t="shared" si="9"/>
        <v>1737817.3397435897</v>
      </c>
      <c r="E90" s="24">
        <f t="shared" si="10"/>
        <v>1560.2737911324787</v>
      </c>
      <c r="F90">
        <v>0</v>
      </c>
      <c r="G90" s="10">
        <f t="shared" si="11"/>
        <v>1560.2737911324787</v>
      </c>
    </row>
    <row r="91" spans="1:7" x14ac:dyDescent="0.35">
      <c r="A91" s="4">
        <f t="shared" si="12"/>
        <v>2018</v>
      </c>
      <c r="B91" s="4">
        <f t="shared" si="13"/>
        <v>6</v>
      </c>
      <c r="C91" s="13">
        <f>('2017'!E19-'2017'!E7)+'2018'!E7</f>
        <v>400932.81410256407</v>
      </c>
      <c r="D91" s="14">
        <f t="shared" si="9"/>
        <v>1762902.641025641</v>
      </c>
      <c r="E91" s="24">
        <f t="shared" si="10"/>
        <v>1593.684858974359</v>
      </c>
      <c r="F91">
        <v>0</v>
      </c>
      <c r="G91" s="10">
        <f t="shared" si="11"/>
        <v>1593.684858974359</v>
      </c>
    </row>
    <row r="92" spans="1:7" x14ac:dyDescent="0.35">
      <c r="A92" s="4">
        <f t="shared" si="12"/>
        <v>2018</v>
      </c>
      <c r="B92" s="4">
        <f t="shared" si="13"/>
        <v>7</v>
      </c>
      <c r="C92" s="13">
        <f>('2017'!E20-'2017'!E8)+'2018'!E8</f>
        <v>390243.68589743588</v>
      </c>
      <c r="D92" s="14">
        <f t="shared" si="9"/>
        <v>1787987.9423076925</v>
      </c>
      <c r="E92" s="24">
        <f t="shared" si="10"/>
        <v>1626.2051661324788</v>
      </c>
      <c r="F92">
        <v>0</v>
      </c>
      <c r="G92" s="10">
        <f t="shared" si="11"/>
        <v>1626.2051661324788</v>
      </c>
    </row>
    <row r="93" spans="1:7" x14ac:dyDescent="0.35">
      <c r="A93" s="4">
        <f t="shared" si="12"/>
        <v>2018</v>
      </c>
      <c r="B93" s="4">
        <f t="shared" si="13"/>
        <v>8</v>
      </c>
      <c r="C93" s="13">
        <f>('2017'!E21-'2017'!E9)+'2018'!E9</f>
        <v>379554.55769230769</v>
      </c>
      <c r="D93" s="14">
        <f t="shared" si="9"/>
        <v>1813073.2435897437</v>
      </c>
      <c r="E93" s="24">
        <f t="shared" si="10"/>
        <v>1657.8347126068377</v>
      </c>
      <c r="F93">
        <v>0</v>
      </c>
      <c r="G93" s="10">
        <f t="shared" si="11"/>
        <v>1657.8347126068377</v>
      </c>
    </row>
    <row r="94" spans="1:7" x14ac:dyDescent="0.35">
      <c r="A94" s="4">
        <f t="shared" si="12"/>
        <v>2018</v>
      </c>
      <c r="B94" s="4">
        <f t="shared" si="13"/>
        <v>9</v>
      </c>
      <c r="C94" s="13">
        <f>('2017'!E22-'2017'!E10)+'2018'!E10</f>
        <v>368865.4294871795</v>
      </c>
      <c r="D94" s="14">
        <f t="shared" si="9"/>
        <v>1838158.5448717948</v>
      </c>
      <c r="E94" s="24">
        <f t="shared" si="10"/>
        <v>1688.573498397436</v>
      </c>
      <c r="F94">
        <v>0</v>
      </c>
      <c r="G94" s="10">
        <f t="shared" si="11"/>
        <v>1688.573498397436</v>
      </c>
    </row>
    <row r="95" spans="1:7" x14ac:dyDescent="0.35">
      <c r="A95" s="4">
        <f t="shared" si="12"/>
        <v>2018</v>
      </c>
      <c r="B95" s="4">
        <f t="shared" si="13"/>
        <v>10</v>
      </c>
      <c r="C95" s="13">
        <f>('2017'!E23-'2017'!E11)+'2018'!E11</f>
        <v>358176.30128205119</v>
      </c>
      <c r="D95" s="14">
        <f t="shared" si="9"/>
        <v>1863243.8461538462</v>
      </c>
      <c r="E95" s="24">
        <f t="shared" si="10"/>
        <v>1718.4215235042736</v>
      </c>
      <c r="F95">
        <v>0</v>
      </c>
      <c r="G95" s="10">
        <f t="shared" si="11"/>
        <v>1718.4215235042736</v>
      </c>
    </row>
    <row r="96" spans="1:7" x14ac:dyDescent="0.35">
      <c r="A96" s="4">
        <f t="shared" si="12"/>
        <v>2018</v>
      </c>
      <c r="B96" s="4">
        <f t="shared" si="13"/>
        <v>11</v>
      </c>
      <c r="C96" s="13">
        <f>('2017'!E24-'2017'!E12)+'2018'!E12</f>
        <v>347487.17307692301</v>
      </c>
      <c r="D96" s="14">
        <f t="shared" si="9"/>
        <v>1888329.1474358975</v>
      </c>
      <c r="E96" s="24">
        <f t="shared" si="10"/>
        <v>1747.3787879273507</v>
      </c>
      <c r="F96">
        <v>0</v>
      </c>
      <c r="G96" s="10">
        <f t="shared" si="11"/>
        <v>1747.3787879273507</v>
      </c>
    </row>
    <row r="97" spans="1:7" x14ac:dyDescent="0.35">
      <c r="A97" s="4">
        <f t="shared" si="12"/>
        <v>2018</v>
      </c>
      <c r="B97" s="4">
        <f t="shared" si="13"/>
        <v>12</v>
      </c>
      <c r="C97" s="13">
        <f>('2017'!E25-'2017'!E13)+'2018'!E13</f>
        <v>336798.04487179482</v>
      </c>
      <c r="D97" s="14">
        <f t="shared" si="9"/>
        <v>1913414.4487179487</v>
      </c>
      <c r="E97" s="24">
        <f t="shared" si="10"/>
        <v>1775.4452916666662</v>
      </c>
      <c r="F97">
        <v>0</v>
      </c>
      <c r="G97" s="10">
        <f t="shared" si="11"/>
        <v>1775.4452916666662</v>
      </c>
    </row>
    <row r="98" spans="1:7" x14ac:dyDescent="0.35">
      <c r="A98" s="4">
        <f t="shared" si="12"/>
        <v>2019</v>
      </c>
      <c r="B98" s="4">
        <f t="shared" si="13"/>
        <v>1</v>
      </c>
      <c r="C98" s="13">
        <f>('2018'!E14-'2018'!E2)+'2019'!E2</f>
        <v>327272.5705128205</v>
      </c>
      <c r="D98" s="14">
        <f t="shared" si="9"/>
        <v>1964748.705128205</v>
      </c>
      <c r="E98" s="24">
        <f t="shared" si="10"/>
        <v>1802.718005876068</v>
      </c>
      <c r="F98">
        <v>0</v>
      </c>
      <c r="G98" s="10">
        <f t="shared" si="11"/>
        <v>1802.718005876068</v>
      </c>
    </row>
    <row r="99" spans="1:7" x14ac:dyDescent="0.35">
      <c r="A99" s="4">
        <f t="shared" si="12"/>
        <v>2019</v>
      </c>
      <c r="B99" s="4">
        <f t="shared" si="13"/>
        <v>2</v>
      </c>
      <c r="C99" s="13">
        <f>('2018'!E15-'2018'!E3)+'2019'!E3</f>
        <v>328436.22435897437</v>
      </c>
      <c r="D99" s="14">
        <f t="shared" si="9"/>
        <v>1990997.6602564105</v>
      </c>
      <c r="E99" s="24">
        <f t="shared" si="10"/>
        <v>1830.0876912393162</v>
      </c>
      <c r="F99">
        <v>0</v>
      </c>
      <c r="G99" s="10">
        <f t="shared" si="11"/>
        <v>1830.0876912393162</v>
      </c>
    </row>
    <row r="100" spans="1:7" x14ac:dyDescent="0.35">
      <c r="A100" s="4">
        <f t="shared" si="12"/>
        <v>2019</v>
      </c>
      <c r="B100" s="4">
        <f t="shared" si="13"/>
        <v>3</v>
      </c>
      <c r="C100" s="13">
        <f>('2018'!E16-'2018'!E4)+'2019'!E4</f>
        <v>329599.87820512825</v>
      </c>
      <c r="D100" s="14">
        <f t="shared" si="9"/>
        <v>2017246.6153846155</v>
      </c>
      <c r="E100" s="24">
        <f t="shared" si="10"/>
        <v>1857.5543477564102</v>
      </c>
      <c r="F100">
        <v>0</v>
      </c>
      <c r="G100" s="10">
        <f t="shared" si="11"/>
        <v>1857.5543477564102</v>
      </c>
    </row>
    <row r="101" spans="1:7" x14ac:dyDescent="0.35">
      <c r="A101" s="4">
        <f t="shared" si="12"/>
        <v>2019</v>
      </c>
      <c r="B101" s="4">
        <f t="shared" si="13"/>
        <v>4</v>
      </c>
      <c r="C101" s="13">
        <f>('2018'!E17-'2018'!E5)+'2019'!E5</f>
        <v>330763.53205128206</v>
      </c>
      <c r="D101" s="14">
        <f t="shared" si="9"/>
        <v>2043495.5705128205</v>
      </c>
      <c r="E101" s="24">
        <f t="shared" si="10"/>
        <v>1885.1179754273508</v>
      </c>
      <c r="F101">
        <v>0</v>
      </c>
      <c r="G101" s="10">
        <f t="shared" si="11"/>
        <v>1885.1179754273508</v>
      </c>
    </row>
    <row r="102" spans="1:7" x14ac:dyDescent="0.35">
      <c r="A102" s="4">
        <f t="shared" si="12"/>
        <v>2019</v>
      </c>
      <c r="B102" s="4">
        <f t="shared" si="13"/>
        <v>5</v>
      </c>
      <c r="C102" s="13">
        <f>('2018'!E18-'2018'!E6)+'2019'!E6</f>
        <v>331927.18589743593</v>
      </c>
      <c r="D102" s="14">
        <f t="shared" si="9"/>
        <v>2069744.5256410257</v>
      </c>
      <c r="E102" s="24">
        <f t="shared" si="10"/>
        <v>1912.7785742521367</v>
      </c>
      <c r="F102">
        <v>0</v>
      </c>
      <c r="G102" s="10">
        <f t="shared" si="11"/>
        <v>1912.7785742521367</v>
      </c>
    </row>
    <row r="103" spans="1:7" x14ac:dyDescent="0.35">
      <c r="A103" s="4">
        <f t="shared" si="12"/>
        <v>2019</v>
      </c>
      <c r="B103" s="4">
        <f t="shared" si="13"/>
        <v>6</v>
      </c>
      <c r="C103" s="13">
        <f>('2018'!E19-'2018'!E7)+'2019'!E7</f>
        <v>333090.83974358975</v>
      </c>
      <c r="D103" s="14">
        <f t="shared" si="9"/>
        <v>2095993.4807692308</v>
      </c>
      <c r="E103" s="24">
        <f t="shared" si="10"/>
        <v>1940.536144230769</v>
      </c>
      <c r="F103">
        <v>0</v>
      </c>
      <c r="G103" s="10">
        <f t="shared" si="11"/>
        <v>1940.536144230769</v>
      </c>
    </row>
    <row r="104" spans="1:7" x14ac:dyDescent="0.35">
      <c r="A104" s="4">
        <f t="shared" si="12"/>
        <v>2019</v>
      </c>
      <c r="B104" s="4">
        <f t="shared" si="13"/>
        <v>7</v>
      </c>
      <c r="C104" s="13">
        <f>('2018'!E20-'2018'!E8)+'2019'!E8</f>
        <v>334254.49358974362</v>
      </c>
      <c r="D104" s="14">
        <f t="shared" si="9"/>
        <v>2122242.435897436</v>
      </c>
      <c r="E104" s="24">
        <f t="shared" si="10"/>
        <v>1968.3906853632479</v>
      </c>
      <c r="F104">
        <v>0</v>
      </c>
      <c r="G104" s="10">
        <f t="shared" si="11"/>
        <v>1968.3906853632479</v>
      </c>
    </row>
    <row r="105" spans="1:7" x14ac:dyDescent="0.35">
      <c r="A105" s="4">
        <f t="shared" si="12"/>
        <v>2019</v>
      </c>
      <c r="B105" s="4">
        <f t="shared" si="13"/>
        <v>8</v>
      </c>
      <c r="C105" s="13">
        <f>('2018'!E21-'2018'!E9)+'2019'!E9</f>
        <v>335418.1474358975</v>
      </c>
      <c r="D105" s="14">
        <f t="shared" si="9"/>
        <v>2148491.391025641</v>
      </c>
      <c r="E105" s="24">
        <f t="shared" si="10"/>
        <v>1996.3421976495727</v>
      </c>
      <c r="F105">
        <v>0</v>
      </c>
      <c r="G105" s="10">
        <f t="shared" si="11"/>
        <v>1996.3421976495727</v>
      </c>
    </row>
    <row r="106" spans="1:7" x14ac:dyDescent="0.35">
      <c r="A106" s="4">
        <f t="shared" si="12"/>
        <v>2019</v>
      </c>
      <c r="B106" s="4">
        <f t="shared" si="13"/>
        <v>9</v>
      </c>
      <c r="C106" s="13">
        <f>('2018'!E22-'2018'!E10)+'2019'!E10</f>
        <v>336581.80128205137</v>
      </c>
      <c r="D106" s="14">
        <f t="shared" si="9"/>
        <v>2174740.346153846</v>
      </c>
      <c r="E106" s="24">
        <f t="shared" si="10"/>
        <v>2024.3906810897433</v>
      </c>
      <c r="F106">
        <v>0</v>
      </c>
      <c r="G106" s="10">
        <f t="shared" si="11"/>
        <v>2024.3906810897433</v>
      </c>
    </row>
    <row r="107" spans="1:7" x14ac:dyDescent="0.35">
      <c r="A107" s="4">
        <f t="shared" si="12"/>
        <v>2019</v>
      </c>
      <c r="B107" s="4">
        <f t="shared" si="13"/>
        <v>10</v>
      </c>
      <c r="C107" s="13">
        <f>('2018'!E23-'2018'!E11)+'2019'!E11</f>
        <v>337745.45512820518</v>
      </c>
      <c r="D107" s="14">
        <f t="shared" si="9"/>
        <v>2200989.3012820515</v>
      </c>
      <c r="E107" s="24">
        <f t="shared" si="10"/>
        <v>2052.5361356837611</v>
      </c>
      <c r="F107">
        <v>0</v>
      </c>
      <c r="G107" s="10">
        <f t="shared" si="11"/>
        <v>2052.5361356837611</v>
      </c>
    </row>
    <row r="108" spans="1:7" x14ac:dyDescent="0.35">
      <c r="A108" s="4">
        <f t="shared" si="12"/>
        <v>2019</v>
      </c>
      <c r="B108" s="4">
        <f t="shared" si="13"/>
        <v>11</v>
      </c>
      <c r="C108" s="13">
        <f>('2018'!E24-'2018'!E12)+'2019'!E12</f>
        <v>338909.10897435906</v>
      </c>
      <c r="D108" s="14">
        <f t="shared" si="9"/>
        <v>2227238.2564102565</v>
      </c>
      <c r="E108" s="24">
        <f t="shared" si="10"/>
        <v>2080.778561431624</v>
      </c>
      <c r="F108">
        <v>0</v>
      </c>
      <c r="G108" s="10">
        <f t="shared" si="11"/>
        <v>2080.778561431624</v>
      </c>
    </row>
    <row r="109" spans="1:7" x14ac:dyDescent="0.35">
      <c r="A109" s="4">
        <f t="shared" si="12"/>
        <v>2019</v>
      </c>
      <c r="B109" s="4">
        <f t="shared" si="13"/>
        <v>12</v>
      </c>
      <c r="C109" s="13">
        <f>('2018'!E25-'2018'!E13)+'2019'!E13</f>
        <v>340072.76282051287</v>
      </c>
      <c r="D109" s="14">
        <f t="shared" si="9"/>
        <v>2253487.2115384615</v>
      </c>
      <c r="E109" s="24">
        <f t="shared" si="10"/>
        <v>2109.1179583333333</v>
      </c>
      <c r="F109">
        <v>0</v>
      </c>
      <c r="G109" s="10">
        <f t="shared" si="11"/>
        <v>2109.1179583333333</v>
      </c>
    </row>
    <row r="110" spans="1:7" x14ac:dyDescent="0.35">
      <c r="A110" s="4">
        <f t="shared" si="12"/>
        <v>2020</v>
      </c>
      <c r="B110" s="4">
        <f t="shared" si="13"/>
        <v>1</v>
      </c>
      <c r="C110" s="13">
        <f>('2019'!E14-'2019'!E2)+'2020'!E2</f>
        <v>345345.85256410256</v>
      </c>
      <c r="D110" s="14">
        <f t="shared" ref="D110:D120" si="14">C110+D98</f>
        <v>2310094.5576923075</v>
      </c>
      <c r="E110" s="24">
        <f t="shared" si="10"/>
        <v>2137.8967793803417</v>
      </c>
      <c r="F110">
        <v>0</v>
      </c>
      <c r="G110" s="10">
        <f t="shared" si="11"/>
        <v>2137.8967793803417</v>
      </c>
    </row>
    <row r="111" spans="1:7" x14ac:dyDescent="0.35">
      <c r="A111" s="4">
        <f t="shared" si="12"/>
        <v>2020</v>
      </c>
      <c r="B111" s="4">
        <f t="shared" si="13"/>
        <v>2</v>
      </c>
      <c r="C111" s="13">
        <f>('2019'!E15-'2019'!E3)+'2020'!E3</f>
        <v>349455.2884615385</v>
      </c>
      <c r="D111" s="14">
        <f t="shared" si="14"/>
        <v>2340452.948717949</v>
      </c>
      <c r="E111" s="24">
        <f t="shared" si="10"/>
        <v>2167.018053418803</v>
      </c>
      <c r="F111">
        <v>0</v>
      </c>
      <c r="G111" s="10">
        <f t="shared" si="11"/>
        <v>2167.018053418803</v>
      </c>
    </row>
    <row r="112" spans="1:7" x14ac:dyDescent="0.35">
      <c r="A112" s="4">
        <f t="shared" si="12"/>
        <v>2020</v>
      </c>
      <c r="B112" s="4">
        <f t="shared" si="13"/>
        <v>3</v>
      </c>
      <c r="C112" s="13">
        <f>('2019'!E16-'2019'!E4)+'2020'!E4</f>
        <v>353564.72435897437</v>
      </c>
      <c r="D112" s="14">
        <f t="shared" si="14"/>
        <v>2370811.33974359</v>
      </c>
      <c r="E112" s="24">
        <f t="shared" si="10"/>
        <v>2196.4817804487179</v>
      </c>
      <c r="F112">
        <v>0</v>
      </c>
      <c r="G112" s="10">
        <f t="shared" si="11"/>
        <v>2196.4817804487179</v>
      </c>
    </row>
    <row r="113" spans="1:7" x14ac:dyDescent="0.35">
      <c r="A113" s="4">
        <f t="shared" si="12"/>
        <v>2020</v>
      </c>
      <c r="B113" s="4">
        <f t="shared" si="13"/>
        <v>4</v>
      </c>
      <c r="C113" s="13">
        <f>('2019'!E17-'2019'!E5)+'2020'!E5</f>
        <v>357674.16025641025</v>
      </c>
      <c r="D113" s="14">
        <f t="shared" si="14"/>
        <v>2401169.730769231</v>
      </c>
      <c r="E113" s="24">
        <f t="shared" si="10"/>
        <v>2226.2879604700856</v>
      </c>
      <c r="F113">
        <v>0</v>
      </c>
      <c r="G113" s="10">
        <f t="shared" si="11"/>
        <v>2226.2879604700856</v>
      </c>
    </row>
    <row r="114" spans="1:7" x14ac:dyDescent="0.35">
      <c r="A114" s="4">
        <f t="shared" si="12"/>
        <v>2020</v>
      </c>
      <c r="B114" s="4">
        <f t="shared" si="13"/>
        <v>5</v>
      </c>
      <c r="C114" s="13">
        <f>('2019'!E18-'2019'!E6)+'2020'!E6</f>
        <v>361783.59615384613</v>
      </c>
      <c r="D114" s="14">
        <f t="shared" si="14"/>
        <v>2431528.121794872</v>
      </c>
      <c r="E114" s="24">
        <f t="shared" si="10"/>
        <v>2256.4365934829061</v>
      </c>
      <c r="F114">
        <v>0</v>
      </c>
      <c r="G114" s="10">
        <f t="shared" si="11"/>
        <v>2256.4365934829061</v>
      </c>
    </row>
    <row r="115" spans="1:7" x14ac:dyDescent="0.35">
      <c r="A115" s="4">
        <f t="shared" si="12"/>
        <v>2020</v>
      </c>
      <c r="B115" s="4">
        <f t="shared" si="13"/>
        <v>6</v>
      </c>
      <c r="C115" s="13">
        <f>('2019'!E19-'2019'!E7)+'2020'!E7</f>
        <v>365893.03205128206</v>
      </c>
      <c r="D115" s="14">
        <f t="shared" si="14"/>
        <v>2461886.512820513</v>
      </c>
      <c r="E115" s="24">
        <f t="shared" si="10"/>
        <v>2286.9276794871794</v>
      </c>
      <c r="F115">
        <v>0</v>
      </c>
      <c r="G115" s="10">
        <f t="shared" si="11"/>
        <v>2286.9276794871794</v>
      </c>
    </row>
    <row r="116" spans="1:7" x14ac:dyDescent="0.35">
      <c r="A116" s="4">
        <f t="shared" si="12"/>
        <v>2020</v>
      </c>
      <c r="B116" s="4">
        <f t="shared" si="13"/>
        <v>7</v>
      </c>
      <c r="C116" s="13">
        <f>('2019'!E20-'2019'!E8)+'2020'!E8</f>
        <v>370002.46794871794</v>
      </c>
      <c r="D116" s="14">
        <f t="shared" si="14"/>
        <v>2492244.903846154</v>
      </c>
      <c r="E116" s="24">
        <f t="shared" si="10"/>
        <v>2317.7612184829059</v>
      </c>
      <c r="F116">
        <v>0</v>
      </c>
      <c r="G116" s="10">
        <f t="shared" si="11"/>
        <v>2317.7612184829059</v>
      </c>
    </row>
    <row r="117" spans="1:7" x14ac:dyDescent="0.35">
      <c r="A117" s="4">
        <f t="shared" si="12"/>
        <v>2020</v>
      </c>
      <c r="B117" s="4">
        <f t="shared" si="13"/>
        <v>8</v>
      </c>
      <c r="C117" s="13">
        <f>('2019'!E21-'2019'!E9)+'2020'!E9</f>
        <v>374111.90384615387</v>
      </c>
      <c r="D117" s="14">
        <f t="shared" si="14"/>
        <v>2522603.294871795</v>
      </c>
      <c r="E117" s="24">
        <f t="shared" si="10"/>
        <v>2348.9372104700856</v>
      </c>
      <c r="F117">
        <v>0</v>
      </c>
      <c r="G117" s="10">
        <f t="shared" si="11"/>
        <v>2348.9372104700856</v>
      </c>
    </row>
    <row r="118" spans="1:7" x14ac:dyDescent="0.35">
      <c r="A118" s="4">
        <f t="shared" si="12"/>
        <v>2020</v>
      </c>
      <c r="B118" s="4">
        <f t="shared" si="13"/>
        <v>9</v>
      </c>
      <c r="C118" s="13">
        <f>('2019'!E22-'2019'!E10)+'2020'!E10</f>
        <v>378221.33974358975</v>
      </c>
      <c r="D118" s="14">
        <f t="shared" si="14"/>
        <v>2552961.685897436</v>
      </c>
      <c r="E118" s="24">
        <f t="shared" si="10"/>
        <v>2380.4556554487181</v>
      </c>
      <c r="F118">
        <v>0</v>
      </c>
      <c r="G118" s="10">
        <f t="shared" si="11"/>
        <v>2380.4556554487181</v>
      </c>
    </row>
    <row r="119" spans="1:7" x14ac:dyDescent="0.35">
      <c r="A119" s="4">
        <f t="shared" si="12"/>
        <v>2020</v>
      </c>
      <c r="B119" s="4">
        <f t="shared" si="13"/>
        <v>10</v>
      </c>
      <c r="C119" s="13">
        <f>('2019'!E23-'2019'!E11)+'2020'!E11</f>
        <v>382330.77564102563</v>
      </c>
      <c r="D119" s="14">
        <f t="shared" si="14"/>
        <v>2583320.076923077</v>
      </c>
      <c r="E119" s="24">
        <f t="shared" si="10"/>
        <v>2412.3165534188033</v>
      </c>
      <c r="F119">
        <v>0</v>
      </c>
      <c r="G119" s="10">
        <f t="shared" si="11"/>
        <v>2412.3165534188033</v>
      </c>
    </row>
    <row r="120" spans="1:7" x14ac:dyDescent="0.35">
      <c r="A120" s="4">
        <f t="shared" si="12"/>
        <v>2020</v>
      </c>
      <c r="B120" s="4">
        <f t="shared" si="13"/>
        <v>11</v>
      </c>
      <c r="C120" s="13">
        <f>('2019'!E24-'2019'!E12)+'2020'!E12</f>
        <v>386440.2115384615</v>
      </c>
      <c r="D120" s="14">
        <f t="shared" si="14"/>
        <v>2613678.467948718</v>
      </c>
      <c r="E120" s="24">
        <f t="shared" si="10"/>
        <v>2444.5199043803418</v>
      </c>
      <c r="F120">
        <v>0</v>
      </c>
      <c r="G120" s="10">
        <f t="shared" si="11"/>
        <v>2444.5199043803418</v>
      </c>
    </row>
    <row r="121" spans="1:7" x14ac:dyDescent="0.35">
      <c r="A121" s="4">
        <f t="shared" si="12"/>
        <v>2020</v>
      </c>
      <c r="B121" s="4">
        <f t="shared" si="13"/>
        <v>12</v>
      </c>
      <c r="C121" s="13">
        <f>('2019'!E25-'2019'!E13)+'2020'!E13</f>
        <v>390549.64743589744</v>
      </c>
      <c r="D121" s="14">
        <f>C121+D109</f>
        <v>2644036.858974359</v>
      </c>
      <c r="E121" s="24">
        <f t="shared" si="10"/>
        <v>2477.0657083333335</v>
      </c>
      <c r="F121">
        <v>0</v>
      </c>
      <c r="G121" s="10">
        <f t="shared" si="11"/>
        <v>2477.0657083333335</v>
      </c>
    </row>
    <row r="122" spans="1:7" x14ac:dyDescent="0.35">
      <c r="A122" s="4">
        <f t="shared" si="12"/>
        <v>2021</v>
      </c>
      <c r="B122" s="4">
        <f t="shared" si="13"/>
        <v>1</v>
      </c>
      <c r="C122" s="13">
        <f>('2020'!E14-'2020'!E2)+'2021'!E2</f>
        <v>419530.33974358975</v>
      </c>
      <c r="D122" s="14">
        <f t="shared" ref="D122:D185" si="15">C122+D110</f>
        <v>2729624.897435897</v>
      </c>
      <c r="E122" s="24">
        <f t="shared" si="10"/>
        <v>2512.0265699786323</v>
      </c>
      <c r="F122">
        <v>0</v>
      </c>
      <c r="G122" s="10">
        <f t="shared" si="11"/>
        <v>2512.0265699786323</v>
      </c>
    </row>
    <row r="123" spans="1:7" x14ac:dyDescent="0.35">
      <c r="A123" s="4">
        <f t="shared" si="12"/>
        <v>2021</v>
      </c>
      <c r="B123" s="4">
        <f t="shared" si="13"/>
        <v>2</v>
      </c>
      <c r="C123" s="13">
        <f>('2020'!E15-'2020'!E3)+'2021'!E3</f>
        <v>444401.59615384613</v>
      </c>
      <c r="D123" s="14">
        <f t="shared" si="15"/>
        <v>2784854.544871795</v>
      </c>
      <c r="E123" s="24">
        <f t="shared" si="10"/>
        <v>2549.0600363247863</v>
      </c>
      <c r="F123">
        <v>0</v>
      </c>
      <c r="G123" s="10">
        <f t="shared" si="11"/>
        <v>2549.0600363247863</v>
      </c>
    </row>
    <row r="124" spans="1:7" x14ac:dyDescent="0.35">
      <c r="A124" s="4">
        <f t="shared" si="12"/>
        <v>2021</v>
      </c>
      <c r="B124" s="4">
        <f t="shared" si="13"/>
        <v>3</v>
      </c>
      <c r="C124" s="13">
        <f>('2020'!E16-'2020'!E4)+'2021'!E4</f>
        <v>469272.85256410256</v>
      </c>
      <c r="D124" s="14">
        <f t="shared" si="15"/>
        <v>2840084.1923076925</v>
      </c>
      <c r="E124" s="24">
        <f t="shared" si="10"/>
        <v>2588.1661073717946</v>
      </c>
      <c r="F124">
        <v>0</v>
      </c>
      <c r="G124" s="10">
        <f t="shared" si="11"/>
        <v>2588.1661073717946</v>
      </c>
    </row>
    <row r="125" spans="1:7" x14ac:dyDescent="0.35">
      <c r="A125" s="4">
        <f t="shared" si="12"/>
        <v>2021</v>
      </c>
      <c r="B125" s="4">
        <f t="shared" si="13"/>
        <v>4</v>
      </c>
      <c r="C125" s="13">
        <f>('2020'!E17-'2020'!E5)+'2021'!E5</f>
        <v>494144.108974359</v>
      </c>
      <c r="D125" s="14">
        <f t="shared" si="15"/>
        <v>2895313.83974359</v>
      </c>
      <c r="E125" s="24">
        <f t="shared" si="10"/>
        <v>2629.3447831196586</v>
      </c>
      <c r="F125">
        <v>0</v>
      </c>
      <c r="G125" s="10">
        <f t="shared" si="11"/>
        <v>2629.3447831196586</v>
      </c>
    </row>
    <row r="126" spans="1:7" x14ac:dyDescent="0.35">
      <c r="A126" s="4">
        <f t="shared" si="12"/>
        <v>2021</v>
      </c>
      <c r="B126" s="4">
        <f t="shared" si="13"/>
        <v>5</v>
      </c>
      <c r="C126" s="13">
        <f>('2020'!E18-'2020'!E6)+'2021'!E6</f>
        <v>519015.36538461538</v>
      </c>
      <c r="D126" s="14">
        <f t="shared" si="15"/>
        <v>2950543.4871794875</v>
      </c>
      <c r="E126" s="24">
        <f t="shared" si="10"/>
        <v>2672.5960635683759</v>
      </c>
      <c r="F126">
        <v>0</v>
      </c>
      <c r="G126" s="10">
        <f t="shared" si="11"/>
        <v>2672.5960635683759</v>
      </c>
    </row>
    <row r="127" spans="1:7" x14ac:dyDescent="0.35">
      <c r="A127" s="4">
        <f t="shared" si="12"/>
        <v>2021</v>
      </c>
      <c r="B127" s="4">
        <f t="shared" si="13"/>
        <v>6</v>
      </c>
      <c r="C127" s="13">
        <f>('2020'!E19-'2020'!E7)+'2021'!E7</f>
        <v>543886.62179487175</v>
      </c>
      <c r="D127" s="14">
        <f t="shared" si="15"/>
        <v>3005773.134615385</v>
      </c>
      <c r="E127" s="24">
        <f t="shared" si="10"/>
        <v>2717.9199487179485</v>
      </c>
      <c r="F127">
        <v>0</v>
      </c>
      <c r="G127" s="10">
        <f t="shared" si="11"/>
        <v>2717.9199487179485</v>
      </c>
    </row>
    <row r="128" spans="1:7" x14ac:dyDescent="0.35">
      <c r="A128" s="4">
        <f t="shared" si="12"/>
        <v>2021</v>
      </c>
      <c r="B128" s="4">
        <f t="shared" si="13"/>
        <v>7</v>
      </c>
      <c r="C128" s="13">
        <f>('2020'!E20-'2020'!E8)+'2021'!E8</f>
        <v>568757.87820512825</v>
      </c>
      <c r="D128" s="14">
        <f t="shared" si="15"/>
        <v>3061002.782051282</v>
      </c>
      <c r="E128" s="24">
        <f t="shared" si="10"/>
        <v>2765.3164385683758</v>
      </c>
      <c r="F128">
        <v>0</v>
      </c>
      <c r="G128" s="10">
        <f t="shared" si="11"/>
        <v>2765.3164385683758</v>
      </c>
    </row>
    <row r="129" spans="1:7" x14ac:dyDescent="0.35">
      <c r="A129" s="4">
        <f t="shared" si="12"/>
        <v>2021</v>
      </c>
      <c r="B129" s="4">
        <f t="shared" si="13"/>
        <v>8</v>
      </c>
      <c r="C129" s="13">
        <f>('2020'!E21-'2020'!E9)+'2021'!E9</f>
        <v>593629.13461538462</v>
      </c>
      <c r="D129" s="14">
        <f t="shared" si="15"/>
        <v>3116232.4294871795</v>
      </c>
      <c r="E129" s="24">
        <f t="shared" si="10"/>
        <v>2814.7855331196579</v>
      </c>
      <c r="F129">
        <v>0</v>
      </c>
      <c r="G129" s="10">
        <f t="shared" si="11"/>
        <v>2814.7855331196579</v>
      </c>
    </row>
    <row r="130" spans="1:7" x14ac:dyDescent="0.35">
      <c r="A130" s="4">
        <f t="shared" si="12"/>
        <v>2021</v>
      </c>
      <c r="B130" s="4">
        <f t="shared" si="13"/>
        <v>9</v>
      </c>
      <c r="C130" s="13">
        <f>('2020'!E22-'2020'!E10)+'2021'!E10</f>
        <v>618500.391025641</v>
      </c>
      <c r="D130" s="14">
        <f t="shared" si="15"/>
        <v>3171462.076923077</v>
      </c>
      <c r="E130" s="24">
        <f t="shared" si="10"/>
        <v>2866.3272323717947</v>
      </c>
      <c r="F130">
        <v>0</v>
      </c>
      <c r="G130" s="10">
        <f t="shared" si="11"/>
        <v>2866.3272323717947</v>
      </c>
    </row>
    <row r="131" spans="1:7" x14ac:dyDescent="0.35">
      <c r="A131" s="4">
        <f t="shared" si="12"/>
        <v>2021</v>
      </c>
      <c r="B131" s="4">
        <f t="shared" si="13"/>
        <v>10</v>
      </c>
      <c r="C131" s="13">
        <f>('2020'!E23-'2020'!E11)+'2021'!E11</f>
        <v>643371.6474358975</v>
      </c>
      <c r="D131" s="14">
        <f t="shared" si="15"/>
        <v>3226691.7243589745</v>
      </c>
      <c r="E131" s="24">
        <f t="shared" si="10"/>
        <v>2919.9415363247858</v>
      </c>
      <c r="F131">
        <v>0</v>
      </c>
      <c r="G131" s="10">
        <f t="shared" si="11"/>
        <v>2919.9415363247858</v>
      </c>
    </row>
    <row r="132" spans="1:7" x14ac:dyDescent="0.35">
      <c r="A132" s="4">
        <f t="shared" si="12"/>
        <v>2021</v>
      </c>
      <c r="B132" s="4">
        <f t="shared" si="13"/>
        <v>11</v>
      </c>
      <c r="C132" s="13">
        <f>('2020'!E24-'2020'!E12)+'2021'!E12</f>
        <v>668242.90384615376</v>
      </c>
      <c r="D132" s="14">
        <f t="shared" si="15"/>
        <v>3281921.371794872</v>
      </c>
      <c r="E132" s="24">
        <f t="shared" si="10"/>
        <v>2975.6284449786326</v>
      </c>
      <c r="F132">
        <v>0</v>
      </c>
      <c r="G132" s="10">
        <f t="shared" si="11"/>
        <v>2975.6284449786326</v>
      </c>
    </row>
    <row r="133" spans="1:7" x14ac:dyDescent="0.35">
      <c r="A133" s="4">
        <f t="shared" si="12"/>
        <v>2021</v>
      </c>
      <c r="B133" s="4">
        <f t="shared" si="13"/>
        <v>12</v>
      </c>
      <c r="C133" s="13">
        <f>('2020'!E25-'2020'!E13)+'2021'!E13</f>
        <v>693114.16025641025</v>
      </c>
      <c r="D133" s="14">
        <f t="shared" si="15"/>
        <v>3337151.019230769</v>
      </c>
      <c r="E133" s="24">
        <f t="shared" si="10"/>
        <v>3033.3879583333337</v>
      </c>
      <c r="F133">
        <v>0</v>
      </c>
      <c r="G133" s="10">
        <f t="shared" si="11"/>
        <v>3033.3879583333337</v>
      </c>
    </row>
    <row r="134" spans="1:7" x14ac:dyDescent="0.35">
      <c r="A134" s="4">
        <f t="shared" si="12"/>
        <v>2022</v>
      </c>
      <c r="B134" s="4">
        <f t="shared" si="13"/>
        <v>1</v>
      </c>
      <c r="C134" s="13">
        <f>('2021'!E14-'2021'!E2)+'2022'!E2</f>
        <v>693751.641025641</v>
      </c>
      <c r="D134" s="14">
        <f t="shared" si="15"/>
        <v>3423376.538461538</v>
      </c>
      <c r="E134" s="24">
        <f t="shared" si="10"/>
        <v>3091.20059508547</v>
      </c>
      <c r="F134">
        <v>0</v>
      </c>
      <c r="G134" s="10">
        <f t="shared" si="11"/>
        <v>3091.20059508547</v>
      </c>
    </row>
    <row r="135" spans="1:7" x14ac:dyDescent="0.35">
      <c r="A135" s="4">
        <f t="shared" si="12"/>
        <v>2022</v>
      </c>
      <c r="B135" s="4">
        <f t="shared" si="13"/>
        <v>2</v>
      </c>
      <c r="C135" s="13">
        <f>('2021'!E15-'2021'!E3)+'2022'!E3</f>
        <v>669517.86538461538</v>
      </c>
      <c r="D135" s="14">
        <f t="shared" si="15"/>
        <v>3454372.4102564105</v>
      </c>
      <c r="E135" s="24">
        <f t="shared" si="10"/>
        <v>3146.9937505341882</v>
      </c>
      <c r="F135">
        <v>0</v>
      </c>
      <c r="G135" s="10">
        <f t="shared" si="11"/>
        <v>3146.9937505341882</v>
      </c>
    </row>
    <row r="136" spans="1:7" x14ac:dyDescent="0.35">
      <c r="A136" s="4">
        <f t="shared" si="12"/>
        <v>2022</v>
      </c>
      <c r="B136" s="4">
        <f t="shared" si="13"/>
        <v>3</v>
      </c>
      <c r="C136" s="13">
        <f>('2021'!E16-'2021'!E4)+'2022'!E4</f>
        <v>645284.08974358963</v>
      </c>
      <c r="D136" s="14">
        <f t="shared" si="15"/>
        <v>3485368.282051282</v>
      </c>
      <c r="E136" s="24">
        <f t="shared" si="10"/>
        <v>3200.7674246794877</v>
      </c>
      <c r="F136">
        <v>0</v>
      </c>
      <c r="G136" s="10">
        <f t="shared" si="11"/>
        <v>3200.7674246794877</v>
      </c>
    </row>
    <row r="137" spans="1:7" x14ac:dyDescent="0.35">
      <c r="A137" s="4">
        <f t="shared" si="12"/>
        <v>2022</v>
      </c>
      <c r="B137" s="4">
        <f t="shared" si="13"/>
        <v>4</v>
      </c>
      <c r="C137" s="13">
        <f>('2021'!E17-'2021'!E5)+'2022'!E5</f>
        <v>621050.31410256401</v>
      </c>
      <c r="D137" s="14">
        <f t="shared" si="15"/>
        <v>3516364.153846154</v>
      </c>
      <c r="E137" s="24">
        <f t="shared" si="10"/>
        <v>3252.5216175213682</v>
      </c>
      <c r="F137">
        <v>0</v>
      </c>
      <c r="G137" s="10">
        <f t="shared" si="11"/>
        <v>3252.5216175213682</v>
      </c>
    </row>
    <row r="138" spans="1:7" x14ac:dyDescent="0.35">
      <c r="A138" s="4">
        <f t="shared" si="12"/>
        <v>2022</v>
      </c>
      <c r="B138" s="4">
        <f t="shared" si="13"/>
        <v>5</v>
      </c>
      <c r="C138" s="13">
        <f>('2021'!E18-'2021'!E6)+'2022'!E6</f>
        <v>596816.5384615385</v>
      </c>
      <c r="D138" s="14">
        <f t="shared" si="15"/>
        <v>3547360.025641026</v>
      </c>
      <c r="E138" s="24">
        <f t="shared" si="10"/>
        <v>3302.2563290598287</v>
      </c>
      <c r="F138">
        <v>0</v>
      </c>
      <c r="G138" s="10">
        <f t="shared" si="11"/>
        <v>3302.2563290598287</v>
      </c>
    </row>
    <row r="139" spans="1:7" x14ac:dyDescent="0.35">
      <c r="A139" s="4">
        <f t="shared" si="12"/>
        <v>2022</v>
      </c>
      <c r="B139" s="4">
        <f t="shared" si="13"/>
        <v>6</v>
      </c>
      <c r="C139" s="13">
        <f>('2021'!E19-'2021'!E7)+'2022'!E7</f>
        <v>572582.76282051275</v>
      </c>
      <c r="D139" s="14">
        <f t="shared" si="15"/>
        <v>3578355.897435898</v>
      </c>
      <c r="E139" s="24">
        <f t="shared" si="10"/>
        <v>3349.9715592948719</v>
      </c>
      <c r="F139">
        <v>0</v>
      </c>
      <c r="G139" s="10">
        <f t="shared" si="11"/>
        <v>3349.9715592948719</v>
      </c>
    </row>
    <row r="140" spans="1:7" x14ac:dyDescent="0.35">
      <c r="A140" s="4">
        <f t="shared" si="12"/>
        <v>2022</v>
      </c>
      <c r="B140" s="4">
        <f t="shared" si="13"/>
        <v>7</v>
      </c>
      <c r="C140" s="13">
        <f>('2021'!E20-'2021'!E8)+'2022'!E8</f>
        <v>548348.98717948713</v>
      </c>
      <c r="D140" s="14">
        <f t="shared" si="15"/>
        <v>3609351.769230769</v>
      </c>
      <c r="E140" s="24">
        <f t="shared" si="10"/>
        <v>3395.6673082264956</v>
      </c>
      <c r="F140">
        <v>0</v>
      </c>
      <c r="G140" s="10">
        <f t="shared" si="11"/>
        <v>3395.6673082264956</v>
      </c>
    </row>
    <row r="141" spans="1:7" x14ac:dyDescent="0.35">
      <c r="A141" s="4">
        <f t="shared" si="12"/>
        <v>2022</v>
      </c>
      <c r="B141" s="4">
        <f t="shared" si="13"/>
        <v>8</v>
      </c>
      <c r="C141" s="13">
        <f>('2021'!E21-'2021'!E9)+'2022'!E9</f>
        <v>524115.2115384615</v>
      </c>
      <c r="D141" s="14">
        <f t="shared" si="15"/>
        <v>3640347.641025641</v>
      </c>
      <c r="E141" s="24">
        <f t="shared" si="10"/>
        <v>3439.3435758547002</v>
      </c>
      <c r="F141">
        <v>0</v>
      </c>
      <c r="G141" s="10">
        <f t="shared" si="11"/>
        <v>3439.3435758547002</v>
      </c>
    </row>
    <row r="142" spans="1:7" x14ac:dyDescent="0.35">
      <c r="A142" s="4">
        <f t="shared" si="12"/>
        <v>2022</v>
      </c>
      <c r="B142" s="4">
        <f t="shared" si="13"/>
        <v>9</v>
      </c>
      <c r="C142" s="13">
        <f>('2021'!E22-'2021'!E10)+'2022'!E10</f>
        <v>499881.43589743588</v>
      </c>
      <c r="D142" s="14">
        <f t="shared" si="15"/>
        <v>3671343.512820513</v>
      </c>
      <c r="E142" s="24">
        <f t="shared" ref="E142:E205" si="16">AVERAGE(D131:D142)/1000</f>
        <v>3481.0003621794867</v>
      </c>
      <c r="F142">
        <v>0</v>
      </c>
      <c r="G142" s="10">
        <f t="shared" ref="G142:G167" si="17">E142</f>
        <v>3481.0003621794867</v>
      </c>
    </row>
    <row r="143" spans="1:7" x14ac:dyDescent="0.35">
      <c r="A143" s="4">
        <f t="shared" ref="A143:A206" si="18">A131+1</f>
        <v>2022</v>
      </c>
      <c r="B143" s="4">
        <f t="shared" ref="B143:B206" si="19">B131</f>
        <v>10</v>
      </c>
      <c r="C143" s="13">
        <f>('2021'!E23-'2021'!E11)+'2022'!E11</f>
        <v>475647.66025641025</v>
      </c>
      <c r="D143" s="14">
        <f t="shared" si="15"/>
        <v>3702339.384615385</v>
      </c>
      <c r="E143" s="24">
        <f t="shared" si="16"/>
        <v>3520.6376672008541</v>
      </c>
      <c r="F143">
        <v>0</v>
      </c>
      <c r="G143" s="10">
        <f t="shared" si="17"/>
        <v>3520.6376672008541</v>
      </c>
    </row>
    <row r="144" spans="1:7" x14ac:dyDescent="0.35">
      <c r="A144" s="4">
        <f t="shared" si="18"/>
        <v>2022</v>
      </c>
      <c r="B144" s="4">
        <f t="shared" si="19"/>
        <v>11</v>
      </c>
      <c r="C144" s="13">
        <f>('2021'!E24-'2021'!E12)+'2022'!E12</f>
        <v>451413.88461538462</v>
      </c>
      <c r="D144" s="14">
        <f t="shared" si="15"/>
        <v>3733335.2564102565</v>
      </c>
      <c r="E144" s="24">
        <f t="shared" si="16"/>
        <v>3558.2554909188025</v>
      </c>
      <c r="F144">
        <v>0</v>
      </c>
      <c r="G144" s="10">
        <f t="shared" si="17"/>
        <v>3558.2554909188025</v>
      </c>
    </row>
    <row r="145" spans="1:7" x14ac:dyDescent="0.35">
      <c r="A145" s="4">
        <f t="shared" si="18"/>
        <v>2022</v>
      </c>
      <c r="B145" s="4">
        <f t="shared" si="19"/>
        <v>12</v>
      </c>
      <c r="C145" s="13">
        <f>('2021'!E25-'2021'!E13)+'2022'!E13</f>
        <v>427180.10897435894</v>
      </c>
      <c r="D145" s="14">
        <f t="shared" si="15"/>
        <v>3764331.128205128</v>
      </c>
      <c r="E145" s="24">
        <f t="shared" si="16"/>
        <v>3593.8538333333327</v>
      </c>
      <c r="F145">
        <v>0</v>
      </c>
      <c r="G145" s="10">
        <f t="shared" si="17"/>
        <v>3593.8538333333327</v>
      </c>
    </row>
    <row r="146" spans="1:7" x14ac:dyDescent="0.35">
      <c r="A146" s="4">
        <f t="shared" si="18"/>
        <v>2023</v>
      </c>
      <c r="B146" s="4">
        <f t="shared" si="19"/>
        <v>1</v>
      </c>
      <c r="C146" s="13">
        <f>('2022'!E14-'2022'!E2)+'2023'!E2</f>
        <v>407478.79487179482</v>
      </c>
      <c r="D146" s="14">
        <f t="shared" si="15"/>
        <v>3830855.333333333</v>
      </c>
      <c r="E146" s="24">
        <f t="shared" si="16"/>
        <v>3627.8103995726497</v>
      </c>
      <c r="F146">
        <v>0</v>
      </c>
      <c r="G146" s="10">
        <f t="shared" si="17"/>
        <v>3627.8103995726497</v>
      </c>
    </row>
    <row r="147" spans="1:7" x14ac:dyDescent="0.35">
      <c r="A147" s="4">
        <f t="shared" si="18"/>
        <v>2023</v>
      </c>
      <c r="B147" s="4">
        <f t="shared" si="19"/>
        <v>2</v>
      </c>
      <c r="C147" s="13">
        <f>('2022'!E15-'2022'!E3)+'2023'!E3</f>
        <v>412011.25641025638</v>
      </c>
      <c r="D147" s="14">
        <f t="shared" si="15"/>
        <v>3866383.666666667</v>
      </c>
      <c r="E147" s="24">
        <f t="shared" si="16"/>
        <v>3662.1446709401707</v>
      </c>
      <c r="F147">
        <v>0</v>
      </c>
      <c r="G147" s="10">
        <f t="shared" si="17"/>
        <v>3662.1446709401707</v>
      </c>
    </row>
    <row r="148" spans="1:7" x14ac:dyDescent="0.35">
      <c r="A148" s="4">
        <f t="shared" si="18"/>
        <v>2023</v>
      </c>
      <c r="B148" s="4">
        <f t="shared" si="19"/>
        <v>3</v>
      </c>
      <c r="C148" s="13">
        <f>('2022'!E16-'2022'!E4)+'2023'!E4</f>
        <v>416543.71794871794</v>
      </c>
      <c r="D148" s="14">
        <f t="shared" si="15"/>
        <v>3901912</v>
      </c>
      <c r="E148" s="24">
        <f t="shared" si="16"/>
        <v>3696.8566474358977</v>
      </c>
      <c r="F148">
        <v>0</v>
      </c>
      <c r="G148" s="10">
        <f t="shared" si="17"/>
        <v>3696.8566474358977</v>
      </c>
    </row>
    <row r="149" spans="1:7" x14ac:dyDescent="0.35">
      <c r="A149" s="4">
        <f t="shared" si="18"/>
        <v>2023</v>
      </c>
      <c r="B149" s="4">
        <f t="shared" si="19"/>
        <v>4</v>
      </c>
      <c r="C149" s="13">
        <f>('2022'!E17-'2022'!E5)+'2023'!E5</f>
        <v>421076.17948717944</v>
      </c>
      <c r="D149" s="14">
        <f t="shared" si="15"/>
        <v>3937440.3333333335</v>
      </c>
      <c r="E149" s="24">
        <f t="shared" si="16"/>
        <v>3731.9463290598287</v>
      </c>
      <c r="F149">
        <v>0</v>
      </c>
      <c r="G149" s="10">
        <f t="shared" si="17"/>
        <v>3731.9463290598287</v>
      </c>
    </row>
    <row r="150" spans="1:7" x14ac:dyDescent="0.35">
      <c r="A150" s="4">
        <f t="shared" si="18"/>
        <v>2023</v>
      </c>
      <c r="B150" s="4">
        <f t="shared" si="19"/>
        <v>5</v>
      </c>
      <c r="C150" s="13">
        <f>('2022'!E18-'2022'!E6)+'2023'!E6</f>
        <v>425608.641025641</v>
      </c>
      <c r="D150" s="14">
        <f t="shared" si="15"/>
        <v>3972968.666666667</v>
      </c>
      <c r="E150" s="24">
        <f t="shared" si="16"/>
        <v>3767.4137158119656</v>
      </c>
      <c r="F150">
        <v>0</v>
      </c>
      <c r="G150" s="10">
        <f t="shared" si="17"/>
        <v>3767.4137158119656</v>
      </c>
    </row>
    <row r="151" spans="1:7" x14ac:dyDescent="0.35">
      <c r="A151" s="4">
        <f t="shared" si="18"/>
        <v>2023</v>
      </c>
      <c r="B151" s="4">
        <f t="shared" si="19"/>
        <v>6</v>
      </c>
      <c r="C151" s="13">
        <f>('2022'!E19-'2022'!E7)+'2023'!E7</f>
        <v>430141.1025641025</v>
      </c>
      <c r="D151" s="14">
        <f t="shared" si="15"/>
        <v>4008497.0000000005</v>
      </c>
      <c r="E151" s="24">
        <f t="shared" si="16"/>
        <v>3803.258807692308</v>
      </c>
      <c r="F151">
        <v>0</v>
      </c>
      <c r="G151" s="10">
        <f t="shared" si="17"/>
        <v>3803.258807692308</v>
      </c>
    </row>
    <row r="152" spans="1:7" x14ac:dyDescent="0.35">
      <c r="A152" s="4">
        <f t="shared" si="18"/>
        <v>2023</v>
      </c>
      <c r="B152" s="4">
        <f t="shared" si="19"/>
        <v>7</v>
      </c>
      <c r="C152" s="13">
        <f>('2022'!E20-'2022'!E8)+'2023'!E8</f>
        <v>434673.56410256407</v>
      </c>
      <c r="D152" s="14">
        <f t="shared" si="15"/>
        <v>4044025.333333333</v>
      </c>
      <c r="E152" s="24">
        <f t="shared" si="16"/>
        <v>3839.4816047008544</v>
      </c>
      <c r="F152">
        <v>0</v>
      </c>
      <c r="G152" s="10">
        <f t="shared" si="17"/>
        <v>3839.4816047008544</v>
      </c>
    </row>
    <row r="153" spans="1:7" x14ac:dyDescent="0.35">
      <c r="A153" s="4">
        <f t="shared" si="18"/>
        <v>2023</v>
      </c>
      <c r="B153" s="4">
        <f t="shared" si="19"/>
        <v>8</v>
      </c>
      <c r="C153" s="13">
        <f>('2022'!E21-'2022'!E9)+'2023'!E9</f>
        <v>439206.02564102557</v>
      </c>
      <c r="D153" s="14">
        <f t="shared" si="15"/>
        <v>4079553.6666666665</v>
      </c>
      <c r="E153" s="24">
        <f t="shared" si="16"/>
        <v>3876.0821068376067</v>
      </c>
      <c r="F153">
        <v>0</v>
      </c>
      <c r="G153" s="10">
        <f t="shared" si="17"/>
        <v>3876.0821068376067</v>
      </c>
    </row>
    <row r="154" spans="1:7" x14ac:dyDescent="0.35">
      <c r="A154" s="4">
        <f t="shared" si="18"/>
        <v>2023</v>
      </c>
      <c r="B154" s="4">
        <f t="shared" si="19"/>
        <v>9</v>
      </c>
      <c r="C154" s="13">
        <f>('2022'!E22-'2022'!E10)+'2023'!E10</f>
        <v>443738.48717948713</v>
      </c>
      <c r="D154" s="14">
        <f t="shared" si="15"/>
        <v>4115082</v>
      </c>
      <c r="E154" s="24">
        <f t="shared" si="16"/>
        <v>3913.0603141025645</v>
      </c>
      <c r="F154">
        <v>0</v>
      </c>
      <c r="G154" s="10">
        <f t="shared" si="17"/>
        <v>3913.0603141025645</v>
      </c>
    </row>
    <row r="155" spans="1:7" x14ac:dyDescent="0.35">
      <c r="A155" s="4">
        <f t="shared" si="18"/>
        <v>2023</v>
      </c>
      <c r="B155" s="4">
        <f t="shared" si="19"/>
        <v>10</v>
      </c>
      <c r="C155" s="13">
        <f>('2022'!E23-'2022'!E11)+'2023'!E11</f>
        <v>448270.94871794869</v>
      </c>
      <c r="D155" s="14">
        <f t="shared" si="15"/>
        <v>4150610.3333333335</v>
      </c>
      <c r="E155" s="24">
        <f t="shared" si="16"/>
        <v>3950.4162264957263</v>
      </c>
      <c r="F155">
        <v>0</v>
      </c>
      <c r="G155" s="10">
        <f t="shared" si="17"/>
        <v>3950.4162264957263</v>
      </c>
    </row>
    <row r="156" spans="1:7" x14ac:dyDescent="0.35">
      <c r="A156" s="4">
        <f t="shared" si="18"/>
        <v>2023</v>
      </c>
      <c r="B156" s="4">
        <f t="shared" si="19"/>
        <v>11</v>
      </c>
      <c r="C156" s="13">
        <f>('2022'!E24-'2022'!E12)+'2023'!E12</f>
        <v>452803.41025641019</v>
      </c>
      <c r="D156" s="14">
        <f t="shared" si="15"/>
        <v>4186138.6666666665</v>
      </c>
      <c r="E156" s="24">
        <f t="shared" si="16"/>
        <v>3988.149844017094</v>
      </c>
      <c r="F156">
        <v>0</v>
      </c>
      <c r="G156" s="10">
        <f t="shared" si="17"/>
        <v>3988.149844017094</v>
      </c>
    </row>
    <row r="157" spans="1:7" x14ac:dyDescent="0.35">
      <c r="A157" s="4">
        <f t="shared" si="18"/>
        <v>2023</v>
      </c>
      <c r="B157" s="4">
        <f t="shared" si="19"/>
        <v>12</v>
      </c>
      <c r="C157" s="13">
        <f>('2022'!E25-'2022'!E13)+'2023'!E13</f>
        <v>457335.87179487175</v>
      </c>
      <c r="D157" s="14">
        <f t="shared" si="15"/>
        <v>4221667</v>
      </c>
      <c r="E157" s="24">
        <f t="shared" si="16"/>
        <v>4026.2611666666667</v>
      </c>
      <c r="F157">
        <v>0</v>
      </c>
      <c r="G157" s="10">
        <f t="shared" si="17"/>
        <v>4026.2611666666667</v>
      </c>
    </row>
    <row r="158" spans="1:7" x14ac:dyDescent="0.35">
      <c r="A158" s="4">
        <f t="shared" si="18"/>
        <v>2024</v>
      </c>
      <c r="B158" s="4">
        <f t="shared" si="19"/>
        <v>1</v>
      </c>
      <c r="C158" s="13">
        <f>('2023'!E14-'2023'!E2)+'2024'!E2</f>
        <v>441711.358974359</v>
      </c>
      <c r="D158" s="14">
        <f t="shared" si="15"/>
        <v>4272566.692307692</v>
      </c>
      <c r="E158" s="24">
        <f t="shared" si="16"/>
        <v>4063.0704465811959</v>
      </c>
      <c r="F158">
        <v>0</v>
      </c>
      <c r="G158" s="10">
        <f t="shared" si="17"/>
        <v>4063.0704465811959</v>
      </c>
    </row>
    <row r="159" spans="1:7" x14ac:dyDescent="0.35">
      <c r="A159" s="4">
        <f t="shared" si="18"/>
        <v>2024</v>
      </c>
      <c r="B159" s="4">
        <f t="shared" si="19"/>
        <v>2</v>
      </c>
      <c r="C159" s="13">
        <f>('2023'!E15-'2023'!E3)+'2024'!E3</f>
        <v>421554.38461538457</v>
      </c>
      <c r="D159" s="14">
        <f t="shared" si="15"/>
        <v>4287938.051282052</v>
      </c>
      <c r="E159" s="24">
        <f t="shared" si="16"/>
        <v>4098.1999786324786</v>
      </c>
      <c r="F159">
        <v>0</v>
      </c>
      <c r="G159" s="10">
        <f t="shared" si="17"/>
        <v>4098.1999786324786</v>
      </c>
    </row>
    <row r="160" spans="1:7" x14ac:dyDescent="0.35">
      <c r="A160" s="4">
        <f t="shared" si="18"/>
        <v>2024</v>
      </c>
      <c r="B160" s="4">
        <f t="shared" si="19"/>
        <v>3</v>
      </c>
      <c r="C160" s="13">
        <f>('2023'!E16-'2023'!E4)+'2024'!E4</f>
        <v>401397.41025641025</v>
      </c>
      <c r="D160" s="14">
        <f t="shared" si="15"/>
        <v>4303309.41025641</v>
      </c>
      <c r="E160" s="24">
        <f t="shared" si="16"/>
        <v>4131.6497628205125</v>
      </c>
      <c r="F160">
        <v>0</v>
      </c>
      <c r="G160" s="10">
        <f t="shared" si="17"/>
        <v>4131.6497628205125</v>
      </c>
    </row>
    <row r="161" spans="1:7" x14ac:dyDescent="0.35">
      <c r="A161" s="4">
        <f t="shared" si="18"/>
        <v>2024</v>
      </c>
      <c r="B161" s="4">
        <f t="shared" si="19"/>
        <v>4</v>
      </c>
      <c r="C161" s="13">
        <f>('2023'!E17-'2023'!E5)+'2024'!E5</f>
        <v>381240.43589743588</v>
      </c>
      <c r="D161" s="14">
        <f t="shared" si="15"/>
        <v>4318680.769230769</v>
      </c>
      <c r="E161" s="24">
        <f t="shared" si="16"/>
        <v>4163.4197991452984</v>
      </c>
      <c r="F161">
        <v>0</v>
      </c>
      <c r="G161" s="10">
        <f t="shared" si="17"/>
        <v>4163.4197991452984</v>
      </c>
    </row>
    <row r="162" spans="1:7" x14ac:dyDescent="0.35">
      <c r="A162" s="4">
        <f t="shared" si="18"/>
        <v>2024</v>
      </c>
      <c r="B162" s="4">
        <f t="shared" si="19"/>
        <v>5</v>
      </c>
      <c r="C162" s="13">
        <f>('2023'!E18-'2023'!E6)+'2024'!E6</f>
        <v>361083.4615384615</v>
      </c>
      <c r="D162" s="14">
        <f t="shared" si="15"/>
        <v>4334052.128205128</v>
      </c>
      <c r="E162" s="24">
        <f t="shared" si="16"/>
        <v>4193.5100876068373</v>
      </c>
      <c r="F162">
        <v>0</v>
      </c>
      <c r="G162" s="10">
        <f t="shared" si="17"/>
        <v>4193.5100876068373</v>
      </c>
    </row>
    <row r="163" spans="1:7" x14ac:dyDescent="0.35">
      <c r="A163" s="4">
        <f t="shared" si="18"/>
        <v>2024</v>
      </c>
      <c r="B163" s="4">
        <f t="shared" si="19"/>
        <v>6</v>
      </c>
      <c r="C163" s="13">
        <f>('2023'!E19-'2023'!E7)+'2024'!E7</f>
        <v>340926.48717948713</v>
      </c>
      <c r="D163" s="14">
        <f t="shared" si="15"/>
        <v>4349423.4871794879</v>
      </c>
      <c r="E163" s="24">
        <f t="shared" si="16"/>
        <v>4221.9206282051282</v>
      </c>
      <c r="F163">
        <v>0</v>
      </c>
      <c r="G163" s="10">
        <f t="shared" si="17"/>
        <v>4221.9206282051282</v>
      </c>
    </row>
    <row r="164" spans="1:7" x14ac:dyDescent="0.35">
      <c r="A164" s="4">
        <f t="shared" si="18"/>
        <v>2024</v>
      </c>
      <c r="B164" s="4">
        <f t="shared" si="19"/>
        <v>7</v>
      </c>
      <c r="C164" s="13">
        <f>('2023'!E20-'2023'!E8)+'2024'!E8</f>
        <v>320769.51282051281</v>
      </c>
      <c r="D164" s="14">
        <f t="shared" si="15"/>
        <v>4364794.846153846</v>
      </c>
      <c r="E164" s="24">
        <f t="shared" si="16"/>
        <v>4248.6514209401712</v>
      </c>
      <c r="F164">
        <v>0</v>
      </c>
      <c r="G164" s="10">
        <f t="shared" si="17"/>
        <v>4248.6514209401712</v>
      </c>
    </row>
    <row r="165" spans="1:7" x14ac:dyDescent="0.35">
      <c r="A165" s="4">
        <f t="shared" si="18"/>
        <v>2024</v>
      </c>
      <c r="B165" s="4">
        <f t="shared" si="19"/>
        <v>8</v>
      </c>
      <c r="C165" s="13">
        <f>('2023'!E21-'2023'!E9)+'2024'!E9</f>
        <v>300612.5384615385</v>
      </c>
      <c r="D165" s="14">
        <f t="shared" si="15"/>
        <v>4380166.205128205</v>
      </c>
      <c r="E165" s="24">
        <f t="shared" si="16"/>
        <v>4273.7024658119662</v>
      </c>
      <c r="F165">
        <v>0</v>
      </c>
      <c r="G165" s="10">
        <f t="shared" si="17"/>
        <v>4273.7024658119662</v>
      </c>
    </row>
    <row r="166" spans="1:7" x14ac:dyDescent="0.35">
      <c r="A166" s="4">
        <f t="shared" si="18"/>
        <v>2024</v>
      </c>
      <c r="B166" s="4">
        <f t="shared" si="19"/>
        <v>9</v>
      </c>
      <c r="C166" s="13">
        <f>('2023'!E22-'2023'!E10)+'2024'!E10</f>
        <v>280455.56410256407</v>
      </c>
      <c r="D166" s="14">
        <f t="shared" si="15"/>
        <v>4395537.564102564</v>
      </c>
      <c r="E166" s="24">
        <f t="shared" si="16"/>
        <v>4297.0737628205134</v>
      </c>
      <c r="F166">
        <v>0</v>
      </c>
      <c r="G166" s="10">
        <f t="shared" si="17"/>
        <v>4297.0737628205134</v>
      </c>
    </row>
    <row r="167" spans="1:7" x14ac:dyDescent="0.35">
      <c r="A167" s="4">
        <f t="shared" si="18"/>
        <v>2024</v>
      </c>
      <c r="B167" s="4">
        <f t="shared" si="19"/>
        <v>10</v>
      </c>
      <c r="C167" s="13">
        <f>('2023'!E23-'2023'!E11)+'2024'!E11</f>
        <v>260298.58974358969</v>
      </c>
      <c r="D167" s="14">
        <f t="shared" si="15"/>
        <v>4410908.923076923</v>
      </c>
      <c r="E167" s="24">
        <f t="shared" si="16"/>
        <v>4318.7653119658107</v>
      </c>
      <c r="F167">
        <v>0</v>
      </c>
      <c r="G167" s="10">
        <f t="shared" si="17"/>
        <v>4318.7653119658107</v>
      </c>
    </row>
    <row r="168" spans="1:7" x14ac:dyDescent="0.35">
      <c r="A168" s="4">
        <f t="shared" si="18"/>
        <v>2024</v>
      </c>
      <c r="B168" s="4">
        <f t="shared" si="19"/>
        <v>11</v>
      </c>
      <c r="C168" s="13">
        <f>('2023'!E24-'2023'!E12)+'2024'!E12</f>
        <v>240141.6153846154</v>
      </c>
      <c r="D168" s="14">
        <f t="shared" si="15"/>
        <v>4426280.282051282</v>
      </c>
      <c r="E168" s="24">
        <f>AVERAGE(D157:D168)/1000</f>
        <v>4338.7771132478629</v>
      </c>
      <c r="F168" s="10">
        <f>(D168-$D$167)/1000</f>
        <v>15.371358974358998</v>
      </c>
      <c r="G168" s="10">
        <f>G167</f>
        <v>4318.7653119658107</v>
      </c>
    </row>
    <row r="169" spans="1:7" x14ac:dyDescent="0.35">
      <c r="A169" s="4">
        <f t="shared" si="18"/>
        <v>2024</v>
      </c>
      <c r="B169" s="4">
        <f t="shared" si="19"/>
        <v>12</v>
      </c>
      <c r="C169" s="13">
        <f>('2023'!E25-'2023'!E13)+'2024'!E13</f>
        <v>219984.641025641</v>
      </c>
      <c r="D169" s="14">
        <f t="shared" si="15"/>
        <v>4441651.641025641</v>
      </c>
      <c r="E169" s="24">
        <f t="shared" si="16"/>
        <v>4357.1091666666671</v>
      </c>
      <c r="F169" s="10">
        <f t="shared" ref="F169:F232" si="20">(D169-$D$167)/1000</f>
        <v>30.742717948717996</v>
      </c>
      <c r="G169" s="10">
        <f t="shared" ref="G169:G232" si="21">G168</f>
        <v>4318.7653119658107</v>
      </c>
    </row>
    <row r="170" spans="1:7" x14ac:dyDescent="0.35">
      <c r="A170" s="4">
        <f t="shared" si="18"/>
        <v>2025</v>
      </c>
      <c r="B170" s="4">
        <f t="shared" si="19"/>
        <v>1</v>
      </c>
      <c r="C170" s="13">
        <f>('2024'!E14-'2024'!E2)+'2025'!E2</f>
        <v>228584.67948717947</v>
      </c>
      <c r="D170" s="14">
        <f t="shared" si="15"/>
        <v>4501151.3717948711</v>
      </c>
      <c r="E170" s="24">
        <f t="shared" si="16"/>
        <v>4376.1578899572651</v>
      </c>
      <c r="F170" s="10">
        <f t="shared" si="20"/>
        <v>90.242448717948051</v>
      </c>
      <c r="G170" s="10">
        <f t="shared" si="21"/>
        <v>4318.7653119658107</v>
      </c>
    </row>
    <row r="171" spans="1:7" x14ac:dyDescent="0.35">
      <c r="A171" s="4">
        <f t="shared" si="18"/>
        <v>2025</v>
      </c>
      <c r="B171" s="4">
        <f t="shared" si="19"/>
        <v>2</v>
      </c>
      <c r="C171" s="13">
        <f>('2024'!E15-'2024'!E3)+'2025'!E3</f>
        <v>257341.69230769231</v>
      </c>
      <c r="D171" s="14">
        <f t="shared" si="15"/>
        <v>4545279.743589744</v>
      </c>
      <c r="E171" s="24">
        <f t="shared" si="16"/>
        <v>4397.6030309829048</v>
      </c>
      <c r="F171" s="10">
        <f t="shared" si="20"/>
        <v>134.37082051282096</v>
      </c>
      <c r="G171" s="10">
        <f t="shared" si="21"/>
        <v>4318.7653119658107</v>
      </c>
    </row>
    <row r="172" spans="1:7" x14ac:dyDescent="0.35">
      <c r="A172" s="4">
        <f t="shared" si="18"/>
        <v>2025</v>
      </c>
      <c r="B172" s="4">
        <f t="shared" si="19"/>
        <v>3</v>
      </c>
      <c r="C172" s="13">
        <f>('2024'!E16-'2024'!E4)+'2025'!E4</f>
        <v>286098.70512820513</v>
      </c>
      <c r="D172" s="14">
        <f t="shared" si="15"/>
        <v>4589408.115384615</v>
      </c>
      <c r="E172" s="24">
        <f t="shared" si="16"/>
        <v>4421.4445897435899</v>
      </c>
      <c r="F172" s="10">
        <f t="shared" si="20"/>
        <v>178.49919230769203</v>
      </c>
      <c r="G172" s="10">
        <f t="shared" si="21"/>
        <v>4318.7653119658107</v>
      </c>
    </row>
    <row r="173" spans="1:7" x14ac:dyDescent="0.35">
      <c r="A173" s="4">
        <f t="shared" si="18"/>
        <v>2025</v>
      </c>
      <c r="B173" s="4">
        <f t="shared" si="19"/>
        <v>4</v>
      </c>
      <c r="C173" s="13">
        <f>('2024'!E17-'2024'!E5)+'2025'!E5</f>
        <v>314855.71794871788</v>
      </c>
      <c r="D173" s="14">
        <f t="shared" si="15"/>
        <v>4633536.487179487</v>
      </c>
      <c r="E173" s="24">
        <f t="shared" si="16"/>
        <v>4447.6825662393167</v>
      </c>
      <c r="F173" s="10">
        <f t="shared" si="20"/>
        <v>222.62756410256401</v>
      </c>
      <c r="G173" s="10">
        <f t="shared" si="21"/>
        <v>4318.7653119658107</v>
      </c>
    </row>
    <row r="174" spans="1:7" x14ac:dyDescent="0.35">
      <c r="A174" s="4">
        <f t="shared" si="18"/>
        <v>2025</v>
      </c>
      <c r="B174" s="4">
        <f t="shared" si="19"/>
        <v>5</v>
      </c>
      <c r="C174" s="13">
        <f>('2024'!E18-'2024'!E6)+'2025'!E6</f>
        <v>343612.73076923075</v>
      </c>
      <c r="D174" s="14">
        <f t="shared" si="15"/>
        <v>4677664.858974359</v>
      </c>
      <c r="E174" s="24">
        <f t="shared" si="16"/>
        <v>4476.3169604700861</v>
      </c>
      <c r="F174" s="10">
        <f t="shared" si="20"/>
        <v>266.75593589743602</v>
      </c>
      <c r="G174" s="10">
        <f t="shared" si="21"/>
        <v>4318.7653119658107</v>
      </c>
    </row>
    <row r="175" spans="1:7" x14ac:dyDescent="0.35">
      <c r="A175" s="4">
        <f t="shared" si="18"/>
        <v>2025</v>
      </c>
      <c r="B175" s="4">
        <f t="shared" si="19"/>
        <v>6</v>
      </c>
      <c r="C175" s="13">
        <f>('2024'!E19-'2024'!E7)+'2025'!E7</f>
        <v>372369.74358974356</v>
      </c>
      <c r="D175" s="14">
        <f t="shared" si="15"/>
        <v>4721793.2307692319</v>
      </c>
      <c r="E175" s="24">
        <f t="shared" si="16"/>
        <v>4507.3477724358982</v>
      </c>
      <c r="F175" s="10">
        <f t="shared" si="20"/>
        <v>310.88430769230894</v>
      </c>
      <c r="G175" s="10">
        <f t="shared" si="21"/>
        <v>4318.7653119658107</v>
      </c>
    </row>
    <row r="176" spans="1:7" x14ac:dyDescent="0.35">
      <c r="A176" s="4">
        <f t="shared" si="18"/>
        <v>2025</v>
      </c>
      <c r="B176" s="4">
        <f t="shared" si="19"/>
        <v>7</v>
      </c>
      <c r="C176" s="13">
        <f>('2024'!E20-'2024'!E8)+'2025'!E8</f>
        <v>401126.75641025638</v>
      </c>
      <c r="D176" s="14">
        <f t="shared" si="15"/>
        <v>4765921.602564102</v>
      </c>
      <c r="E176" s="24">
        <f t="shared" si="16"/>
        <v>4540.7750021367528</v>
      </c>
      <c r="F176" s="10">
        <f t="shared" si="20"/>
        <v>355.01267948717901</v>
      </c>
      <c r="G176" s="10">
        <f t="shared" si="21"/>
        <v>4318.7653119658107</v>
      </c>
    </row>
    <row r="177" spans="1:7" x14ac:dyDescent="0.35">
      <c r="A177" s="4">
        <f t="shared" si="18"/>
        <v>2025</v>
      </c>
      <c r="B177" s="4">
        <f t="shared" si="19"/>
        <v>8</v>
      </c>
      <c r="C177" s="13">
        <f>('2024'!E21-'2024'!E9)+'2025'!E9</f>
        <v>429883.76923076919</v>
      </c>
      <c r="D177" s="14">
        <f t="shared" si="15"/>
        <v>4810049.974358974</v>
      </c>
      <c r="E177" s="24">
        <f t="shared" si="16"/>
        <v>4576.5986495726502</v>
      </c>
      <c r="F177" s="10">
        <f t="shared" si="20"/>
        <v>399.14105128205102</v>
      </c>
      <c r="G177" s="10">
        <f t="shared" si="21"/>
        <v>4318.7653119658107</v>
      </c>
    </row>
    <row r="178" spans="1:7" x14ac:dyDescent="0.35">
      <c r="A178" s="4">
        <f t="shared" si="18"/>
        <v>2025</v>
      </c>
      <c r="B178" s="4">
        <f t="shared" si="19"/>
        <v>9</v>
      </c>
      <c r="C178" s="13">
        <f>('2024'!E22-'2024'!E10)+'2025'!E10</f>
        <v>458640.782051282</v>
      </c>
      <c r="D178" s="14">
        <f t="shared" si="15"/>
        <v>4854178.346153846</v>
      </c>
      <c r="E178" s="24">
        <f t="shared" si="16"/>
        <v>4614.8187147435901</v>
      </c>
      <c r="F178" s="10">
        <f t="shared" si="20"/>
        <v>443.26942307692303</v>
      </c>
      <c r="G178" s="10">
        <f t="shared" si="21"/>
        <v>4318.7653119658107</v>
      </c>
    </row>
    <row r="179" spans="1:7" x14ac:dyDescent="0.35">
      <c r="A179" s="4">
        <f t="shared" si="18"/>
        <v>2025</v>
      </c>
      <c r="B179" s="4">
        <f t="shared" si="19"/>
        <v>10</v>
      </c>
      <c r="C179" s="13">
        <f>('2024'!E23-'2024'!E11)+'2025'!E11</f>
        <v>487397.79487179487</v>
      </c>
      <c r="D179" s="14">
        <f t="shared" si="15"/>
        <v>4898306.717948718</v>
      </c>
      <c r="E179" s="24">
        <f t="shared" si="16"/>
        <v>4655.4351976495727</v>
      </c>
      <c r="F179" s="10">
        <f t="shared" si="20"/>
        <v>487.39779487179499</v>
      </c>
      <c r="G179" s="10">
        <f t="shared" si="21"/>
        <v>4318.7653119658107</v>
      </c>
    </row>
    <row r="180" spans="1:7" x14ac:dyDescent="0.35">
      <c r="A180" s="4">
        <f t="shared" si="18"/>
        <v>2025</v>
      </c>
      <c r="B180" s="4">
        <f t="shared" si="19"/>
        <v>11</v>
      </c>
      <c r="C180" s="13">
        <f>('2024'!E24-'2024'!E12)+'2025'!E12</f>
        <v>516154.80769230763</v>
      </c>
      <c r="D180" s="14">
        <f t="shared" si="15"/>
        <v>4942435.08974359</v>
      </c>
      <c r="E180" s="24">
        <f t="shared" si="16"/>
        <v>4698.4480982905989</v>
      </c>
      <c r="F180" s="10">
        <f t="shared" si="20"/>
        <v>531.526166666667</v>
      </c>
      <c r="G180" s="10">
        <f t="shared" si="21"/>
        <v>4318.7653119658107</v>
      </c>
    </row>
    <row r="181" spans="1:7" x14ac:dyDescent="0.35">
      <c r="A181" s="4">
        <f t="shared" si="18"/>
        <v>2025</v>
      </c>
      <c r="B181" s="4">
        <f t="shared" si="19"/>
        <v>12</v>
      </c>
      <c r="C181" s="13">
        <f>('2024'!E25-'2024'!E13)+'2025'!E13</f>
        <v>544911.8205128205</v>
      </c>
      <c r="D181" s="14">
        <f t="shared" si="15"/>
        <v>4986563.461538462</v>
      </c>
      <c r="E181" s="24">
        <f t="shared" si="16"/>
        <v>4743.8574166666676</v>
      </c>
      <c r="F181" s="10">
        <f t="shared" si="20"/>
        <v>575.654538461539</v>
      </c>
      <c r="G181" s="10">
        <f t="shared" si="21"/>
        <v>4318.7653119658107</v>
      </c>
    </row>
    <row r="182" spans="1:7" x14ac:dyDescent="0.35">
      <c r="A182" s="4">
        <f t="shared" si="18"/>
        <v>2026</v>
      </c>
      <c r="B182" s="4">
        <f t="shared" si="19"/>
        <v>1</v>
      </c>
      <c r="C182" s="13">
        <f>('2025'!E14-'2025'!E2)+'2026'!E2</f>
        <v>567384.33333333337</v>
      </c>
      <c r="D182" s="14">
        <f t="shared" si="15"/>
        <v>5068535.7051282041</v>
      </c>
      <c r="E182" s="24">
        <f t="shared" si="16"/>
        <v>4791.139444444445</v>
      </c>
      <c r="F182" s="10">
        <f t="shared" si="20"/>
        <v>657.62678205128111</v>
      </c>
      <c r="G182" s="10">
        <f t="shared" si="21"/>
        <v>4318.7653119658107</v>
      </c>
    </row>
    <row r="183" spans="1:7" x14ac:dyDescent="0.35">
      <c r="A183" s="4">
        <f t="shared" si="18"/>
        <v>2026</v>
      </c>
      <c r="B183" s="4">
        <f t="shared" si="19"/>
        <v>2</v>
      </c>
      <c r="C183" s="13">
        <f>('2025'!E15-'2025'!E3)+'2026'!E3</f>
        <v>561099.83333333337</v>
      </c>
      <c r="D183" s="14">
        <f t="shared" si="15"/>
        <v>5106379.576923077</v>
      </c>
      <c r="E183" s="24">
        <f t="shared" si="16"/>
        <v>4837.89776388889</v>
      </c>
      <c r="F183" s="10">
        <f t="shared" si="20"/>
        <v>695.47065384615394</v>
      </c>
      <c r="G183" s="10">
        <f t="shared" si="21"/>
        <v>4318.7653119658107</v>
      </c>
    </row>
    <row r="184" spans="1:7" x14ac:dyDescent="0.35">
      <c r="A184" s="4">
        <f t="shared" si="18"/>
        <v>2026</v>
      </c>
      <c r="B184" s="4">
        <f t="shared" si="19"/>
        <v>3</v>
      </c>
      <c r="C184" s="13">
        <f>('2025'!E16-'2025'!E4)+'2026'!E4</f>
        <v>554815.33333333337</v>
      </c>
      <c r="D184" s="14">
        <f t="shared" si="15"/>
        <v>5144223.448717948</v>
      </c>
      <c r="E184" s="24">
        <f t="shared" si="16"/>
        <v>4884.1323750000001</v>
      </c>
      <c r="F184" s="10">
        <f t="shared" si="20"/>
        <v>733.31452564102506</v>
      </c>
      <c r="G184" s="10">
        <f t="shared" si="21"/>
        <v>4318.7653119658107</v>
      </c>
    </row>
    <row r="185" spans="1:7" x14ac:dyDescent="0.35">
      <c r="A185" s="4">
        <f t="shared" si="18"/>
        <v>2026</v>
      </c>
      <c r="B185" s="4">
        <f t="shared" si="19"/>
        <v>4</v>
      </c>
      <c r="C185" s="13">
        <f>('2025'!E17-'2025'!E5)+'2026'!E5</f>
        <v>548530.83333333349</v>
      </c>
      <c r="D185" s="14">
        <f t="shared" si="15"/>
        <v>5182067.32051282</v>
      </c>
      <c r="E185" s="24">
        <f t="shared" si="16"/>
        <v>4929.8432777777771</v>
      </c>
      <c r="F185" s="10">
        <f t="shared" si="20"/>
        <v>771.15839743589709</v>
      </c>
      <c r="G185" s="10">
        <f t="shared" si="21"/>
        <v>4318.7653119658107</v>
      </c>
    </row>
    <row r="186" spans="1:7" x14ac:dyDescent="0.35">
      <c r="A186" s="4">
        <f t="shared" si="18"/>
        <v>2026</v>
      </c>
      <c r="B186" s="4">
        <f t="shared" si="19"/>
        <v>5</v>
      </c>
      <c r="C186" s="13">
        <f>('2025'!E18-'2025'!E6)+'2026'!E6</f>
        <v>542246.33333333337</v>
      </c>
      <c r="D186" s="14">
        <f t="shared" ref="D186:D241" si="22">C186+D174</f>
        <v>5219911.192307692</v>
      </c>
      <c r="E186" s="24">
        <f t="shared" si="16"/>
        <v>4975.0304722222227</v>
      </c>
      <c r="F186" s="10">
        <f t="shared" si="20"/>
        <v>809.002269230769</v>
      </c>
      <c r="G186" s="10">
        <f t="shared" si="21"/>
        <v>4318.7653119658107</v>
      </c>
    </row>
    <row r="187" spans="1:7" x14ac:dyDescent="0.35">
      <c r="A187" s="4">
        <f t="shared" si="18"/>
        <v>2026</v>
      </c>
      <c r="B187" s="4">
        <f t="shared" si="19"/>
        <v>6</v>
      </c>
      <c r="C187" s="13">
        <f>('2025'!E19-'2025'!E7)+'2026'!E7</f>
        <v>535961.83333333337</v>
      </c>
      <c r="D187" s="14">
        <f t="shared" si="22"/>
        <v>5257755.0641025649</v>
      </c>
      <c r="E187" s="24">
        <f t="shared" si="16"/>
        <v>5019.6939583333342</v>
      </c>
      <c r="F187" s="10">
        <f t="shared" si="20"/>
        <v>846.84614102564194</v>
      </c>
      <c r="G187" s="10">
        <f t="shared" si="21"/>
        <v>4318.7653119658107</v>
      </c>
    </row>
    <row r="188" spans="1:7" x14ac:dyDescent="0.35">
      <c r="A188" s="4">
        <f t="shared" si="18"/>
        <v>2026</v>
      </c>
      <c r="B188" s="4">
        <f t="shared" si="19"/>
        <v>7</v>
      </c>
      <c r="C188" s="13">
        <f>('2025'!E20-'2025'!E8)+'2026'!E8</f>
        <v>529677.33333333349</v>
      </c>
      <c r="D188" s="14">
        <f t="shared" si="22"/>
        <v>5295598.935897436</v>
      </c>
      <c r="E188" s="24">
        <f t="shared" si="16"/>
        <v>5063.8337361111107</v>
      </c>
      <c r="F188" s="10">
        <f t="shared" si="20"/>
        <v>884.69001282051295</v>
      </c>
      <c r="G188" s="10">
        <f t="shared" si="21"/>
        <v>4318.7653119658107</v>
      </c>
    </row>
    <row r="189" spans="1:7" x14ac:dyDescent="0.35">
      <c r="A189" s="4">
        <f t="shared" si="18"/>
        <v>2026</v>
      </c>
      <c r="B189" s="4">
        <f t="shared" si="19"/>
        <v>8</v>
      </c>
      <c r="C189" s="13">
        <f>('2025'!E21-'2025'!E9)+'2026'!E9</f>
        <v>523392.83333333343</v>
      </c>
      <c r="D189" s="14">
        <f t="shared" si="22"/>
        <v>5333442.807692307</v>
      </c>
      <c r="E189" s="24">
        <f t="shared" si="16"/>
        <v>5107.449805555555</v>
      </c>
      <c r="F189" s="10">
        <f t="shared" si="20"/>
        <v>922.53388461538407</v>
      </c>
      <c r="G189" s="10">
        <f t="shared" si="21"/>
        <v>4318.7653119658107</v>
      </c>
    </row>
    <row r="190" spans="1:7" x14ac:dyDescent="0.35">
      <c r="A190" s="4">
        <f t="shared" si="18"/>
        <v>2026</v>
      </c>
      <c r="B190" s="4">
        <f t="shared" si="19"/>
        <v>9</v>
      </c>
      <c r="C190" s="13">
        <f>('2025'!E22-'2025'!E10)+'2026'!E10</f>
        <v>517108.33333333343</v>
      </c>
      <c r="D190" s="14">
        <f t="shared" si="22"/>
        <v>5371286.679487179</v>
      </c>
      <c r="E190" s="24">
        <f t="shared" si="16"/>
        <v>5150.5421666666662</v>
      </c>
      <c r="F190" s="10">
        <f t="shared" si="20"/>
        <v>960.37775641025598</v>
      </c>
      <c r="G190" s="10">
        <f t="shared" si="21"/>
        <v>4318.7653119658107</v>
      </c>
    </row>
    <row r="191" spans="1:7" x14ac:dyDescent="0.35">
      <c r="A191" s="4">
        <f t="shared" si="18"/>
        <v>2026</v>
      </c>
      <c r="B191" s="4">
        <f t="shared" si="19"/>
        <v>10</v>
      </c>
      <c r="C191" s="13">
        <f>('2025'!E23-'2025'!E11)+'2026'!E11</f>
        <v>510823.83333333343</v>
      </c>
      <c r="D191" s="14">
        <f t="shared" si="22"/>
        <v>5409130.551282051</v>
      </c>
      <c r="E191" s="24">
        <f t="shared" si="16"/>
        <v>5193.1108194444432</v>
      </c>
      <c r="F191" s="10">
        <f t="shared" si="20"/>
        <v>998.22162820512801</v>
      </c>
      <c r="G191" s="10">
        <f t="shared" si="21"/>
        <v>4318.7653119658107</v>
      </c>
    </row>
    <row r="192" spans="1:7" x14ac:dyDescent="0.35">
      <c r="A192" s="4">
        <f t="shared" si="18"/>
        <v>2026</v>
      </c>
      <c r="B192" s="4">
        <f t="shared" si="19"/>
        <v>11</v>
      </c>
      <c r="C192" s="13">
        <f>('2025'!E24-'2025'!E12)+'2026'!E12</f>
        <v>504539.33333333343</v>
      </c>
      <c r="D192" s="14">
        <f t="shared" si="22"/>
        <v>5446974.423076923</v>
      </c>
      <c r="E192" s="24">
        <f t="shared" si="16"/>
        <v>5235.155763888888</v>
      </c>
      <c r="F192" s="10">
        <f t="shared" si="20"/>
        <v>1036.0654999999999</v>
      </c>
      <c r="G192" s="10">
        <f t="shared" si="21"/>
        <v>4318.7653119658107</v>
      </c>
    </row>
    <row r="193" spans="1:7" x14ac:dyDescent="0.35">
      <c r="A193" s="4">
        <f t="shared" si="18"/>
        <v>2026</v>
      </c>
      <c r="B193" s="4">
        <f t="shared" si="19"/>
        <v>12</v>
      </c>
      <c r="C193" s="13">
        <f>('2025'!E25-'2025'!E13)+'2026'!E13</f>
        <v>498254.83333333343</v>
      </c>
      <c r="D193" s="14">
        <f t="shared" si="22"/>
        <v>5484818.294871795</v>
      </c>
      <c r="E193" s="24">
        <f t="shared" si="16"/>
        <v>5276.6769999999988</v>
      </c>
      <c r="F193" s="10">
        <f t="shared" si="20"/>
        <v>1073.909371794872</v>
      </c>
      <c r="G193" s="10">
        <f t="shared" si="21"/>
        <v>4318.7653119658107</v>
      </c>
    </row>
    <row r="194" spans="1:7" x14ac:dyDescent="0.35">
      <c r="A194" s="4">
        <f t="shared" si="18"/>
        <v>2027</v>
      </c>
      <c r="B194" s="4">
        <f t="shared" si="19"/>
        <v>1</v>
      </c>
      <c r="C194" s="13">
        <f>('2026'!E14-'2026'!E2)+'2027'!E2</f>
        <v>492941.55769230763</v>
      </c>
      <c r="D194" s="14">
        <f t="shared" si="22"/>
        <v>5561477.2628205121</v>
      </c>
      <c r="E194" s="24">
        <f t="shared" si="16"/>
        <v>5317.7554631410239</v>
      </c>
      <c r="F194" s="10">
        <f t="shared" si="20"/>
        <v>1150.5683397435891</v>
      </c>
      <c r="G194" s="10">
        <f t="shared" si="21"/>
        <v>4318.7653119658107</v>
      </c>
    </row>
    <row r="195" spans="1:7" x14ac:dyDescent="0.35">
      <c r="A195" s="4">
        <f t="shared" si="18"/>
        <v>2027</v>
      </c>
      <c r="B195" s="4">
        <f t="shared" si="19"/>
        <v>2</v>
      </c>
      <c r="C195" s="13">
        <f>('2026'!E15-'2026'!E3)+'2027'!E3</f>
        <v>493912.78205128206</v>
      </c>
      <c r="D195" s="14">
        <f t="shared" si="22"/>
        <v>5600292.358974359</v>
      </c>
      <c r="E195" s="24">
        <f t="shared" si="16"/>
        <v>5358.9148616452985</v>
      </c>
      <c r="F195" s="10">
        <f t="shared" si="20"/>
        <v>1189.3834358974359</v>
      </c>
      <c r="G195" s="10">
        <f t="shared" si="21"/>
        <v>4318.7653119658107</v>
      </c>
    </row>
    <row r="196" spans="1:7" x14ac:dyDescent="0.35">
      <c r="A196" s="4">
        <f t="shared" si="18"/>
        <v>2027</v>
      </c>
      <c r="B196" s="4">
        <f t="shared" si="19"/>
        <v>3</v>
      </c>
      <c r="C196" s="13">
        <f>('2026'!E16-'2026'!E4)+'2027'!E4</f>
        <v>494884.00641025638</v>
      </c>
      <c r="D196" s="14">
        <f t="shared" si="22"/>
        <v>5639107.4551282041</v>
      </c>
      <c r="E196" s="24">
        <f t="shared" si="16"/>
        <v>5400.1551955128198</v>
      </c>
      <c r="F196" s="10">
        <f t="shared" si="20"/>
        <v>1228.1985320512811</v>
      </c>
      <c r="G196" s="10">
        <f t="shared" si="21"/>
        <v>4318.7653119658107</v>
      </c>
    </row>
    <row r="197" spans="1:7" x14ac:dyDescent="0.35">
      <c r="A197" s="4">
        <f t="shared" si="18"/>
        <v>2027</v>
      </c>
      <c r="B197" s="4">
        <f t="shared" si="19"/>
        <v>4</v>
      </c>
      <c r="C197" s="13">
        <f>('2026'!E17-'2026'!E5)+'2027'!E5</f>
        <v>495855.23076923075</v>
      </c>
      <c r="D197" s="14">
        <f t="shared" si="22"/>
        <v>5677922.551282051</v>
      </c>
      <c r="E197" s="24">
        <f t="shared" si="16"/>
        <v>5441.4764647435886</v>
      </c>
      <c r="F197" s="10">
        <f t="shared" si="20"/>
        <v>1267.013628205128</v>
      </c>
      <c r="G197" s="10">
        <f t="shared" si="21"/>
        <v>4318.7653119658107</v>
      </c>
    </row>
    <row r="198" spans="1:7" x14ac:dyDescent="0.35">
      <c r="A198" s="4">
        <f t="shared" si="18"/>
        <v>2027</v>
      </c>
      <c r="B198" s="4">
        <f t="shared" si="19"/>
        <v>5</v>
      </c>
      <c r="C198" s="13">
        <f>('2026'!E18-'2026'!E6)+'2027'!E6</f>
        <v>496826.45512820513</v>
      </c>
      <c r="D198" s="14">
        <f t="shared" si="22"/>
        <v>5716737.647435897</v>
      </c>
      <c r="E198" s="24">
        <f t="shared" si="16"/>
        <v>5482.878669337606</v>
      </c>
      <c r="F198" s="10">
        <f t="shared" si="20"/>
        <v>1305.8287243589741</v>
      </c>
      <c r="G198" s="10">
        <f t="shared" si="21"/>
        <v>4318.7653119658107</v>
      </c>
    </row>
    <row r="199" spans="1:7" x14ac:dyDescent="0.35">
      <c r="A199" s="4">
        <f t="shared" si="18"/>
        <v>2027</v>
      </c>
      <c r="B199" s="4">
        <f t="shared" si="19"/>
        <v>6</v>
      </c>
      <c r="C199" s="13">
        <f>('2026'!E19-'2026'!E7)+'2027'!E7</f>
        <v>497797.67948717944</v>
      </c>
      <c r="D199" s="14">
        <f t="shared" si="22"/>
        <v>5755552.743589744</v>
      </c>
      <c r="E199" s="24">
        <f t="shared" si="16"/>
        <v>5524.3618092948709</v>
      </c>
      <c r="F199" s="10">
        <f t="shared" si="20"/>
        <v>1344.6438205128209</v>
      </c>
      <c r="G199" s="10">
        <f t="shared" si="21"/>
        <v>4318.7653119658107</v>
      </c>
    </row>
    <row r="200" spans="1:7" x14ac:dyDescent="0.35">
      <c r="A200" s="4">
        <f t="shared" si="18"/>
        <v>2027</v>
      </c>
      <c r="B200" s="4">
        <f t="shared" si="19"/>
        <v>7</v>
      </c>
      <c r="C200" s="13">
        <f>('2026'!E20-'2026'!E8)+'2027'!E8</f>
        <v>498768.90384615381</v>
      </c>
      <c r="D200" s="14">
        <f t="shared" si="22"/>
        <v>5794367.83974359</v>
      </c>
      <c r="E200" s="24">
        <f t="shared" si="16"/>
        <v>5565.9258846153843</v>
      </c>
      <c r="F200" s="10">
        <f t="shared" si="20"/>
        <v>1383.4589166666669</v>
      </c>
      <c r="G200" s="10">
        <f t="shared" si="21"/>
        <v>4318.7653119658107</v>
      </c>
    </row>
    <row r="201" spans="1:7" x14ac:dyDescent="0.35">
      <c r="A201" s="4">
        <f t="shared" si="18"/>
        <v>2027</v>
      </c>
      <c r="B201" s="4">
        <f t="shared" si="19"/>
        <v>8</v>
      </c>
      <c r="C201" s="13">
        <f>('2026'!E21-'2026'!E9)+'2027'!E9</f>
        <v>499740.12820512819</v>
      </c>
      <c r="D201" s="14">
        <f t="shared" si="22"/>
        <v>5833182.9358974351</v>
      </c>
      <c r="E201" s="24">
        <f t="shared" si="16"/>
        <v>5607.5708952991454</v>
      </c>
      <c r="F201" s="10">
        <f t="shared" si="20"/>
        <v>1422.2740128205121</v>
      </c>
      <c r="G201" s="10">
        <f t="shared" si="21"/>
        <v>4318.7653119658107</v>
      </c>
    </row>
    <row r="202" spans="1:7" x14ac:dyDescent="0.35">
      <c r="A202" s="4">
        <f t="shared" si="18"/>
        <v>2027</v>
      </c>
      <c r="B202" s="4">
        <f t="shared" si="19"/>
        <v>9</v>
      </c>
      <c r="C202" s="13">
        <f>('2026'!E22-'2026'!E10)+'2027'!E10</f>
        <v>500711.3525641025</v>
      </c>
      <c r="D202" s="14">
        <f t="shared" si="22"/>
        <v>5871998.032051282</v>
      </c>
      <c r="E202" s="24">
        <f t="shared" si="16"/>
        <v>5649.2968413461531</v>
      </c>
      <c r="F202" s="10">
        <f t="shared" si="20"/>
        <v>1461.0891089743591</v>
      </c>
      <c r="G202" s="10">
        <f t="shared" si="21"/>
        <v>4318.7653119658107</v>
      </c>
    </row>
    <row r="203" spans="1:7" x14ac:dyDescent="0.35">
      <c r="A203" s="4">
        <f t="shared" si="18"/>
        <v>2027</v>
      </c>
      <c r="B203" s="4">
        <f t="shared" si="19"/>
        <v>10</v>
      </c>
      <c r="C203" s="13">
        <f>('2026'!E23-'2026'!E11)+'2027'!E11</f>
        <v>501682.57692307688</v>
      </c>
      <c r="D203" s="14">
        <f t="shared" si="22"/>
        <v>5910813.128205128</v>
      </c>
      <c r="E203" s="24">
        <f t="shared" si="16"/>
        <v>5691.1037227564111</v>
      </c>
      <c r="F203" s="10">
        <f t="shared" si="20"/>
        <v>1499.9042051282049</v>
      </c>
      <c r="G203" s="10">
        <f t="shared" si="21"/>
        <v>4318.7653119658107</v>
      </c>
    </row>
    <row r="204" spans="1:7" x14ac:dyDescent="0.35">
      <c r="A204" s="4">
        <f t="shared" si="18"/>
        <v>2027</v>
      </c>
      <c r="B204" s="4">
        <f t="shared" si="19"/>
        <v>11</v>
      </c>
      <c r="C204" s="13">
        <f>('2026'!E24-'2026'!E12)+'2027'!E12</f>
        <v>502653.80128205125</v>
      </c>
      <c r="D204" s="14">
        <f t="shared" si="22"/>
        <v>5949628.224358974</v>
      </c>
      <c r="E204" s="24">
        <f t="shared" si="16"/>
        <v>5732.9915395299149</v>
      </c>
      <c r="F204" s="10">
        <f t="shared" si="20"/>
        <v>1538.719301282051</v>
      </c>
      <c r="G204" s="10">
        <f t="shared" si="21"/>
        <v>4318.7653119658107</v>
      </c>
    </row>
    <row r="205" spans="1:7" x14ac:dyDescent="0.35">
      <c r="A205" s="4">
        <f t="shared" si="18"/>
        <v>2027</v>
      </c>
      <c r="B205" s="4">
        <f t="shared" si="19"/>
        <v>12</v>
      </c>
      <c r="C205" s="13">
        <f>('2026'!E25-'2026'!E13)+'2027'!E13</f>
        <v>503625.02564102563</v>
      </c>
      <c r="D205" s="14">
        <f t="shared" si="22"/>
        <v>5988443.320512821</v>
      </c>
      <c r="E205" s="24">
        <f t="shared" si="16"/>
        <v>5774.9602916666672</v>
      </c>
      <c r="F205" s="10">
        <f t="shared" si="20"/>
        <v>1577.534397435898</v>
      </c>
      <c r="G205" s="10">
        <f t="shared" si="21"/>
        <v>4318.7653119658107</v>
      </c>
    </row>
    <row r="206" spans="1:7" x14ac:dyDescent="0.35">
      <c r="A206" s="4">
        <f t="shared" si="18"/>
        <v>2028</v>
      </c>
      <c r="B206" s="4">
        <f t="shared" si="19"/>
        <v>1</v>
      </c>
      <c r="C206" s="13">
        <f>('2027'!E14-'2027'!E2)+'2028'!E2</f>
        <v>505766.07692307694</v>
      </c>
      <c r="D206" s="14">
        <f t="shared" si="22"/>
        <v>6067243.3397435891</v>
      </c>
      <c r="E206" s="24">
        <f t="shared" ref="E206:E241" si="23">AVERAGE(D195:D206)/1000</f>
        <v>5817.1074647435889</v>
      </c>
      <c r="F206" s="10">
        <f t="shared" si="20"/>
        <v>1656.3344166666661</v>
      </c>
      <c r="G206" s="10">
        <f t="shared" si="21"/>
        <v>4318.7653119658107</v>
      </c>
    </row>
    <row r="207" spans="1:7" x14ac:dyDescent="0.35">
      <c r="A207" s="4">
        <f t="shared" ref="A207:A241" si="24">A195+1</f>
        <v>2028</v>
      </c>
      <c r="B207" s="4">
        <f t="shared" ref="B207:B241" si="25">B195</f>
        <v>2</v>
      </c>
      <c r="C207" s="13">
        <f>('2027'!E15-'2027'!E3)+'2028'!E3</f>
        <v>506935.90384615387</v>
      </c>
      <c r="D207" s="14">
        <f t="shared" si="22"/>
        <v>6107228.262820513</v>
      </c>
      <c r="E207" s="24">
        <f t="shared" si="23"/>
        <v>5859.3521233974361</v>
      </c>
      <c r="F207" s="10">
        <f t="shared" si="20"/>
        <v>1696.31933974359</v>
      </c>
      <c r="G207" s="10">
        <f t="shared" si="21"/>
        <v>4318.7653119658107</v>
      </c>
    </row>
    <row r="208" spans="1:7" x14ac:dyDescent="0.35">
      <c r="A208" s="4">
        <f t="shared" si="24"/>
        <v>2028</v>
      </c>
      <c r="B208" s="4">
        <f t="shared" si="25"/>
        <v>3</v>
      </c>
      <c r="C208" s="13">
        <f>('2027'!E16-'2027'!E4)+'2028'!E4</f>
        <v>508105.73076923075</v>
      </c>
      <c r="D208" s="14">
        <f t="shared" si="22"/>
        <v>6147213.1858974351</v>
      </c>
      <c r="E208" s="24">
        <f t="shared" si="23"/>
        <v>5901.6942676282051</v>
      </c>
      <c r="F208" s="10">
        <f t="shared" si="20"/>
        <v>1736.3042628205121</v>
      </c>
      <c r="G208" s="10">
        <f t="shared" si="21"/>
        <v>4318.7653119658107</v>
      </c>
    </row>
    <row r="209" spans="1:7" x14ac:dyDescent="0.35">
      <c r="A209" s="4">
        <f t="shared" si="24"/>
        <v>2028</v>
      </c>
      <c r="B209" s="4">
        <f t="shared" si="25"/>
        <v>4</v>
      </c>
      <c r="C209" s="13">
        <f>('2027'!E17-'2027'!E5)+'2028'!E5</f>
        <v>509275.55769230769</v>
      </c>
      <c r="D209" s="14">
        <f t="shared" si="22"/>
        <v>6187198.108974359</v>
      </c>
      <c r="E209" s="24">
        <f t="shared" si="23"/>
        <v>5944.1338974358969</v>
      </c>
      <c r="F209" s="10">
        <f t="shared" si="20"/>
        <v>1776.289185897436</v>
      </c>
      <c r="G209" s="10">
        <f t="shared" si="21"/>
        <v>4318.7653119658107</v>
      </c>
    </row>
    <row r="210" spans="1:7" x14ac:dyDescent="0.35">
      <c r="A210" s="4">
        <f t="shared" si="24"/>
        <v>2028</v>
      </c>
      <c r="B210" s="4">
        <f t="shared" si="25"/>
        <v>5</v>
      </c>
      <c r="C210" s="13">
        <f>('2027'!E18-'2027'!E6)+'2028'!E6</f>
        <v>510445.38461538462</v>
      </c>
      <c r="D210" s="14">
        <f t="shared" si="22"/>
        <v>6227183.032051282</v>
      </c>
      <c r="E210" s="24">
        <f t="shared" si="23"/>
        <v>5986.6710128205132</v>
      </c>
      <c r="F210" s="10">
        <f t="shared" si="20"/>
        <v>1816.274108974359</v>
      </c>
      <c r="G210" s="10">
        <f t="shared" si="21"/>
        <v>4318.7653119658107</v>
      </c>
    </row>
    <row r="211" spans="1:7" x14ac:dyDescent="0.35">
      <c r="A211" s="4">
        <f t="shared" si="24"/>
        <v>2028</v>
      </c>
      <c r="B211" s="4">
        <f t="shared" si="25"/>
        <v>6</v>
      </c>
      <c r="C211" s="13">
        <f>('2027'!E19-'2027'!E7)+'2028'!E7</f>
        <v>511615.2115384615</v>
      </c>
      <c r="D211" s="14">
        <f t="shared" si="22"/>
        <v>6267167.9551282059</v>
      </c>
      <c r="E211" s="24">
        <f t="shared" si="23"/>
        <v>6029.3056137820513</v>
      </c>
      <c r="F211" s="10">
        <f t="shared" si="20"/>
        <v>1856.2590320512829</v>
      </c>
      <c r="G211" s="10">
        <f t="shared" si="21"/>
        <v>4318.7653119658107</v>
      </c>
    </row>
    <row r="212" spans="1:7" x14ac:dyDescent="0.35">
      <c r="A212" s="4">
        <f t="shared" si="24"/>
        <v>2028</v>
      </c>
      <c r="B212" s="4">
        <f t="shared" si="25"/>
        <v>7</v>
      </c>
      <c r="C212" s="13">
        <f>('2027'!E20-'2027'!E8)+'2028'!E8</f>
        <v>512785.03846153844</v>
      </c>
      <c r="D212" s="14">
        <f t="shared" si="22"/>
        <v>6307152.878205128</v>
      </c>
      <c r="E212" s="24">
        <f t="shared" si="23"/>
        <v>6072.0377003205122</v>
      </c>
      <c r="F212" s="10">
        <f t="shared" si="20"/>
        <v>1896.243955128205</v>
      </c>
      <c r="G212" s="10">
        <f t="shared" si="21"/>
        <v>4318.7653119658107</v>
      </c>
    </row>
    <row r="213" spans="1:7" x14ac:dyDescent="0.35">
      <c r="A213" s="4">
        <f t="shared" si="24"/>
        <v>2028</v>
      </c>
      <c r="B213" s="4">
        <f t="shared" si="25"/>
        <v>8</v>
      </c>
      <c r="C213" s="13">
        <f>('2027'!E21-'2027'!E9)+'2028'!E9</f>
        <v>513954.86538461538</v>
      </c>
      <c r="D213" s="14">
        <f t="shared" si="22"/>
        <v>6347137.8012820501</v>
      </c>
      <c r="E213" s="24">
        <f t="shared" si="23"/>
        <v>6114.8672724358967</v>
      </c>
      <c r="F213" s="10">
        <f t="shared" si="20"/>
        <v>1936.2288782051271</v>
      </c>
      <c r="G213" s="10">
        <f t="shared" si="21"/>
        <v>4318.7653119658107</v>
      </c>
    </row>
    <row r="214" spans="1:7" x14ac:dyDescent="0.35">
      <c r="A214" s="4">
        <f t="shared" si="24"/>
        <v>2028</v>
      </c>
      <c r="B214" s="4">
        <f t="shared" si="25"/>
        <v>9</v>
      </c>
      <c r="C214" s="13">
        <f>('2027'!E22-'2027'!E10)+'2028'!E10</f>
        <v>515124.69230769231</v>
      </c>
      <c r="D214" s="14">
        <f t="shared" si="22"/>
        <v>6387122.724358974</v>
      </c>
      <c r="E214" s="24">
        <f t="shared" si="23"/>
        <v>6157.7943301282048</v>
      </c>
      <c r="F214" s="10">
        <f t="shared" si="20"/>
        <v>1976.213801282051</v>
      </c>
      <c r="G214" s="10">
        <f t="shared" si="21"/>
        <v>4318.7653119658107</v>
      </c>
    </row>
    <row r="215" spans="1:7" x14ac:dyDescent="0.35">
      <c r="A215" s="4">
        <f t="shared" si="24"/>
        <v>2028</v>
      </c>
      <c r="B215" s="4">
        <f t="shared" si="25"/>
        <v>10</v>
      </c>
      <c r="C215" s="13">
        <f>('2027'!E23-'2027'!E11)+'2028'!E11</f>
        <v>516294.51923076925</v>
      </c>
      <c r="D215" s="14">
        <f t="shared" si="22"/>
        <v>6427107.647435897</v>
      </c>
      <c r="E215" s="24">
        <f t="shared" si="23"/>
        <v>6200.8188733974357</v>
      </c>
      <c r="F215" s="10">
        <f t="shared" si="20"/>
        <v>2016.198724358974</v>
      </c>
      <c r="G215" s="10">
        <f t="shared" si="21"/>
        <v>4318.7653119658107</v>
      </c>
    </row>
    <row r="216" spans="1:7" x14ac:dyDescent="0.35">
      <c r="A216" s="4">
        <f t="shared" si="24"/>
        <v>2028</v>
      </c>
      <c r="B216" s="4">
        <f t="shared" si="25"/>
        <v>11</v>
      </c>
      <c r="C216" s="13">
        <f>('2027'!E24-'2027'!E12)+'2028'!E12</f>
        <v>517464.34615384613</v>
      </c>
      <c r="D216" s="14">
        <f t="shared" si="22"/>
        <v>6467092.57051282</v>
      </c>
      <c r="E216" s="24">
        <f t="shared" si="23"/>
        <v>6243.9409022435893</v>
      </c>
      <c r="F216" s="10">
        <f t="shared" si="20"/>
        <v>2056.183647435897</v>
      </c>
      <c r="G216" s="10">
        <f t="shared" si="21"/>
        <v>4318.7653119658107</v>
      </c>
    </row>
    <row r="217" spans="1:7" x14ac:dyDescent="0.35">
      <c r="A217" s="4">
        <f t="shared" si="24"/>
        <v>2028</v>
      </c>
      <c r="B217" s="4">
        <f t="shared" si="25"/>
        <v>12</v>
      </c>
      <c r="C217" s="13">
        <f>('2027'!E25-'2027'!E13)+'2028'!E13</f>
        <v>518634.17307692306</v>
      </c>
      <c r="D217" s="14">
        <f t="shared" si="22"/>
        <v>6507077.493589744</v>
      </c>
      <c r="E217" s="24">
        <f t="shared" si="23"/>
        <v>6287.1604166666666</v>
      </c>
      <c r="F217" s="10">
        <f t="shared" si="20"/>
        <v>2096.1685705128211</v>
      </c>
      <c r="G217" s="10">
        <f t="shared" si="21"/>
        <v>4318.7653119658107</v>
      </c>
    </row>
    <row r="218" spans="1:7" x14ac:dyDescent="0.35">
      <c r="A218" s="4">
        <f t="shared" si="24"/>
        <v>2029</v>
      </c>
      <c r="B218" s="4">
        <f t="shared" si="25"/>
        <v>1</v>
      </c>
      <c r="C218" s="13">
        <f>('2028'!E14-'2028'!E2)+'2029'!E2</f>
        <v>521108.89743589744</v>
      </c>
      <c r="D218" s="14">
        <f t="shared" si="22"/>
        <v>6588352.2371794861</v>
      </c>
      <c r="E218" s="24">
        <f t="shared" si="23"/>
        <v>6330.5861581196586</v>
      </c>
      <c r="F218" s="10">
        <f t="shared" si="20"/>
        <v>2177.4433141025629</v>
      </c>
      <c r="G218" s="10">
        <f t="shared" si="21"/>
        <v>4318.7653119658107</v>
      </c>
    </row>
    <row r="219" spans="1:7" x14ac:dyDescent="0.35">
      <c r="A219" s="4">
        <f t="shared" si="24"/>
        <v>2029</v>
      </c>
      <c r="B219" s="4">
        <f t="shared" si="25"/>
        <v>2</v>
      </c>
      <c r="C219" s="13">
        <f>('2028'!E15-'2028'!E3)+'2029'!E3</f>
        <v>522413.79487179487</v>
      </c>
      <c r="D219" s="14">
        <f t="shared" si="22"/>
        <v>6629642.057692308</v>
      </c>
      <c r="E219" s="24">
        <f t="shared" si="23"/>
        <v>6374.12064102564</v>
      </c>
      <c r="F219" s="10">
        <f t="shared" si="20"/>
        <v>2218.7331346153851</v>
      </c>
      <c r="G219" s="10">
        <f t="shared" si="21"/>
        <v>4318.7653119658107</v>
      </c>
    </row>
    <row r="220" spans="1:7" x14ac:dyDescent="0.35">
      <c r="A220" s="4">
        <f t="shared" si="24"/>
        <v>2029</v>
      </c>
      <c r="B220" s="4">
        <f t="shared" si="25"/>
        <v>3</v>
      </c>
      <c r="C220" s="13">
        <f>('2028'!E16-'2028'!E4)+'2029'!E4</f>
        <v>523718.69230769225</v>
      </c>
      <c r="D220" s="14">
        <f t="shared" si="22"/>
        <v>6670931.8782051271</v>
      </c>
      <c r="E220" s="24">
        <f t="shared" si="23"/>
        <v>6417.7638653846152</v>
      </c>
      <c r="F220" s="10">
        <f t="shared" si="20"/>
        <v>2260.0229551282041</v>
      </c>
      <c r="G220" s="10">
        <f t="shared" si="21"/>
        <v>4318.7653119658107</v>
      </c>
    </row>
    <row r="221" spans="1:7" x14ac:dyDescent="0.35">
      <c r="A221" s="4">
        <f t="shared" si="24"/>
        <v>2029</v>
      </c>
      <c r="B221" s="4">
        <f t="shared" si="25"/>
        <v>4</v>
      </c>
      <c r="C221" s="13">
        <f>('2028'!E17-'2028'!E5)+'2029'!E5</f>
        <v>525023.58974358975</v>
      </c>
      <c r="D221" s="14">
        <f t="shared" si="22"/>
        <v>6712221.698717949</v>
      </c>
      <c r="E221" s="24">
        <f t="shared" si="23"/>
        <v>6461.5158311965797</v>
      </c>
      <c r="F221" s="10">
        <f t="shared" si="20"/>
        <v>2301.3127756410258</v>
      </c>
      <c r="G221" s="10">
        <f t="shared" si="21"/>
        <v>4318.7653119658107</v>
      </c>
    </row>
    <row r="222" spans="1:7" x14ac:dyDescent="0.35">
      <c r="A222" s="4">
        <f t="shared" si="24"/>
        <v>2029</v>
      </c>
      <c r="B222" s="4">
        <f t="shared" si="25"/>
        <v>5</v>
      </c>
      <c r="C222" s="13">
        <f>('2028'!E18-'2028'!E6)+'2029'!E6</f>
        <v>526328.48717948725</v>
      </c>
      <c r="D222" s="14">
        <f t="shared" si="22"/>
        <v>6753511.519230769</v>
      </c>
      <c r="E222" s="24">
        <f t="shared" si="23"/>
        <v>6505.3765384615372</v>
      </c>
      <c r="F222" s="10">
        <f t="shared" si="20"/>
        <v>2342.6025961538462</v>
      </c>
      <c r="G222" s="10">
        <f t="shared" si="21"/>
        <v>4318.7653119658107</v>
      </c>
    </row>
    <row r="223" spans="1:7" x14ac:dyDescent="0.35">
      <c r="A223" s="4">
        <f t="shared" si="24"/>
        <v>2029</v>
      </c>
      <c r="B223" s="4">
        <f t="shared" si="25"/>
        <v>6</v>
      </c>
      <c r="C223" s="13">
        <f>('2028'!E19-'2028'!E7)+'2029'!E7</f>
        <v>527633.38461538451</v>
      </c>
      <c r="D223" s="14">
        <f t="shared" si="22"/>
        <v>6794801.33974359</v>
      </c>
      <c r="E223" s="24">
        <f t="shared" si="23"/>
        <v>6549.3459871794867</v>
      </c>
      <c r="F223" s="10">
        <f t="shared" si="20"/>
        <v>2383.892416666667</v>
      </c>
      <c r="G223" s="10">
        <f t="shared" si="21"/>
        <v>4318.7653119658107</v>
      </c>
    </row>
    <row r="224" spans="1:7" x14ac:dyDescent="0.35">
      <c r="A224" s="4">
        <f t="shared" si="24"/>
        <v>2029</v>
      </c>
      <c r="B224" s="4">
        <f t="shared" si="25"/>
        <v>7</v>
      </c>
      <c r="C224" s="13">
        <f>('2028'!E20-'2028'!E8)+'2029'!E8</f>
        <v>528938.282051282</v>
      </c>
      <c r="D224" s="14">
        <f t="shared" si="22"/>
        <v>6836091.16025641</v>
      </c>
      <c r="E224" s="24">
        <f t="shared" si="23"/>
        <v>6593.4241773504282</v>
      </c>
      <c r="F224" s="10">
        <f t="shared" si="20"/>
        <v>2425.1822371794869</v>
      </c>
      <c r="G224" s="10">
        <f t="shared" si="21"/>
        <v>4318.7653119658107</v>
      </c>
    </row>
    <row r="225" spans="1:7" x14ac:dyDescent="0.35">
      <c r="A225" s="4">
        <f t="shared" si="24"/>
        <v>2029</v>
      </c>
      <c r="B225" s="4">
        <f t="shared" si="25"/>
        <v>8</v>
      </c>
      <c r="C225" s="13">
        <f>('2028'!E21-'2028'!E9)+'2029'!E9</f>
        <v>530243.1794871795</v>
      </c>
      <c r="D225" s="14">
        <f t="shared" si="22"/>
        <v>6877380.9807692301</v>
      </c>
      <c r="E225" s="24">
        <f t="shared" si="23"/>
        <v>6637.6111089743599</v>
      </c>
      <c r="F225" s="10">
        <f t="shared" si="20"/>
        <v>2466.4720576923069</v>
      </c>
      <c r="G225" s="10">
        <f t="shared" si="21"/>
        <v>4318.7653119658107</v>
      </c>
    </row>
    <row r="226" spans="1:7" x14ac:dyDescent="0.35">
      <c r="A226" s="4">
        <f t="shared" si="24"/>
        <v>2029</v>
      </c>
      <c r="B226" s="4">
        <f t="shared" si="25"/>
        <v>9</v>
      </c>
      <c r="C226" s="13">
        <f>('2028'!E22-'2028'!E10)+'2029'!E10</f>
        <v>531548.07692307699</v>
      </c>
      <c r="D226" s="14">
        <f t="shared" si="22"/>
        <v>6918670.801282051</v>
      </c>
      <c r="E226" s="24">
        <f t="shared" si="23"/>
        <v>6681.906782051281</v>
      </c>
      <c r="F226" s="10">
        <f t="shared" si="20"/>
        <v>2507.7618782051281</v>
      </c>
      <c r="G226" s="10">
        <f t="shared" si="21"/>
        <v>4318.7653119658107</v>
      </c>
    </row>
    <row r="227" spans="1:7" x14ac:dyDescent="0.35">
      <c r="A227" s="4">
        <f t="shared" si="24"/>
        <v>2029</v>
      </c>
      <c r="B227" s="4">
        <f t="shared" si="25"/>
        <v>10</v>
      </c>
      <c r="C227" s="13">
        <f>('2028'!E23-'2028'!E11)+'2029'!E11</f>
        <v>532852.97435897426</v>
      </c>
      <c r="D227" s="14">
        <f t="shared" si="22"/>
        <v>6959960.6217948711</v>
      </c>
      <c r="E227" s="24">
        <f t="shared" si="23"/>
        <v>6726.3111965811959</v>
      </c>
      <c r="F227" s="10">
        <f t="shared" si="20"/>
        <v>2549.0516987179481</v>
      </c>
      <c r="G227" s="10">
        <f t="shared" si="21"/>
        <v>4318.7653119658107</v>
      </c>
    </row>
    <row r="228" spans="1:7" x14ac:dyDescent="0.35">
      <c r="A228" s="4">
        <f t="shared" si="24"/>
        <v>2029</v>
      </c>
      <c r="B228" s="4">
        <f t="shared" si="25"/>
        <v>11</v>
      </c>
      <c r="C228" s="13">
        <f>('2028'!E24-'2028'!E12)+'2029'!E12</f>
        <v>534157.87179487175</v>
      </c>
      <c r="D228" s="14">
        <f t="shared" si="22"/>
        <v>7001250.442307692</v>
      </c>
      <c r="E228" s="24">
        <f t="shared" si="23"/>
        <v>6770.8243525641028</v>
      </c>
      <c r="F228" s="10">
        <f t="shared" si="20"/>
        <v>2590.3415192307689</v>
      </c>
      <c r="G228" s="10">
        <f t="shared" si="21"/>
        <v>4318.7653119658107</v>
      </c>
    </row>
    <row r="229" spans="1:7" x14ac:dyDescent="0.35">
      <c r="A229" s="4">
        <f t="shared" si="24"/>
        <v>2029</v>
      </c>
      <c r="B229" s="4">
        <f t="shared" si="25"/>
        <v>12</v>
      </c>
      <c r="C229" s="13">
        <f>('2028'!E25-'2028'!E13)+'2029'!E13</f>
        <v>535462.76923076925</v>
      </c>
      <c r="D229" s="14">
        <f t="shared" si="22"/>
        <v>7042540.262820513</v>
      </c>
      <c r="E229" s="24">
        <f t="shared" si="23"/>
        <v>6815.4462499999991</v>
      </c>
      <c r="F229" s="10">
        <f t="shared" si="20"/>
        <v>2631.6313397435902</v>
      </c>
      <c r="G229" s="10">
        <f t="shared" si="21"/>
        <v>4318.7653119658107</v>
      </c>
    </row>
    <row r="230" spans="1:7" x14ac:dyDescent="0.35">
      <c r="A230" s="4">
        <f t="shared" si="24"/>
        <v>2030</v>
      </c>
      <c r="B230" s="4">
        <f t="shared" si="25"/>
        <v>1</v>
      </c>
      <c r="C230" s="13">
        <f>('2029'!E14-'2029'!E2)+'2030'!E2</f>
        <v>538223.90384615376</v>
      </c>
      <c r="D230" s="14">
        <f t="shared" si="22"/>
        <v>7126576.1410256401</v>
      </c>
      <c r="E230" s="24">
        <f t="shared" si="23"/>
        <v>6860.2982419871787</v>
      </c>
      <c r="F230" s="10">
        <f t="shared" si="20"/>
        <v>2715.6672179487173</v>
      </c>
      <c r="G230" s="10">
        <f t="shared" si="21"/>
        <v>4318.7653119658107</v>
      </c>
    </row>
    <row r="231" spans="1:7" x14ac:dyDescent="0.35">
      <c r="A231" s="4">
        <f t="shared" si="24"/>
        <v>2030</v>
      </c>
      <c r="B231" s="4">
        <f t="shared" si="25"/>
        <v>2</v>
      </c>
      <c r="C231" s="13">
        <f>('2029'!E15-'2029'!E3)+'2030'!E3</f>
        <v>539680.141025641</v>
      </c>
      <c r="D231" s="14">
        <f t="shared" si="22"/>
        <v>7169322.198717949</v>
      </c>
      <c r="E231" s="24">
        <f t="shared" si="23"/>
        <v>6905.2715870726479</v>
      </c>
      <c r="F231" s="10">
        <f t="shared" si="20"/>
        <v>2758.4132756410258</v>
      </c>
      <c r="G231" s="10">
        <f t="shared" si="21"/>
        <v>4318.7653119658107</v>
      </c>
    </row>
    <row r="232" spans="1:7" x14ac:dyDescent="0.35">
      <c r="A232" s="4">
        <f t="shared" si="24"/>
        <v>2030</v>
      </c>
      <c r="B232" s="4">
        <f t="shared" si="25"/>
        <v>3</v>
      </c>
      <c r="C232" s="13">
        <f>('2029'!E16-'2029'!E4)+'2030'!E4</f>
        <v>541136.37820512825</v>
      </c>
      <c r="D232" s="14">
        <f t="shared" si="22"/>
        <v>7212068.2564102551</v>
      </c>
      <c r="E232" s="24">
        <f t="shared" si="23"/>
        <v>6950.3662852564094</v>
      </c>
      <c r="F232" s="10">
        <f t="shared" si="20"/>
        <v>2801.1593333333321</v>
      </c>
      <c r="G232" s="10">
        <f t="shared" si="21"/>
        <v>4318.7653119658107</v>
      </c>
    </row>
    <row r="233" spans="1:7" x14ac:dyDescent="0.35">
      <c r="A233" s="4">
        <f t="shared" si="24"/>
        <v>2030</v>
      </c>
      <c r="B233" s="4">
        <f t="shared" si="25"/>
        <v>4</v>
      </c>
      <c r="C233" s="13">
        <f>('2029'!E17-'2029'!E5)+'2030'!E5</f>
        <v>542592.61538461538</v>
      </c>
      <c r="D233" s="14">
        <f t="shared" si="22"/>
        <v>7254814.314102564</v>
      </c>
      <c r="E233" s="24">
        <f t="shared" si="23"/>
        <v>6995.5823365384604</v>
      </c>
      <c r="F233" s="10">
        <f t="shared" ref="F233:F241" si="26">(D233-$D$167)/1000</f>
        <v>2843.9053910256412</v>
      </c>
      <c r="G233" s="10">
        <f t="shared" ref="G233:G241" si="27">G232</f>
        <v>4318.7653119658107</v>
      </c>
    </row>
    <row r="234" spans="1:7" x14ac:dyDescent="0.35">
      <c r="A234" s="4">
        <f t="shared" si="24"/>
        <v>2030</v>
      </c>
      <c r="B234" s="4">
        <f t="shared" si="25"/>
        <v>5</v>
      </c>
      <c r="C234" s="13">
        <f>('2029'!E18-'2029'!E6)+'2030'!E6</f>
        <v>544048.8525641025</v>
      </c>
      <c r="D234" s="14">
        <f t="shared" si="22"/>
        <v>7297560.371794872</v>
      </c>
      <c r="E234" s="24">
        <f t="shared" si="23"/>
        <v>7040.9197409188027</v>
      </c>
      <c r="F234" s="10">
        <f t="shared" si="26"/>
        <v>2886.6514487179488</v>
      </c>
      <c r="G234" s="10">
        <f t="shared" si="27"/>
        <v>4318.7653119658107</v>
      </c>
    </row>
    <row r="235" spans="1:7" x14ac:dyDescent="0.35">
      <c r="A235" s="4">
        <f t="shared" si="24"/>
        <v>2030</v>
      </c>
      <c r="B235" s="4">
        <f t="shared" si="25"/>
        <v>6</v>
      </c>
      <c r="C235" s="13">
        <f>('2029'!E19-'2029'!E7)+'2030'!E7</f>
        <v>545505.08974358975</v>
      </c>
      <c r="D235" s="14">
        <f t="shared" si="22"/>
        <v>7340306.42948718</v>
      </c>
      <c r="E235" s="24">
        <f t="shared" si="23"/>
        <v>7086.3784983974356</v>
      </c>
      <c r="F235" s="10">
        <f t="shared" si="26"/>
        <v>2929.3975064102569</v>
      </c>
      <c r="G235" s="10">
        <f t="shared" si="27"/>
        <v>4318.7653119658107</v>
      </c>
    </row>
    <row r="236" spans="1:7" x14ac:dyDescent="0.35">
      <c r="A236" s="4">
        <f t="shared" si="24"/>
        <v>2030</v>
      </c>
      <c r="B236" s="4">
        <f t="shared" si="25"/>
        <v>7</v>
      </c>
      <c r="C236" s="13">
        <f>('2029'!E20-'2029'!E8)+'2030'!E8</f>
        <v>546961.32692307699</v>
      </c>
      <c r="D236" s="14">
        <f t="shared" si="22"/>
        <v>7383052.487179487</v>
      </c>
      <c r="E236" s="24">
        <f t="shared" si="23"/>
        <v>7131.9586089743589</v>
      </c>
      <c r="F236" s="10">
        <f t="shared" si="26"/>
        <v>2972.1435641025641</v>
      </c>
      <c r="G236" s="10">
        <f t="shared" si="27"/>
        <v>4318.7653119658107</v>
      </c>
    </row>
    <row r="237" spans="1:7" x14ac:dyDescent="0.35">
      <c r="A237" s="4">
        <f t="shared" si="24"/>
        <v>2030</v>
      </c>
      <c r="B237" s="4">
        <f t="shared" si="25"/>
        <v>8</v>
      </c>
      <c r="C237" s="13">
        <f>('2029'!E21-'2029'!E9)+'2030'!E9</f>
        <v>548417.56410256401</v>
      </c>
      <c r="D237" s="14">
        <f t="shared" si="22"/>
        <v>7425798.5448717941</v>
      </c>
      <c r="E237" s="24">
        <f t="shared" si="23"/>
        <v>7177.6600726495717</v>
      </c>
      <c r="F237" s="10">
        <f t="shared" si="26"/>
        <v>3014.8896217948709</v>
      </c>
      <c r="G237" s="10">
        <f t="shared" si="27"/>
        <v>4318.7653119658107</v>
      </c>
    </row>
    <row r="238" spans="1:7" x14ac:dyDescent="0.35">
      <c r="A238" s="4">
        <f t="shared" si="24"/>
        <v>2030</v>
      </c>
      <c r="B238" s="4">
        <f t="shared" si="25"/>
        <v>9</v>
      </c>
      <c r="C238" s="13">
        <f>('2029'!E22-'2029'!E10)+'2030'!E10</f>
        <v>549873.80128205125</v>
      </c>
      <c r="D238" s="14">
        <f t="shared" si="22"/>
        <v>7468544.602564102</v>
      </c>
      <c r="E238" s="24">
        <f t="shared" si="23"/>
        <v>7223.4828894230759</v>
      </c>
      <c r="F238" s="10">
        <f t="shared" si="26"/>
        <v>3057.635679487179</v>
      </c>
      <c r="G238" s="10">
        <f t="shared" si="27"/>
        <v>4318.7653119658107</v>
      </c>
    </row>
    <row r="239" spans="1:7" x14ac:dyDescent="0.35">
      <c r="A239" s="4">
        <f t="shared" si="24"/>
        <v>2030</v>
      </c>
      <c r="B239" s="4">
        <f t="shared" si="25"/>
        <v>10</v>
      </c>
      <c r="C239" s="13">
        <f>('2029'!E23-'2029'!E11)+'2030'!E11</f>
        <v>551330.0384615385</v>
      </c>
      <c r="D239" s="14">
        <f t="shared" si="22"/>
        <v>7511290.66025641</v>
      </c>
      <c r="E239" s="24">
        <f t="shared" si="23"/>
        <v>7269.4270592948715</v>
      </c>
      <c r="F239" s="10">
        <f t="shared" si="26"/>
        <v>3100.3817371794871</v>
      </c>
      <c r="G239" s="10">
        <f t="shared" si="27"/>
        <v>4318.7653119658107</v>
      </c>
    </row>
    <row r="240" spans="1:7" x14ac:dyDescent="0.35">
      <c r="A240" s="4">
        <f t="shared" si="24"/>
        <v>2030</v>
      </c>
      <c r="B240" s="4">
        <f t="shared" si="25"/>
        <v>11</v>
      </c>
      <c r="C240" s="13">
        <f>('2029'!E24-'2029'!E12)+'2030'!E12</f>
        <v>552786.27564102563</v>
      </c>
      <c r="D240" s="14">
        <f t="shared" si="22"/>
        <v>7554036.717948718</v>
      </c>
      <c r="E240" s="24">
        <f t="shared" si="23"/>
        <v>7315.4925822649566</v>
      </c>
      <c r="F240" s="10">
        <f t="shared" si="26"/>
        <v>3143.1277948717948</v>
      </c>
      <c r="G240" s="10">
        <f t="shared" si="27"/>
        <v>4318.7653119658107</v>
      </c>
    </row>
    <row r="241" spans="1:7" x14ac:dyDescent="0.35">
      <c r="A241" s="4">
        <f t="shared" si="24"/>
        <v>2030</v>
      </c>
      <c r="B241" s="4">
        <f t="shared" si="25"/>
        <v>12</v>
      </c>
      <c r="C241" s="13">
        <f>('2029'!E25-'2029'!E13)+'2030'!E13</f>
        <v>554242.51282051275</v>
      </c>
      <c r="D241" s="14">
        <f t="shared" si="22"/>
        <v>7596782.775641026</v>
      </c>
      <c r="E241" s="24">
        <f t="shared" si="23"/>
        <v>7361.6794583333331</v>
      </c>
      <c r="F241" s="10">
        <f t="shared" si="26"/>
        <v>3185.8738525641029</v>
      </c>
      <c r="G241" s="10">
        <f t="shared" si="27"/>
        <v>4318.7653119658107</v>
      </c>
    </row>
    <row r="242" spans="1:7" x14ac:dyDescent="0.35">
      <c r="A242" s="4"/>
      <c r="B242" s="4"/>
    </row>
    <row r="243" spans="1:7" x14ac:dyDescent="0.35">
      <c r="A243" s="4"/>
      <c r="B243" s="4"/>
    </row>
    <row r="244" spans="1:7" x14ac:dyDescent="0.35">
      <c r="A244" s="4"/>
      <c r="B244" s="4"/>
    </row>
    <row r="245" spans="1:7" x14ac:dyDescent="0.35">
      <c r="A245" s="4"/>
      <c r="B245" s="4"/>
    </row>
    <row r="246" spans="1:7" x14ac:dyDescent="0.35">
      <c r="A246" s="4"/>
      <c r="B246" s="4"/>
    </row>
    <row r="247" spans="1:7" x14ac:dyDescent="0.35">
      <c r="A247" s="4"/>
      <c r="B247" s="4"/>
    </row>
    <row r="248" spans="1:7" x14ac:dyDescent="0.35">
      <c r="A248" s="4"/>
    </row>
    <row r="249" spans="1:7" x14ac:dyDescent="0.35">
      <c r="A249" s="4"/>
    </row>
    <row r="250" spans="1:7" x14ac:dyDescent="0.35">
      <c r="A250" s="4"/>
    </row>
    <row r="251" spans="1:7" x14ac:dyDescent="0.35">
      <c r="A251" s="4"/>
    </row>
    <row r="252" spans="1:7" x14ac:dyDescent="0.35">
      <c r="A252" s="4"/>
    </row>
    <row r="253" spans="1:7" x14ac:dyDescent="0.35">
      <c r="A253" s="4"/>
    </row>
    <row r="254" spans="1:7" x14ac:dyDescent="0.35">
      <c r="A254" s="4"/>
    </row>
    <row r="255" spans="1:7" x14ac:dyDescent="0.35">
      <c r="A255" s="4"/>
    </row>
    <row r="256" spans="1:7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Input'!B7</f>
        <v>0</v>
      </c>
      <c r="I2" s="1">
        <f>H2/2</f>
        <v>0</v>
      </c>
    </row>
    <row r="3" spans="1:9" x14ac:dyDescent="0.35">
      <c r="A3">
        <v>2013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2013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2013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2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Input'!B6</f>
        <v>0</v>
      </c>
      <c r="I2" s="1">
        <f>H2/2</f>
        <v>0</v>
      </c>
    </row>
    <row r="3" spans="1:9" x14ac:dyDescent="0.35">
      <c r="A3">
        <v>2012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2012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2012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Input'!B5</f>
        <v>0</v>
      </c>
      <c r="I2" s="1">
        <f>H2</f>
        <v>0</v>
      </c>
    </row>
    <row r="3" spans="1:9" x14ac:dyDescent="0.35">
      <c r="A3">
        <v>2011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2011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2011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512952.69230769231</v>
      </c>
      <c r="D2" s="3">
        <f>B2/12</f>
        <v>8.3333333333333329E-2</v>
      </c>
      <c r="E2" s="1">
        <f>C2*D2</f>
        <v>42746.057692307688</v>
      </c>
      <c r="H2" s="1">
        <f>'Annual CDM Input'!B24</f>
        <v>6668385</v>
      </c>
      <c r="I2" s="1">
        <f>H2/2</f>
        <v>3334192.5</v>
      </c>
    </row>
    <row r="3" spans="1:9" x14ac:dyDescent="0.35">
      <c r="A3">
        <v>2030</v>
      </c>
      <c r="B3">
        <v>2</v>
      </c>
      <c r="C3" s="1">
        <f t="shared" ref="C3:C13" si="0">+$I$6</f>
        <v>512952.69230769231</v>
      </c>
      <c r="D3" s="3">
        <f t="shared" ref="D3:D13" si="1">B3/12</f>
        <v>0.16666666666666666</v>
      </c>
      <c r="E3" s="1">
        <f t="shared" ref="E3:E25" si="2">C3*D3</f>
        <v>85492.115384615376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512952.69230769231</v>
      </c>
      <c r="D4" s="3">
        <f t="shared" si="1"/>
        <v>0.25</v>
      </c>
      <c r="E4" s="1">
        <f t="shared" si="2"/>
        <v>128238.17307692308</v>
      </c>
      <c r="F4" s="2"/>
      <c r="G4" s="2"/>
      <c r="H4" s="1">
        <f>H2*H3</f>
        <v>80020620</v>
      </c>
      <c r="I4" s="1">
        <f>I2*I3</f>
        <v>40010310</v>
      </c>
    </row>
    <row r="5" spans="1:9" x14ac:dyDescent="0.35">
      <c r="A5">
        <v>2030</v>
      </c>
      <c r="B5">
        <v>4</v>
      </c>
      <c r="C5" s="1">
        <f t="shared" si="0"/>
        <v>512952.69230769231</v>
      </c>
      <c r="D5" s="3">
        <f t="shared" si="1"/>
        <v>0.33333333333333331</v>
      </c>
      <c r="E5" s="1">
        <f t="shared" si="2"/>
        <v>170984.23076923075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512952.69230769231</v>
      </c>
      <c r="D6" s="3">
        <f t="shared" si="1"/>
        <v>0.41666666666666669</v>
      </c>
      <c r="E6" s="1">
        <f t="shared" si="2"/>
        <v>213730.28846153847</v>
      </c>
      <c r="F6" s="2"/>
      <c r="G6" s="2"/>
      <c r="H6" s="1">
        <f>H4/H5</f>
        <v>1025905.3846153846</v>
      </c>
      <c r="I6" s="1">
        <f>I4/I5</f>
        <v>512952.69230769231</v>
      </c>
    </row>
    <row r="7" spans="1:9" x14ac:dyDescent="0.35">
      <c r="A7">
        <v>2030</v>
      </c>
      <c r="B7">
        <v>6</v>
      </c>
      <c r="C7" s="1">
        <f t="shared" si="0"/>
        <v>512952.69230769231</v>
      </c>
      <c r="D7" s="3">
        <f t="shared" si="1"/>
        <v>0.5</v>
      </c>
      <c r="E7" s="1">
        <f t="shared" si="2"/>
        <v>256476.34615384616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512952.69230769231</v>
      </c>
      <c r="D8" s="3">
        <f t="shared" si="1"/>
        <v>0.58333333333333337</v>
      </c>
      <c r="E8" s="1">
        <f t="shared" si="2"/>
        <v>299222.40384615387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512952.69230769231</v>
      </c>
      <c r="D9" s="3">
        <f t="shared" si="1"/>
        <v>0.66666666666666663</v>
      </c>
      <c r="E9" s="1">
        <f t="shared" si="2"/>
        <v>341968.4615384615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512952.69230769231</v>
      </c>
      <c r="D10" s="3">
        <f t="shared" si="1"/>
        <v>0.75</v>
      </c>
      <c r="E10" s="1">
        <f t="shared" si="2"/>
        <v>384714.51923076925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512952.69230769231</v>
      </c>
      <c r="D11" s="3">
        <f t="shared" si="1"/>
        <v>0.83333333333333337</v>
      </c>
      <c r="E11" s="1">
        <f t="shared" si="2"/>
        <v>427460.57692307694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512952.69230769231</v>
      </c>
      <c r="D12" s="3">
        <f t="shared" si="1"/>
        <v>0.91666666666666663</v>
      </c>
      <c r="E12" s="1">
        <f t="shared" si="2"/>
        <v>470206.63461538462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512952.69230769231</v>
      </c>
      <c r="D13" s="3">
        <f t="shared" si="1"/>
        <v>1</v>
      </c>
      <c r="E13" s="1">
        <f t="shared" si="2"/>
        <v>512952.69230769231</v>
      </c>
      <c r="F13" s="2"/>
      <c r="G13" s="2">
        <f>SUM(C2:C13)</f>
        <v>6155432.307692307</v>
      </c>
      <c r="H13" s="2">
        <f>SUM(D2:D13)</f>
        <v>6.5</v>
      </c>
      <c r="I13" s="2">
        <f>SUM(E2:E13)</f>
        <v>3334192.5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555698.75</v>
      </c>
      <c r="D14" s="3">
        <v>1</v>
      </c>
      <c r="E14" s="1">
        <f t="shared" si="2"/>
        <v>555698.75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555698.75</v>
      </c>
      <c r="D15" s="3">
        <v>1</v>
      </c>
      <c r="E15" s="1">
        <f t="shared" si="2"/>
        <v>555698.75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555698.75</v>
      </c>
      <c r="D16" s="3">
        <v>1</v>
      </c>
      <c r="E16" s="1">
        <f t="shared" si="2"/>
        <v>555698.75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555698.75</v>
      </c>
      <c r="D17" s="3">
        <v>1</v>
      </c>
      <c r="E17" s="1">
        <f t="shared" si="2"/>
        <v>555698.75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555698.75</v>
      </c>
      <c r="D18" s="3">
        <v>1</v>
      </c>
      <c r="E18" s="1">
        <f t="shared" si="2"/>
        <v>555698.75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555698.75</v>
      </c>
      <c r="D19" s="3">
        <v>1</v>
      </c>
      <c r="E19" s="1">
        <f t="shared" si="2"/>
        <v>555698.75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555698.75</v>
      </c>
      <c r="D20" s="3">
        <v>1</v>
      </c>
      <c r="E20" s="1">
        <f t="shared" si="2"/>
        <v>555698.75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555698.75</v>
      </c>
      <c r="D21" s="3">
        <v>1</v>
      </c>
      <c r="E21" s="1">
        <f t="shared" si="2"/>
        <v>555698.75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555698.75</v>
      </c>
      <c r="D22" s="3">
        <v>1</v>
      </c>
      <c r="E22" s="1">
        <f t="shared" si="2"/>
        <v>555698.75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555698.75</v>
      </c>
      <c r="D23" s="3">
        <v>1</v>
      </c>
      <c r="E23" s="1">
        <f t="shared" si="2"/>
        <v>555698.75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555698.75</v>
      </c>
      <c r="D24" s="3">
        <v>1</v>
      </c>
      <c r="E24" s="1">
        <f t="shared" si="2"/>
        <v>555698.75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555698.75</v>
      </c>
      <c r="D25" s="3">
        <v>1</v>
      </c>
      <c r="E25" s="1">
        <f t="shared" si="2"/>
        <v>555698.75</v>
      </c>
      <c r="F25" s="2"/>
      <c r="G25" s="2">
        <f>SUM(C14:C25)</f>
        <v>6668385</v>
      </c>
      <c r="H25" s="2">
        <f>SUM(D14:D25)</f>
        <v>12</v>
      </c>
      <c r="I25" s="2">
        <f>SUM(E14:E25)</f>
        <v>6668385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495477.84615384613</v>
      </c>
      <c r="D2" s="3">
        <f>B2/12</f>
        <v>8.3333333333333329E-2</v>
      </c>
      <c r="E2" s="1">
        <f>C2*D2</f>
        <v>41289.820512820508</v>
      </c>
      <c r="H2" s="1">
        <f>'Annual CDM Input'!B23</f>
        <v>6441212</v>
      </c>
      <c r="I2" s="1">
        <f>H2/2</f>
        <v>3220606</v>
      </c>
    </row>
    <row r="3" spans="1:9" x14ac:dyDescent="0.35">
      <c r="A3">
        <v>2029</v>
      </c>
      <c r="B3">
        <v>2</v>
      </c>
      <c r="C3" s="1">
        <f t="shared" ref="C3:C13" si="0">+$I$6</f>
        <v>495477.84615384613</v>
      </c>
      <c r="D3" s="3">
        <f t="shared" ref="D3:D13" si="1">B3/12</f>
        <v>0.16666666666666666</v>
      </c>
      <c r="E3" s="1">
        <f t="shared" ref="E3:E25" si="2">C3*D3</f>
        <v>82579.641025641016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495477.84615384613</v>
      </c>
      <c r="D4" s="3">
        <f t="shared" si="1"/>
        <v>0.25</v>
      </c>
      <c r="E4" s="1">
        <f t="shared" si="2"/>
        <v>123869.46153846153</v>
      </c>
      <c r="F4" s="2"/>
      <c r="G4" s="2"/>
      <c r="H4" s="1">
        <f>H2*H3</f>
        <v>77294544</v>
      </c>
      <c r="I4" s="1">
        <f>I2*I3</f>
        <v>38647272</v>
      </c>
    </row>
    <row r="5" spans="1:9" x14ac:dyDescent="0.35">
      <c r="A5">
        <v>2029</v>
      </c>
      <c r="B5">
        <v>4</v>
      </c>
      <c r="C5" s="1">
        <f t="shared" si="0"/>
        <v>495477.84615384613</v>
      </c>
      <c r="D5" s="3">
        <f t="shared" si="1"/>
        <v>0.33333333333333331</v>
      </c>
      <c r="E5" s="1">
        <f t="shared" si="2"/>
        <v>165159.28205128203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495477.84615384613</v>
      </c>
      <c r="D6" s="3">
        <f>B6/12</f>
        <v>0.41666666666666669</v>
      </c>
      <c r="E6" s="1">
        <f t="shared" si="2"/>
        <v>206449.10256410256</v>
      </c>
      <c r="F6" s="2"/>
      <c r="G6" s="2"/>
      <c r="H6" s="1">
        <f>H4/H5</f>
        <v>990955.69230769225</v>
      </c>
      <c r="I6" s="1">
        <f>I4/I5</f>
        <v>495477.84615384613</v>
      </c>
    </row>
    <row r="7" spans="1:9" x14ac:dyDescent="0.35">
      <c r="A7">
        <v>2029</v>
      </c>
      <c r="B7">
        <v>6</v>
      </c>
      <c r="C7" s="1">
        <f t="shared" si="0"/>
        <v>495477.84615384613</v>
      </c>
      <c r="D7" s="3">
        <f t="shared" si="1"/>
        <v>0.5</v>
      </c>
      <c r="E7" s="1">
        <f t="shared" si="2"/>
        <v>247738.92307692306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495477.84615384613</v>
      </c>
      <c r="D8" s="3">
        <f t="shared" si="1"/>
        <v>0.58333333333333337</v>
      </c>
      <c r="E8" s="1">
        <f t="shared" si="2"/>
        <v>289028.74358974356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495477.84615384613</v>
      </c>
      <c r="D9" s="3">
        <f t="shared" si="1"/>
        <v>0.66666666666666663</v>
      </c>
      <c r="E9" s="1">
        <f t="shared" si="2"/>
        <v>330318.56410256407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495477.84615384613</v>
      </c>
      <c r="D10" s="3">
        <f t="shared" si="1"/>
        <v>0.75</v>
      </c>
      <c r="E10" s="1">
        <f t="shared" si="2"/>
        <v>371608.38461538462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495477.84615384613</v>
      </c>
      <c r="D11" s="3">
        <f t="shared" si="1"/>
        <v>0.83333333333333337</v>
      </c>
      <c r="E11" s="1">
        <f t="shared" si="2"/>
        <v>412898.20512820513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495477.84615384613</v>
      </c>
      <c r="D12" s="3">
        <f t="shared" si="1"/>
        <v>0.91666666666666663</v>
      </c>
      <c r="E12" s="1">
        <f t="shared" si="2"/>
        <v>454188.02564102563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495477.84615384613</v>
      </c>
      <c r="D13" s="3">
        <f t="shared" si="1"/>
        <v>1</v>
      </c>
      <c r="E13" s="1">
        <f t="shared" si="2"/>
        <v>495477.84615384613</v>
      </c>
      <c r="F13" s="2"/>
      <c r="G13" s="2">
        <f>SUM(C2:C13)</f>
        <v>5945734.1538461531</v>
      </c>
      <c r="H13" s="2">
        <f>SUM(D2:D13)</f>
        <v>6.5</v>
      </c>
      <c r="I13" s="2">
        <f>SUM(E2:E13)</f>
        <v>3220605.9999999995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536767.66666666663</v>
      </c>
      <c r="D14" s="3">
        <v>1</v>
      </c>
      <c r="E14" s="1">
        <f t="shared" si="2"/>
        <v>536767.66666666663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536767.66666666663</v>
      </c>
      <c r="D15" s="3">
        <v>1</v>
      </c>
      <c r="E15" s="1">
        <f t="shared" si="2"/>
        <v>536767.66666666663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536767.66666666663</v>
      </c>
      <c r="D16" s="3">
        <v>1</v>
      </c>
      <c r="E16" s="1">
        <f t="shared" si="2"/>
        <v>536767.66666666663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536767.66666666663</v>
      </c>
      <c r="D17" s="3">
        <v>1</v>
      </c>
      <c r="E17" s="1">
        <f t="shared" si="2"/>
        <v>536767.66666666663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536767.66666666663</v>
      </c>
      <c r="D18" s="3">
        <v>1</v>
      </c>
      <c r="E18" s="1">
        <f t="shared" si="2"/>
        <v>536767.66666666663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536767.66666666663</v>
      </c>
      <c r="D19" s="3">
        <v>1</v>
      </c>
      <c r="E19" s="1">
        <f t="shared" si="2"/>
        <v>536767.66666666663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536767.66666666663</v>
      </c>
      <c r="D20" s="3">
        <v>1</v>
      </c>
      <c r="E20" s="1">
        <f t="shared" si="2"/>
        <v>536767.66666666663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536767.66666666663</v>
      </c>
      <c r="D21" s="3">
        <v>1</v>
      </c>
      <c r="E21" s="1">
        <f t="shared" si="2"/>
        <v>536767.66666666663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536767.66666666663</v>
      </c>
      <c r="D22" s="3">
        <v>1</v>
      </c>
      <c r="E22" s="1">
        <f t="shared" si="2"/>
        <v>536767.66666666663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536767.66666666663</v>
      </c>
      <c r="D23" s="3">
        <v>1</v>
      </c>
      <c r="E23" s="1">
        <f t="shared" si="2"/>
        <v>536767.66666666663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536767.66666666663</v>
      </c>
      <c r="D24" s="3">
        <v>1</v>
      </c>
      <c r="E24" s="1">
        <f t="shared" si="2"/>
        <v>536767.66666666663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536767.66666666663</v>
      </c>
      <c r="D25" s="3">
        <v>1</v>
      </c>
      <c r="E25" s="1">
        <f t="shared" si="2"/>
        <v>536767.66666666663</v>
      </c>
      <c r="F25" s="2"/>
      <c r="G25" s="2">
        <f>SUM(C14:C25)</f>
        <v>6441212.0000000009</v>
      </c>
      <c r="H25" s="2">
        <f>SUM(D14:D25)</f>
        <v>12</v>
      </c>
      <c r="I25" s="2">
        <f>SUM(E14:E25)</f>
        <v>6441212.0000000009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479819.07692307694</v>
      </c>
      <c r="D2" s="3">
        <f>B2/12</f>
        <v>8.3333333333333329E-2</v>
      </c>
      <c r="E2" s="1">
        <f>C2*D2</f>
        <v>39984.923076923078</v>
      </c>
      <c r="H2" s="1">
        <f>'Annual CDM Input'!B22</f>
        <v>6237648</v>
      </c>
      <c r="I2" s="1">
        <f>H2/2</f>
        <v>3118824</v>
      </c>
    </row>
    <row r="3" spans="1:9" x14ac:dyDescent="0.35">
      <c r="A3">
        <v>2028</v>
      </c>
      <c r="B3">
        <v>2</v>
      </c>
      <c r="C3" s="1">
        <f t="shared" ref="C3:C13" si="0">+$I$6</f>
        <v>479819.07692307694</v>
      </c>
      <c r="D3" s="3">
        <f t="shared" ref="D3:D13" si="1">B3/12</f>
        <v>0.16666666666666666</v>
      </c>
      <c r="E3" s="1">
        <f t="shared" ref="E3:E25" si="2">C3*D3</f>
        <v>79969.846153846156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479819.07692307694</v>
      </c>
      <c r="D4" s="3">
        <f t="shared" si="1"/>
        <v>0.25</v>
      </c>
      <c r="E4" s="1">
        <f t="shared" si="2"/>
        <v>119954.76923076923</v>
      </c>
      <c r="F4" s="2"/>
      <c r="G4" s="2"/>
      <c r="H4" s="1">
        <f>H2*H3</f>
        <v>74851776</v>
      </c>
      <c r="I4" s="1">
        <f>I2*I3</f>
        <v>37425888</v>
      </c>
    </row>
    <row r="5" spans="1:9" x14ac:dyDescent="0.35">
      <c r="A5">
        <v>2028</v>
      </c>
      <c r="B5">
        <v>4</v>
      </c>
      <c r="C5" s="1">
        <f t="shared" si="0"/>
        <v>479819.07692307694</v>
      </c>
      <c r="D5" s="3">
        <f t="shared" si="1"/>
        <v>0.33333333333333331</v>
      </c>
      <c r="E5" s="1">
        <f t="shared" si="2"/>
        <v>159939.69230769231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479819.07692307694</v>
      </c>
      <c r="D6" s="3">
        <f t="shared" si="1"/>
        <v>0.41666666666666669</v>
      </c>
      <c r="E6" s="1">
        <f t="shared" si="2"/>
        <v>199924.6153846154</v>
      </c>
      <c r="F6" s="2"/>
      <c r="G6" s="2"/>
      <c r="H6" s="1">
        <f>H4/H5</f>
        <v>959638.15384615387</v>
      </c>
      <c r="I6" s="1">
        <f>I4/I5</f>
        <v>479819.07692307694</v>
      </c>
    </row>
    <row r="7" spans="1:9" x14ac:dyDescent="0.35">
      <c r="A7">
        <v>2028</v>
      </c>
      <c r="B7">
        <v>6</v>
      </c>
      <c r="C7" s="1">
        <f t="shared" si="0"/>
        <v>479819.07692307694</v>
      </c>
      <c r="D7" s="3">
        <f t="shared" si="1"/>
        <v>0.5</v>
      </c>
      <c r="E7" s="1">
        <f t="shared" si="2"/>
        <v>239909.53846153847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479819.07692307694</v>
      </c>
      <c r="D8" s="3">
        <f t="shared" si="1"/>
        <v>0.58333333333333337</v>
      </c>
      <c r="E8" s="1">
        <f t="shared" si="2"/>
        <v>279894.46153846156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479819.07692307694</v>
      </c>
      <c r="D9" s="3">
        <f t="shared" si="1"/>
        <v>0.66666666666666663</v>
      </c>
      <c r="E9" s="1">
        <f t="shared" si="2"/>
        <v>319879.38461538462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479819.07692307694</v>
      </c>
      <c r="D10" s="3">
        <f t="shared" si="1"/>
        <v>0.75</v>
      </c>
      <c r="E10" s="1">
        <f t="shared" si="2"/>
        <v>359864.30769230769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479819.07692307694</v>
      </c>
      <c r="D11" s="3">
        <f t="shared" si="1"/>
        <v>0.83333333333333337</v>
      </c>
      <c r="E11" s="1">
        <f t="shared" si="2"/>
        <v>399849.23076923081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479819.07692307694</v>
      </c>
      <c r="D12" s="3">
        <f t="shared" si="1"/>
        <v>0.91666666666666663</v>
      </c>
      <c r="E12" s="1">
        <f t="shared" si="2"/>
        <v>439834.15384615381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479819.07692307694</v>
      </c>
      <c r="D13" s="3">
        <f t="shared" si="1"/>
        <v>1</v>
      </c>
      <c r="E13" s="1">
        <f t="shared" si="2"/>
        <v>479819.07692307694</v>
      </c>
      <c r="F13" s="2"/>
      <c r="G13" s="2">
        <f>SUM(C2:C13)</f>
        <v>5757828.923076923</v>
      </c>
      <c r="H13" s="2">
        <f>SUM(D2:D13)</f>
        <v>6.5</v>
      </c>
      <c r="I13" s="2">
        <f>SUM(E2:E13)</f>
        <v>3118824.0000000005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519804</v>
      </c>
      <c r="D14" s="3">
        <v>1</v>
      </c>
      <c r="E14" s="1">
        <f t="shared" si="2"/>
        <v>519804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519804</v>
      </c>
      <c r="D15" s="3">
        <v>1</v>
      </c>
      <c r="E15" s="1">
        <f t="shared" si="2"/>
        <v>519804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519804</v>
      </c>
      <c r="D16" s="3">
        <v>1</v>
      </c>
      <c r="E16" s="1">
        <f t="shared" si="2"/>
        <v>519804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519804</v>
      </c>
      <c r="D17" s="3">
        <v>1</v>
      </c>
      <c r="E17" s="1">
        <f t="shared" si="2"/>
        <v>519804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519804</v>
      </c>
      <c r="D18" s="3">
        <v>1</v>
      </c>
      <c r="E18" s="1">
        <f t="shared" si="2"/>
        <v>519804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519804</v>
      </c>
      <c r="D19" s="3">
        <v>1</v>
      </c>
      <c r="E19" s="1">
        <f t="shared" si="2"/>
        <v>519804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519804</v>
      </c>
      <c r="D20" s="3">
        <v>1</v>
      </c>
      <c r="E20" s="1">
        <f t="shared" si="2"/>
        <v>519804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519804</v>
      </c>
      <c r="D21" s="3">
        <v>1</v>
      </c>
      <c r="E21" s="1">
        <f t="shared" si="2"/>
        <v>519804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519804</v>
      </c>
      <c r="D22" s="3">
        <v>1</v>
      </c>
      <c r="E22" s="1">
        <f t="shared" si="2"/>
        <v>519804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519804</v>
      </c>
      <c r="D23" s="3">
        <v>1</v>
      </c>
      <c r="E23" s="1">
        <f t="shared" si="2"/>
        <v>519804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519804</v>
      </c>
      <c r="D24" s="3">
        <v>1</v>
      </c>
      <c r="E24" s="1">
        <f t="shared" si="2"/>
        <v>519804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519804</v>
      </c>
      <c r="D25" s="3">
        <v>1</v>
      </c>
      <c r="E25" s="1">
        <f t="shared" si="2"/>
        <v>519804</v>
      </c>
      <c r="F25" s="2"/>
      <c r="G25" s="2">
        <f>SUM(C14:C25)</f>
        <v>6237648</v>
      </c>
      <c r="H25" s="2">
        <f>SUM(D14:D25)</f>
        <v>12</v>
      </c>
      <c r="I25" s="2">
        <f>SUM(E14:E25)</f>
        <v>6237648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465781.15384615387</v>
      </c>
      <c r="D2" s="3">
        <f>B2/12</f>
        <v>8.3333333333333329E-2</v>
      </c>
      <c r="E2" s="1">
        <f>C2*D2</f>
        <v>38815.096153846156</v>
      </c>
      <c r="H2" s="1">
        <f>'Annual CDM Input'!B21</f>
        <v>6055155</v>
      </c>
      <c r="I2" s="1">
        <f>H2/2</f>
        <v>3027577.5</v>
      </c>
    </row>
    <row r="3" spans="1:9" x14ac:dyDescent="0.35">
      <c r="A3">
        <v>2027</v>
      </c>
      <c r="B3">
        <v>2</v>
      </c>
      <c r="C3" s="1">
        <f t="shared" ref="C3:C13" si="0">+$I$6</f>
        <v>465781.15384615387</v>
      </c>
      <c r="D3" s="3">
        <f t="shared" ref="D3:D13" si="1">B3/12</f>
        <v>0.16666666666666666</v>
      </c>
      <c r="E3" s="1">
        <f t="shared" ref="E3:E25" si="2">C3*D3</f>
        <v>77630.192307692312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465781.15384615387</v>
      </c>
      <c r="D4" s="3">
        <f t="shared" si="1"/>
        <v>0.25</v>
      </c>
      <c r="E4" s="1">
        <f t="shared" si="2"/>
        <v>116445.28846153847</v>
      </c>
      <c r="F4" s="2"/>
      <c r="G4" s="2"/>
      <c r="H4" s="1">
        <f>H2*H3</f>
        <v>72661860</v>
      </c>
      <c r="I4" s="1">
        <f>I2*I3</f>
        <v>36330930</v>
      </c>
    </row>
    <row r="5" spans="1:9" x14ac:dyDescent="0.35">
      <c r="A5">
        <v>2027</v>
      </c>
      <c r="B5">
        <v>4</v>
      </c>
      <c r="C5" s="1">
        <f t="shared" si="0"/>
        <v>465781.15384615387</v>
      </c>
      <c r="D5" s="3">
        <f t="shared" si="1"/>
        <v>0.33333333333333331</v>
      </c>
      <c r="E5" s="1">
        <f t="shared" si="2"/>
        <v>155260.38461538462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465781.15384615387</v>
      </c>
      <c r="D6" s="3">
        <f t="shared" si="1"/>
        <v>0.41666666666666669</v>
      </c>
      <c r="E6" s="1">
        <f t="shared" si="2"/>
        <v>194075.48076923078</v>
      </c>
      <c r="F6" s="2"/>
      <c r="G6" s="2"/>
      <c r="H6" s="1">
        <f>H4/H5</f>
        <v>931562.30769230775</v>
      </c>
      <c r="I6" s="1">
        <f>I4/I5</f>
        <v>465781.15384615387</v>
      </c>
    </row>
    <row r="7" spans="1:9" x14ac:dyDescent="0.35">
      <c r="A7">
        <v>2027</v>
      </c>
      <c r="B7">
        <v>6</v>
      </c>
      <c r="C7" s="1">
        <f t="shared" si="0"/>
        <v>465781.15384615387</v>
      </c>
      <c r="D7" s="3">
        <f t="shared" si="1"/>
        <v>0.5</v>
      </c>
      <c r="E7" s="1">
        <f t="shared" si="2"/>
        <v>232890.57692307694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465781.15384615387</v>
      </c>
      <c r="D8" s="3">
        <f t="shared" si="1"/>
        <v>0.58333333333333337</v>
      </c>
      <c r="E8" s="1">
        <f t="shared" si="2"/>
        <v>271705.67307692312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465781.15384615387</v>
      </c>
      <c r="D9" s="3">
        <f t="shared" si="1"/>
        <v>0.66666666666666663</v>
      </c>
      <c r="E9" s="1">
        <f t="shared" si="2"/>
        <v>310520.76923076925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465781.15384615387</v>
      </c>
      <c r="D10" s="3">
        <f t="shared" si="1"/>
        <v>0.75</v>
      </c>
      <c r="E10" s="1">
        <f t="shared" si="2"/>
        <v>349335.86538461538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465781.15384615387</v>
      </c>
      <c r="D11" s="3">
        <f t="shared" si="1"/>
        <v>0.83333333333333337</v>
      </c>
      <c r="E11" s="1">
        <f t="shared" si="2"/>
        <v>388150.96153846156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465781.15384615387</v>
      </c>
      <c r="D12" s="3">
        <f t="shared" si="1"/>
        <v>0.91666666666666663</v>
      </c>
      <c r="E12" s="1">
        <f t="shared" si="2"/>
        <v>426966.05769230769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465781.15384615387</v>
      </c>
      <c r="D13" s="3">
        <f t="shared" si="1"/>
        <v>1</v>
      </c>
      <c r="E13" s="1">
        <f t="shared" si="2"/>
        <v>465781.15384615387</v>
      </c>
      <c r="F13" s="2"/>
      <c r="G13" s="2">
        <f>SUM(C2:C13)</f>
        <v>5589373.8461538469</v>
      </c>
      <c r="H13" s="2">
        <f>SUM(D2:D13)</f>
        <v>6.5</v>
      </c>
      <c r="I13" s="2">
        <f>SUM(E2:E13)</f>
        <v>3027577.5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504596.25</v>
      </c>
      <c r="D14" s="3">
        <v>1</v>
      </c>
      <c r="E14" s="1">
        <f t="shared" si="2"/>
        <v>504596.25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504596.25</v>
      </c>
      <c r="D15" s="3">
        <v>1</v>
      </c>
      <c r="E15" s="1">
        <f t="shared" si="2"/>
        <v>504596.25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504596.25</v>
      </c>
      <c r="D16" s="3">
        <v>1</v>
      </c>
      <c r="E16" s="1">
        <f t="shared" si="2"/>
        <v>504596.25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504596.25</v>
      </c>
      <c r="D17" s="3">
        <v>1</v>
      </c>
      <c r="E17" s="1">
        <f t="shared" si="2"/>
        <v>504596.25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504596.25</v>
      </c>
      <c r="D18" s="3">
        <v>1</v>
      </c>
      <c r="E18" s="1">
        <f t="shared" si="2"/>
        <v>504596.25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504596.25</v>
      </c>
      <c r="D19" s="3">
        <v>1</v>
      </c>
      <c r="E19" s="1">
        <f t="shared" si="2"/>
        <v>504596.25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504596.25</v>
      </c>
      <c r="D20" s="3">
        <v>1</v>
      </c>
      <c r="E20" s="1">
        <f t="shared" si="2"/>
        <v>504596.25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504596.25</v>
      </c>
      <c r="D21" s="3">
        <v>1</v>
      </c>
      <c r="E21" s="1">
        <f t="shared" si="2"/>
        <v>504596.25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504596.25</v>
      </c>
      <c r="D22" s="3">
        <v>1</v>
      </c>
      <c r="E22" s="1">
        <f t="shared" si="2"/>
        <v>504596.25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504596.25</v>
      </c>
      <c r="D23" s="3">
        <v>1</v>
      </c>
      <c r="E23" s="1">
        <f t="shared" si="2"/>
        <v>504596.25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504596.25</v>
      </c>
      <c r="D24" s="3">
        <v>1</v>
      </c>
      <c r="E24" s="1">
        <f t="shared" si="2"/>
        <v>504596.25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504596.25</v>
      </c>
      <c r="D25" s="3">
        <v>1</v>
      </c>
      <c r="E25" s="1">
        <f t="shared" si="2"/>
        <v>504596.25</v>
      </c>
      <c r="F25" s="2"/>
      <c r="G25" s="2">
        <f>SUM(C14:C25)</f>
        <v>6055155</v>
      </c>
      <c r="H25" s="2">
        <f>SUM(D14:D25)</f>
        <v>12</v>
      </c>
      <c r="I25" s="2">
        <f>SUM(E14:E25)</f>
        <v>6055155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454126.46153846156</v>
      </c>
      <c r="D2" s="3">
        <f>B2/12</f>
        <v>8.3333333333333329E-2</v>
      </c>
      <c r="E2" s="1">
        <f>C2*D2</f>
        <v>37843.871794871797</v>
      </c>
      <c r="H2" s="1">
        <f>'Annual CDM Input'!B20</f>
        <v>5903644</v>
      </c>
      <c r="I2" s="1">
        <f>H2/2</f>
        <v>2951822</v>
      </c>
    </row>
    <row r="3" spans="1:9" x14ac:dyDescent="0.35">
      <c r="A3">
        <v>2026</v>
      </c>
      <c r="B3">
        <v>2</v>
      </c>
      <c r="C3" s="1">
        <f t="shared" ref="C3:C13" si="0">+$I$6</f>
        <v>454126.46153846156</v>
      </c>
      <c r="D3" s="3">
        <f t="shared" ref="D3:D13" si="1">B3/12</f>
        <v>0.16666666666666666</v>
      </c>
      <c r="E3" s="1">
        <f t="shared" ref="E3:E25" si="2">C3*D3</f>
        <v>75687.743589743593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454126.46153846156</v>
      </c>
      <c r="D4" s="3">
        <f t="shared" si="1"/>
        <v>0.25</v>
      </c>
      <c r="E4" s="1">
        <f t="shared" si="2"/>
        <v>113531.61538461539</v>
      </c>
      <c r="F4" s="2"/>
      <c r="G4" s="2"/>
      <c r="H4" s="1">
        <f>H2*H3</f>
        <v>70843728</v>
      </c>
      <c r="I4" s="1">
        <f>I2*I3</f>
        <v>35421864</v>
      </c>
    </row>
    <row r="5" spans="1:9" x14ac:dyDescent="0.35">
      <c r="A5">
        <v>2026</v>
      </c>
      <c r="B5">
        <v>4</v>
      </c>
      <c r="C5" s="1">
        <f t="shared" si="0"/>
        <v>454126.46153846156</v>
      </c>
      <c r="D5" s="3">
        <f t="shared" si="1"/>
        <v>0.33333333333333331</v>
      </c>
      <c r="E5" s="1">
        <f t="shared" si="2"/>
        <v>151375.48717948719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454126.46153846156</v>
      </c>
      <c r="D6" s="3">
        <f t="shared" si="1"/>
        <v>0.41666666666666669</v>
      </c>
      <c r="E6" s="1">
        <f t="shared" si="2"/>
        <v>189219.358974359</v>
      </c>
      <c r="F6" s="2"/>
      <c r="G6" s="2"/>
      <c r="H6" s="1">
        <f>H4/H5</f>
        <v>908252.92307692312</v>
      </c>
      <c r="I6" s="1">
        <f>I4/I5</f>
        <v>454126.46153846156</v>
      </c>
    </row>
    <row r="7" spans="1:9" x14ac:dyDescent="0.35">
      <c r="A7">
        <v>2026</v>
      </c>
      <c r="B7">
        <v>6</v>
      </c>
      <c r="C7" s="1">
        <f t="shared" si="0"/>
        <v>454126.46153846156</v>
      </c>
      <c r="D7" s="3">
        <f t="shared" si="1"/>
        <v>0.5</v>
      </c>
      <c r="E7" s="1">
        <f t="shared" si="2"/>
        <v>227063.23076923078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454126.46153846156</v>
      </c>
      <c r="D8" s="3">
        <f t="shared" si="1"/>
        <v>0.58333333333333337</v>
      </c>
      <c r="E8" s="1">
        <f t="shared" si="2"/>
        <v>264907.10256410262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454126.46153846156</v>
      </c>
      <c r="D9" s="3">
        <f t="shared" si="1"/>
        <v>0.66666666666666663</v>
      </c>
      <c r="E9" s="1">
        <f t="shared" si="2"/>
        <v>302750.97435897437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454126.46153846156</v>
      </c>
      <c r="D10" s="3">
        <f t="shared" si="1"/>
        <v>0.75</v>
      </c>
      <c r="E10" s="1">
        <f t="shared" si="2"/>
        <v>340594.84615384619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454126.46153846156</v>
      </c>
      <c r="D11" s="3">
        <f t="shared" si="1"/>
        <v>0.83333333333333337</v>
      </c>
      <c r="E11" s="1">
        <f t="shared" si="2"/>
        <v>378438.717948718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454126.46153846156</v>
      </c>
      <c r="D12" s="3">
        <f t="shared" si="1"/>
        <v>0.91666666666666663</v>
      </c>
      <c r="E12" s="1">
        <f t="shared" si="2"/>
        <v>416282.58974358975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454126.46153846156</v>
      </c>
      <c r="D13" s="3">
        <f t="shared" si="1"/>
        <v>1</v>
      </c>
      <c r="E13" s="1">
        <f t="shared" si="2"/>
        <v>454126.46153846156</v>
      </c>
      <c r="F13" s="2"/>
      <c r="G13" s="2">
        <f>SUM(C2:C13)</f>
        <v>5449517.5384615399</v>
      </c>
      <c r="H13" s="2">
        <f>SUM(D2:D13)</f>
        <v>6.5</v>
      </c>
      <c r="I13" s="2">
        <f>SUM(E2:E13)</f>
        <v>2951822.0000000005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491970.33333333331</v>
      </c>
      <c r="D14" s="3">
        <v>1</v>
      </c>
      <c r="E14" s="1">
        <f t="shared" si="2"/>
        <v>491970.33333333331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491970.33333333331</v>
      </c>
      <c r="D15" s="3">
        <v>1</v>
      </c>
      <c r="E15" s="1">
        <f t="shared" si="2"/>
        <v>491970.33333333331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491970.33333333331</v>
      </c>
      <c r="D16" s="3">
        <v>1</v>
      </c>
      <c r="E16" s="1">
        <f t="shared" si="2"/>
        <v>491970.33333333331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491970.33333333331</v>
      </c>
      <c r="D17" s="3">
        <v>1</v>
      </c>
      <c r="E17" s="1">
        <f t="shared" si="2"/>
        <v>491970.33333333331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491970.33333333331</v>
      </c>
      <c r="D18" s="3">
        <v>1</v>
      </c>
      <c r="E18" s="1">
        <f t="shared" si="2"/>
        <v>491970.33333333331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491970.33333333331</v>
      </c>
      <c r="D19" s="3">
        <v>1</v>
      </c>
      <c r="E19" s="1">
        <f t="shared" si="2"/>
        <v>491970.33333333331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491970.33333333331</v>
      </c>
      <c r="D20" s="3">
        <v>1</v>
      </c>
      <c r="E20" s="1">
        <f t="shared" si="2"/>
        <v>491970.33333333331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491970.33333333331</v>
      </c>
      <c r="D21" s="3">
        <v>1</v>
      </c>
      <c r="E21" s="1">
        <f t="shared" si="2"/>
        <v>491970.33333333331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491970.33333333331</v>
      </c>
      <c r="D22" s="3">
        <v>1</v>
      </c>
      <c r="E22" s="1">
        <f t="shared" si="2"/>
        <v>491970.33333333331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491970.33333333331</v>
      </c>
      <c r="D23" s="3">
        <v>1</v>
      </c>
      <c r="E23" s="1">
        <f t="shared" si="2"/>
        <v>491970.33333333331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491970.33333333331</v>
      </c>
      <c r="D24" s="3">
        <v>1</v>
      </c>
      <c r="E24" s="1">
        <f t="shared" si="2"/>
        <v>491970.33333333331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491970.33333333331</v>
      </c>
      <c r="D25" s="3">
        <v>1</v>
      </c>
      <c r="E25" s="1">
        <f t="shared" si="2"/>
        <v>491970.33333333331</v>
      </c>
      <c r="F25" s="2"/>
      <c r="G25" s="2">
        <f>SUM(C14:C25)</f>
        <v>5903643.9999999991</v>
      </c>
      <c r="H25" s="2">
        <f>SUM(D14:D25)</f>
        <v>12</v>
      </c>
      <c r="I25" s="2">
        <f>SUM(E14:E25)</f>
        <v>5903643.9999999991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529540.4615384615</v>
      </c>
      <c r="D2" s="3">
        <f>B2/12</f>
        <v>8.3333333333333329E-2</v>
      </c>
      <c r="E2" s="1">
        <f>C2*D2</f>
        <v>44128.371794871789</v>
      </c>
      <c r="H2" s="1">
        <f>'Annual CDM Input'!B19</f>
        <v>6884026</v>
      </c>
      <c r="I2" s="1">
        <f>H2/2</f>
        <v>3442013</v>
      </c>
    </row>
    <row r="3" spans="1:9" x14ac:dyDescent="0.35">
      <c r="A3">
        <v>2025</v>
      </c>
      <c r="B3">
        <v>2</v>
      </c>
      <c r="C3" s="1">
        <f t="shared" ref="C3:C13" si="0">+$I$6</f>
        <v>529540.4615384615</v>
      </c>
      <c r="D3" s="3">
        <f t="shared" ref="D3:D13" si="1">B3/12</f>
        <v>0.16666666666666666</v>
      </c>
      <c r="E3" s="1">
        <f t="shared" ref="E3:E25" si="2">C3*D3</f>
        <v>88256.743589743579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529540.4615384615</v>
      </c>
      <c r="D4" s="3">
        <f t="shared" si="1"/>
        <v>0.25</v>
      </c>
      <c r="E4" s="1">
        <f t="shared" si="2"/>
        <v>132385.11538461538</v>
      </c>
      <c r="F4" s="2"/>
      <c r="G4" s="2"/>
      <c r="H4" s="1">
        <f>H2*H3</f>
        <v>82608312</v>
      </c>
      <c r="I4" s="1">
        <f>I2*I3</f>
        <v>41304156</v>
      </c>
    </row>
    <row r="5" spans="1:9" x14ac:dyDescent="0.35">
      <c r="A5">
        <v>2025</v>
      </c>
      <c r="B5">
        <v>4</v>
      </c>
      <c r="C5" s="1">
        <f t="shared" si="0"/>
        <v>529540.4615384615</v>
      </c>
      <c r="D5" s="3">
        <f t="shared" si="1"/>
        <v>0.33333333333333331</v>
      </c>
      <c r="E5" s="1">
        <f t="shared" si="2"/>
        <v>176513.48717948716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529540.4615384615</v>
      </c>
      <c r="D6" s="3">
        <f t="shared" si="1"/>
        <v>0.41666666666666669</v>
      </c>
      <c r="E6" s="1">
        <f t="shared" si="2"/>
        <v>220641.85897435897</v>
      </c>
      <c r="F6" s="2"/>
      <c r="G6" s="2"/>
      <c r="H6" s="1">
        <f>H4/H5</f>
        <v>1059080.923076923</v>
      </c>
      <c r="I6" s="1">
        <f>I4/I5</f>
        <v>529540.4615384615</v>
      </c>
    </row>
    <row r="7" spans="1:9" x14ac:dyDescent="0.35">
      <c r="A7">
        <v>2025</v>
      </c>
      <c r="B7">
        <v>6</v>
      </c>
      <c r="C7" s="1">
        <f t="shared" si="0"/>
        <v>529540.4615384615</v>
      </c>
      <c r="D7" s="3">
        <f t="shared" si="1"/>
        <v>0.5</v>
      </c>
      <c r="E7" s="1">
        <f t="shared" si="2"/>
        <v>264770.23076923075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529540.4615384615</v>
      </c>
      <c r="D8" s="3">
        <f t="shared" si="1"/>
        <v>0.58333333333333337</v>
      </c>
      <c r="E8" s="1">
        <f t="shared" si="2"/>
        <v>308898.60256410256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529540.4615384615</v>
      </c>
      <c r="D9" s="3">
        <f t="shared" si="1"/>
        <v>0.66666666666666663</v>
      </c>
      <c r="E9" s="1">
        <f t="shared" si="2"/>
        <v>353026.97435897432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529540.4615384615</v>
      </c>
      <c r="D10" s="3">
        <f t="shared" si="1"/>
        <v>0.75</v>
      </c>
      <c r="E10" s="1">
        <f t="shared" si="2"/>
        <v>397155.34615384613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529540.4615384615</v>
      </c>
      <c r="D11" s="3">
        <f t="shared" si="1"/>
        <v>0.83333333333333337</v>
      </c>
      <c r="E11" s="1">
        <f t="shared" si="2"/>
        <v>441283.71794871794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529540.4615384615</v>
      </c>
      <c r="D12" s="3">
        <f t="shared" si="1"/>
        <v>0.91666666666666663</v>
      </c>
      <c r="E12" s="1">
        <f t="shared" si="2"/>
        <v>485412.08974358969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529540.4615384615</v>
      </c>
      <c r="D13" s="3">
        <f t="shared" si="1"/>
        <v>1</v>
      </c>
      <c r="E13" s="1">
        <f t="shared" si="2"/>
        <v>529540.4615384615</v>
      </c>
      <c r="F13" s="2"/>
      <c r="G13" s="2">
        <f>SUM(C2:C13)</f>
        <v>6354485.5384615399</v>
      </c>
      <c r="H13" s="2">
        <f>SUM(D2:D13)</f>
        <v>6.5</v>
      </c>
      <c r="I13" s="2">
        <f>SUM(E2:E13)</f>
        <v>3442012.9999999995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573668.83333333337</v>
      </c>
      <c r="D14" s="3">
        <v>1</v>
      </c>
      <c r="E14" s="1">
        <f t="shared" si="2"/>
        <v>573668.83333333337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573668.83333333337</v>
      </c>
      <c r="D15" s="3">
        <v>1</v>
      </c>
      <c r="E15" s="1">
        <f t="shared" si="2"/>
        <v>573668.83333333337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573668.83333333337</v>
      </c>
      <c r="D16" s="3">
        <v>1</v>
      </c>
      <c r="E16" s="1">
        <f t="shared" si="2"/>
        <v>573668.83333333337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573668.83333333337</v>
      </c>
      <c r="D17" s="3">
        <v>1</v>
      </c>
      <c r="E17" s="1">
        <f t="shared" si="2"/>
        <v>573668.83333333337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573668.83333333337</v>
      </c>
      <c r="D18" s="3">
        <v>1</v>
      </c>
      <c r="E18" s="1">
        <f t="shared" si="2"/>
        <v>573668.83333333337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573668.83333333337</v>
      </c>
      <c r="D19" s="3">
        <v>1</v>
      </c>
      <c r="E19" s="1">
        <f t="shared" si="2"/>
        <v>573668.83333333337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573668.83333333337</v>
      </c>
      <c r="D20" s="3">
        <v>1</v>
      </c>
      <c r="E20" s="1">
        <f t="shared" si="2"/>
        <v>573668.83333333337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573668.83333333337</v>
      </c>
      <c r="D21" s="3">
        <v>1</v>
      </c>
      <c r="E21" s="1">
        <f t="shared" si="2"/>
        <v>573668.83333333337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573668.83333333337</v>
      </c>
      <c r="D22" s="3">
        <v>1</v>
      </c>
      <c r="E22" s="1">
        <f t="shared" si="2"/>
        <v>573668.83333333337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573668.83333333337</v>
      </c>
      <c r="D23" s="3">
        <v>1</v>
      </c>
      <c r="E23" s="1">
        <f t="shared" si="2"/>
        <v>573668.83333333337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573668.83333333337</v>
      </c>
      <c r="D24" s="3">
        <v>1</v>
      </c>
      <c r="E24" s="1">
        <f t="shared" si="2"/>
        <v>573668.83333333337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573668.83333333337</v>
      </c>
      <c r="D25" s="3">
        <v>1</v>
      </c>
      <c r="E25" s="1">
        <f t="shared" si="2"/>
        <v>573668.83333333337</v>
      </c>
      <c r="F25" s="2"/>
      <c r="G25" s="2">
        <f>SUM(C14:C25)</f>
        <v>6884025.9999999991</v>
      </c>
      <c r="H25" s="2">
        <f>SUM(D14:D25)</f>
        <v>12</v>
      </c>
      <c r="I25" s="2">
        <f>SUM(E14:E25)</f>
        <v>6884025.9999999991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184456.30769230769</v>
      </c>
      <c r="D2" s="3">
        <f>B2/12</f>
        <v>8.3333333333333329E-2</v>
      </c>
      <c r="E2" s="1">
        <f>C2*D2</f>
        <v>15371.358974358973</v>
      </c>
      <c r="H2" s="1">
        <f>'Annual CDM Input'!B18</f>
        <v>2397932</v>
      </c>
      <c r="I2" s="1">
        <f>H2/2</f>
        <v>1198966</v>
      </c>
    </row>
    <row r="3" spans="1:9" x14ac:dyDescent="0.35">
      <c r="A3">
        <v>2024</v>
      </c>
      <c r="B3">
        <v>2</v>
      </c>
      <c r="C3" s="1">
        <f t="shared" ref="C3:C13" si="0">+$I$6</f>
        <v>184456.30769230769</v>
      </c>
      <c r="D3" s="3">
        <f t="shared" ref="D3:D13" si="1">B3/12</f>
        <v>0.16666666666666666</v>
      </c>
      <c r="E3" s="1">
        <f t="shared" ref="E3:E25" si="2">C3*D3</f>
        <v>30742.717948717946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184456.30769230769</v>
      </c>
      <c r="D4" s="3">
        <f t="shared" si="1"/>
        <v>0.25</v>
      </c>
      <c r="E4" s="1">
        <f t="shared" si="2"/>
        <v>46114.076923076922</v>
      </c>
      <c r="F4" s="2"/>
      <c r="G4" s="2"/>
      <c r="H4" s="1">
        <f>H2*H3</f>
        <v>28775184</v>
      </c>
      <c r="I4" s="1">
        <f>I2*I3</f>
        <v>14387592</v>
      </c>
    </row>
    <row r="5" spans="1:9" x14ac:dyDescent="0.35">
      <c r="A5">
        <v>2024</v>
      </c>
      <c r="B5">
        <v>4</v>
      </c>
      <c r="C5" s="1">
        <f t="shared" si="0"/>
        <v>184456.30769230769</v>
      </c>
      <c r="D5" s="3">
        <f t="shared" si="1"/>
        <v>0.33333333333333331</v>
      </c>
      <c r="E5" s="1">
        <f t="shared" si="2"/>
        <v>61485.435897435891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184456.30769230769</v>
      </c>
      <c r="D6" s="3">
        <f t="shared" si="1"/>
        <v>0.41666666666666669</v>
      </c>
      <c r="E6" s="1">
        <f t="shared" si="2"/>
        <v>76856.794871794875</v>
      </c>
      <c r="F6" s="2"/>
      <c r="G6" s="2"/>
      <c r="H6" s="1">
        <f>H4/H5</f>
        <v>368912.61538461538</v>
      </c>
      <c r="I6" s="1">
        <f>I4/I5</f>
        <v>184456.30769230769</v>
      </c>
    </row>
    <row r="7" spans="1:9" x14ac:dyDescent="0.35">
      <c r="A7">
        <v>2024</v>
      </c>
      <c r="B7">
        <v>6</v>
      </c>
      <c r="C7" s="1">
        <f t="shared" si="0"/>
        <v>184456.30769230769</v>
      </c>
      <c r="D7" s="3">
        <f t="shared" si="1"/>
        <v>0.5</v>
      </c>
      <c r="E7" s="1">
        <f t="shared" si="2"/>
        <v>92228.153846153844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184456.30769230769</v>
      </c>
      <c r="D8" s="3">
        <f t="shared" si="1"/>
        <v>0.58333333333333337</v>
      </c>
      <c r="E8" s="1">
        <f t="shared" si="2"/>
        <v>107599.51282051283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184456.30769230769</v>
      </c>
      <c r="D9" s="3">
        <f t="shared" si="1"/>
        <v>0.66666666666666663</v>
      </c>
      <c r="E9" s="1">
        <f t="shared" si="2"/>
        <v>122970.87179487178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184456.30769230769</v>
      </c>
      <c r="D10" s="3">
        <f t="shared" si="1"/>
        <v>0.75</v>
      </c>
      <c r="E10" s="1">
        <f t="shared" si="2"/>
        <v>138342.23076923075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184456.30769230769</v>
      </c>
      <c r="D11" s="3">
        <f t="shared" si="1"/>
        <v>0.83333333333333337</v>
      </c>
      <c r="E11" s="1">
        <f t="shared" si="2"/>
        <v>153713.58974358975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184456.30769230769</v>
      </c>
      <c r="D12" s="3">
        <f t="shared" si="1"/>
        <v>0.91666666666666663</v>
      </c>
      <c r="E12" s="1">
        <f t="shared" si="2"/>
        <v>169084.94871794872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184456.30769230769</v>
      </c>
      <c r="D13" s="3">
        <f t="shared" si="1"/>
        <v>1</v>
      </c>
      <c r="E13" s="1">
        <f t="shared" si="2"/>
        <v>184456.30769230769</v>
      </c>
      <c r="F13" s="2"/>
      <c r="G13" s="2">
        <f>SUM(C2:C13)</f>
        <v>2213475.6923076925</v>
      </c>
      <c r="H13" s="2">
        <f>SUM(D2:D13)</f>
        <v>6.5</v>
      </c>
      <c r="I13" s="2">
        <f>SUM(E2:E13)</f>
        <v>1198966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199827.66666666666</v>
      </c>
      <c r="D14" s="3">
        <v>1</v>
      </c>
      <c r="E14" s="1">
        <f t="shared" si="2"/>
        <v>199827.66666666666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199827.66666666666</v>
      </c>
      <c r="D15" s="3">
        <v>1</v>
      </c>
      <c r="E15" s="1">
        <f t="shared" si="2"/>
        <v>199827.66666666666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199827.66666666666</v>
      </c>
      <c r="D16" s="3">
        <v>1</v>
      </c>
      <c r="E16" s="1">
        <f t="shared" si="2"/>
        <v>199827.66666666666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199827.66666666666</v>
      </c>
      <c r="D17" s="3">
        <v>1</v>
      </c>
      <c r="E17" s="1">
        <f t="shared" si="2"/>
        <v>199827.66666666666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199827.66666666666</v>
      </c>
      <c r="D18" s="3">
        <v>1</v>
      </c>
      <c r="E18" s="1">
        <f t="shared" si="2"/>
        <v>199827.66666666666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199827.66666666666</v>
      </c>
      <c r="D19" s="3">
        <v>1</v>
      </c>
      <c r="E19" s="1">
        <f t="shared" si="2"/>
        <v>199827.66666666666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199827.66666666666</v>
      </c>
      <c r="D20" s="3">
        <v>1</v>
      </c>
      <c r="E20" s="1">
        <f t="shared" si="2"/>
        <v>199827.66666666666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199827.66666666666</v>
      </c>
      <c r="D21" s="3">
        <v>1</v>
      </c>
      <c r="E21" s="1">
        <f t="shared" si="2"/>
        <v>199827.66666666666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199827.66666666666</v>
      </c>
      <c r="D22" s="3">
        <v>1</v>
      </c>
      <c r="E22" s="1">
        <f t="shared" si="2"/>
        <v>199827.66666666666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199827.66666666666</v>
      </c>
      <c r="D23" s="3">
        <v>1</v>
      </c>
      <c r="E23" s="1">
        <f t="shared" si="2"/>
        <v>199827.66666666666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199827.66666666666</v>
      </c>
      <c r="D24" s="3">
        <v>1</v>
      </c>
      <c r="E24" s="1">
        <f t="shared" si="2"/>
        <v>199827.66666666666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199827.66666666666</v>
      </c>
      <c r="D25" s="3">
        <v>1</v>
      </c>
      <c r="E25" s="1">
        <f t="shared" si="2"/>
        <v>199827.66666666666</v>
      </c>
      <c r="F25" s="2"/>
      <c r="G25" s="2">
        <f>SUM(C14:C25)</f>
        <v>2397932</v>
      </c>
      <c r="H25" s="2">
        <f>SUM(D14:D25)</f>
        <v>12</v>
      </c>
      <c r="I25" s="2">
        <f>SUM(E14:E25)</f>
        <v>2397932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Annual CDM Input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2024-06-17T14:58:03Z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46089e3b-5e49-4d0a-a35b-040f521f6e78</vt:lpwstr>
  </property>
  <property fmtid="{D5CDD505-2E9C-101B-9397-08002B2CF9AE}" pid="8" name="MSIP_Label_06f0956a-4009-463b-9109-7ac8203b429e_ContentBits">
    <vt:lpwstr>0</vt:lpwstr>
  </property>
</Properties>
</file>