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ucd\.syncclient\1718713451123\cucduong@hydroottawa.com\1Tj1gspzwl6kQbUce58y05bEWmMq0axtn\"/>
    </mc:Choice>
  </mc:AlternateContent>
  <xr:revisionPtr revIDLastSave="0" documentId="13_ncr:1_{0F72EDD1-5484-46A9-8FD3-3A1AB8F0C42D}" xr6:coauthVersionLast="47" xr6:coauthVersionMax="47" xr10:uidLastSave="{00000000-0000-0000-0000-000000000000}"/>
  <bookViews>
    <workbookView xWindow="22932" yWindow="-108" windowWidth="23256" windowHeight="12456" activeTab="1" xr2:uid="{00000000-000D-0000-FFFF-FFFF00000000}"/>
  </bookViews>
  <sheets>
    <sheet name="kWhkW" sheetId="6" r:id="rId1"/>
    <sheet name="kWh" sheetId="1" r:id="rId2"/>
    <sheet name="kW" sheetId="2" r:id="rId3"/>
    <sheet name="share" sheetId="3" r:id="rId4"/>
    <sheet name="IEE" sheetId="4" r:id="rId5"/>
    <sheet name="sbl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3" l="1"/>
  <c r="G8" i="3"/>
  <c r="G7" i="3"/>
  <c r="G6" i="3"/>
  <c r="G5" i="3"/>
  <c r="F12" i="3" l="1"/>
  <c r="F7" i="3"/>
  <c r="F5" i="3"/>
  <c r="D16" i="2" l="1"/>
  <c r="C16" i="1" s="1"/>
  <c r="B16" i="1"/>
  <c r="D16" i="1"/>
  <c r="E16" i="1"/>
  <c r="F16" i="1"/>
  <c r="G16" i="1"/>
  <c r="H16" i="1"/>
  <c r="I16" i="1"/>
  <c r="J16" i="1"/>
  <c r="K16" i="1"/>
  <c r="L16" i="1"/>
  <c r="M16" i="1"/>
  <c r="B17" i="1"/>
  <c r="C17" i="1"/>
  <c r="D17" i="1"/>
  <c r="E17" i="1"/>
  <c r="F17" i="1"/>
  <c r="G17" i="1"/>
  <c r="H17" i="1"/>
  <c r="I17" i="1"/>
  <c r="J17" i="1"/>
  <c r="K17" i="1"/>
  <c r="L17" i="1"/>
  <c r="M17" i="1"/>
  <c r="C23" i="6"/>
  <c r="B23" i="6"/>
  <c r="B17" i="2"/>
  <c r="B16" i="2"/>
  <c r="B14" i="2"/>
  <c r="B13" i="2"/>
  <c r="B12" i="2"/>
  <c r="B11" i="2"/>
  <c r="B10" i="2"/>
  <c r="P10" i="2" s="1"/>
  <c r="B9" i="2"/>
  <c r="P9" i="2" s="1"/>
  <c r="B8" i="2"/>
  <c r="P8" i="2" s="1"/>
  <c r="B7" i="2"/>
  <c r="B6" i="2"/>
  <c r="B5" i="2"/>
  <c r="P5" i="2" s="1"/>
  <c r="B4" i="2"/>
  <c r="Q4" i="2"/>
  <c r="P16" i="2"/>
  <c r="P17" i="2"/>
  <c r="P18" i="2" s="1"/>
  <c r="P13" i="2"/>
  <c r="P4" i="2"/>
  <c r="B18" i="2"/>
  <c r="B15" i="2"/>
  <c r="P7" i="2" l="1"/>
  <c r="P6" i="2"/>
  <c r="P15" i="2" s="1"/>
  <c r="P19" i="2" s="1"/>
  <c r="B19" i="2"/>
  <c r="I17" i="2" l="1"/>
  <c r="J17" i="2" s="1"/>
  <c r="I16" i="2"/>
  <c r="J16" i="2" s="1"/>
  <c r="J13" i="2"/>
  <c r="K13" i="2" s="1"/>
  <c r="L13" i="2" s="1"/>
  <c r="M13" i="2" s="1"/>
  <c r="N13" i="2" s="1"/>
  <c r="I11" i="2"/>
  <c r="J11" i="2" s="1"/>
  <c r="I13" i="2"/>
  <c r="I10" i="2"/>
  <c r="J10" i="2" s="1"/>
  <c r="K10" i="2" s="1"/>
  <c r="L10" i="2" s="1"/>
  <c r="M10" i="2" s="1"/>
  <c r="N10" i="2" s="1"/>
  <c r="I9" i="2"/>
  <c r="J9" i="2" s="1"/>
  <c r="K9" i="2" s="1"/>
  <c r="L9" i="2" s="1"/>
  <c r="M9" i="2" s="1"/>
  <c r="N9" i="2" s="1"/>
  <c r="I8" i="2"/>
  <c r="I7" i="2"/>
  <c r="J7" i="2" s="1"/>
  <c r="I6" i="2"/>
  <c r="I5" i="2"/>
  <c r="J5" i="2" s="1"/>
  <c r="I4" i="2"/>
  <c r="J4" i="2" s="1"/>
  <c r="K4" i="2" s="1"/>
  <c r="L4" i="2" s="1"/>
  <c r="M4" i="2" s="1"/>
  <c r="N4" i="2" s="1"/>
  <c r="D19" i="6"/>
  <c r="D18" i="6"/>
  <c r="D16" i="6"/>
  <c r="D15" i="6"/>
  <c r="D13" i="6"/>
  <c r="D12" i="6"/>
  <c r="D10" i="6"/>
  <c r="D9" i="6"/>
  <c r="D8" i="6"/>
  <c r="D7" i="6"/>
  <c r="D6" i="6"/>
  <c r="D5" i="6"/>
  <c r="G4" i="1" l="1"/>
  <c r="H4" i="1"/>
  <c r="C4" i="1"/>
  <c r="D23" i="6"/>
  <c r="D4" i="1"/>
  <c r="J4" i="1"/>
  <c r="M4" i="1"/>
  <c r="F4" i="1"/>
  <c r="E4" i="1"/>
  <c r="B4" i="1"/>
  <c r="K4" i="1"/>
  <c r="I4" i="1"/>
  <c r="L4" i="1"/>
  <c r="K11" i="1"/>
  <c r="L11" i="1"/>
  <c r="D11" i="1"/>
  <c r="H11" i="1"/>
  <c r="I11" i="1"/>
  <c r="M11" i="1"/>
  <c r="C11" i="1"/>
  <c r="F11" i="1"/>
  <c r="J11" i="1"/>
  <c r="B11" i="1"/>
  <c r="G11" i="1"/>
  <c r="E11" i="1"/>
  <c r="M6" i="1"/>
  <c r="K6" i="1"/>
  <c r="D6" i="1"/>
  <c r="L6" i="1"/>
  <c r="G6" i="1"/>
  <c r="E6" i="1"/>
  <c r="C6" i="1"/>
  <c r="F6" i="1"/>
  <c r="I6" i="1"/>
  <c r="J6" i="1"/>
  <c r="H6" i="1"/>
  <c r="B6" i="1"/>
  <c r="F7" i="1"/>
  <c r="M7" i="1"/>
  <c r="E7" i="1"/>
  <c r="L7" i="1"/>
  <c r="D7" i="1"/>
  <c r="H7" i="1"/>
  <c r="B7" i="1"/>
  <c r="C7" i="1"/>
  <c r="G7" i="1"/>
  <c r="J7" i="1"/>
  <c r="K7" i="1"/>
  <c r="I7" i="1"/>
  <c r="D13" i="1"/>
  <c r="G13" i="1"/>
  <c r="J13" i="1"/>
  <c r="M13" i="1"/>
  <c r="C13" i="1"/>
  <c r="F13" i="1"/>
  <c r="L13" i="1"/>
  <c r="H13" i="1"/>
  <c r="B13" i="1"/>
  <c r="I13" i="1"/>
  <c r="E13" i="1"/>
  <c r="K13" i="1"/>
  <c r="J5" i="1"/>
  <c r="E5" i="1"/>
  <c r="C5" i="1"/>
  <c r="F5" i="1"/>
  <c r="I5" i="1"/>
  <c r="L5" i="1"/>
  <c r="M5" i="1"/>
  <c r="H5" i="1"/>
  <c r="B5" i="1"/>
  <c r="K5" i="1"/>
  <c r="D5" i="1"/>
  <c r="G5" i="1"/>
  <c r="E8" i="1"/>
  <c r="C8" i="1"/>
  <c r="L8" i="1"/>
  <c r="H8" i="1"/>
  <c r="B8" i="1"/>
  <c r="I8" i="1"/>
  <c r="D8" i="1"/>
  <c r="K8" i="1"/>
  <c r="G8" i="1"/>
  <c r="J8" i="1"/>
  <c r="F8" i="1"/>
  <c r="M8" i="1"/>
  <c r="H10" i="1"/>
  <c r="B10" i="1"/>
  <c r="F10" i="1"/>
  <c r="L10" i="1"/>
  <c r="G10" i="1"/>
  <c r="J10" i="1"/>
  <c r="K10" i="1"/>
  <c r="I10" i="1"/>
  <c r="M10" i="1"/>
  <c r="C10" i="1"/>
  <c r="D10" i="1"/>
  <c r="E10" i="1"/>
  <c r="C14" i="1"/>
  <c r="D14" i="1"/>
  <c r="M14" i="1"/>
  <c r="E14" i="1"/>
  <c r="F14" i="1"/>
  <c r="J14" i="1"/>
  <c r="H14" i="1"/>
  <c r="K14" i="1"/>
  <c r="I14" i="1"/>
  <c r="G14" i="1"/>
  <c r="B14" i="1"/>
  <c r="L14" i="1"/>
  <c r="K11" i="2"/>
  <c r="L11" i="2" s="1"/>
  <c r="M11" i="2" s="1"/>
  <c r="N11" i="2" s="1"/>
  <c r="K16" i="2"/>
  <c r="J18" i="2"/>
  <c r="K5" i="2"/>
  <c r="J15" i="2"/>
  <c r="J19" i="2" s="1"/>
  <c r="K17" i="2"/>
  <c r="K7" i="2"/>
  <c r="I15" i="2"/>
  <c r="I18" i="2"/>
  <c r="J6" i="2"/>
  <c r="J8" i="2"/>
  <c r="H15" i="1" l="1"/>
  <c r="I19" i="2"/>
  <c r="L7" i="2"/>
  <c r="K8" i="2"/>
  <c r="K6" i="2"/>
  <c r="L17" i="2"/>
  <c r="L5" i="2"/>
  <c r="L16" i="2"/>
  <c r="K18" i="2"/>
  <c r="F8" i="5"/>
  <c r="F11" i="5" s="1"/>
  <c r="B8" i="4"/>
  <c r="F10" i="3"/>
  <c r="N6" i="1" s="1"/>
  <c r="F8" i="3"/>
  <c r="B4" i="5"/>
  <c r="H18" i="2"/>
  <c r="G18" i="2"/>
  <c r="F18" i="2"/>
  <c r="E18" i="2"/>
  <c r="D18" i="2"/>
  <c r="C18" i="2"/>
  <c r="V17" i="2"/>
  <c r="U17" i="2"/>
  <c r="T17" i="2"/>
  <c r="S17" i="2"/>
  <c r="R17" i="2"/>
  <c r="Q17" i="2"/>
  <c r="V16" i="2"/>
  <c r="U16" i="2"/>
  <c r="T16" i="2"/>
  <c r="S16" i="2"/>
  <c r="R16" i="2"/>
  <c r="Q16" i="2"/>
  <c r="H15" i="2"/>
  <c r="H19" i="2" s="1"/>
  <c r="G15" i="2"/>
  <c r="G19" i="2" s="1"/>
  <c r="F15" i="2"/>
  <c r="F19" i="2" s="1"/>
  <c r="E15" i="2"/>
  <c r="D15" i="2"/>
  <c r="C15" i="2"/>
  <c r="V14" i="2"/>
  <c r="U14" i="2"/>
  <c r="T14" i="2"/>
  <c r="S14" i="2"/>
  <c r="R14" i="2"/>
  <c r="Q14" i="2"/>
  <c r="V13" i="2"/>
  <c r="U13" i="2"/>
  <c r="T13" i="2"/>
  <c r="S13" i="2"/>
  <c r="R13" i="2"/>
  <c r="Q13" i="2"/>
  <c r="V12" i="2"/>
  <c r="U12" i="2"/>
  <c r="T12" i="2"/>
  <c r="S12" i="2"/>
  <c r="R12" i="2"/>
  <c r="V11" i="2"/>
  <c r="U11" i="2"/>
  <c r="T11" i="2"/>
  <c r="S11" i="2"/>
  <c r="R11" i="2"/>
  <c r="Q11" i="2"/>
  <c r="V10" i="2"/>
  <c r="U10" i="2"/>
  <c r="T10" i="2"/>
  <c r="S10" i="2"/>
  <c r="R10" i="2"/>
  <c r="Q10" i="2"/>
  <c r="V9" i="2"/>
  <c r="U9" i="2"/>
  <c r="T9" i="2"/>
  <c r="S9" i="2"/>
  <c r="R9" i="2"/>
  <c r="Q9" i="2"/>
  <c r="V8" i="2"/>
  <c r="U8" i="2"/>
  <c r="T8" i="2"/>
  <c r="S8" i="2"/>
  <c r="R8" i="2"/>
  <c r="Q8" i="2"/>
  <c r="V7" i="2"/>
  <c r="U7" i="2"/>
  <c r="T7" i="2"/>
  <c r="S7" i="2"/>
  <c r="R7" i="2"/>
  <c r="Q7" i="2"/>
  <c r="V6" i="2"/>
  <c r="U6" i="2"/>
  <c r="T6" i="2"/>
  <c r="S6" i="2"/>
  <c r="R6" i="2"/>
  <c r="Q6" i="2"/>
  <c r="V5" i="2"/>
  <c r="U5" i="2"/>
  <c r="T5" i="2"/>
  <c r="S5" i="2"/>
  <c r="R5" i="2"/>
  <c r="Q5" i="2"/>
  <c r="V4" i="2"/>
  <c r="U4" i="2"/>
  <c r="T4" i="2"/>
  <c r="S4" i="2"/>
  <c r="R4" i="2"/>
  <c r="I18" i="1"/>
  <c r="H18" i="1"/>
  <c r="G18" i="1"/>
  <c r="F18" i="1"/>
  <c r="E18" i="1"/>
  <c r="D18" i="1"/>
  <c r="C18" i="1"/>
  <c r="B18" i="1"/>
  <c r="U17" i="1"/>
  <c r="T17" i="1"/>
  <c r="S17" i="1"/>
  <c r="R17" i="1"/>
  <c r="Q17" i="1"/>
  <c r="P17" i="1"/>
  <c r="N16" i="1"/>
  <c r="G15" i="1"/>
  <c r="F15" i="1"/>
  <c r="E15" i="1"/>
  <c r="D15" i="1"/>
  <c r="C15" i="1"/>
  <c r="B15" i="1"/>
  <c r="U14" i="1"/>
  <c r="T14" i="1"/>
  <c r="S14" i="1"/>
  <c r="R14" i="1"/>
  <c r="Q14" i="1"/>
  <c r="P14" i="1"/>
  <c r="O14" i="1" s="1"/>
  <c r="U13" i="1"/>
  <c r="T13" i="1"/>
  <c r="S13" i="1"/>
  <c r="R13" i="1"/>
  <c r="Q13" i="1"/>
  <c r="P13" i="1"/>
  <c r="O13" i="1" s="1"/>
  <c r="U12" i="1"/>
  <c r="T12" i="1"/>
  <c r="S12" i="1"/>
  <c r="R12" i="1"/>
  <c r="Q12" i="1"/>
  <c r="P12" i="1"/>
  <c r="O12" i="1" s="1"/>
  <c r="U11" i="1"/>
  <c r="T11" i="1"/>
  <c r="S11" i="1"/>
  <c r="R11" i="1"/>
  <c r="Q11" i="1"/>
  <c r="P11" i="1"/>
  <c r="O11" i="1" s="1"/>
  <c r="U10" i="1"/>
  <c r="T10" i="1"/>
  <c r="S10" i="1"/>
  <c r="R10" i="1"/>
  <c r="Q10" i="1"/>
  <c r="P10" i="1"/>
  <c r="O10" i="1" s="1"/>
  <c r="U9" i="1"/>
  <c r="T9" i="1"/>
  <c r="S9" i="1"/>
  <c r="R9" i="1"/>
  <c r="Q9" i="1"/>
  <c r="P9" i="1"/>
  <c r="N8" i="1"/>
  <c r="U7" i="1"/>
  <c r="T7" i="1"/>
  <c r="S7" i="1"/>
  <c r="R7" i="1"/>
  <c r="Q7" i="1"/>
  <c r="P7" i="1"/>
  <c r="O7" i="1" s="1"/>
  <c r="N4" i="1"/>
  <c r="H19" i="1" l="1"/>
  <c r="J18" i="1"/>
  <c r="U6" i="1"/>
  <c r="I15" i="1"/>
  <c r="P4" i="1"/>
  <c r="O4" i="1" s="1"/>
  <c r="U8" i="1"/>
  <c r="R16" i="1"/>
  <c r="R18" i="1" s="1"/>
  <c r="U4" i="1"/>
  <c r="Q18" i="2"/>
  <c r="C19" i="2"/>
  <c r="T18" i="2"/>
  <c r="M16" i="2"/>
  <c r="L18" i="2"/>
  <c r="M17" i="2"/>
  <c r="D19" i="2"/>
  <c r="R18" i="2"/>
  <c r="S18" i="2"/>
  <c r="L8" i="2"/>
  <c r="L15" i="2" s="1"/>
  <c r="L19" i="2" s="1"/>
  <c r="U18" i="2"/>
  <c r="M7" i="2"/>
  <c r="M5" i="2"/>
  <c r="L6" i="2"/>
  <c r="K15" i="2"/>
  <c r="K19" i="2" s="1"/>
  <c r="V18" i="2"/>
  <c r="V19" i="2" s="1"/>
  <c r="S16" i="1"/>
  <c r="S18" i="1" s="1"/>
  <c r="T16" i="1"/>
  <c r="T18" i="1" s="1"/>
  <c r="R4" i="1"/>
  <c r="U16" i="1"/>
  <c r="U18" i="1" s="1"/>
  <c r="S6" i="1"/>
  <c r="S4" i="1"/>
  <c r="R6" i="1"/>
  <c r="S8" i="1"/>
  <c r="E19" i="2"/>
  <c r="V15" i="2"/>
  <c r="AD27" i="2" s="1"/>
  <c r="D19" i="1"/>
  <c r="U15" i="2"/>
  <c r="AF26" i="2" s="1"/>
  <c r="E19" i="1"/>
  <c r="F19" i="1"/>
  <c r="G19" i="1"/>
  <c r="C19" i="1"/>
  <c r="B19" i="1"/>
  <c r="N5" i="1"/>
  <c r="B3" i="5"/>
  <c r="AB26" i="2"/>
  <c r="AA24" i="2"/>
  <c r="AC26" i="2"/>
  <c r="AD26" i="2"/>
  <c r="AE26" i="2"/>
  <c r="AA27" i="2"/>
  <c r="P8" i="1"/>
  <c r="O8" i="1" s="1"/>
  <c r="S15" i="2"/>
  <c r="AC24" i="2" s="1"/>
  <c r="P6" i="1"/>
  <c r="O6" i="1" s="1"/>
  <c r="Q8" i="1"/>
  <c r="T15" i="2"/>
  <c r="T19" i="2" s="1"/>
  <c r="AB27" i="2"/>
  <c r="Q15" i="2"/>
  <c r="AB22" i="2" s="1"/>
  <c r="R15" i="2"/>
  <c r="AE23" i="2" s="1"/>
  <c r="Q4" i="1"/>
  <c r="Q6" i="1"/>
  <c r="R8" i="1"/>
  <c r="AC27" i="2"/>
  <c r="T4" i="1"/>
  <c r="P16" i="1"/>
  <c r="T8" i="1"/>
  <c r="T6" i="1"/>
  <c r="Q16" i="1"/>
  <c r="Q18" i="1" s="1"/>
  <c r="I19" i="1" l="1"/>
  <c r="P18" i="1"/>
  <c r="O16" i="1"/>
  <c r="O18" i="1" s="1"/>
  <c r="AF27" i="2"/>
  <c r="AE24" i="2"/>
  <c r="U19" i="2"/>
  <c r="AA26" i="2"/>
  <c r="AE27" i="2"/>
  <c r="J15" i="1"/>
  <c r="S19" i="2"/>
  <c r="AD24" i="2"/>
  <c r="M8" i="2"/>
  <c r="K15" i="1"/>
  <c r="N17" i="2"/>
  <c r="K18" i="1"/>
  <c r="M6" i="2"/>
  <c r="N16" i="2"/>
  <c r="M18" i="2"/>
  <c r="N5" i="2"/>
  <c r="N7" i="2"/>
  <c r="AB25" i="2"/>
  <c r="AD25" i="2"/>
  <c r="AC25" i="2"/>
  <c r="R19" i="2"/>
  <c r="AA23" i="2"/>
  <c r="Q19" i="2"/>
  <c r="AD22" i="2"/>
  <c r="AC23" i="2"/>
  <c r="AA22" i="2"/>
  <c r="AF25" i="2"/>
  <c r="AE25" i="2"/>
  <c r="AD23" i="2"/>
  <c r="AA25" i="2"/>
  <c r="AE22" i="2"/>
  <c r="AF24" i="2"/>
  <c r="S5" i="1"/>
  <c r="P5" i="1"/>
  <c r="O5" i="1" s="1"/>
  <c r="O15" i="1" s="1"/>
  <c r="U5" i="1"/>
  <c r="T5" i="1"/>
  <c r="Q5" i="1"/>
  <c r="R5" i="1"/>
  <c r="AC22" i="2"/>
  <c r="AF23" i="2"/>
  <c r="AF22" i="2"/>
  <c r="AB23" i="2"/>
  <c r="AB24" i="2"/>
  <c r="J19" i="1" l="1"/>
  <c r="O19" i="1"/>
  <c r="L18" i="1"/>
  <c r="N18" i="2"/>
  <c r="N6" i="2"/>
  <c r="M15" i="2"/>
  <c r="M19" i="2" s="1"/>
  <c r="K19" i="1"/>
  <c r="N8" i="2"/>
  <c r="P15" i="1"/>
  <c r="AD22" i="1" s="1"/>
  <c r="T15" i="1"/>
  <c r="AD26" i="1" s="1"/>
  <c r="Q15" i="1"/>
  <c r="Z23" i="1" s="1"/>
  <c r="R15" i="1"/>
  <c r="R19" i="1" s="1"/>
  <c r="U15" i="1"/>
  <c r="U19" i="1" s="1"/>
  <c r="S15" i="1"/>
  <c r="S19" i="1" s="1"/>
  <c r="AC27" i="1" l="1"/>
  <c r="M18" i="1"/>
  <c r="AC23" i="1"/>
  <c r="L15" i="1"/>
  <c r="Y23" i="1"/>
  <c r="AA24" i="1"/>
  <c r="AE27" i="1"/>
  <c r="N15" i="2"/>
  <c r="N19" i="2" s="1"/>
  <c r="M15" i="1"/>
  <c r="AC24" i="1"/>
  <c r="AB22" i="1"/>
  <c r="Y25" i="1"/>
  <c r="AA25" i="1"/>
  <c r="AA22" i="1"/>
  <c r="AD24" i="1"/>
  <c r="AE24" i="1"/>
  <c r="AB27" i="1"/>
  <c r="AD27" i="1"/>
  <c r="AA27" i="1"/>
  <c r="AB24" i="1"/>
  <c r="Y24" i="1"/>
  <c r="Z24" i="1"/>
  <c r="Y22" i="1"/>
  <c r="AC22" i="1"/>
  <c r="Z22" i="1"/>
  <c r="AE22" i="1"/>
  <c r="P19" i="1"/>
  <c r="Z27" i="1"/>
  <c r="Z25" i="1"/>
  <c r="T19" i="1"/>
  <c r="Y26" i="1"/>
  <c r="Z26" i="1"/>
  <c r="AC26" i="1"/>
  <c r="AB26" i="1"/>
  <c r="AE23" i="1"/>
  <c r="AB23" i="1"/>
  <c r="Q19" i="1"/>
  <c r="AA23" i="1"/>
  <c r="Y27" i="1"/>
  <c r="AB25" i="1"/>
  <c r="AD23" i="1"/>
  <c r="AC25" i="1"/>
  <c r="AA26" i="1"/>
  <c r="AE25" i="1"/>
  <c r="AD25" i="1"/>
  <c r="AE26" i="1"/>
  <c r="AG25" i="1" l="1"/>
  <c r="AI25" i="1" s="1"/>
  <c r="AG22" i="1"/>
  <c r="AI22" i="1" s="1"/>
  <c r="AG26" i="1"/>
  <c r="AI26" i="1" s="1"/>
  <c r="AG23" i="1"/>
  <c r="AI23" i="1" s="1"/>
  <c r="AG24" i="1"/>
  <c r="AI24" i="1" s="1"/>
  <c r="AG27" i="1"/>
  <c r="AI27" i="1" s="1"/>
  <c r="M19" i="1"/>
  <c r="L19" i="1"/>
</calcChain>
</file>

<file path=xl/sharedStrings.xml><?xml version="1.0" encoding="utf-8"?>
<sst xmlns="http://schemas.openxmlformats.org/spreadsheetml/2006/main" count="164" uniqueCount="94">
  <si>
    <t xml:space="preserve">Energy Savings Forecast 2025 to 2036 (MWh)                             </t>
  </si>
  <si>
    <t>Programs</t>
  </si>
  <si>
    <t>HOL portion</t>
  </si>
  <si>
    <t>NTG kWh</t>
  </si>
  <si>
    <t>NTG kW</t>
  </si>
  <si>
    <t>RE</t>
  </si>
  <si>
    <t>SC</t>
  </si>
  <si>
    <t>C1-C3</t>
  </si>
  <si>
    <t>C4</t>
  </si>
  <si>
    <t>LU</t>
  </si>
  <si>
    <t>ST</t>
  </si>
  <si>
    <t>MU</t>
  </si>
  <si>
    <t>Retrofit Programs</t>
  </si>
  <si>
    <t>Small Business</t>
  </si>
  <si>
    <t>Energy Performance</t>
  </si>
  <si>
    <t>Energy Management</t>
  </si>
  <si>
    <t>Industrial Energy Efficiency</t>
  </si>
  <si>
    <t>Targeted Greenhouse</t>
  </si>
  <si>
    <t>Local Initiatives - Res</t>
  </si>
  <si>
    <t>Local Initiatives - Comm</t>
  </si>
  <si>
    <t>Local Initiatives - Comm-DER solar</t>
  </si>
  <si>
    <t>Residential Demand Response--Ont peak</t>
  </si>
  <si>
    <t>n/a</t>
  </si>
  <si>
    <t>Home Renovation Savings Program</t>
  </si>
  <si>
    <t>Total Business &amp; Residential Programs</t>
  </si>
  <si>
    <t>Energy Affordability Program</t>
  </si>
  <si>
    <t>First Nations Programs</t>
  </si>
  <si>
    <t>Total Support Programs</t>
  </si>
  <si>
    <t>Total Annual Savings</t>
  </si>
  <si>
    <t xml:space="preserve">Energy Savings Forecast 2025 to 2036 (MW)                             </t>
  </si>
  <si>
    <t>Prov</t>
  </si>
  <si>
    <t>Electricity Savings</t>
  </si>
  <si>
    <t>Demand Savings</t>
  </si>
  <si>
    <t>GWh</t>
  </si>
  <si>
    <t>MW</t>
  </si>
  <si>
    <t>Save on Energy Retrofit Program</t>
  </si>
  <si>
    <t>Save on Energy Small Business Lighting Program</t>
  </si>
  <si>
    <t>Save on Energy Energy Manager Program</t>
  </si>
  <si>
    <t>Save on Energy Process &amp; Systems Upgrades Program</t>
  </si>
  <si>
    <t>Save on Energy High Performance New Construction Program</t>
  </si>
  <si>
    <t>Save on Energy Home Assistance Program</t>
  </si>
  <si>
    <t># large users</t>
  </si>
  <si>
    <t>Total Large user count in Ontario</t>
  </si>
  <si>
    <t>Hydro Ottawa LU count</t>
  </si>
  <si>
    <t>Hydro Ottawa%</t>
  </si>
  <si>
    <t>2022 REPORT</t>
  </si>
  <si>
    <t>HOL's Percentage of Provincial (Ontario) Savings</t>
  </si>
  <si>
    <t>Energy (MWh)</t>
  </si>
  <si>
    <t>Summer Peak Demand (kW)</t>
  </si>
  <si>
    <t>LDC's in Eastern Region</t>
  </si>
  <si>
    <t>kWh</t>
  </si>
  <si>
    <t>Hydro Ottawa</t>
  </si>
  <si>
    <t>HOL's portion of Eastern Region Total</t>
  </si>
  <si>
    <t>Kingston Hydro Corp</t>
  </si>
  <si>
    <t>Eastern Region % per 2022 report</t>
  </si>
  <si>
    <t>Renfrew</t>
  </si>
  <si>
    <t>Ottawa Power Corp</t>
  </si>
  <si>
    <t>HOL's Portion of Ontario</t>
  </si>
  <si>
    <t>Hydro 2000 Inc.</t>
  </si>
  <si>
    <t>Hydro Hawkesbury</t>
  </si>
  <si>
    <t>Co-op Hydro Embrun</t>
  </si>
  <si>
    <t>Cornwall Street Railway Light &amp; Power Co. Ltd.</t>
  </si>
  <si>
    <t>Rideau St. Lawerence Distribution Inc.</t>
  </si>
  <si>
    <t>Eastern Ontario Power (Fortis)</t>
  </si>
  <si>
    <t>Peterborough - Dist Ltd</t>
  </si>
  <si>
    <t>Hydro One - Other</t>
  </si>
  <si>
    <t>Elexicon - Belleville</t>
  </si>
  <si>
    <t>Total-eastern ontario</t>
  </si>
  <si>
    <t>GWh/MW</t>
  </si>
  <si>
    <t>Energy Performance Program</t>
  </si>
  <si>
    <t>Energy Manager Program</t>
  </si>
  <si>
    <t>Comm-DER solar</t>
  </si>
  <si>
    <t>Residential demand response</t>
  </si>
  <si>
    <t>Process &amp; Systems Upgrade Program</t>
  </si>
  <si>
    <t>Home Assistence Program</t>
  </si>
  <si>
    <t>SC-VECC-6(B)</t>
  </si>
  <si>
    <t>Total</t>
  </si>
  <si>
    <t>Table 3-2 iTron's report</t>
  </si>
  <si>
    <t xml:space="preserve">See SC-VECC-6 </t>
  </si>
  <si>
    <t>or .67% or EMV data of 14.47% (tab SBL)</t>
  </si>
  <si>
    <t>diff</t>
  </si>
  <si>
    <t>rounding</t>
  </si>
  <si>
    <t>Save on Energy Industrial Energy Efficiency Program</t>
  </si>
  <si>
    <t>Save on Energy Energy Performance Program</t>
  </si>
  <si>
    <t>Save on Energy Energy Affordability Program</t>
  </si>
  <si>
    <t>same as above program</t>
  </si>
  <si>
    <t>Table 4 – Hydro Ottawa’s Portion of Energy Savings from Centrally Administered Programs for Years 2015 - 2017</t>
  </si>
  <si>
    <t xml:space="preserve">GWh/MW ratio from various programs and framework </t>
  </si>
  <si>
    <t>2021-2022</t>
  </si>
  <si>
    <t>Projected by the IESO-mid year plan</t>
  </si>
  <si>
    <t>2021-2024 CDM Framework Performance</t>
  </si>
  <si>
    <t>GWh/MW ratio</t>
  </si>
  <si>
    <t>Use the same ratio as Energy affortability program</t>
  </si>
  <si>
    <t>Use the same as Energy Performance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</si>
</sst>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;\(#,##0\)"/>
    <numFmt numFmtId="165" formatCode="#,##0.00;\(#,##0.00\)"/>
    <numFmt numFmtId="166" formatCode="0.0"/>
    <numFmt numFmtId="167" formatCode="_(* #,##0_);_(* \(#,##0\);_(* &quot;-&quot;??_);_(@_)"/>
    <numFmt numFmtId="177" formatCode="#,##0.0;\(#,##0.0\)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005B9B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rgb="FF0000FF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5B9B"/>
        <bgColor rgb="FF005B9B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dotted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4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71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0" xfId="0" applyFont="1" applyFill="1"/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0" fontId="7" fillId="0" borderId="2" xfId="0" applyNumberFormat="1" applyFont="1" applyBorder="1" applyAlignment="1"/>
    <xf numFmtId="165" fontId="6" fillId="0" borderId="2" xfId="0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2" xfId="0" applyFont="1" applyBorder="1" applyAlignment="1"/>
    <xf numFmtId="0" fontId="6" fillId="4" borderId="2" xfId="0" applyFont="1" applyFill="1" applyBorder="1" applyAlignment="1">
      <alignment wrapText="1"/>
    </xf>
    <xf numFmtId="164" fontId="6" fillId="4" borderId="2" xfId="0" applyNumberFormat="1" applyFont="1" applyFill="1" applyBorder="1" applyAlignment="1">
      <alignment horizontal="right" wrapText="1"/>
    </xf>
    <xf numFmtId="165" fontId="6" fillId="4" borderId="2" xfId="0" applyNumberFormat="1" applyFont="1" applyFill="1" applyBorder="1" applyAlignment="1">
      <alignment horizontal="right" wrapText="1"/>
    </xf>
    <xf numFmtId="164" fontId="6" fillId="4" borderId="2" xfId="0" applyNumberFormat="1" applyFont="1" applyFill="1" applyBorder="1" applyAlignment="1">
      <alignment horizontal="right" wrapText="1"/>
    </xf>
    <xf numFmtId="165" fontId="6" fillId="4" borderId="2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/>
    </xf>
    <xf numFmtId="2" fontId="7" fillId="0" borderId="0" xfId="0" applyNumberFormat="1" applyFont="1" applyAlignment="1"/>
    <xf numFmtId="0" fontId="7" fillId="0" borderId="0" xfId="0" applyFont="1" applyAlignment="1"/>
    <xf numFmtId="10" fontId="6" fillId="0" borderId="2" xfId="0" applyNumberFormat="1" applyFont="1" applyBorder="1" applyAlignment="1">
      <alignment horizontal="right" wrapText="1"/>
    </xf>
    <xf numFmtId="10" fontId="6" fillId="4" borderId="2" xfId="0" applyNumberFormat="1" applyFont="1" applyFill="1" applyBorder="1" applyAlignment="1">
      <alignment horizontal="right" wrapText="1"/>
    </xf>
    <xf numFmtId="0" fontId="10" fillId="0" borderId="0" xfId="0" applyFont="1" applyAlignment="1"/>
    <xf numFmtId="3" fontId="7" fillId="0" borderId="0" xfId="0" applyNumberFormat="1" applyFont="1" applyAlignment="1"/>
    <xf numFmtId="10" fontId="7" fillId="0" borderId="0" xfId="0" applyNumberFormat="1" applyFont="1" applyAlignment="1"/>
    <xf numFmtId="3" fontId="11" fillId="0" borderId="0" xfId="0" applyNumberFormat="1" applyFont="1" applyAlignment="1"/>
    <xf numFmtId="0" fontId="0" fillId="0" borderId="0" xfId="0" applyFont="1" applyAlignment="1"/>
    <xf numFmtId="0" fontId="6" fillId="0" borderId="3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wrapText="1"/>
    </xf>
    <xf numFmtId="0" fontId="14" fillId="0" borderId="3" xfId="0" applyFont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7" borderId="3" xfId="0" applyFont="1" applyFill="1" applyBorder="1" applyAlignment="1">
      <alignment wrapText="1"/>
    </xf>
    <xf numFmtId="0" fontId="6" fillId="0" borderId="5" xfId="0" applyFont="1" applyBorder="1" applyAlignment="1">
      <alignment wrapText="1"/>
    </xf>
    <xf numFmtId="4" fontId="9" fillId="0" borderId="3" xfId="0" applyNumberFormat="1" applyFont="1" applyBorder="1" applyAlignment="1">
      <alignment horizontal="center" wrapText="1"/>
    </xf>
    <xf numFmtId="3" fontId="0" fillId="0" borderId="0" xfId="0" applyNumberFormat="1" applyFont="1" applyAlignment="1"/>
    <xf numFmtId="0" fontId="11" fillId="0" borderId="0" xfId="0" applyFont="1" applyAlignment="1"/>
    <xf numFmtId="2" fontId="6" fillId="0" borderId="3" xfId="0" applyNumberFormat="1" applyFont="1" applyBorder="1" applyAlignment="1">
      <alignment horizontal="center" wrapText="1"/>
    </xf>
    <xf numFmtId="166" fontId="6" fillId="0" borderId="3" xfId="0" applyNumberFormat="1" applyFont="1" applyBorder="1" applyAlignment="1">
      <alignment horizontal="center" wrapText="1"/>
    </xf>
    <xf numFmtId="9" fontId="0" fillId="0" borderId="0" xfId="2" applyFont="1" applyAlignment="1"/>
    <xf numFmtId="167" fontId="6" fillId="0" borderId="2" xfId="1" applyNumberFormat="1" applyFont="1" applyBorder="1" applyAlignment="1">
      <alignment wrapText="1"/>
    </xf>
    <xf numFmtId="0" fontId="0" fillId="0" borderId="0" xfId="0" applyFont="1" applyBorder="1" applyAlignment="1">
      <alignment horizontal="left" wrapText="1"/>
    </xf>
    <xf numFmtId="43" fontId="0" fillId="0" borderId="0" xfId="1" applyFont="1" applyAlignment="1"/>
    <xf numFmtId="0" fontId="3" fillId="2" borderId="0" xfId="0" applyFont="1" applyFill="1"/>
    <xf numFmtId="0" fontId="0" fillId="0" borderId="0" xfId="0" applyFont="1" applyAlignment="1"/>
    <xf numFmtId="164" fontId="0" fillId="0" borderId="0" xfId="0" applyNumberFormat="1" applyFont="1" applyAlignment="1"/>
    <xf numFmtId="0" fontId="5" fillId="3" borderId="0" xfId="0" applyFont="1" applyFill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10" fontId="6" fillId="8" borderId="2" xfId="0" applyNumberFormat="1" applyFont="1" applyFill="1" applyBorder="1" applyAlignment="1">
      <alignment horizontal="right" wrapText="1"/>
    </xf>
    <xf numFmtId="0" fontId="1" fillId="8" borderId="0" xfId="0" applyFont="1" applyFill="1" applyAlignment="1"/>
    <xf numFmtId="0" fontId="1" fillId="0" borderId="0" xfId="0" applyFont="1" applyAlignment="1"/>
    <xf numFmtId="0" fontId="9" fillId="0" borderId="6" xfId="0" applyFont="1" applyBorder="1" applyAlignment="1">
      <alignment horizontal="left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177" fontId="6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center"/>
    </xf>
    <xf numFmtId="0" fontId="13" fillId="0" borderId="13" xfId="0" applyFont="1" applyBorder="1" applyAlignment="1">
      <alignment wrapText="1"/>
    </xf>
    <xf numFmtId="4" fontId="6" fillId="0" borderId="14" xfId="0" applyNumberFormat="1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166" fontId="6" fillId="0" borderId="14" xfId="0" applyNumberFormat="1" applyFont="1" applyBorder="1" applyAlignment="1">
      <alignment horizontal="center" wrapText="1"/>
    </xf>
    <xf numFmtId="0" fontId="16" fillId="9" borderId="0" xfId="0" applyFont="1" applyFill="1" applyBorder="1" applyAlignment="1">
      <alignment horizontal="center" wrapText="1"/>
    </xf>
    <xf numFmtId="0" fontId="15" fillId="9" borderId="0" xfId="0" applyFont="1" applyFill="1" applyBorder="1" applyAlignment="1">
      <alignment horizontal="center" wrapText="1"/>
    </xf>
    <xf numFmtId="0" fontId="18" fillId="3" borderId="0" xfId="3" applyFont="1" applyFill="1" applyBorder="1" applyAlignment="1">
      <alignment horizontal="center" wrapText="1"/>
    </xf>
    <xf numFmtId="0" fontId="17" fillId="0" borderId="0" xfId="3" applyAlignment="1"/>
    <xf numFmtId="0" fontId="17" fillId="5" borderId="3" xfId="3" applyFill="1" applyBorder="1" applyAlignment="1">
      <alignment horizontal="left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client=internal-element-cse&amp;cx=002629981176120676867:kta9nqaj3vo&amp;q=https://www.ieso.ca/-/media/Files/IESO/Document-Library/engage/cdm/2021-2024-cdm-framework-midterm-review-engagement-plan.pdf&amp;sa=U&amp;ved=2ahUKEwi4qMS2mNeQAxViLFkFHT5DC5sQFnoECAcQAQ&amp;usg=AOvVaw01k9Ueum5oZe7GCn2qZ4gk" TargetMode="External"/><Relationship Id="rId1" Type="http://schemas.openxmlformats.org/officeDocument/2006/relationships/hyperlink" Target="https://www.google.com/url?client=internal-element-cse&amp;cx=002629981176120676867:kta9nqaj3vo&amp;q=https://www.ieso.ca/-/media/Files/SaveOnEnergy/CDM/2023-Energy-Efficiency-Annual-Report.pdf&amp;sa=U&amp;ved=2ahUKEwjLm9zKlteQAxXZEFkFHbotDnkQFnoECAgQAQ&amp;usg=AOvVaw2VtT5ZUPFmENf90pTQ1ax7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4D896-2F16-4C16-A479-F866882E048F}">
  <dimension ref="A1:S1011"/>
  <sheetViews>
    <sheetView workbookViewId="0">
      <selection activeCell="F14" sqref="F14"/>
    </sheetView>
  </sheetViews>
  <sheetFormatPr defaultColWidth="120" defaultRowHeight="14.4" x14ac:dyDescent="0.3"/>
  <cols>
    <col min="1" max="1" width="40.44140625" bestFit="1" customWidth="1"/>
    <col min="2" max="2" width="9.5546875" bestFit="1" customWidth="1"/>
    <col min="3" max="3" width="9.109375" customWidth="1"/>
    <col min="4" max="4" width="11.5546875" customWidth="1"/>
    <col min="5" max="5" width="3.21875" customWidth="1"/>
    <col min="6" max="6" width="43" customWidth="1"/>
    <col min="7" max="20" width="11.6640625" customWidth="1"/>
  </cols>
  <sheetData>
    <row r="1" spans="1:19" x14ac:dyDescent="0.3">
      <c r="A1" s="54" t="s">
        <v>87</v>
      </c>
      <c r="B1" s="44"/>
      <c r="C1" s="44"/>
      <c r="D1" s="44"/>
    </row>
    <row r="2" spans="1:19" x14ac:dyDescent="0.3">
      <c r="A2" s="27"/>
      <c r="B2" s="27"/>
      <c r="C2" s="27"/>
      <c r="D2" s="27"/>
    </row>
    <row r="3" spans="1:19" x14ac:dyDescent="0.3">
      <c r="A3" s="68"/>
      <c r="B3" s="66" t="s">
        <v>88</v>
      </c>
      <c r="C3" s="67"/>
      <c r="D3" s="67"/>
      <c r="G3" s="27"/>
      <c r="H3" s="27"/>
    </row>
    <row r="4" spans="1:19" x14ac:dyDescent="0.3">
      <c r="A4" s="49"/>
      <c r="B4" s="49" t="s">
        <v>33</v>
      </c>
      <c r="C4" s="49" t="s">
        <v>34</v>
      </c>
      <c r="D4" s="49" t="s">
        <v>68</v>
      </c>
      <c r="F4" s="27" t="s">
        <v>91</v>
      </c>
      <c r="G4" s="27"/>
      <c r="H4" s="27"/>
    </row>
    <row r="5" spans="1:19" ht="16.2" thickBot="1" x14ac:dyDescent="0.35">
      <c r="A5" s="62" t="s">
        <v>12</v>
      </c>
      <c r="B5" s="63">
        <v>1040.8</v>
      </c>
      <c r="C5" s="64">
        <v>160.19999999999999</v>
      </c>
      <c r="D5" s="65">
        <f t="shared" ref="D5:D10" si="0">B5/C5</f>
        <v>6.4968789013732833</v>
      </c>
      <c r="F5" s="69" t="s">
        <v>90</v>
      </c>
      <c r="G5" s="27"/>
      <c r="H5" s="27"/>
    </row>
    <row r="6" spans="1:19" ht="16.2" thickBot="1" x14ac:dyDescent="0.35">
      <c r="A6" s="29" t="s">
        <v>13</v>
      </c>
      <c r="B6" s="30">
        <v>16.7</v>
      </c>
      <c r="C6" s="30">
        <v>4.4000000000000004</v>
      </c>
      <c r="D6" s="41">
        <f t="shared" si="0"/>
        <v>3.795454545454545</v>
      </c>
      <c r="E6" s="39"/>
      <c r="F6" s="39"/>
      <c r="G6" s="27"/>
      <c r="H6" s="27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19" ht="16.2" thickBot="1" x14ac:dyDescent="0.35">
      <c r="A7" s="29" t="s">
        <v>69</v>
      </c>
      <c r="B7" s="30">
        <v>32.200000000000003</v>
      </c>
      <c r="C7" s="30">
        <v>4.5999999999999996</v>
      </c>
      <c r="D7" s="41">
        <f t="shared" si="0"/>
        <v>7.0000000000000009</v>
      </c>
      <c r="G7" s="27"/>
      <c r="H7" s="27"/>
    </row>
    <row r="8" spans="1:19" ht="16.2" thickBot="1" x14ac:dyDescent="0.35">
      <c r="A8" s="29" t="s">
        <v>70</v>
      </c>
      <c r="B8" s="30">
        <v>15.7</v>
      </c>
      <c r="C8" s="30">
        <v>1.9</v>
      </c>
      <c r="D8" s="40">
        <f t="shared" si="0"/>
        <v>8.2631578947368425</v>
      </c>
      <c r="G8" s="27"/>
      <c r="H8" s="27"/>
    </row>
    <row r="9" spans="1:19" ht="16.2" thickBot="1" x14ac:dyDescent="0.35">
      <c r="A9" s="29" t="s">
        <v>16</v>
      </c>
      <c r="B9" s="31">
        <v>165</v>
      </c>
      <c r="C9" s="31">
        <v>22</v>
      </c>
      <c r="D9" s="41">
        <f t="shared" si="0"/>
        <v>7.5</v>
      </c>
      <c r="F9" s="70" t="s">
        <v>89</v>
      </c>
      <c r="G9" s="27"/>
      <c r="H9" s="27"/>
    </row>
    <row r="10" spans="1:19" ht="16.2" thickBot="1" x14ac:dyDescent="0.35">
      <c r="A10" s="29" t="s">
        <v>17</v>
      </c>
      <c r="B10" s="31">
        <v>333</v>
      </c>
      <c r="C10" s="31">
        <v>1.3</v>
      </c>
      <c r="D10" s="40">
        <f t="shared" si="0"/>
        <v>256.15384615384613</v>
      </c>
      <c r="F10" s="27"/>
      <c r="G10" s="27"/>
      <c r="H10" s="27"/>
    </row>
    <row r="11" spans="1:19" ht="15" thickBot="1" x14ac:dyDescent="0.35">
      <c r="A11" s="28"/>
      <c r="B11" s="28"/>
      <c r="C11" s="28"/>
      <c r="D11" s="28"/>
      <c r="F11" s="27"/>
      <c r="G11" s="27"/>
      <c r="H11" s="27"/>
    </row>
    <row r="12" spans="1:19" ht="16.2" thickBot="1" x14ac:dyDescent="0.35">
      <c r="A12" s="29" t="s">
        <v>18</v>
      </c>
      <c r="B12" s="31">
        <v>181</v>
      </c>
      <c r="C12" s="31">
        <v>45.4</v>
      </c>
      <c r="D12" s="40">
        <f>B12/C12</f>
        <v>3.9867841409691631</v>
      </c>
      <c r="F12" s="27"/>
      <c r="G12" s="27"/>
      <c r="H12" s="27"/>
    </row>
    <row r="13" spans="1:19" ht="16.2" thickBot="1" x14ac:dyDescent="0.35">
      <c r="A13" s="32" t="s">
        <v>19</v>
      </c>
      <c r="B13" s="33">
        <v>32.200000000000003</v>
      </c>
      <c r="C13" s="33">
        <v>4.5999999999999996</v>
      </c>
      <c r="D13" s="41">
        <f>B13/C13</f>
        <v>7.0000000000000009</v>
      </c>
      <c r="F13" s="53" t="s">
        <v>93</v>
      </c>
      <c r="G13" s="27"/>
      <c r="H13" s="27"/>
    </row>
    <row r="14" spans="1:19" ht="16.2" thickBot="1" x14ac:dyDescent="0.35">
      <c r="A14" s="32" t="s">
        <v>71</v>
      </c>
      <c r="B14" s="28"/>
      <c r="C14" s="28"/>
      <c r="D14" s="28"/>
      <c r="F14" s="27"/>
      <c r="G14" s="27"/>
      <c r="H14" s="27"/>
    </row>
    <row r="15" spans="1:19" ht="16.2" thickBot="1" x14ac:dyDescent="0.35">
      <c r="A15" s="32" t="s">
        <v>72</v>
      </c>
      <c r="B15" s="31">
        <v>7</v>
      </c>
      <c r="C15" s="31">
        <v>123</v>
      </c>
      <c r="D15" s="40">
        <f>B15/C15</f>
        <v>5.6910569105691054E-2</v>
      </c>
      <c r="F15" s="27"/>
      <c r="G15" s="27"/>
      <c r="H15" s="27"/>
    </row>
    <row r="16" spans="1:19" ht="16.2" thickBot="1" x14ac:dyDescent="0.35">
      <c r="A16" s="32" t="s">
        <v>23</v>
      </c>
      <c r="B16" s="34">
        <v>18.100000000000001</v>
      </c>
      <c r="C16" s="34">
        <v>2.1</v>
      </c>
      <c r="D16" s="40">
        <f>B16/C16</f>
        <v>8.6190476190476186</v>
      </c>
      <c r="F16" s="53" t="s">
        <v>92</v>
      </c>
      <c r="G16" s="27"/>
      <c r="H16" s="27"/>
    </row>
    <row r="17" spans="1:19" ht="15" thickBot="1" x14ac:dyDescent="0.35">
      <c r="A17" s="28"/>
      <c r="B17" s="28"/>
      <c r="C17" s="28"/>
      <c r="D17" s="28"/>
      <c r="F17" s="27"/>
      <c r="G17" s="27"/>
      <c r="H17" s="27"/>
    </row>
    <row r="18" spans="1:19" ht="16.2" thickBot="1" x14ac:dyDescent="0.35">
      <c r="A18" s="32" t="s">
        <v>25</v>
      </c>
      <c r="B18" s="30">
        <v>18.100000000000001</v>
      </c>
      <c r="C18" s="30">
        <v>2.1</v>
      </c>
      <c r="D18" s="40">
        <f>B18/C18</f>
        <v>8.6190476190476186</v>
      </c>
      <c r="G18" s="27"/>
      <c r="H18" s="27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</row>
    <row r="19" spans="1:19" ht="16.2" thickBot="1" x14ac:dyDescent="0.35">
      <c r="A19" s="32" t="s">
        <v>26</v>
      </c>
      <c r="B19" s="30">
        <v>0.9</v>
      </c>
      <c r="C19" s="30">
        <v>0.1</v>
      </c>
      <c r="D19" s="41">
        <f>B19/C19</f>
        <v>9</v>
      </c>
      <c r="G19" s="27"/>
      <c r="H19" s="27"/>
    </row>
    <row r="20" spans="1:19" ht="16.2" thickBot="1" x14ac:dyDescent="0.35">
      <c r="A20" s="32" t="s">
        <v>73</v>
      </c>
      <c r="B20" s="35"/>
      <c r="C20" s="35"/>
      <c r="D20" s="35"/>
      <c r="G20" s="27"/>
      <c r="H20" s="27"/>
    </row>
    <row r="21" spans="1:19" ht="16.2" thickBot="1" x14ac:dyDescent="0.35">
      <c r="A21" s="32" t="s">
        <v>74</v>
      </c>
      <c r="B21" s="35"/>
      <c r="C21" s="35"/>
      <c r="D21" s="35"/>
      <c r="G21" s="27"/>
      <c r="H21" s="27"/>
    </row>
    <row r="22" spans="1:19" ht="15" thickBot="1" x14ac:dyDescent="0.35">
      <c r="A22" s="38"/>
      <c r="B22" s="38"/>
      <c r="C22" s="38"/>
      <c r="D22" s="38"/>
      <c r="E22" s="38"/>
      <c r="G22" s="27"/>
      <c r="H22" s="27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</row>
    <row r="23" spans="1:19" ht="15" thickBot="1" x14ac:dyDescent="0.35">
      <c r="A23" s="36"/>
      <c r="B23" s="37">
        <f>SUM(B5:B21)</f>
        <v>1860.7</v>
      </c>
      <c r="C23" s="37">
        <f>SUM(C5:C21)</f>
        <v>371.70000000000005</v>
      </c>
      <c r="D23" s="37">
        <f>SUM(D5:D21)</f>
        <v>326.49112744358087</v>
      </c>
    </row>
    <row r="24" spans="1:19" x14ac:dyDescent="0.3">
      <c r="A24" s="27"/>
      <c r="B24" s="27"/>
      <c r="C24" s="27"/>
      <c r="D24" s="27"/>
      <c r="E24" s="27"/>
      <c r="F24" s="27"/>
    </row>
    <row r="25" spans="1:19" x14ac:dyDescent="0.3">
      <c r="A25" s="27"/>
      <c r="B25" s="27"/>
      <c r="C25" s="27"/>
      <c r="D25" s="27"/>
      <c r="E25" s="27"/>
      <c r="F25" s="27"/>
    </row>
    <row r="26" spans="1:19" x14ac:dyDescent="0.3">
      <c r="A26" s="27"/>
      <c r="B26" s="27"/>
      <c r="C26" s="27"/>
      <c r="D26" s="27"/>
      <c r="E26" s="27"/>
    </row>
    <row r="27" spans="1:19" x14ac:dyDescent="0.3">
      <c r="A27" s="27"/>
      <c r="B27" s="27"/>
      <c r="C27" s="27"/>
      <c r="D27" s="27"/>
      <c r="E27" s="27"/>
      <c r="F27" s="27"/>
    </row>
    <row r="28" spans="1:19" x14ac:dyDescent="0.3">
      <c r="A28" s="27"/>
      <c r="B28" s="27"/>
      <c r="C28" s="27"/>
      <c r="D28" s="27"/>
      <c r="E28" s="27"/>
      <c r="F28" s="27"/>
    </row>
    <row r="29" spans="1:19" x14ac:dyDescent="0.3">
      <c r="A29" s="27"/>
      <c r="B29" s="27"/>
      <c r="C29" s="27"/>
      <c r="D29" s="27"/>
      <c r="E29" s="27"/>
      <c r="F29" s="27"/>
    </row>
    <row r="30" spans="1:19" x14ac:dyDescent="0.3">
      <c r="A30" s="27"/>
      <c r="B30" s="27"/>
      <c r="C30" s="27"/>
      <c r="D30" s="27"/>
      <c r="E30" s="27"/>
      <c r="F30" s="27"/>
    </row>
    <row r="31" spans="1:19" x14ac:dyDescent="0.3">
      <c r="A31" s="27"/>
      <c r="B31" s="27"/>
      <c r="C31" s="27"/>
      <c r="D31" s="27"/>
      <c r="E31" s="27"/>
      <c r="F31" s="27"/>
    </row>
    <row r="32" spans="1:19" x14ac:dyDescent="0.3">
      <c r="A32" s="27"/>
      <c r="B32" s="27"/>
      <c r="C32" s="27"/>
      <c r="D32" s="27"/>
      <c r="E32" s="27"/>
      <c r="F32" s="27"/>
    </row>
    <row r="33" spans="1:6" x14ac:dyDescent="0.3">
      <c r="A33" s="27"/>
      <c r="B33" s="27"/>
      <c r="C33" s="27"/>
      <c r="D33" s="27"/>
      <c r="E33" s="27"/>
      <c r="F33" s="27"/>
    </row>
    <row r="34" spans="1:6" x14ac:dyDescent="0.3">
      <c r="A34" s="27"/>
      <c r="B34" s="27"/>
      <c r="C34" s="27"/>
      <c r="D34" s="27"/>
      <c r="E34" s="27"/>
      <c r="F34" s="27"/>
    </row>
    <row r="35" spans="1:6" x14ac:dyDescent="0.3">
      <c r="A35" s="27"/>
      <c r="B35" s="27"/>
      <c r="C35" s="27"/>
      <c r="D35" s="27"/>
      <c r="E35" s="27"/>
      <c r="F35" s="27"/>
    </row>
    <row r="36" spans="1:6" x14ac:dyDescent="0.3">
      <c r="A36" s="27"/>
      <c r="B36" s="27"/>
      <c r="C36" s="27"/>
      <c r="D36" s="27"/>
      <c r="E36" s="27"/>
      <c r="F36" s="27"/>
    </row>
    <row r="37" spans="1:6" x14ac:dyDescent="0.3">
      <c r="A37" s="27"/>
      <c r="B37" s="27"/>
      <c r="C37" s="27"/>
      <c r="D37" s="27"/>
      <c r="E37" s="27"/>
      <c r="F37" s="27"/>
    </row>
    <row r="38" spans="1:6" x14ac:dyDescent="0.3">
      <c r="A38" s="27"/>
      <c r="B38" s="27"/>
      <c r="C38" s="27"/>
      <c r="D38" s="27"/>
      <c r="E38" s="27"/>
      <c r="F38" s="27"/>
    </row>
    <row r="39" spans="1:6" x14ac:dyDescent="0.3">
      <c r="A39" s="27"/>
      <c r="B39" s="27"/>
      <c r="C39" s="27"/>
      <c r="D39" s="27"/>
      <c r="E39" s="27"/>
      <c r="F39" s="27"/>
    </row>
    <row r="40" spans="1:6" x14ac:dyDescent="0.3">
      <c r="A40" s="27"/>
      <c r="B40" s="27"/>
      <c r="C40" s="27"/>
      <c r="D40" s="27"/>
      <c r="E40" s="27"/>
      <c r="F40" s="27"/>
    </row>
    <row r="41" spans="1:6" x14ac:dyDescent="0.3">
      <c r="A41" s="27"/>
      <c r="B41" s="27"/>
      <c r="C41" s="27"/>
      <c r="D41" s="27"/>
      <c r="E41" s="27"/>
      <c r="F41" s="27"/>
    </row>
    <row r="42" spans="1:6" x14ac:dyDescent="0.3">
      <c r="A42" s="27"/>
      <c r="B42" s="27"/>
      <c r="C42" s="27"/>
      <c r="D42" s="27"/>
      <c r="E42" s="27"/>
      <c r="F42" s="27"/>
    </row>
    <row r="43" spans="1:6" x14ac:dyDescent="0.3">
      <c r="A43" s="27"/>
      <c r="B43" s="27"/>
      <c r="C43" s="27"/>
      <c r="D43" s="27"/>
      <c r="E43" s="27"/>
      <c r="F43" s="27"/>
    </row>
    <row r="44" spans="1:6" x14ac:dyDescent="0.3">
      <c r="A44" s="27"/>
      <c r="B44" s="27"/>
      <c r="C44" s="27"/>
      <c r="D44" s="27"/>
      <c r="E44" s="27"/>
      <c r="F44" s="27"/>
    </row>
    <row r="45" spans="1:6" x14ac:dyDescent="0.3">
      <c r="A45" s="27"/>
      <c r="B45" s="27"/>
      <c r="C45" s="27"/>
      <c r="D45" s="27"/>
      <c r="E45" s="27"/>
      <c r="F45" s="27"/>
    </row>
    <row r="46" spans="1:6" x14ac:dyDescent="0.3">
      <c r="A46" s="27"/>
      <c r="B46" s="27"/>
      <c r="C46" s="27"/>
      <c r="D46" s="27"/>
      <c r="E46" s="27"/>
      <c r="F46" s="27"/>
    </row>
    <row r="47" spans="1:6" x14ac:dyDescent="0.3">
      <c r="A47" s="27"/>
      <c r="B47" s="27"/>
      <c r="C47" s="27"/>
      <c r="D47" s="27"/>
      <c r="E47" s="27"/>
      <c r="F47" s="27"/>
    </row>
    <row r="48" spans="1:6" x14ac:dyDescent="0.3">
      <c r="A48" s="27"/>
      <c r="B48" s="27"/>
      <c r="C48" s="27"/>
      <c r="D48" s="27"/>
      <c r="E48" s="27"/>
      <c r="F48" s="27"/>
    </row>
    <row r="49" spans="1:6" x14ac:dyDescent="0.3">
      <c r="A49" s="27"/>
      <c r="B49" s="27"/>
      <c r="C49" s="27"/>
      <c r="D49" s="27"/>
      <c r="E49" s="27"/>
      <c r="F49" s="27"/>
    </row>
    <row r="50" spans="1:6" x14ac:dyDescent="0.3">
      <c r="A50" s="27"/>
      <c r="B50" s="27"/>
      <c r="C50" s="27"/>
      <c r="D50" s="27"/>
      <c r="E50" s="27"/>
      <c r="F50" s="27"/>
    </row>
    <row r="51" spans="1:6" x14ac:dyDescent="0.3">
      <c r="A51" s="27"/>
      <c r="B51" s="27"/>
      <c r="C51" s="27"/>
      <c r="D51" s="27"/>
      <c r="E51" s="27"/>
      <c r="F51" s="27"/>
    </row>
    <row r="52" spans="1:6" x14ac:dyDescent="0.3">
      <c r="A52" s="27"/>
      <c r="B52" s="27"/>
      <c r="C52" s="27"/>
      <c r="D52" s="27"/>
      <c r="E52" s="27"/>
      <c r="F52" s="27"/>
    </row>
    <row r="53" spans="1:6" x14ac:dyDescent="0.3">
      <c r="A53" s="27"/>
      <c r="B53" s="27"/>
      <c r="C53" s="27"/>
      <c r="D53" s="27"/>
      <c r="E53" s="27"/>
      <c r="F53" s="27"/>
    </row>
    <row r="54" spans="1:6" x14ac:dyDescent="0.3">
      <c r="A54" s="27"/>
      <c r="B54" s="27"/>
      <c r="C54" s="27"/>
      <c r="D54" s="27"/>
      <c r="E54" s="27"/>
      <c r="F54" s="27"/>
    </row>
    <row r="55" spans="1:6" x14ac:dyDescent="0.3">
      <c r="A55" s="27"/>
      <c r="B55" s="27"/>
      <c r="C55" s="27"/>
      <c r="D55" s="27"/>
      <c r="E55" s="27"/>
      <c r="F55" s="27"/>
    </row>
    <row r="56" spans="1:6" x14ac:dyDescent="0.3">
      <c r="A56" s="27"/>
      <c r="B56" s="27"/>
      <c r="C56" s="27"/>
      <c r="D56" s="27"/>
      <c r="E56" s="27"/>
      <c r="F56" s="27"/>
    </row>
    <row r="57" spans="1:6" x14ac:dyDescent="0.3">
      <c r="A57" s="27"/>
      <c r="B57" s="27"/>
      <c r="C57" s="27"/>
      <c r="D57" s="27"/>
      <c r="E57" s="27"/>
      <c r="F57" s="27"/>
    </row>
    <row r="58" spans="1:6" x14ac:dyDescent="0.3">
      <c r="A58" s="27"/>
      <c r="B58" s="27"/>
      <c r="C58" s="27"/>
      <c r="D58" s="27"/>
      <c r="E58" s="27"/>
      <c r="F58" s="27"/>
    </row>
    <row r="59" spans="1:6" x14ac:dyDescent="0.3">
      <c r="A59" s="27"/>
      <c r="B59" s="27"/>
      <c r="C59" s="27"/>
      <c r="D59" s="27"/>
      <c r="E59" s="27"/>
      <c r="F59" s="27"/>
    </row>
    <row r="60" spans="1:6" x14ac:dyDescent="0.3">
      <c r="A60" s="27"/>
      <c r="B60" s="27"/>
      <c r="C60" s="27"/>
      <c r="D60" s="27"/>
      <c r="E60" s="27"/>
      <c r="F60" s="27"/>
    </row>
    <row r="61" spans="1:6" x14ac:dyDescent="0.3">
      <c r="A61" s="27"/>
      <c r="B61" s="27"/>
      <c r="C61" s="27"/>
      <c r="D61" s="27"/>
      <c r="E61" s="27"/>
      <c r="F61" s="27"/>
    </row>
    <row r="62" spans="1:6" x14ac:dyDescent="0.3">
      <c r="A62" s="27"/>
      <c r="B62" s="27"/>
      <c r="C62" s="27"/>
      <c r="D62" s="27"/>
      <c r="E62" s="27"/>
      <c r="F62" s="27"/>
    </row>
    <row r="63" spans="1:6" x14ac:dyDescent="0.3">
      <c r="A63" s="27"/>
      <c r="B63" s="27"/>
      <c r="C63" s="27"/>
      <c r="D63" s="27"/>
      <c r="E63" s="27"/>
      <c r="F63" s="27"/>
    </row>
    <row r="64" spans="1:6" x14ac:dyDescent="0.3">
      <c r="A64" s="27"/>
      <c r="B64" s="27"/>
      <c r="C64" s="27"/>
      <c r="D64" s="27"/>
      <c r="E64" s="27"/>
      <c r="F64" s="27"/>
    </row>
    <row r="65" spans="1:6" x14ac:dyDescent="0.3">
      <c r="A65" s="27"/>
      <c r="B65" s="27"/>
      <c r="C65" s="27"/>
      <c r="D65" s="27"/>
      <c r="E65" s="27"/>
      <c r="F65" s="27"/>
    </row>
    <row r="66" spans="1:6" x14ac:dyDescent="0.3">
      <c r="A66" s="27"/>
      <c r="B66" s="27"/>
      <c r="C66" s="27"/>
      <c r="D66" s="27"/>
      <c r="E66" s="27"/>
      <c r="F66" s="27"/>
    </row>
    <row r="67" spans="1:6" x14ac:dyDescent="0.3">
      <c r="A67" s="27"/>
      <c r="B67" s="27"/>
      <c r="C67" s="27"/>
      <c r="D67" s="27"/>
      <c r="E67" s="27"/>
      <c r="F67" s="27"/>
    </row>
    <row r="68" spans="1:6" x14ac:dyDescent="0.3">
      <c r="A68" s="27"/>
      <c r="B68" s="27"/>
      <c r="C68" s="27"/>
      <c r="D68" s="27"/>
      <c r="E68" s="27"/>
      <c r="F68" s="27"/>
    </row>
    <row r="69" spans="1:6" x14ac:dyDescent="0.3">
      <c r="A69" s="27"/>
      <c r="B69" s="27"/>
      <c r="C69" s="27"/>
      <c r="D69" s="27"/>
      <c r="E69" s="27"/>
      <c r="F69" s="27"/>
    </row>
    <row r="70" spans="1:6" x14ac:dyDescent="0.3">
      <c r="A70" s="27"/>
      <c r="B70" s="27"/>
      <c r="C70" s="27"/>
      <c r="D70" s="27"/>
      <c r="E70" s="27"/>
      <c r="F70" s="27"/>
    </row>
    <row r="71" spans="1:6" x14ac:dyDescent="0.3">
      <c r="A71" s="27"/>
      <c r="B71" s="27"/>
      <c r="C71" s="27"/>
      <c r="D71" s="27"/>
      <c r="E71" s="27"/>
      <c r="F71" s="27"/>
    </row>
    <row r="72" spans="1:6" x14ac:dyDescent="0.3">
      <c r="A72" s="27"/>
      <c r="B72" s="27"/>
      <c r="C72" s="27"/>
      <c r="D72" s="27"/>
      <c r="E72" s="27"/>
      <c r="F72" s="27"/>
    </row>
    <row r="73" spans="1:6" x14ac:dyDescent="0.3">
      <c r="A73" s="27"/>
      <c r="B73" s="27"/>
      <c r="C73" s="27"/>
      <c r="D73" s="27"/>
      <c r="E73" s="27"/>
      <c r="F73" s="27"/>
    </row>
    <row r="74" spans="1:6" x14ac:dyDescent="0.3">
      <c r="A74" s="27"/>
      <c r="B74" s="27"/>
      <c r="C74" s="27"/>
      <c r="D74" s="27"/>
      <c r="E74" s="27"/>
      <c r="F74" s="27"/>
    </row>
    <row r="75" spans="1:6" x14ac:dyDescent="0.3">
      <c r="A75" s="27"/>
      <c r="B75" s="27"/>
      <c r="C75" s="27"/>
      <c r="D75" s="27"/>
      <c r="E75" s="27"/>
      <c r="F75" s="27"/>
    </row>
    <row r="76" spans="1:6" x14ac:dyDescent="0.3">
      <c r="A76" s="27"/>
      <c r="B76" s="27"/>
      <c r="C76" s="27"/>
      <c r="D76" s="27"/>
      <c r="E76" s="27"/>
      <c r="F76" s="27"/>
    </row>
    <row r="77" spans="1:6" x14ac:dyDescent="0.3">
      <c r="A77" s="27"/>
      <c r="B77" s="27"/>
      <c r="C77" s="27"/>
      <c r="D77" s="27"/>
      <c r="E77" s="27"/>
      <c r="F77" s="27"/>
    </row>
    <row r="78" spans="1:6" x14ac:dyDescent="0.3">
      <c r="A78" s="27"/>
      <c r="B78" s="27"/>
      <c r="C78" s="27"/>
      <c r="D78" s="27"/>
      <c r="E78" s="27"/>
      <c r="F78" s="27"/>
    </row>
    <row r="79" spans="1:6" x14ac:dyDescent="0.3">
      <c r="A79" s="27"/>
      <c r="B79" s="27"/>
      <c r="C79" s="27"/>
      <c r="D79" s="27"/>
      <c r="E79" s="27"/>
      <c r="F79" s="27"/>
    </row>
    <row r="80" spans="1:6" x14ac:dyDescent="0.3">
      <c r="A80" s="27"/>
      <c r="B80" s="27"/>
      <c r="C80" s="27"/>
      <c r="D80" s="27"/>
      <c r="E80" s="27"/>
      <c r="F80" s="27"/>
    </row>
    <row r="81" spans="1:6" x14ac:dyDescent="0.3">
      <c r="A81" s="27"/>
      <c r="B81" s="27"/>
      <c r="C81" s="27"/>
      <c r="D81" s="27"/>
      <c r="E81" s="27"/>
      <c r="F81" s="27"/>
    </row>
    <row r="82" spans="1:6" x14ac:dyDescent="0.3">
      <c r="A82" s="27"/>
      <c r="B82" s="27"/>
      <c r="C82" s="27"/>
      <c r="D82" s="27"/>
      <c r="E82" s="27"/>
      <c r="F82" s="27"/>
    </row>
    <row r="83" spans="1:6" x14ac:dyDescent="0.3">
      <c r="A83" s="27"/>
      <c r="B83" s="27"/>
      <c r="C83" s="27"/>
      <c r="D83" s="27"/>
      <c r="E83" s="27"/>
      <c r="F83" s="27"/>
    </row>
    <row r="84" spans="1:6" x14ac:dyDescent="0.3">
      <c r="A84" s="27"/>
      <c r="B84" s="27"/>
      <c r="C84" s="27"/>
      <c r="D84" s="27"/>
      <c r="E84" s="27"/>
      <c r="F84" s="27"/>
    </row>
    <row r="85" spans="1:6" x14ac:dyDescent="0.3">
      <c r="A85" s="27"/>
      <c r="B85" s="27"/>
      <c r="C85" s="27"/>
      <c r="D85" s="27"/>
      <c r="E85" s="27"/>
      <c r="F85" s="27"/>
    </row>
    <row r="86" spans="1:6" x14ac:dyDescent="0.3">
      <c r="A86" s="27"/>
      <c r="B86" s="27"/>
      <c r="C86" s="27"/>
      <c r="D86" s="27"/>
      <c r="E86" s="27"/>
      <c r="F86" s="27"/>
    </row>
    <row r="87" spans="1:6" x14ac:dyDescent="0.3">
      <c r="A87" s="27"/>
      <c r="B87" s="27"/>
      <c r="C87" s="27"/>
      <c r="D87" s="27"/>
      <c r="E87" s="27"/>
      <c r="F87" s="27"/>
    </row>
    <row r="88" spans="1:6" x14ac:dyDescent="0.3">
      <c r="A88" s="27"/>
      <c r="B88" s="27"/>
      <c r="C88" s="27"/>
      <c r="D88" s="27"/>
      <c r="E88" s="27"/>
      <c r="F88" s="27"/>
    </row>
    <row r="89" spans="1:6" x14ac:dyDescent="0.3">
      <c r="A89" s="27"/>
      <c r="B89" s="27"/>
      <c r="C89" s="27"/>
      <c r="D89" s="27"/>
      <c r="E89" s="27"/>
      <c r="F89" s="27"/>
    </row>
    <row r="90" spans="1:6" x14ac:dyDescent="0.3">
      <c r="A90" s="27"/>
      <c r="B90" s="27"/>
      <c r="C90" s="27"/>
      <c r="D90" s="27"/>
      <c r="E90" s="27"/>
      <c r="F90" s="27"/>
    </row>
    <row r="91" spans="1:6" x14ac:dyDescent="0.3">
      <c r="A91" s="27"/>
      <c r="B91" s="27"/>
      <c r="C91" s="27"/>
      <c r="D91" s="27"/>
      <c r="E91" s="27"/>
      <c r="F91" s="27"/>
    </row>
    <row r="92" spans="1:6" x14ac:dyDescent="0.3">
      <c r="A92" s="27"/>
      <c r="B92" s="27"/>
      <c r="C92" s="27"/>
      <c r="D92" s="27"/>
      <c r="E92" s="27"/>
      <c r="F92" s="27"/>
    </row>
    <row r="93" spans="1:6" x14ac:dyDescent="0.3">
      <c r="A93" s="27"/>
      <c r="B93" s="27"/>
      <c r="C93" s="27"/>
      <c r="D93" s="27"/>
      <c r="E93" s="27"/>
      <c r="F93" s="27"/>
    </row>
    <row r="94" spans="1:6" x14ac:dyDescent="0.3">
      <c r="A94" s="27"/>
      <c r="B94" s="27"/>
      <c r="C94" s="27"/>
      <c r="D94" s="27"/>
      <c r="E94" s="27"/>
      <c r="F94" s="27"/>
    </row>
    <row r="95" spans="1:6" x14ac:dyDescent="0.3">
      <c r="A95" s="27"/>
      <c r="B95" s="27"/>
      <c r="C95" s="27"/>
      <c r="D95" s="27"/>
      <c r="E95" s="27"/>
      <c r="F95" s="27"/>
    </row>
    <row r="96" spans="1:6" x14ac:dyDescent="0.3">
      <c r="A96" s="27"/>
      <c r="B96" s="27"/>
      <c r="C96" s="27"/>
      <c r="D96" s="27"/>
      <c r="E96" s="27"/>
      <c r="F96" s="27"/>
    </row>
    <row r="97" spans="1:6" x14ac:dyDescent="0.3">
      <c r="A97" s="27"/>
      <c r="B97" s="27"/>
      <c r="C97" s="27"/>
      <c r="D97" s="27"/>
      <c r="E97" s="27"/>
      <c r="F97" s="27"/>
    </row>
    <row r="98" spans="1:6" x14ac:dyDescent="0.3">
      <c r="A98" s="27"/>
      <c r="B98" s="27"/>
      <c r="C98" s="27"/>
      <c r="D98" s="27"/>
      <c r="E98" s="27"/>
      <c r="F98" s="27"/>
    </row>
    <row r="99" spans="1:6" x14ac:dyDescent="0.3">
      <c r="A99" s="27"/>
      <c r="B99" s="27"/>
      <c r="C99" s="27"/>
      <c r="D99" s="27"/>
      <c r="E99" s="27"/>
      <c r="F99" s="27"/>
    </row>
    <row r="100" spans="1:6" x14ac:dyDescent="0.3">
      <c r="A100" s="27"/>
      <c r="B100" s="27"/>
      <c r="C100" s="27"/>
      <c r="D100" s="27"/>
      <c r="E100" s="27"/>
      <c r="F100" s="27"/>
    </row>
    <row r="101" spans="1:6" x14ac:dyDescent="0.3">
      <c r="A101" s="27"/>
      <c r="B101" s="27"/>
      <c r="C101" s="27"/>
      <c r="D101" s="27"/>
      <c r="E101" s="27"/>
      <c r="F101" s="27"/>
    </row>
    <row r="102" spans="1:6" x14ac:dyDescent="0.3">
      <c r="A102" s="27"/>
      <c r="B102" s="27"/>
      <c r="C102" s="27"/>
      <c r="D102" s="27"/>
      <c r="E102" s="27"/>
      <c r="F102" s="27"/>
    </row>
    <row r="103" spans="1:6" x14ac:dyDescent="0.3">
      <c r="A103" s="27"/>
      <c r="B103" s="27"/>
      <c r="C103" s="27"/>
      <c r="D103" s="27"/>
      <c r="E103" s="27"/>
      <c r="F103" s="27"/>
    </row>
    <row r="104" spans="1:6" x14ac:dyDescent="0.3">
      <c r="A104" s="27"/>
      <c r="B104" s="27"/>
      <c r="C104" s="27"/>
      <c r="D104" s="27"/>
      <c r="E104" s="27"/>
      <c r="F104" s="27"/>
    </row>
    <row r="105" spans="1:6" x14ac:dyDescent="0.3">
      <c r="A105" s="27"/>
      <c r="B105" s="27"/>
      <c r="C105" s="27"/>
      <c r="D105" s="27"/>
      <c r="E105" s="27"/>
      <c r="F105" s="27"/>
    </row>
    <row r="106" spans="1:6" x14ac:dyDescent="0.3">
      <c r="A106" s="27"/>
      <c r="B106" s="27"/>
      <c r="C106" s="27"/>
      <c r="D106" s="27"/>
      <c r="E106" s="27"/>
      <c r="F106" s="27"/>
    </row>
    <row r="107" spans="1:6" x14ac:dyDescent="0.3">
      <c r="A107" s="27"/>
      <c r="B107" s="27"/>
      <c r="C107" s="27"/>
      <c r="D107" s="27"/>
      <c r="E107" s="27"/>
      <c r="F107" s="27"/>
    </row>
    <row r="108" spans="1:6" x14ac:dyDescent="0.3">
      <c r="A108" s="27"/>
      <c r="B108" s="27"/>
      <c r="C108" s="27"/>
      <c r="D108" s="27"/>
      <c r="E108" s="27"/>
      <c r="F108" s="27"/>
    </row>
    <row r="109" spans="1:6" x14ac:dyDescent="0.3">
      <c r="A109" s="27"/>
      <c r="B109" s="27"/>
      <c r="C109" s="27"/>
      <c r="D109" s="27"/>
      <c r="E109" s="27"/>
      <c r="F109" s="27"/>
    </row>
    <row r="110" spans="1:6" x14ac:dyDescent="0.3">
      <c r="A110" s="27"/>
      <c r="B110" s="27"/>
      <c r="C110" s="27"/>
      <c r="D110" s="27"/>
      <c r="E110" s="27"/>
      <c r="F110" s="27"/>
    </row>
    <row r="111" spans="1:6" x14ac:dyDescent="0.3">
      <c r="A111" s="27"/>
      <c r="B111" s="27"/>
      <c r="C111" s="27"/>
      <c r="D111" s="27"/>
      <c r="E111" s="27"/>
      <c r="F111" s="27"/>
    </row>
    <row r="112" spans="1:6" x14ac:dyDescent="0.3">
      <c r="A112" s="27"/>
      <c r="B112" s="27"/>
      <c r="C112" s="27"/>
      <c r="D112" s="27"/>
      <c r="E112" s="27"/>
      <c r="F112" s="27"/>
    </row>
    <row r="113" spans="1:6" x14ac:dyDescent="0.3">
      <c r="A113" s="27"/>
      <c r="B113" s="27"/>
      <c r="C113" s="27"/>
      <c r="D113" s="27"/>
      <c r="E113" s="27"/>
      <c r="F113" s="27"/>
    </row>
    <row r="114" spans="1:6" x14ac:dyDescent="0.3">
      <c r="A114" s="27"/>
      <c r="B114" s="27"/>
      <c r="C114" s="27"/>
      <c r="D114" s="27"/>
      <c r="E114" s="27"/>
      <c r="F114" s="27"/>
    </row>
    <row r="115" spans="1:6" x14ac:dyDescent="0.3">
      <c r="A115" s="27"/>
      <c r="B115" s="27"/>
      <c r="C115" s="27"/>
      <c r="D115" s="27"/>
      <c r="E115" s="27"/>
      <c r="F115" s="27"/>
    </row>
    <row r="116" spans="1:6" x14ac:dyDescent="0.3">
      <c r="A116" s="27"/>
      <c r="B116" s="27"/>
      <c r="C116" s="27"/>
      <c r="D116" s="27"/>
      <c r="E116" s="27"/>
      <c r="F116" s="27"/>
    </row>
    <row r="117" spans="1:6" x14ac:dyDescent="0.3">
      <c r="A117" s="27"/>
      <c r="B117" s="27"/>
      <c r="C117" s="27"/>
      <c r="D117" s="27"/>
      <c r="E117" s="27"/>
      <c r="F117" s="27"/>
    </row>
    <row r="118" spans="1:6" x14ac:dyDescent="0.3">
      <c r="A118" s="27"/>
      <c r="B118" s="27"/>
      <c r="C118" s="27"/>
      <c r="D118" s="27"/>
      <c r="E118" s="27"/>
      <c r="F118" s="27"/>
    </row>
    <row r="119" spans="1:6" x14ac:dyDescent="0.3">
      <c r="A119" s="27"/>
      <c r="B119" s="27"/>
      <c r="C119" s="27"/>
      <c r="D119" s="27"/>
      <c r="E119" s="27"/>
      <c r="F119" s="27"/>
    </row>
    <row r="120" spans="1:6" x14ac:dyDescent="0.3">
      <c r="A120" s="27"/>
      <c r="B120" s="27"/>
      <c r="C120" s="27"/>
      <c r="D120" s="27"/>
      <c r="E120" s="27"/>
      <c r="F120" s="27"/>
    </row>
    <row r="121" spans="1:6" x14ac:dyDescent="0.3">
      <c r="A121" s="27"/>
      <c r="B121" s="27"/>
      <c r="C121" s="27"/>
      <c r="D121" s="27"/>
      <c r="E121" s="27"/>
      <c r="F121" s="27"/>
    </row>
    <row r="122" spans="1:6" x14ac:dyDescent="0.3">
      <c r="A122" s="27"/>
      <c r="B122" s="27"/>
      <c r="C122" s="27"/>
      <c r="D122" s="27"/>
      <c r="E122" s="27"/>
      <c r="F122" s="27"/>
    </row>
    <row r="123" spans="1:6" x14ac:dyDescent="0.3">
      <c r="A123" s="27"/>
      <c r="B123" s="27"/>
      <c r="C123" s="27"/>
      <c r="D123" s="27"/>
      <c r="E123" s="27"/>
      <c r="F123" s="27"/>
    </row>
    <row r="124" spans="1:6" x14ac:dyDescent="0.3">
      <c r="A124" s="27"/>
      <c r="B124" s="27"/>
      <c r="C124" s="27"/>
      <c r="D124" s="27"/>
      <c r="E124" s="27"/>
      <c r="F124" s="27"/>
    </row>
    <row r="125" spans="1:6" x14ac:dyDescent="0.3">
      <c r="A125" s="27"/>
      <c r="B125" s="27"/>
      <c r="C125" s="27"/>
      <c r="D125" s="27"/>
      <c r="E125" s="27"/>
      <c r="F125" s="27"/>
    </row>
    <row r="126" spans="1:6" x14ac:dyDescent="0.3">
      <c r="A126" s="27"/>
      <c r="B126" s="27"/>
      <c r="C126" s="27"/>
      <c r="D126" s="27"/>
      <c r="E126" s="27"/>
      <c r="F126" s="27"/>
    </row>
    <row r="127" spans="1:6" x14ac:dyDescent="0.3">
      <c r="A127" s="27"/>
      <c r="B127" s="27"/>
      <c r="C127" s="27"/>
      <c r="D127" s="27"/>
      <c r="E127" s="27"/>
      <c r="F127" s="27"/>
    </row>
    <row r="128" spans="1:6" x14ac:dyDescent="0.3">
      <c r="A128" s="27"/>
      <c r="B128" s="27"/>
      <c r="C128" s="27"/>
      <c r="D128" s="27"/>
      <c r="E128" s="27"/>
      <c r="F128" s="27"/>
    </row>
    <row r="129" spans="1:6" x14ac:dyDescent="0.3">
      <c r="A129" s="27"/>
      <c r="B129" s="27"/>
      <c r="C129" s="27"/>
      <c r="D129" s="27"/>
      <c r="E129" s="27"/>
      <c r="F129" s="27"/>
    </row>
    <row r="130" spans="1:6" x14ac:dyDescent="0.3">
      <c r="A130" s="27"/>
      <c r="B130" s="27"/>
      <c r="C130" s="27"/>
      <c r="D130" s="27"/>
      <c r="E130" s="27"/>
      <c r="F130" s="27"/>
    </row>
    <row r="131" spans="1:6" x14ac:dyDescent="0.3">
      <c r="A131" s="27"/>
      <c r="B131" s="27"/>
      <c r="C131" s="27"/>
      <c r="D131" s="27"/>
      <c r="E131" s="27"/>
      <c r="F131" s="27"/>
    </row>
    <row r="132" spans="1:6" x14ac:dyDescent="0.3">
      <c r="A132" s="27"/>
      <c r="B132" s="27"/>
      <c r="C132" s="27"/>
      <c r="D132" s="27"/>
      <c r="E132" s="27"/>
      <c r="F132" s="27"/>
    </row>
    <row r="133" spans="1:6" x14ac:dyDescent="0.3">
      <c r="A133" s="27"/>
      <c r="B133" s="27"/>
      <c r="C133" s="27"/>
      <c r="D133" s="27"/>
      <c r="E133" s="27"/>
      <c r="F133" s="27"/>
    </row>
    <row r="134" spans="1:6" x14ac:dyDescent="0.3">
      <c r="A134" s="27"/>
      <c r="B134" s="27"/>
      <c r="C134" s="27"/>
      <c r="D134" s="27"/>
      <c r="E134" s="27"/>
      <c r="F134" s="27"/>
    </row>
    <row r="135" spans="1:6" x14ac:dyDescent="0.3">
      <c r="A135" s="27"/>
      <c r="B135" s="27"/>
      <c r="C135" s="27"/>
      <c r="D135" s="27"/>
      <c r="E135" s="27"/>
      <c r="F135" s="27"/>
    </row>
    <row r="136" spans="1:6" x14ac:dyDescent="0.3">
      <c r="A136" s="27"/>
      <c r="B136" s="27"/>
      <c r="C136" s="27"/>
      <c r="D136" s="27"/>
      <c r="E136" s="27"/>
      <c r="F136" s="27"/>
    </row>
    <row r="137" spans="1:6" x14ac:dyDescent="0.3">
      <c r="A137" s="27"/>
      <c r="B137" s="27"/>
      <c r="C137" s="27"/>
      <c r="D137" s="27"/>
      <c r="E137" s="27"/>
      <c r="F137" s="27"/>
    </row>
    <row r="138" spans="1:6" x14ac:dyDescent="0.3">
      <c r="A138" s="27"/>
      <c r="B138" s="27"/>
      <c r="C138" s="27"/>
      <c r="D138" s="27"/>
      <c r="E138" s="27"/>
      <c r="F138" s="27"/>
    </row>
    <row r="139" spans="1:6" x14ac:dyDescent="0.3">
      <c r="A139" s="27"/>
      <c r="B139" s="27"/>
      <c r="C139" s="27"/>
      <c r="D139" s="27"/>
      <c r="E139" s="27"/>
      <c r="F139" s="27"/>
    </row>
    <row r="140" spans="1:6" x14ac:dyDescent="0.3">
      <c r="A140" s="27"/>
      <c r="B140" s="27"/>
      <c r="C140" s="27"/>
      <c r="D140" s="27"/>
      <c r="E140" s="27"/>
      <c r="F140" s="27"/>
    </row>
    <row r="141" spans="1:6" x14ac:dyDescent="0.3">
      <c r="A141" s="27"/>
      <c r="B141" s="27"/>
      <c r="C141" s="27"/>
      <c r="D141" s="27"/>
      <c r="E141" s="27"/>
      <c r="F141" s="27"/>
    </row>
    <row r="142" spans="1:6" x14ac:dyDescent="0.3">
      <c r="A142" s="27"/>
      <c r="B142" s="27"/>
      <c r="C142" s="27"/>
      <c r="D142" s="27"/>
      <c r="E142" s="27"/>
      <c r="F142" s="27"/>
    </row>
    <row r="143" spans="1:6" x14ac:dyDescent="0.3">
      <c r="A143" s="27"/>
      <c r="B143" s="27"/>
      <c r="C143" s="27"/>
      <c r="D143" s="27"/>
      <c r="E143" s="27"/>
      <c r="F143" s="27"/>
    </row>
    <row r="144" spans="1:6" x14ac:dyDescent="0.3">
      <c r="A144" s="27"/>
      <c r="B144" s="27"/>
      <c r="C144" s="27"/>
      <c r="D144" s="27"/>
      <c r="E144" s="27"/>
      <c r="F144" s="27"/>
    </row>
    <row r="145" spans="1:6" x14ac:dyDescent="0.3">
      <c r="A145" s="27"/>
      <c r="B145" s="27"/>
      <c r="C145" s="27"/>
      <c r="D145" s="27"/>
      <c r="E145" s="27"/>
      <c r="F145" s="27"/>
    </row>
    <row r="146" spans="1:6" x14ac:dyDescent="0.3">
      <c r="A146" s="27"/>
      <c r="B146" s="27"/>
      <c r="C146" s="27"/>
      <c r="D146" s="27"/>
      <c r="E146" s="27"/>
      <c r="F146" s="27"/>
    </row>
    <row r="147" spans="1:6" x14ac:dyDescent="0.3">
      <c r="A147" s="27"/>
      <c r="B147" s="27"/>
      <c r="C147" s="27"/>
      <c r="D147" s="27"/>
      <c r="E147" s="27"/>
      <c r="F147" s="27"/>
    </row>
    <row r="148" spans="1:6" x14ac:dyDescent="0.3">
      <c r="A148" s="27"/>
      <c r="B148" s="27"/>
      <c r="C148" s="27"/>
      <c r="D148" s="27"/>
      <c r="E148" s="27"/>
      <c r="F148" s="27"/>
    </row>
    <row r="149" spans="1:6" x14ac:dyDescent="0.3">
      <c r="A149" s="27"/>
      <c r="B149" s="27"/>
      <c r="C149" s="27"/>
      <c r="D149" s="27"/>
      <c r="E149" s="27"/>
      <c r="F149" s="27"/>
    </row>
    <row r="150" spans="1:6" x14ac:dyDescent="0.3">
      <c r="A150" s="27"/>
      <c r="B150" s="27"/>
      <c r="C150" s="27"/>
      <c r="D150" s="27"/>
      <c r="E150" s="27"/>
      <c r="F150" s="27"/>
    </row>
    <row r="151" spans="1:6" x14ac:dyDescent="0.3">
      <c r="A151" s="27"/>
      <c r="B151" s="27"/>
      <c r="C151" s="27"/>
      <c r="D151" s="27"/>
      <c r="E151" s="27"/>
      <c r="F151" s="27"/>
    </row>
    <row r="152" spans="1:6" x14ac:dyDescent="0.3">
      <c r="A152" s="27"/>
      <c r="B152" s="27"/>
      <c r="C152" s="27"/>
      <c r="D152" s="27"/>
      <c r="E152" s="27"/>
      <c r="F152" s="27"/>
    </row>
    <row r="153" spans="1:6" x14ac:dyDescent="0.3">
      <c r="A153" s="27"/>
      <c r="B153" s="27"/>
      <c r="C153" s="27"/>
      <c r="D153" s="27"/>
      <c r="E153" s="27"/>
      <c r="F153" s="27"/>
    </row>
    <row r="154" spans="1:6" x14ac:dyDescent="0.3">
      <c r="A154" s="27"/>
      <c r="B154" s="27"/>
      <c r="C154" s="27"/>
      <c r="D154" s="27"/>
      <c r="E154" s="27"/>
      <c r="F154" s="27"/>
    </row>
    <row r="155" spans="1:6" x14ac:dyDescent="0.3">
      <c r="A155" s="27"/>
      <c r="B155" s="27"/>
      <c r="C155" s="27"/>
      <c r="D155" s="27"/>
      <c r="E155" s="27"/>
      <c r="F155" s="27"/>
    </row>
    <row r="156" spans="1:6" x14ac:dyDescent="0.3">
      <c r="A156" s="27"/>
      <c r="B156" s="27"/>
      <c r="C156" s="27"/>
      <c r="D156" s="27"/>
      <c r="E156" s="27"/>
      <c r="F156" s="27"/>
    </row>
    <row r="157" spans="1:6" x14ac:dyDescent="0.3">
      <c r="A157" s="27"/>
      <c r="B157" s="27"/>
      <c r="C157" s="27"/>
      <c r="D157" s="27"/>
      <c r="E157" s="27"/>
      <c r="F157" s="27"/>
    </row>
    <row r="158" spans="1:6" x14ac:dyDescent="0.3">
      <c r="A158" s="27"/>
      <c r="B158" s="27"/>
      <c r="C158" s="27"/>
      <c r="D158" s="27"/>
      <c r="E158" s="27"/>
      <c r="F158" s="27"/>
    </row>
    <row r="159" spans="1:6" x14ac:dyDescent="0.3">
      <c r="A159" s="27"/>
      <c r="B159" s="27"/>
      <c r="C159" s="27"/>
      <c r="D159" s="27"/>
      <c r="E159" s="27"/>
      <c r="F159" s="27"/>
    </row>
    <row r="160" spans="1:6" x14ac:dyDescent="0.3">
      <c r="A160" s="27"/>
      <c r="B160" s="27"/>
      <c r="C160" s="27"/>
      <c r="D160" s="27"/>
      <c r="E160" s="27"/>
      <c r="F160" s="27"/>
    </row>
    <row r="161" spans="1:6" x14ac:dyDescent="0.3">
      <c r="A161" s="27"/>
      <c r="B161" s="27"/>
      <c r="C161" s="27"/>
      <c r="D161" s="27"/>
      <c r="E161" s="27"/>
      <c r="F161" s="27"/>
    </row>
    <row r="162" spans="1:6" x14ac:dyDescent="0.3">
      <c r="A162" s="27"/>
      <c r="B162" s="27"/>
      <c r="C162" s="27"/>
      <c r="D162" s="27"/>
      <c r="E162" s="27"/>
      <c r="F162" s="27"/>
    </row>
    <row r="163" spans="1:6" x14ac:dyDescent="0.3">
      <c r="A163" s="27"/>
      <c r="B163" s="27"/>
      <c r="C163" s="27"/>
      <c r="D163" s="27"/>
      <c r="E163" s="27"/>
      <c r="F163" s="27"/>
    </row>
    <row r="164" spans="1:6" x14ac:dyDescent="0.3">
      <c r="A164" s="27"/>
      <c r="B164" s="27"/>
      <c r="C164" s="27"/>
      <c r="D164" s="27"/>
      <c r="E164" s="27"/>
      <c r="F164" s="27"/>
    </row>
    <row r="165" spans="1:6" x14ac:dyDescent="0.3">
      <c r="A165" s="27"/>
      <c r="B165" s="27"/>
      <c r="C165" s="27"/>
      <c r="D165" s="27"/>
      <c r="E165" s="27"/>
      <c r="F165" s="27"/>
    </row>
    <row r="166" spans="1:6" x14ac:dyDescent="0.3">
      <c r="A166" s="27"/>
      <c r="B166" s="27"/>
      <c r="C166" s="27"/>
      <c r="D166" s="27"/>
      <c r="E166" s="27"/>
      <c r="F166" s="27"/>
    </row>
    <row r="167" spans="1:6" x14ac:dyDescent="0.3">
      <c r="A167" s="27"/>
      <c r="B167" s="27"/>
      <c r="C167" s="27"/>
      <c r="D167" s="27"/>
      <c r="E167" s="27"/>
      <c r="F167" s="27"/>
    </row>
    <row r="168" spans="1:6" x14ac:dyDescent="0.3">
      <c r="A168" s="27"/>
      <c r="B168" s="27"/>
      <c r="C168" s="27"/>
      <c r="D168" s="27"/>
      <c r="E168" s="27"/>
      <c r="F168" s="27"/>
    </row>
    <row r="169" spans="1:6" x14ac:dyDescent="0.3">
      <c r="A169" s="27"/>
      <c r="B169" s="27"/>
      <c r="C169" s="27"/>
      <c r="D169" s="27"/>
      <c r="E169" s="27"/>
      <c r="F169" s="27"/>
    </row>
    <row r="170" spans="1:6" x14ac:dyDescent="0.3">
      <c r="A170" s="27"/>
      <c r="B170" s="27"/>
      <c r="C170" s="27"/>
      <c r="D170" s="27"/>
      <c r="E170" s="27"/>
      <c r="F170" s="27"/>
    </row>
    <row r="171" spans="1:6" x14ac:dyDescent="0.3">
      <c r="A171" s="27"/>
      <c r="B171" s="27"/>
      <c r="C171" s="27"/>
      <c r="D171" s="27"/>
      <c r="E171" s="27"/>
      <c r="F171" s="27"/>
    </row>
    <row r="172" spans="1:6" x14ac:dyDescent="0.3">
      <c r="A172" s="27"/>
      <c r="B172" s="27"/>
      <c r="C172" s="27"/>
      <c r="D172" s="27"/>
      <c r="E172" s="27"/>
      <c r="F172" s="27"/>
    </row>
    <row r="173" spans="1:6" x14ac:dyDescent="0.3">
      <c r="A173" s="27"/>
      <c r="B173" s="27"/>
      <c r="C173" s="27"/>
      <c r="D173" s="27"/>
      <c r="E173" s="27"/>
      <c r="F173" s="27"/>
    </row>
    <row r="174" spans="1:6" x14ac:dyDescent="0.3">
      <c r="A174" s="27"/>
      <c r="B174" s="27"/>
      <c r="C174" s="27"/>
      <c r="D174" s="27"/>
      <c r="E174" s="27"/>
      <c r="F174" s="27"/>
    </row>
    <row r="175" spans="1:6" x14ac:dyDescent="0.3">
      <c r="A175" s="27"/>
      <c r="B175" s="27"/>
      <c r="C175" s="27"/>
      <c r="D175" s="27"/>
      <c r="E175" s="27"/>
      <c r="F175" s="27"/>
    </row>
    <row r="176" spans="1:6" x14ac:dyDescent="0.3">
      <c r="A176" s="27"/>
      <c r="B176" s="27"/>
      <c r="C176" s="27"/>
      <c r="D176" s="27"/>
      <c r="E176" s="27"/>
      <c r="F176" s="27"/>
    </row>
    <row r="177" spans="1:6" x14ac:dyDescent="0.3">
      <c r="A177" s="27"/>
      <c r="B177" s="27"/>
      <c r="C177" s="27"/>
      <c r="D177" s="27"/>
      <c r="E177" s="27"/>
      <c r="F177" s="27"/>
    </row>
    <row r="178" spans="1:6" x14ac:dyDescent="0.3">
      <c r="A178" s="27"/>
      <c r="B178" s="27"/>
      <c r="C178" s="27"/>
      <c r="D178" s="27"/>
      <c r="E178" s="27"/>
      <c r="F178" s="27"/>
    </row>
    <row r="179" spans="1:6" x14ac:dyDescent="0.3">
      <c r="A179" s="27"/>
      <c r="B179" s="27"/>
      <c r="C179" s="27"/>
      <c r="D179" s="27"/>
      <c r="E179" s="27"/>
      <c r="F179" s="27"/>
    </row>
    <row r="180" spans="1:6" x14ac:dyDescent="0.3">
      <c r="A180" s="27"/>
      <c r="B180" s="27"/>
      <c r="C180" s="27"/>
      <c r="D180" s="27"/>
      <c r="E180" s="27"/>
      <c r="F180" s="27"/>
    </row>
    <row r="181" spans="1:6" x14ac:dyDescent="0.3">
      <c r="A181" s="27"/>
      <c r="B181" s="27"/>
      <c r="C181" s="27"/>
      <c r="D181" s="27"/>
      <c r="E181" s="27"/>
      <c r="F181" s="27"/>
    </row>
    <row r="182" spans="1:6" x14ac:dyDescent="0.3">
      <c r="A182" s="27"/>
      <c r="B182" s="27"/>
      <c r="C182" s="27"/>
      <c r="D182" s="27"/>
      <c r="E182" s="27"/>
      <c r="F182" s="27"/>
    </row>
    <row r="183" spans="1:6" x14ac:dyDescent="0.3">
      <c r="A183" s="27"/>
      <c r="B183" s="27"/>
      <c r="C183" s="27"/>
      <c r="D183" s="27"/>
      <c r="E183" s="27"/>
      <c r="F183" s="27"/>
    </row>
    <row r="184" spans="1:6" x14ac:dyDescent="0.3">
      <c r="A184" s="27"/>
      <c r="B184" s="27"/>
      <c r="C184" s="27"/>
      <c r="D184" s="27"/>
      <c r="E184" s="27"/>
      <c r="F184" s="27"/>
    </row>
    <row r="185" spans="1:6" x14ac:dyDescent="0.3">
      <c r="A185" s="27"/>
      <c r="B185" s="27"/>
      <c r="C185" s="27"/>
      <c r="D185" s="27"/>
      <c r="E185" s="27"/>
      <c r="F185" s="27"/>
    </row>
    <row r="186" spans="1:6" x14ac:dyDescent="0.3">
      <c r="A186" s="27"/>
      <c r="B186" s="27"/>
      <c r="C186" s="27"/>
      <c r="D186" s="27"/>
      <c r="E186" s="27"/>
      <c r="F186" s="27"/>
    </row>
    <row r="187" spans="1:6" x14ac:dyDescent="0.3">
      <c r="A187" s="27"/>
      <c r="B187" s="27"/>
      <c r="C187" s="27"/>
      <c r="D187" s="27"/>
      <c r="E187" s="27"/>
      <c r="F187" s="27"/>
    </row>
    <row r="188" spans="1:6" x14ac:dyDescent="0.3">
      <c r="A188" s="27"/>
      <c r="B188" s="27"/>
      <c r="C188" s="27"/>
      <c r="D188" s="27"/>
      <c r="E188" s="27"/>
      <c r="F188" s="27"/>
    </row>
    <row r="189" spans="1:6" x14ac:dyDescent="0.3">
      <c r="A189" s="27"/>
      <c r="B189" s="27"/>
      <c r="C189" s="27"/>
      <c r="D189" s="27"/>
      <c r="E189" s="27"/>
      <c r="F189" s="27"/>
    </row>
    <row r="190" spans="1:6" x14ac:dyDescent="0.3">
      <c r="A190" s="27"/>
      <c r="B190" s="27"/>
      <c r="C190" s="27"/>
      <c r="D190" s="27"/>
      <c r="E190" s="27"/>
      <c r="F190" s="27"/>
    </row>
    <row r="191" spans="1:6" x14ac:dyDescent="0.3">
      <c r="A191" s="27"/>
      <c r="B191" s="27"/>
      <c r="C191" s="27"/>
      <c r="D191" s="27"/>
      <c r="E191" s="27"/>
      <c r="F191" s="27"/>
    </row>
    <row r="192" spans="1:6" x14ac:dyDescent="0.3">
      <c r="A192" s="27"/>
      <c r="B192" s="27"/>
      <c r="C192" s="27"/>
      <c r="D192" s="27"/>
      <c r="E192" s="27"/>
      <c r="F192" s="27"/>
    </row>
    <row r="193" spans="1:6" x14ac:dyDescent="0.3">
      <c r="A193" s="27"/>
      <c r="B193" s="27"/>
      <c r="C193" s="27"/>
      <c r="D193" s="27"/>
      <c r="E193" s="27"/>
      <c r="F193" s="27"/>
    </row>
    <row r="194" spans="1:6" x14ac:dyDescent="0.3">
      <c r="A194" s="27"/>
      <c r="B194" s="27"/>
      <c r="C194" s="27"/>
      <c r="D194" s="27"/>
      <c r="E194" s="27"/>
      <c r="F194" s="27"/>
    </row>
    <row r="195" spans="1:6" x14ac:dyDescent="0.3">
      <c r="A195" s="27"/>
      <c r="B195" s="27"/>
      <c r="C195" s="27"/>
      <c r="D195" s="27"/>
      <c r="E195" s="27"/>
      <c r="F195" s="27"/>
    </row>
    <row r="196" spans="1:6" x14ac:dyDescent="0.3">
      <c r="A196" s="27"/>
      <c r="B196" s="27"/>
      <c r="C196" s="27"/>
      <c r="D196" s="27"/>
      <c r="E196" s="27"/>
      <c r="F196" s="27"/>
    </row>
    <row r="197" spans="1:6" x14ac:dyDescent="0.3">
      <c r="A197" s="27"/>
      <c r="B197" s="27"/>
      <c r="C197" s="27"/>
      <c r="D197" s="27"/>
      <c r="E197" s="27"/>
      <c r="F197" s="27"/>
    </row>
    <row r="198" spans="1:6" x14ac:dyDescent="0.3">
      <c r="A198" s="27"/>
      <c r="B198" s="27"/>
      <c r="C198" s="27"/>
      <c r="D198" s="27"/>
      <c r="E198" s="27"/>
      <c r="F198" s="27"/>
    </row>
    <row r="199" spans="1:6" x14ac:dyDescent="0.3">
      <c r="A199" s="27"/>
      <c r="B199" s="27"/>
      <c r="C199" s="27"/>
      <c r="D199" s="27"/>
      <c r="E199" s="27"/>
      <c r="F199" s="27"/>
    </row>
    <row r="200" spans="1:6" x14ac:dyDescent="0.3">
      <c r="A200" s="27"/>
      <c r="B200" s="27"/>
      <c r="C200" s="27"/>
      <c r="D200" s="27"/>
      <c r="E200" s="27"/>
      <c r="F200" s="27"/>
    </row>
    <row r="201" spans="1:6" x14ac:dyDescent="0.3">
      <c r="A201" s="27"/>
      <c r="B201" s="27"/>
      <c r="C201" s="27"/>
      <c r="D201" s="27"/>
      <c r="E201" s="27"/>
      <c r="F201" s="27"/>
    </row>
    <row r="202" spans="1:6" x14ac:dyDescent="0.3">
      <c r="A202" s="27"/>
      <c r="B202" s="27"/>
      <c r="C202" s="27"/>
      <c r="D202" s="27"/>
      <c r="E202" s="27"/>
      <c r="F202" s="27"/>
    </row>
    <row r="203" spans="1:6" x14ac:dyDescent="0.3">
      <c r="A203" s="27"/>
      <c r="B203" s="27"/>
      <c r="C203" s="27"/>
      <c r="D203" s="27"/>
      <c r="E203" s="27"/>
      <c r="F203" s="27"/>
    </row>
    <row r="204" spans="1:6" x14ac:dyDescent="0.3">
      <c r="A204" s="27"/>
      <c r="B204" s="27"/>
      <c r="C204" s="27"/>
      <c r="D204" s="27"/>
      <c r="E204" s="27"/>
      <c r="F204" s="27"/>
    </row>
    <row r="205" spans="1:6" x14ac:dyDescent="0.3">
      <c r="A205" s="27"/>
      <c r="B205" s="27"/>
      <c r="C205" s="27"/>
      <c r="D205" s="27"/>
      <c r="E205" s="27"/>
      <c r="F205" s="27"/>
    </row>
    <row r="206" spans="1:6" x14ac:dyDescent="0.3">
      <c r="A206" s="27"/>
      <c r="B206" s="27"/>
      <c r="C206" s="27"/>
      <c r="D206" s="27"/>
      <c r="E206" s="27"/>
      <c r="F206" s="27"/>
    </row>
    <row r="207" spans="1:6" x14ac:dyDescent="0.3">
      <c r="A207" s="27"/>
      <c r="B207" s="27"/>
      <c r="C207" s="27"/>
      <c r="D207" s="27"/>
      <c r="E207" s="27"/>
      <c r="F207" s="27"/>
    </row>
    <row r="208" spans="1:6" x14ac:dyDescent="0.3">
      <c r="A208" s="27"/>
      <c r="B208" s="27"/>
      <c r="C208" s="27"/>
      <c r="D208" s="27"/>
      <c r="E208" s="27"/>
      <c r="F208" s="27"/>
    </row>
    <row r="209" spans="1:6" x14ac:dyDescent="0.3">
      <c r="A209" s="27"/>
      <c r="B209" s="27"/>
      <c r="C209" s="27"/>
      <c r="D209" s="27"/>
      <c r="E209" s="27"/>
      <c r="F209" s="27"/>
    </row>
    <row r="210" spans="1:6" x14ac:dyDescent="0.3">
      <c r="A210" s="27"/>
      <c r="B210" s="27"/>
      <c r="C210" s="27"/>
      <c r="D210" s="27"/>
      <c r="E210" s="27"/>
      <c r="F210" s="27"/>
    </row>
    <row r="211" spans="1:6" x14ac:dyDescent="0.3">
      <c r="A211" s="27"/>
      <c r="B211" s="27"/>
      <c r="C211" s="27"/>
      <c r="D211" s="27"/>
      <c r="E211" s="27"/>
      <c r="F211" s="27"/>
    </row>
    <row r="212" spans="1:6" x14ac:dyDescent="0.3">
      <c r="A212" s="27"/>
      <c r="B212" s="27"/>
      <c r="C212" s="27"/>
      <c r="D212" s="27"/>
      <c r="E212" s="27"/>
      <c r="F212" s="27"/>
    </row>
    <row r="213" spans="1:6" x14ac:dyDescent="0.3">
      <c r="A213" s="27"/>
      <c r="B213" s="27"/>
      <c r="C213" s="27"/>
      <c r="D213" s="27"/>
      <c r="E213" s="27"/>
      <c r="F213" s="27"/>
    </row>
    <row r="214" spans="1:6" x14ac:dyDescent="0.3">
      <c r="A214" s="27"/>
      <c r="B214" s="27"/>
      <c r="C214" s="27"/>
      <c r="D214" s="27"/>
      <c r="E214" s="27"/>
      <c r="F214" s="27"/>
    </row>
    <row r="215" spans="1:6" x14ac:dyDescent="0.3">
      <c r="A215" s="27"/>
      <c r="B215" s="27"/>
      <c r="C215" s="27"/>
      <c r="D215" s="27"/>
      <c r="E215" s="27"/>
      <c r="F215" s="27"/>
    </row>
    <row r="216" spans="1:6" x14ac:dyDescent="0.3">
      <c r="A216" s="27"/>
      <c r="B216" s="27"/>
      <c r="C216" s="27"/>
      <c r="D216" s="27"/>
      <c r="E216" s="27"/>
      <c r="F216" s="27"/>
    </row>
    <row r="217" spans="1:6" x14ac:dyDescent="0.3">
      <c r="A217" s="27"/>
      <c r="B217" s="27"/>
      <c r="C217" s="27"/>
      <c r="D217" s="27"/>
      <c r="E217" s="27"/>
      <c r="F217" s="27"/>
    </row>
    <row r="218" spans="1:6" x14ac:dyDescent="0.3">
      <c r="A218" s="27"/>
      <c r="B218" s="27"/>
      <c r="C218" s="27"/>
      <c r="D218" s="27"/>
      <c r="E218" s="27"/>
      <c r="F218" s="27"/>
    </row>
    <row r="219" spans="1:6" x14ac:dyDescent="0.3">
      <c r="A219" s="27"/>
      <c r="B219" s="27"/>
      <c r="C219" s="27"/>
      <c r="D219" s="27"/>
      <c r="E219" s="27"/>
      <c r="F219" s="27"/>
    </row>
    <row r="220" spans="1:6" x14ac:dyDescent="0.3">
      <c r="A220" s="27"/>
      <c r="B220" s="27"/>
      <c r="C220" s="27"/>
      <c r="D220" s="27"/>
      <c r="E220" s="27"/>
      <c r="F220" s="27"/>
    </row>
    <row r="221" spans="1:6" x14ac:dyDescent="0.3">
      <c r="A221" s="27"/>
      <c r="B221" s="27"/>
      <c r="C221" s="27"/>
      <c r="D221" s="27"/>
      <c r="E221" s="27"/>
      <c r="F221" s="27"/>
    </row>
    <row r="222" spans="1:6" x14ac:dyDescent="0.3">
      <c r="A222" s="27"/>
      <c r="B222" s="27"/>
      <c r="C222" s="27"/>
      <c r="D222" s="27"/>
      <c r="E222" s="27"/>
      <c r="F222" s="27"/>
    </row>
    <row r="223" spans="1:6" x14ac:dyDescent="0.3">
      <c r="A223" s="27"/>
      <c r="B223" s="27"/>
      <c r="C223" s="27"/>
      <c r="D223" s="27"/>
      <c r="E223" s="27"/>
      <c r="F223" s="27"/>
    </row>
    <row r="224" spans="1:6" x14ac:dyDescent="0.3">
      <c r="A224" s="27"/>
      <c r="B224" s="27"/>
      <c r="C224" s="27"/>
      <c r="D224" s="27"/>
      <c r="E224" s="27"/>
      <c r="F224" s="27"/>
    </row>
    <row r="225" spans="1:6" x14ac:dyDescent="0.3">
      <c r="A225" s="27"/>
      <c r="B225" s="27"/>
      <c r="C225" s="27"/>
      <c r="D225" s="27"/>
      <c r="E225" s="27"/>
      <c r="F225" s="27"/>
    </row>
    <row r="226" spans="1:6" x14ac:dyDescent="0.3">
      <c r="A226" s="27"/>
      <c r="B226" s="27"/>
      <c r="C226" s="27"/>
      <c r="D226" s="27"/>
      <c r="E226" s="27"/>
      <c r="F226" s="27"/>
    </row>
    <row r="227" spans="1:6" x14ac:dyDescent="0.3">
      <c r="A227" s="27"/>
      <c r="B227" s="27"/>
      <c r="C227" s="27"/>
      <c r="D227" s="27"/>
      <c r="E227" s="27"/>
      <c r="F227" s="27"/>
    </row>
    <row r="228" spans="1:6" x14ac:dyDescent="0.3">
      <c r="A228" s="27"/>
      <c r="B228" s="27"/>
      <c r="C228" s="27"/>
      <c r="D228" s="27"/>
      <c r="E228" s="27"/>
      <c r="F228" s="27"/>
    </row>
    <row r="229" spans="1:6" x14ac:dyDescent="0.3">
      <c r="A229" s="27"/>
      <c r="B229" s="27"/>
      <c r="C229" s="27"/>
      <c r="D229" s="27"/>
      <c r="E229" s="27"/>
      <c r="F229" s="27"/>
    </row>
    <row r="230" spans="1:6" x14ac:dyDescent="0.3">
      <c r="A230" s="27"/>
      <c r="B230" s="27"/>
      <c r="C230" s="27"/>
      <c r="D230" s="27"/>
      <c r="E230" s="27"/>
      <c r="F230" s="27"/>
    </row>
    <row r="231" spans="1:6" x14ac:dyDescent="0.3">
      <c r="A231" s="27"/>
      <c r="B231" s="27"/>
      <c r="C231" s="27"/>
      <c r="D231" s="27"/>
      <c r="E231" s="27"/>
      <c r="F231" s="27"/>
    </row>
    <row r="232" spans="1:6" x14ac:dyDescent="0.3">
      <c r="A232" s="27"/>
      <c r="B232" s="27"/>
      <c r="C232" s="27"/>
      <c r="D232" s="27"/>
      <c r="E232" s="27"/>
      <c r="F232" s="27"/>
    </row>
    <row r="233" spans="1:6" x14ac:dyDescent="0.3">
      <c r="A233" s="27"/>
      <c r="B233" s="27"/>
      <c r="C233" s="27"/>
      <c r="D233" s="27"/>
      <c r="E233" s="27"/>
      <c r="F233" s="27"/>
    </row>
    <row r="234" spans="1:6" x14ac:dyDescent="0.3">
      <c r="A234" s="27"/>
      <c r="B234" s="27"/>
      <c r="C234" s="27"/>
      <c r="D234" s="27"/>
      <c r="E234" s="27"/>
      <c r="F234" s="27"/>
    </row>
    <row r="235" spans="1:6" x14ac:dyDescent="0.3">
      <c r="A235" s="27"/>
      <c r="B235" s="27"/>
      <c r="C235" s="27"/>
      <c r="D235" s="27"/>
      <c r="E235" s="27"/>
      <c r="F235" s="27"/>
    </row>
    <row r="236" spans="1:6" x14ac:dyDescent="0.3">
      <c r="A236" s="27"/>
      <c r="B236" s="27"/>
      <c r="C236" s="27"/>
      <c r="D236" s="27"/>
      <c r="E236" s="27"/>
      <c r="F236" s="27"/>
    </row>
    <row r="237" spans="1:6" x14ac:dyDescent="0.3">
      <c r="A237" s="27"/>
      <c r="B237" s="27"/>
      <c r="C237" s="27"/>
      <c r="D237" s="27"/>
      <c r="E237" s="27"/>
      <c r="F237" s="27"/>
    </row>
    <row r="238" spans="1:6" x14ac:dyDescent="0.3">
      <c r="A238" s="27"/>
      <c r="B238" s="27"/>
      <c r="C238" s="27"/>
      <c r="D238" s="27"/>
      <c r="E238" s="27"/>
      <c r="F238" s="27"/>
    </row>
    <row r="239" spans="1:6" x14ac:dyDescent="0.3">
      <c r="A239" s="27"/>
      <c r="B239" s="27"/>
      <c r="C239" s="27"/>
      <c r="D239" s="27"/>
      <c r="E239" s="27"/>
      <c r="F239" s="27"/>
    </row>
    <row r="240" spans="1:6" x14ac:dyDescent="0.3">
      <c r="A240" s="27"/>
      <c r="B240" s="27"/>
      <c r="C240" s="27"/>
      <c r="D240" s="27"/>
      <c r="E240" s="27"/>
      <c r="F240" s="27"/>
    </row>
    <row r="241" spans="1:6" x14ac:dyDescent="0.3">
      <c r="A241" s="27"/>
      <c r="B241" s="27"/>
      <c r="C241" s="27"/>
      <c r="D241" s="27"/>
      <c r="E241" s="27"/>
      <c r="F241" s="27"/>
    </row>
    <row r="242" spans="1:6" x14ac:dyDescent="0.3">
      <c r="A242" s="27"/>
      <c r="B242" s="27"/>
      <c r="C242" s="27"/>
      <c r="D242" s="27"/>
      <c r="E242" s="27"/>
      <c r="F242" s="27"/>
    </row>
    <row r="243" spans="1:6" x14ac:dyDescent="0.3">
      <c r="A243" s="27"/>
      <c r="B243" s="27"/>
      <c r="C243" s="27"/>
      <c r="D243" s="27"/>
      <c r="E243" s="27"/>
      <c r="F243" s="27"/>
    </row>
    <row r="244" spans="1:6" x14ac:dyDescent="0.3">
      <c r="A244" s="27"/>
      <c r="B244" s="27"/>
      <c r="C244" s="27"/>
      <c r="D244" s="27"/>
      <c r="E244" s="27"/>
      <c r="F244" s="27"/>
    </row>
    <row r="245" spans="1:6" x14ac:dyDescent="0.3">
      <c r="A245" s="27"/>
      <c r="B245" s="27"/>
      <c r="C245" s="27"/>
      <c r="D245" s="27"/>
      <c r="E245" s="27"/>
      <c r="F245" s="27"/>
    </row>
    <row r="246" spans="1:6" x14ac:dyDescent="0.3">
      <c r="A246" s="27"/>
      <c r="B246" s="27"/>
      <c r="C246" s="27"/>
      <c r="D246" s="27"/>
      <c r="E246" s="27"/>
      <c r="F246" s="27"/>
    </row>
    <row r="247" spans="1:6" x14ac:dyDescent="0.3">
      <c r="A247" s="27"/>
      <c r="B247" s="27"/>
      <c r="C247" s="27"/>
      <c r="D247" s="27"/>
      <c r="E247" s="27"/>
      <c r="F247" s="27"/>
    </row>
    <row r="248" spans="1:6" x14ac:dyDescent="0.3">
      <c r="A248" s="27"/>
      <c r="B248" s="27"/>
      <c r="C248" s="27"/>
      <c r="D248" s="27"/>
      <c r="E248" s="27"/>
      <c r="F248" s="27"/>
    </row>
    <row r="249" spans="1:6" x14ac:dyDescent="0.3">
      <c r="A249" s="27"/>
      <c r="B249" s="27"/>
      <c r="C249" s="27"/>
      <c r="D249" s="27"/>
      <c r="E249" s="27"/>
      <c r="F249" s="27"/>
    </row>
    <row r="250" spans="1:6" x14ac:dyDescent="0.3">
      <c r="A250" s="27"/>
      <c r="B250" s="27"/>
      <c r="C250" s="27"/>
      <c r="D250" s="27"/>
      <c r="E250" s="27"/>
      <c r="F250" s="27"/>
    </row>
    <row r="251" spans="1:6" x14ac:dyDescent="0.3">
      <c r="A251" s="27"/>
      <c r="B251" s="27"/>
      <c r="C251" s="27"/>
      <c r="D251" s="27"/>
      <c r="E251" s="27"/>
      <c r="F251" s="27"/>
    </row>
    <row r="252" spans="1:6" x14ac:dyDescent="0.3">
      <c r="A252" s="27"/>
      <c r="B252" s="27"/>
      <c r="C252" s="27"/>
      <c r="D252" s="27"/>
      <c r="E252" s="27"/>
      <c r="F252" s="27"/>
    </row>
    <row r="253" spans="1:6" x14ac:dyDescent="0.3">
      <c r="A253" s="27"/>
      <c r="B253" s="27"/>
      <c r="C253" s="27"/>
      <c r="D253" s="27"/>
      <c r="E253" s="27"/>
      <c r="F253" s="27"/>
    </row>
    <row r="254" spans="1:6" x14ac:dyDescent="0.3">
      <c r="A254" s="27"/>
      <c r="B254" s="27"/>
      <c r="C254" s="27"/>
      <c r="D254" s="27"/>
      <c r="E254" s="27"/>
      <c r="F254" s="27"/>
    </row>
    <row r="255" spans="1:6" x14ac:dyDescent="0.3">
      <c r="A255" s="27"/>
      <c r="B255" s="27"/>
      <c r="C255" s="27"/>
      <c r="D255" s="27"/>
      <c r="E255" s="27"/>
      <c r="F255" s="27"/>
    </row>
    <row r="256" spans="1:6" x14ac:dyDescent="0.3">
      <c r="A256" s="27"/>
      <c r="B256" s="27"/>
      <c r="C256" s="27"/>
      <c r="D256" s="27"/>
      <c r="E256" s="27"/>
      <c r="F256" s="27"/>
    </row>
    <row r="257" spans="1:6" x14ac:dyDescent="0.3">
      <c r="A257" s="27"/>
      <c r="B257" s="27"/>
      <c r="C257" s="27"/>
      <c r="D257" s="27"/>
      <c r="E257" s="27"/>
      <c r="F257" s="27"/>
    </row>
    <row r="258" spans="1:6" x14ac:dyDescent="0.3">
      <c r="A258" s="27"/>
      <c r="B258" s="27"/>
      <c r="C258" s="27"/>
      <c r="D258" s="27"/>
      <c r="E258" s="27"/>
      <c r="F258" s="27"/>
    </row>
    <row r="259" spans="1:6" x14ac:dyDescent="0.3">
      <c r="A259" s="27"/>
      <c r="B259" s="27"/>
      <c r="C259" s="27"/>
      <c r="D259" s="27"/>
      <c r="E259" s="27"/>
      <c r="F259" s="27"/>
    </row>
    <row r="260" spans="1:6" x14ac:dyDescent="0.3">
      <c r="A260" s="27"/>
      <c r="B260" s="27"/>
      <c r="C260" s="27"/>
      <c r="D260" s="27"/>
      <c r="E260" s="27"/>
      <c r="F260" s="27"/>
    </row>
    <row r="261" spans="1:6" x14ac:dyDescent="0.3">
      <c r="A261" s="27"/>
      <c r="B261" s="27"/>
      <c r="C261" s="27"/>
      <c r="D261" s="27"/>
      <c r="E261" s="27"/>
      <c r="F261" s="27"/>
    </row>
    <row r="262" spans="1:6" x14ac:dyDescent="0.3">
      <c r="A262" s="27"/>
      <c r="B262" s="27"/>
      <c r="C262" s="27"/>
      <c r="D262" s="27"/>
      <c r="E262" s="27"/>
      <c r="F262" s="27"/>
    </row>
    <row r="263" spans="1:6" x14ac:dyDescent="0.3">
      <c r="A263" s="27"/>
      <c r="B263" s="27"/>
      <c r="C263" s="27"/>
      <c r="D263" s="27"/>
      <c r="E263" s="27"/>
      <c r="F263" s="27"/>
    </row>
    <row r="264" spans="1:6" x14ac:dyDescent="0.3">
      <c r="A264" s="27"/>
      <c r="B264" s="27"/>
      <c r="C264" s="27"/>
      <c r="D264" s="27"/>
      <c r="E264" s="27"/>
      <c r="F264" s="27"/>
    </row>
    <row r="265" spans="1:6" x14ac:dyDescent="0.3">
      <c r="A265" s="27"/>
      <c r="B265" s="27"/>
      <c r="C265" s="27"/>
      <c r="D265" s="27"/>
      <c r="E265" s="27"/>
      <c r="F265" s="27"/>
    </row>
    <row r="266" spans="1:6" x14ac:dyDescent="0.3">
      <c r="A266" s="27"/>
      <c r="B266" s="27"/>
      <c r="C266" s="27"/>
      <c r="D266" s="27"/>
      <c r="E266" s="27"/>
      <c r="F266" s="27"/>
    </row>
    <row r="267" spans="1:6" x14ac:dyDescent="0.3">
      <c r="A267" s="27"/>
      <c r="B267" s="27"/>
      <c r="C267" s="27"/>
      <c r="D267" s="27"/>
      <c r="E267" s="27"/>
      <c r="F267" s="27"/>
    </row>
    <row r="268" spans="1:6" x14ac:dyDescent="0.3">
      <c r="A268" s="27"/>
      <c r="B268" s="27"/>
      <c r="C268" s="27"/>
      <c r="D268" s="27"/>
      <c r="E268" s="27"/>
      <c r="F268" s="27"/>
    </row>
    <row r="269" spans="1:6" x14ac:dyDescent="0.3">
      <c r="A269" s="27"/>
      <c r="B269" s="27"/>
      <c r="C269" s="27"/>
      <c r="D269" s="27"/>
      <c r="E269" s="27"/>
      <c r="F269" s="27"/>
    </row>
    <row r="270" spans="1:6" x14ac:dyDescent="0.3">
      <c r="A270" s="27"/>
      <c r="B270" s="27"/>
      <c r="C270" s="27"/>
      <c r="D270" s="27"/>
      <c r="E270" s="27"/>
      <c r="F270" s="27"/>
    </row>
    <row r="271" spans="1:6" x14ac:dyDescent="0.3">
      <c r="A271" s="27"/>
      <c r="B271" s="27"/>
      <c r="C271" s="27"/>
      <c r="D271" s="27"/>
      <c r="E271" s="27"/>
      <c r="F271" s="27"/>
    </row>
    <row r="272" spans="1:6" x14ac:dyDescent="0.3">
      <c r="A272" s="27"/>
      <c r="B272" s="27"/>
      <c r="C272" s="27"/>
      <c r="D272" s="27"/>
      <c r="E272" s="27"/>
      <c r="F272" s="27"/>
    </row>
    <row r="273" spans="1:6" x14ac:dyDescent="0.3">
      <c r="A273" s="27"/>
      <c r="B273" s="27"/>
      <c r="C273" s="27"/>
      <c r="D273" s="27"/>
      <c r="E273" s="27"/>
      <c r="F273" s="27"/>
    </row>
    <row r="274" spans="1:6" x14ac:dyDescent="0.3">
      <c r="A274" s="27"/>
      <c r="B274" s="27"/>
      <c r="C274" s="27"/>
      <c r="D274" s="27"/>
      <c r="E274" s="27"/>
      <c r="F274" s="27"/>
    </row>
    <row r="275" spans="1:6" x14ac:dyDescent="0.3">
      <c r="A275" s="27"/>
      <c r="B275" s="27"/>
      <c r="C275" s="27"/>
      <c r="D275" s="27"/>
      <c r="E275" s="27"/>
      <c r="F275" s="27"/>
    </row>
    <row r="276" spans="1:6" x14ac:dyDescent="0.3">
      <c r="A276" s="27"/>
      <c r="B276" s="27"/>
      <c r="C276" s="27"/>
      <c r="D276" s="27"/>
      <c r="E276" s="27"/>
      <c r="F276" s="27"/>
    </row>
    <row r="277" spans="1:6" x14ac:dyDescent="0.3">
      <c r="A277" s="27"/>
      <c r="B277" s="27"/>
      <c r="C277" s="27"/>
      <c r="D277" s="27"/>
      <c r="E277" s="27"/>
      <c r="F277" s="27"/>
    </row>
    <row r="278" spans="1:6" x14ac:dyDescent="0.3">
      <c r="A278" s="27"/>
      <c r="B278" s="27"/>
      <c r="C278" s="27"/>
      <c r="D278" s="27"/>
      <c r="E278" s="27"/>
      <c r="F278" s="27"/>
    </row>
    <row r="279" spans="1:6" x14ac:dyDescent="0.3">
      <c r="A279" s="27"/>
      <c r="B279" s="27"/>
      <c r="C279" s="27"/>
      <c r="D279" s="27"/>
      <c r="E279" s="27"/>
      <c r="F279" s="27"/>
    </row>
    <row r="280" spans="1:6" x14ac:dyDescent="0.3">
      <c r="A280" s="27"/>
      <c r="B280" s="27"/>
      <c r="C280" s="27"/>
      <c r="D280" s="27"/>
      <c r="E280" s="27"/>
      <c r="F280" s="27"/>
    </row>
    <row r="281" spans="1:6" x14ac:dyDescent="0.3">
      <c r="A281" s="27"/>
      <c r="B281" s="27"/>
      <c r="C281" s="27"/>
      <c r="D281" s="27"/>
      <c r="E281" s="27"/>
      <c r="F281" s="27"/>
    </row>
    <row r="282" spans="1:6" x14ac:dyDescent="0.3">
      <c r="A282" s="27"/>
      <c r="B282" s="27"/>
      <c r="C282" s="27"/>
      <c r="D282" s="27"/>
      <c r="E282" s="27"/>
      <c r="F282" s="27"/>
    </row>
    <row r="283" spans="1:6" x14ac:dyDescent="0.3">
      <c r="A283" s="27"/>
      <c r="B283" s="27"/>
      <c r="C283" s="27"/>
      <c r="D283" s="27"/>
      <c r="E283" s="27"/>
      <c r="F283" s="27"/>
    </row>
    <row r="284" spans="1:6" x14ac:dyDescent="0.3">
      <c r="A284" s="27"/>
      <c r="B284" s="27"/>
      <c r="C284" s="27"/>
      <c r="D284" s="27"/>
      <c r="E284" s="27"/>
      <c r="F284" s="27"/>
    </row>
    <row r="285" spans="1:6" x14ac:dyDescent="0.3">
      <c r="A285" s="27"/>
      <c r="B285" s="27"/>
      <c r="C285" s="27"/>
      <c r="D285" s="27"/>
      <c r="E285" s="27"/>
      <c r="F285" s="27"/>
    </row>
    <row r="286" spans="1:6" x14ac:dyDescent="0.3">
      <c r="A286" s="27"/>
      <c r="B286" s="27"/>
      <c r="C286" s="27"/>
      <c r="D286" s="27"/>
      <c r="E286" s="27"/>
      <c r="F286" s="27"/>
    </row>
    <row r="287" spans="1:6" x14ac:dyDescent="0.3">
      <c r="A287" s="27"/>
      <c r="B287" s="27"/>
      <c r="C287" s="27"/>
      <c r="D287" s="27"/>
      <c r="E287" s="27"/>
      <c r="F287" s="27"/>
    </row>
    <row r="288" spans="1:6" x14ac:dyDescent="0.3">
      <c r="A288" s="27"/>
      <c r="B288" s="27"/>
      <c r="C288" s="27"/>
      <c r="D288" s="27"/>
      <c r="E288" s="27"/>
      <c r="F288" s="27"/>
    </row>
    <row r="289" spans="1:6" x14ac:dyDescent="0.3">
      <c r="A289" s="27"/>
      <c r="B289" s="27"/>
      <c r="C289" s="27"/>
      <c r="D289" s="27"/>
      <c r="E289" s="27"/>
      <c r="F289" s="27"/>
    </row>
    <row r="290" spans="1:6" x14ac:dyDescent="0.3">
      <c r="A290" s="27"/>
      <c r="B290" s="27"/>
      <c r="C290" s="27"/>
      <c r="D290" s="27"/>
      <c r="E290" s="27"/>
      <c r="F290" s="27"/>
    </row>
    <row r="291" spans="1:6" x14ac:dyDescent="0.3">
      <c r="A291" s="27"/>
      <c r="B291" s="27"/>
      <c r="C291" s="27"/>
      <c r="D291" s="27"/>
      <c r="E291" s="27"/>
      <c r="F291" s="27"/>
    </row>
    <row r="292" spans="1:6" x14ac:dyDescent="0.3">
      <c r="A292" s="27"/>
      <c r="B292" s="27"/>
      <c r="C292" s="27"/>
      <c r="D292" s="27"/>
      <c r="E292" s="27"/>
      <c r="F292" s="27"/>
    </row>
    <row r="293" spans="1:6" x14ac:dyDescent="0.3">
      <c r="A293" s="27"/>
      <c r="B293" s="27"/>
      <c r="C293" s="27"/>
      <c r="D293" s="27"/>
      <c r="E293" s="27"/>
      <c r="F293" s="27"/>
    </row>
    <row r="294" spans="1:6" x14ac:dyDescent="0.3">
      <c r="A294" s="27"/>
      <c r="B294" s="27"/>
      <c r="C294" s="27"/>
      <c r="D294" s="27"/>
      <c r="E294" s="27"/>
      <c r="F294" s="27"/>
    </row>
    <row r="295" spans="1:6" x14ac:dyDescent="0.3">
      <c r="A295" s="27"/>
      <c r="B295" s="27"/>
      <c r="C295" s="27"/>
      <c r="D295" s="27"/>
      <c r="E295" s="27"/>
      <c r="F295" s="27"/>
    </row>
    <row r="296" spans="1:6" x14ac:dyDescent="0.3">
      <c r="A296" s="27"/>
      <c r="B296" s="27"/>
      <c r="C296" s="27"/>
      <c r="D296" s="27"/>
      <c r="E296" s="27"/>
      <c r="F296" s="27"/>
    </row>
    <row r="297" spans="1:6" x14ac:dyDescent="0.3">
      <c r="A297" s="27"/>
      <c r="B297" s="27"/>
      <c r="C297" s="27"/>
      <c r="D297" s="27"/>
      <c r="E297" s="27"/>
      <c r="F297" s="27"/>
    </row>
    <row r="298" spans="1:6" x14ac:dyDescent="0.3">
      <c r="A298" s="27"/>
      <c r="B298" s="27"/>
      <c r="C298" s="27"/>
      <c r="D298" s="27"/>
      <c r="E298" s="27"/>
      <c r="F298" s="27"/>
    </row>
    <row r="299" spans="1:6" x14ac:dyDescent="0.3">
      <c r="A299" s="27"/>
      <c r="B299" s="27"/>
      <c r="C299" s="27"/>
      <c r="D299" s="27"/>
      <c r="E299" s="27"/>
      <c r="F299" s="27"/>
    </row>
    <row r="300" spans="1:6" x14ac:dyDescent="0.3">
      <c r="A300" s="27"/>
      <c r="B300" s="27"/>
      <c r="C300" s="27"/>
      <c r="D300" s="27"/>
      <c r="E300" s="27"/>
      <c r="F300" s="27"/>
    </row>
    <row r="301" spans="1:6" x14ac:dyDescent="0.3">
      <c r="A301" s="27"/>
      <c r="B301" s="27"/>
      <c r="C301" s="27"/>
      <c r="D301" s="27"/>
      <c r="E301" s="27"/>
      <c r="F301" s="27"/>
    </row>
    <row r="302" spans="1:6" x14ac:dyDescent="0.3">
      <c r="A302" s="27"/>
      <c r="B302" s="27"/>
      <c r="C302" s="27"/>
      <c r="D302" s="27"/>
      <c r="E302" s="27"/>
      <c r="F302" s="27"/>
    </row>
    <row r="303" spans="1:6" x14ac:dyDescent="0.3">
      <c r="A303" s="27"/>
      <c r="B303" s="27"/>
      <c r="C303" s="27"/>
      <c r="D303" s="27"/>
      <c r="E303" s="27"/>
      <c r="F303" s="27"/>
    </row>
    <row r="304" spans="1:6" x14ac:dyDescent="0.3">
      <c r="A304" s="27"/>
      <c r="B304" s="27"/>
      <c r="C304" s="27"/>
      <c r="D304" s="27"/>
      <c r="E304" s="27"/>
      <c r="F304" s="27"/>
    </row>
    <row r="305" spans="1:6" x14ac:dyDescent="0.3">
      <c r="A305" s="27"/>
      <c r="B305" s="27"/>
      <c r="C305" s="27"/>
      <c r="D305" s="27"/>
      <c r="E305" s="27"/>
      <c r="F305" s="27"/>
    </row>
    <row r="306" spans="1:6" x14ac:dyDescent="0.3">
      <c r="A306" s="27"/>
      <c r="B306" s="27"/>
      <c r="C306" s="27"/>
      <c r="D306" s="27"/>
      <c r="E306" s="27"/>
      <c r="F306" s="27"/>
    </row>
    <row r="307" spans="1:6" x14ac:dyDescent="0.3">
      <c r="A307" s="27"/>
      <c r="B307" s="27"/>
      <c r="C307" s="27"/>
      <c r="D307" s="27"/>
      <c r="E307" s="27"/>
      <c r="F307" s="27"/>
    </row>
    <row r="308" spans="1:6" x14ac:dyDescent="0.3">
      <c r="A308" s="27"/>
      <c r="B308" s="27"/>
      <c r="C308" s="27"/>
      <c r="D308" s="27"/>
      <c r="E308" s="27"/>
      <c r="F308" s="27"/>
    </row>
    <row r="309" spans="1:6" x14ac:dyDescent="0.3">
      <c r="A309" s="27"/>
      <c r="B309" s="27"/>
      <c r="C309" s="27"/>
      <c r="D309" s="27"/>
      <c r="E309" s="27"/>
      <c r="F309" s="27"/>
    </row>
    <row r="310" spans="1:6" x14ac:dyDescent="0.3">
      <c r="A310" s="27"/>
      <c r="B310" s="27"/>
      <c r="C310" s="27"/>
      <c r="D310" s="27"/>
      <c r="E310" s="27"/>
      <c r="F310" s="27"/>
    </row>
    <row r="311" spans="1:6" x14ac:dyDescent="0.3">
      <c r="A311" s="27"/>
      <c r="B311" s="27"/>
      <c r="C311" s="27"/>
      <c r="D311" s="27"/>
      <c r="E311" s="27"/>
      <c r="F311" s="27"/>
    </row>
    <row r="312" spans="1:6" x14ac:dyDescent="0.3">
      <c r="A312" s="27"/>
      <c r="B312" s="27"/>
      <c r="C312" s="27"/>
      <c r="D312" s="27"/>
      <c r="E312" s="27"/>
      <c r="F312" s="27"/>
    </row>
    <row r="313" spans="1:6" x14ac:dyDescent="0.3">
      <c r="A313" s="27"/>
      <c r="B313" s="27"/>
      <c r="C313" s="27"/>
      <c r="D313" s="27"/>
      <c r="E313" s="27"/>
      <c r="F313" s="27"/>
    </row>
    <row r="314" spans="1:6" x14ac:dyDescent="0.3">
      <c r="A314" s="27"/>
      <c r="B314" s="27"/>
      <c r="C314" s="27"/>
      <c r="D314" s="27"/>
      <c r="E314" s="27"/>
      <c r="F314" s="27"/>
    </row>
    <row r="315" spans="1:6" x14ac:dyDescent="0.3">
      <c r="A315" s="27"/>
      <c r="B315" s="27"/>
      <c r="C315" s="27"/>
      <c r="D315" s="27"/>
      <c r="E315" s="27"/>
      <c r="F315" s="27"/>
    </row>
    <row r="316" spans="1:6" x14ac:dyDescent="0.3">
      <c r="A316" s="27"/>
      <c r="B316" s="27"/>
      <c r="C316" s="27"/>
      <c r="D316" s="27"/>
      <c r="E316" s="27"/>
      <c r="F316" s="27"/>
    </row>
    <row r="317" spans="1:6" x14ac:dyDescent="0.3">
      <c r="A317" s="27"/>
      <c r="B317" s="27"/>
      <c r="C317" s="27"/>
      <c r="D317" s="27"/>
      <c r="E317" s="27"/>
      <c r="F317" s="27"/>
    </row>
    <row r="318" spans="1:6" x14ac:dyDescent="0.3">
      <c r="A318" s="27"/>
      <c r="B318" s="27"/>
      <c r="C318" s="27"/>
      <c r="D318" s="27"/>
      <c r="E318" s="27"/>
      <c r="F318" s="27"/>
    </row>
    <row r="319" spans="1:6" x14ac:dyDescent="0.3">
      <c r="A319" s="27"/>
      <c r="B319" s="27"/>
      <c r="C319" s="27"/>
      <c r="D319" s="27"/>
      <c r="E319" s="27"/>
      <c r="F319" s="27"/>
    </row>
    <row r="320" spans="1:6" x14ac:dyDescent="0.3">
      <c r="A320" s="27"/>
      <c r="B320" s="27"/>
      <c r="C320" s="27"/>
      <c r="D320" s="27"/>
      <c r="E320" s="27"/>
      <c r="F320" s="27"/>
    </row>
    <row r="321" spans="1:6" x14ac:dyDescent="0.3">
      <c r="A321" s="27"/>
      <c r="B321" s="27"/>
      <c r="C321" s="27"/>
      <c r="D321" s="27"/>
      <c r="E321" s="27"/>
      <c r="F321" s="27"/>
    </row>
    <row r="322" spans="1:6" x14ac:dyDescent="0.3">
      <c r="A322" s="27"/>
      <c r="B322" s="27"/>
      <c r="C322" s="27"/>
      <c r="D322" s="27"/>
      <c r="E322" s="27"/>
      <c r="F322" s="27"/>
    </row>
    <row r="323" spans="1:6" x14ac:dyDescent="0.3">
      <c r="A323" s="27"/>
      <c r="B323" s="27"/>
      <c r="C323" s="27"/>
      <c r="D323" s="27"/>
      <c r="E323" s="27"/>
      <c r="F323" s="27"/>
    </row>
    <row r="324" spans="1:6" x14ac:dyDescent="0.3">
      <c r="A324" s="27"/>
      <c r="B324" s="27"/>
      <c r="C324" s="27"/>
      <c r="D324" s="27"/>
      <c r="E324" s="27"/>
      <c r="F324" s="27"/>
    </row>
    <row r="325" spans="1:6" x14ac:dyDescent="0.3">
      <c r="A325" s="27"/>
      <c r="B325" s="27"/>
      <c r="C325" s="27"/>
      <c r="D325" s="27"/>
      <c r="E325" s="27"/>
      <c r="F325" s="27"/>
    </row>
    <row r="326" spans="1:6" x14ac:dyDescent="0.3">
      <c r="A326" s="27"/>
      <c r="B326" s="27"/>
      <c r="C326" s="27"/>
      <c r="D326" s="27"/>
      <c r="E326" s="27"/>
      <c r="F326" s="27"/>
    </row>
    <row r="327" spans="1:6" x14ac:dyDescent="0.3">
      <c r="A327" s="27"/>
      <c r="B327" s="27"/>
      <c r="C327" s="27"/>
      <c r="D327" s="27"/>
      <c r="E327" s="27"/>
      <c r="F327" s="27"/>
    </row>
    <row r="328" spans="1:6" x14ac:dyDescent="0.3">
      <c r="A328" s="27"/>
      <c r="B328" s="27"/>
      <c r="C328" s="27"/>
      <c r="D328" s="27"/>
      <c r="E328" s="27"/>
      <c r="F328" s="27"/>
    </row>
    <row r="329" spans="1:6" x14ac:dyDescent="0.3">
      <c r="A329" s="27"/>
      <c r="B329" s="27"/>
      <c r="C329" s="27"/>
      <c r="D329" s="27"/>
      <c r="E329" s="27"/>
      <c r="F329" s="27"/>
    </row>
    <row r="330" spans="1:6" x14ac:dyDescent="0.3">
      <c r="A330" s="27"/>
      <c r="B330" s="27"/>
      <c r="C330" s="27"/>
      <c r="D330" s="27"/>
      <c r="E330" s="27"/>
      <c r="F330" s="27"/>
    </row>
    <row r="331" spans="1:6" x14ac:dyDescent="0.3">
      <c r="A331" s="27"/>
      <c r="B331" s="27"/>
      <c r="C331" s="27"/>
      <c r="D331" s="27"/>
      <c r="E331" s="27"/>
      <c r="F331" s="27"/>
    </row>
    <row r="332" spans="1:6" x14ac:dyDescent="0.3">
      <c r="A332" s="27"/>
      <c r="B332" s="27"/>
      <c r="C332" s="27"/>
      <c r="D332" s="27"/>
      <c r="E332" s="27"/>
      <c r="F332" s="27"/>
    </row>
    <row r="333" spans="1:6" x14ac:dyDescent="0.3">
      <c r="A333" s="27"/>
      <c r="B333" s="27"/>
      <c r="C333" s="27"/>
      <c r="D333" s="27"/>
      <c r="E333" s="27"/>
      <c r="F333" s="27"/>
    </row>
    <row r="334" spans="1:6" x14ac:dyDescent="0.3">
      <c r="A334" s="27"/>
      <c r="B334" s="27"/>
      <c r="C334" s="27"/>
      <c r="D334" s="27"/>
      <c r="E334" s="27"/>
      <c r="F334" s="27"/>
    </row>
    <row r="335" spans="1:6" x14ac:dyDescent="0.3">
      <c r="A335" s="27"/>
      <c r="B335" s="27"/>
      <c r="C335" s="27"/>
      <c r="D335" s="27"/>
      <c r="E335" s="27"/>
      <c r="F335" s="27"/>
    </row>
    <row r="336" spans="1:6" x14ac:dyDescent="0.3">
      <c r="A336" s="27"/>
      <c r="B336" s="27"/>
      <c r="C336" s="27"/>
      <c r="D336" s="27"/>
      <c r="E336" s="27"/>
      <c r="F336" s="27"/>
    </row>
    <row r="337" spans="1:6" x14ac:dyDescent="0.3">
      <c r="A337" s="27"/>
      <c r="B337" s="27"/>
      <c r="C337" s="27"/>
      <c r="D337" s="27"/>
      <c r="E337" s="27"/>
      <c r="F337" s="27"/>
    </row>
    <row r="338" spans="1:6" x14ac:dyDescent="0.3">
      <c r="A338" s="27"/>
      <c r="B338" s="27"/>
      <c r="C338" s="27"/>
      <c r="D338" s="27"/>
      <c r="E338" s="27"/>
      <c r="F338" s="27"/>
    </row>
    <row r="339" spans="1:6" x14ac:dyDescent="0.3">
      <c r="A339" s="27"/>
      <c r="B339" s="27"/>
      <c r="C339" s="27"/>
      <c r="D339" s="27"/>
      <c r="E339" s="27"/>
      <c r="F339" s="27"/>
    </row>
    <row r="340" spans="1:6" x14ac:dyDescent="0.3">
      <c r="A340" s="27"/>
      <c r="B340" s="27"/>
      <c r="C340" s="27"/>
      <c r="D340" s="27"/>
      <c r="E340" s="27"/>
      <c r="F340" s="27"/>
    </row>
    <row r="341" spans="1:6" x14ac:dyDescent="0.3">
      <c r="A341" s="27"/>
      <c r="B341" s="27"/>
      <c r="C341" s="27"/>
      <c r="D341" s="27"/>
      <c r="E341" s="27"/>
      <c r="F341" s="27"/>
    </row>
    <row r="342" spans="1:6" x14ac:dyDescent="0.3">
      <c r="A342" s="27"/>
      <c r="B342" s="27"/>
      <c r="C342" s="27"/>
      <c r="D342" s="27"/>
      <c r="E342" s="27"/>
      <c r="F342" s="27"/>
    </row>
    <row r="343" spans="1:6" x14ac:dyDescent="0.3">
      <c r="A343" s="27"/>
      <c r="B343" s="27"/>
      <c r="C343" s="27"/>
      <c r="D343" s="27"/>
      <c r="E343" s="27"/>
      <c r="F343" s="27"/>
    </row>
    <row r="344" spans="1:6" x14ac:dyDescent="0.3">
      <c r="A344" s="27"/>
      <c r="B344" s="27"/>
      <c r="C344" s="27"/>
      <c r="D344" s="27"/>
      <c r="E344" s="27"/>
      <c r="F344" s="27"/>
    </row>
    <row r="345" spans="1:6" x14ac:dyDescent="0.3">
      <c r="A345" s="27"/>
      <c r="B345" s="27"/>
      <c r="C345" s="27"/>
      <c r="D345" s="27"/>
      <c r="E345" s="27"/>
      <c r="F345" s="27"/>
    </row>
    <row r="346" spans="1:6" x14ac:dyDescent="0.3">
      <c r="A346" s="27"/>
      <c r="B346" s="27"/>
      <c r="C346" s="27"/>
      <c r="D346" s="27"/>
      <c r="E346" s="27"/>
      <c r="F346" s="27"/>
    </row>
    <row r="347" spans="1:6" x14ac:dyDescent="0.3">
      <c r="A347" s="27"/>
      <c r="B347" s="27"/>
      <c r="C347" s="27"/>
      <c r="D347" s="27"/>
      <c r="E347" s="27"/>
      <c r="F347" s="27"/>
    </row>
    <row r="348" spans="1:6" x14ac:dyDescent="0.3">
      <c r="A348" s="27"/>
      <c r="B348" s="27"/>
      <c r="C348" s="27"/>
      <c r="D348" s="27"/>
      <c r="E348" s="27"/>
      <c r="F348" s="27"/>
    </row>
    <row r="349" spans="1:6" x14ac:dyDescent="0.3">
      <c r="A349" s="27"/>
      <c r="B349" s="27"/>
      <c r="C349" s="27"/>
      <c r="D349" s="27"/>
      <c r="E349" s="27"/>
      <c r="F349" s="27"/>
    </row>
    <row r="350" spans="1:6" x14ac:dyDescent="0.3">
      <c r="A350" s="27"/>
      <c r="B350" s="27"/>
      <c r="C350" s="27"/>
      <c r="D350" s="27"/>
      <c r="E350" s="27"/>
      <c r="F350" s="27"/>
    </row>
    <row r="351" spans="1:6" x14ac:dyDescent="0.3">
      <c r="A351" s="27"/>
      <c r="B351" s="27"/>
      <c r="C351" s="27"/>
      <c r="D351" s="27"/>
      <c r="E351" s="27"/>
      <c r="F351" s="27"/>
    </row>
    <row r="352" spans="1:6" x14ac:dyDescent="0.3">
      <c r="A352" s="27"/>
      <c r="B352" s="27"/>
      <c r="C352" s="27"/>
      <c r="D352" s="27"/>
      <c r="E352" s="27"/>
      <c r="F352" s="27"/>
    </row>
    <row r="353" spans="1:6" x14ac:dyDescent="0.3">
      <c r="A353" s="27"/>
      <c r="B353" s="27"/>
      <c r="C353" s="27"/>
      <c r="D353" s="27"/>
      <c r="E353" s="27"/>
      <c r="F353" s="27"/>
    </row>
    <row r="354" spans="1:6" x14ac:dyDescent="0.3">
      <c r="A354" s="27"/>
      <c r="B354" s="27"/>
      <c r="C354" s="27"/>
      <c r="D354" s="27"/>
      <c r="E354" s="27"/>
      <c r="F354" s="27"/>
    </row>
    <row r="355" spans="1:6" x14ac:dyDescent="0.3">
      <c r="A355" s="27"/>
      <c r="B355" s="27"/>
      <c r="C355" s="27"/>
      <c r="D355" s="27"/>
      <c r="E355" s="27"/>
      <c r="F355" s="27"/>
    </row>
    <row r="356" spans="1:6" x14ac:dyDescent="0.3">
      <c r="A356" s="27"/>
      <c r="B356" s="27"/>
      <c r="C356" s="27"/>
      <c r="D356" s="27"/>
      <c r="E356" s="27"/>
      <c r="F356" s="27"/>
    </row>
    <row r="357" spans="1:6" x14ac:dyDescent="0.3">
      <c r="A357" s="27"/>
      <c r="B357" s="27"/>
      <c r="C357" s="27"/>
      <c r="D357" s="27"/>
      <c r="E357" s="27"/>
      <c r="F357" s="27"/>
    </row>
    <row r="358" spans="1:6" x14ac:dyDescent="0.3">
      <c r="A358" s="27"/>
      <c r="B358" s="27"/>
      <c r="C358" s="27"/>
      <c r="D358" s="27"/>
      <c r="E358" s="27"/>
      <c r="F358" s="27"/>
    </row>
    <row r="359" spans="1:6" x14ac:dyDescent="0.3">
      <c r="A359" s="27"/>
      <c r="B359" s="27"/>
      <c r="C359" s="27"/>
      <c r="D359" s="27"/>
      <c r="E359" s="27"/>
      <c r="F359" s="27"/>
    </row>
    <row r="360" spans="1:6" x14ac:dyDescent="0.3">
      <c r="A360" s="27"/>
      <c r="B360" s="27"/>
      <c r="C360" s="27"/>
      <c r="D360" s="27"/>
      <c r="E360" s="27"/>
      <c r="F360" s="27"/>
    </row>
    <row r="361" spans="1:6" x14ac:dyDescent="0.3">
      <c r="A361" s="27"/>
      <c r="B361" s="27"/>
      <c r="C361" s="27"/>
      <c r="D361" s="27"/>
      <c r="E361" s="27"/>
      <c r="F361" s="27"/>
    </row>
    <row r="362" spans="1:6" x14ac:dyDescent="0.3">
      <c r="A362" s="27"/>
      <c r="B362" s="27"/>
      <c r="C362" s="27"/>
      <c r="D362" s="27"/>
      <c r="E362" s="27"/>
      <c r="F362" s="27"/>
    </row>
    <row r="363" spans="1:6" x14ac:dyDescent="0.3">
      <c r="A363" s="27"/>
      <c r="B363" s="27"/>
      <c r="C363" s="27"/>
      <c r="D363" s="27"/>
      <c r="E363" s="27"/>
      <c r="F363" s="27"/>
    </row>
    <row r="364" spans="1:6" x14ac:dyDescent="0.3">
      <c r="A364" s="27"/>
      <c r="B364" s="27"/>
      <c r="C364" s="27"/>
      <c r="D364" s="27"/>
      <c r="E364" s="27"/>
      <c r="F364" s="27"/>
    </row>
    <row r="365" spans="1:6" x14ac:dyDescent="0.3">
      <c r="A365" s="27"/>
      <c r="B365" s="27"/>
      <c r="C365" s="27"/>
      <c r="D365" s="27"/>
      <c r="E365" s="27"/>
      <c r="F365" s="27"/>
    </row>
    <row r="366" spans="1:6" x14ac:dyDescent="0.3">
      <c r="A366" s="27"/>
      <c r="B366" s="27"/>
      <c r="C366" s="27"/>
      <c r="D366" s="27"/>
      <c r="E366" s="27"/>
      <c r="F366" s="27"/>
    </row>
    <row r="367" spans="1:6" x14ac:dyDescent="0.3">
      <c r="A367" s="27"/>
      <c r="B367" s="27"/>
      <c r="C367" s="27"/>
      <c r="D367" s="27"/>
      <c r="E367" s="27"/>
      <c r="F367" s="27"/>
    </row>
    <row r="368" spans="1:6" x14ac:dyDescent="0.3">
      <c r="A368" s="27"/>
      <c r="B368" s="27"/>
      <c r="C368" s="27"/>
      <c r="D368" s="27"/>
      <c r="E368" s="27"/>
      <c r="F368" s="27"/>
    </row>
    <row r="369" spans="1:6" x14ac:dyDescent="0.3">
      <c r="A369" s="27"/>
      <c r="B369" s="27"/>
      <c r="C369" s="27"/>
      <c r="D369" s="27"/>
      <c r="E369" s="27"/>
      <c r="F369" s="27"/>
    </row>
    <row r="370" spans="1:6" x14ac:dyDescent="0.3">
      <c r="A370" s="27"/>
      <c r="B370" s="27"/>
      <c r="C370" s="27"/>
      <c r="D370" s="27"/>
      <c r="E370" s="27"/>
      <c r="F370" s="27"/>
    </row>
    <row r="371" spans="1:6" x14ac:dyDescent="0.3">
      <c r="A371" s="27"/>
      <c r="B371" s="27"/>
      <c r="C371" s="27"/>
      <c r="D371" s="27"/>
      <c r="E371" s="27"/>
      <c r="F371" s="27"/>
    </row>
    <row r="372" spans="1:6" x14ac:dyDescent="0.3">
      <c r="A372" s="27"/>
      <c r="B372" s="27"/>
      <c r="C372" s="27"/>
      <c r="D372" s="27"/>
      <c r="E372" s="27"/>
      <c r="F372" s="27"/>
    </row>
    <row r="373" spans="1:6" x14ac:dyDescent="0.3">
      <c r="A373" s="27"/>
      <c r="B373" s="27"/>
      <c r="C373" s="27"/>
      <c r="D373" s="27"/>
      <c r="E373" s="27"/>
      <c r="F373" s="27"/>
    </row>
    <row r="374" spans="1:6" x14ac:dyDescent="0.3">
      <c r="A374" s="27"/>
      <c r="B374" s="27"/>
      <c r="C374" s="27"/>
      <c r="D374" s="27"/>
      <c r="E374" s="27"/>
      <c r="F374" s="27"/>
    </row>
    <row r="375" spans="1:6" x14ac:dyDescent="0.3">
      <c r="A375" s="27"/>
      <c r="B375" s="27"/>
      <c r="C375" s="27"/>
      <c r="D375" s="27"/>
      <c r="E375" s="27"/>
      <c r="F375" s="27"/>
    </row>
    <row r="376" spans="1:6" x14ac:dyDescent="0.3">
      <c r="A376" s="27"/>
      <c r="B376" s="27"/>
      <c r="C376" s="27"/>
      <c r="D376" s="27"/>
      <c r="E376" s="27"/>
      <c r="F376" s="27"/>
    </row>
    <row r="377" spans="1:6" x14ac:dyDescent="0.3">
      <c r="A377" s="27"/>
      <c r="B377" s="27"/>
      <c r="C377" s="27"/>
      <c r="D377" s="27"/>
      <c r="E377" s="27"/>
      <c r="F377" s="27"/>
    </row>
    <row r="378" spans="1:6" x14ac:dyDescent="0.3">
      <c r="A378" s="27"/>
      <c r="B378" s="27"/>
      <c r="C378" s="27"/>
      <c r="D378" s="27"/>
      <c r="E378" s="27"/>
      <c r="F378" s="27"/>
    </row>
    <row r="379" spans="1:6" x14ac:dyDescent="0.3">
      <c r="A379" s="27"/>
      <c r="B379" s="27"/>
      <c r="C379" s="27"/>
      <c r="D379" s="27"/>
      <c r="E379" s="27"/>
      <c r="F379" s="27"/>
    </row>
    <row r="380" spans="1:6" x14ac:dyDescent="0.3">
      <c r="A380" s="27"/>
      <c r="B380" s="27"/>
      <c r="C380" s="27"/>
      <c r="D380" s="27"/>
      <c r="E380" s="27"/>
      <c r="F380" s="27"/>
    </row>
    <row r="381" spans="1:6" x14ac:dyDescent="0.3">
      <c r="A381" s="27"/>
      <c r="B381" s="27"/>
      <c r="C381" s="27"/>
      <c r="D381" s="27"/>
      <c r="E381" s="27"/>
      <c r="F381" s="27"/>
    </row>
    <row r="382" spans="1:6" x14ac:dyDescent="0.3">
      <c r="A382" s="27"/>
      <c r="B382" s="27"/>
      <c r="C382" s="27"/>
      <c r="D382" s="27"/>
      <c r="E382" s="27"/>
      <c r="F382" s="27"/>
    </row>
    <row r="383" spans="1:6" x14ac:dyDescent="0.3">
      <c r="A383" s="27"/>
      <c r="B383" s="27"/>
      <c r="C383" s="27"/>
      <c r="D383" s="27"/>
      <c r="E383" s="27"/>
      <c r="F383" s="27"/>
    </row>
    <row r="384" spans="1:6" x14ac:dyDescent="0.3">
      <c r="A384" s="27"/>
      <c r="B384" s="27"/>
      <c r="C384" s="27"/>
      <c r="D384" s="27"/>
      <c r="E384" s="27"/>
      <c r="F384" s="27"/>
    </row>
    <row r="385" spans="1:6" x14ac:dyDescent="0.3">
      <c r="A385" s="27"/>
      <c r="B385" s="27"/>
      <c r="C385" s="27"/>
      <c r="D385" s="27"/>
      <c r="E385" s="27"/>
      <c r="F385" s="27"/>
    </row>
    <row r="386" spans="1:6" x14ac:dyDescent="0.3">
      <c r="A386" s="27"/>
      <c r="B386" s="27"/>
      <c r="C386" s="27"/>
      <c r="D386" s="27"/>
      <c r="E386" s="27"/>
      <c r="F386" s="27"/>
    </row>
    <row r="387" spans="1:6" x14ac:dyDescent="0.3">
      <c r="A387" s="27"/>
      <c r="B387" s="27"/>
      <c r="C387" s="27"/>
      <c r="D387" s="27"/>
      <c r="E387" s="27"/>
      <c r="F387" s="27"/>
    </row>
    <row r="388" spans="1:6" x14ac:dyDescent="0.3">
      <c r="A388" s="27"/>
      <c r="B388" s="27"/>
      <c r="C388" s="27"/>
      <c r="D388" s="27"/>
      <c r="E388" s="27"/>
      <c r="F388" s="27"/>
    </row>
    <row r="389" spans="1:6" x14ac:dyDescent="0.3">
      <c r="A389" s="27"/>
      <c r="B389" s="27"/>
      <c r="C389" s="27"/>
      <c r="D389" s="27"/>
      <c r="E389" s="27"/>
      <c r="F389" s="27"/>
    </row>
    <row r="390" spans="1:6" x14ac:dyDescent="0.3">
      <c r="A390" s="27"/>
      <c r="B390" s="27"/>
      <c r="C390" s="27"/>
      <c r="D390" s="27"/>
      <c r="E390" s="27"/>
      <c r="F390" s="27"/>
    </row>
    <row r="391" spans="1:6" x14ac:dyDescent="0.3">
      <c r="A391" s="27"/>
      <c r="B391" s="27"/>
      <c r="C391" s="27"/>
      <c r="D391" s="27"/>
      <c r="E391" s="27"/>
      <c r="F391" s="27"/>
    </row>
    <row r="392" spans="1:6" x14ac:dyDescent="0.3">
      <c r="A392" s="27"/>
      <c r="B392" s="27"/>
      <c r="C392" s="27"/>
      <c r="D392" s="27"/>
      <c r="E392" s="27"/>
      <c r="F392" s="27"/>
    </row>
    <row r="393" spans="1:6" x14ac:dyDescent="0.3">
      <c r="A393" s="27"/>
      <c r="B393" s="27"/>
      <c r="C393" s="27"/>
      <c r="D393" s="27"/>
      <c r="E393" s="27"/>
      <c r="F393" s="27"/>
    </row>
    <row r="394" spans="1:6" x14ac:dyDescent="0.3">
      <c r="A394" s="27"/>
      <c r="B394" s="27"/>
      <c r="C394" s="27"/>
      <c r="D394" s="27"/>
      <c r="E394" s="27"/>
      <c r="F394" s="27"/>
    </row>
    <row r="395" spans="1:6" x14ac:dyDescent="0.3">
      <c r="A395" s="27"/>
      <c r="B395" s="27"/>
      <c r="C395" s="27"/>
      <c r="D395" s="27"/>
      <c r="E395" s="27"/>
      <c r="F395" s="27"/>
    </row>
    <row r="396" spans="1:6" x14ac:dyDescent="0.3">
      <c r="A396" s="27"/>
      <c r="B396" s="27"/>
      <c r="C396" s="27"/>
      <c r="D396" s="27"/>
      <c r="E396" s="27"/>
      <c r="F396" s="27"/>
    </row>
    <row r="397" spans="1:6" x14ac:dyDescent="0.3">
      <c r="A397" s="27"/>
      <c r="B397" s="27"/>
      <c r="C397" s="27"/>
      <c r="D397" s="27"/>
      <c r="E397" s="27"/>
      <c r="F397" s="27"/>
    </row>
    <row r="398" spans="1:6" x14ac:dyDescent="0.3">
      <c r="A398" s="27"/>
      <c r="B398" s="27"/>
      <c r="C398" s="27"/>
      <c r="D398" s="27"/>
      <c r="E398" s="27"/>
      <c r="F398" s="27"/>
    </row>
    <row r="399" spans="1:6" x14ac:dyDescent="0.3">
      <c r="A399" s="27"/>
      <c r="B399" s="27"/>
      <c r="C399" s="27"/>
      <c r="D399" s="27"/>
      <c r="E399" s="27"/>
      <c r="F399" s="27"/>
    </row>
    <row r="400" spans="1:6" x14ac:dyDescent="0.3">
      <c r="A400" s="27"/>
      <c r="B400" s="27"/>
      <c r="C400" s="27"/>
      <c r="D400" s="27"/>
      <c r="E400" s="27"/>
      <c r="F400" s="27"/>
    </row>
    <row r="401" spans="1:6" x14ac:dyDescent="0.3">
      <c r="A401" s="27"/>
      <c r="B401" s="27"/>
      <c r="C401" s="27"/>
      <c r="D401" s="27"/>
      <c r="E401" s="27"/>
      <c r="F401" s="27"/>
    </row>
    <row r="402" spans="1:6" x14ac:dyDescent="0.3">
      <c r="A402" s="27"/>
      <c r="B402" s="27"/>
      <c r="C402" s="27"/>
      <c r="D402" s="27"/>
      <c r="E402" s="27"/>
      <c r="F402" s="27"/>
    </row>
    <row r="403" spans="1:6" x14ac:dyDescent="0.3">
      <c r="A403" s="27"/>
      <c r="B403" s="27"/>
      <c r="C403" s="27"/>
      <c r="D403" s="27"/>
      <c r="E403" s="27"/>
      <c r="F403" s="27"/>
    </row>
    <row r="404" spans="1:6" x14ac:dyDescent="0.3">
      <c r="A404" s="27"/>
      <c r="B404" s="27"/>
      <c r="C404" s="27"/>
      <c r="D404" s="27"/>
      <c r="E404" s="27"/>
      <c r="F404" s="27"/>
    </row>
    <row r="405" spans="1:6" x14ac:dyDescent="0.3">
      <c r="A405" s="27"/>
      <c r="B405" s="27"/>
      <c r="C405" s="27"/>
      <c r="D405" s="27"/>
      <c r="E405" s="27"/>
      <c r="F405" s="27"/>
    </row>
    <row r="406" spans="1:6" x14ac:dyDescent="0.3">
      <c r="A406" s="27"/>
      <c r="B406" s="27"/>
      <c r="C406" s="27"/>
      <c r="D406" s="27"/>
      <c r="E406" s="27"/>
      <c r="F406" s="27"/>
    </row>
    <row r="407" spans="1:6" x14ac:dyDescent="0.3">
      <c r="A407" s="27"/>
      <c r="B407" s="27"/>
      <c r="C407" s="27"/>
      <c r="D407" s="27"/>
      <c r="E407" s="27"/>
      <c r="F407" s="27"/>
    </row>
    <row r="408" spans="1:6" x14ac:dyDescent="0.3">
      <c r="A408" s="27"/>
      <c r="B408" s="27"/>
      <c r="C408" s="27"/>
      <c r="D408" s="27"/>
      <c r="E408" s="27"/>
      <c r="F408" s="27"/>
    </row>
    <row r="409" spans="1:6" x14ac:dyDescent="0.3">
      <c r="A409" s="27"/>
      <c r="B409" s="27"/>
      <c r="C409" s="27"/>
      <c r="D409" s="27"/>
      <c r="E409" s="27"/>
      <c r="F409" s="27"/>
    </row>
    <row r="410" spans="1:6" x14ac:dyDescent="0.3">
      <c r="A410" s="27"/>
      <c r="B410" s="27"/>
      <c r="C410" s="27"/>
      <c r="D410" s="27"/>
      <c r="E410" s="27"/>
      <c r="F410" s="27"/>
    </row>
    <row r="411" spans="1:6" x14ac:dyDescent="0.3">
      <c r="A411" s="27"/>
      <c r="B411" s="27"/>
      <c r="C411" s="27"/>
      <c r="D411" s="27"/>
      <c r="E411" s="27"/>
      <c r="F411" s="27"/>
    </row>
    <row r="412" spans="1:6" x14ac:dyDescent="0.3">
      <c r="A412" s="27"/>
      <c r="B412" s="27"/>
      <c r="C412" s="27"/>
      <c r="D412" s="27"/>
      <c r="E412" s="27"/>
      <c r="F412" s="27"/>
    </row>
    <row r="413" spans="1:6" x14ac:dyDescent="0.3">
      <c r="A413" s="27"/>
      <c r="B413" s="27"/>
      <c r="C413" s="27"/>
      <c r="D413" s="27"/>
      <c r="E413" s="27"/>
      <c r="F413" s="27"/>
    </row>
    <row r="414" spans="1:6" x14ac:dyDescent="0.3">
      <c r="A414" s="27"/>
      <c r="B414" s="27"/>
      <c r="C414" s="27"/>
      <c r="D414" s="27"/>
      <c r="E414" s="27"/>
      <c r="F414" s="27"/>
    </row>
    <row r="415" spans="1:6" x14ac:dyDescent="0.3">
      <c r="A415" s="27"/>
      <c r="B415" s="27"/>
      <c r="C415" s="27"/>
      <c r="D415" s="27"/>
      <c r="E415" s="27"/>
      <c r="F415" s="27"/>
    </row>
    <row r="416" spans="1:6" x14ac:dyDescent="0.3">
      <c r="A416" s="27"/>
      <c r="B416" s="27"/>
      <c r="C416" s="27"/>
      <c r="D416" s="27"/>
      <c r="E416" s="27"/>
      <c r="F416" s="27"/>
    </row>
    <row r="417" spans="1:6" x14ac:dyDescent="0.3">
      <c r="A417" s="27"/>
      <c r="B417" s="27"/>
      <c r="C417" s="27"/>
      <c r="D417" s="27"/>
      <c r="E417" s="27"/>
      <c r="F417" s="27"/>
    </row>
    <row r="418" spans="1:6" x14ac:dyDescent="0.3">
      <c r="A418" s="27"/>
      <c r="B418" s="27"/>
      <c r="C418" s="27"/>
      <c r="D418" s="27"/>
      <c r="E418" s="27"/>
      <c r="F418" s="27"/>
    </row>
    <row r="419" spans="1:6" x14ac:dyDescent="0.3">
      <c r="A419" s="27"/>
      <c r="B419" s="27"/>
      <c r="C419" s="27"/>
      <c r="D419" s="27"/>
      <c r="E419" s="27"/>
      <c r="F419" s="27"/>
    </row>
    <row r="420" spans="1:6" x14ac:dyDescent="0.3">
      <c r="A420" s="27"/>
      <c r="B420" s="27"/>
      <c r="C420" s="27"/>
      <c r="D420" s="27"/>
      <c r="E420" s="27"/>
      <c r="F420" s="27"/>
    </row>
    <row r="421" spans="1:6" x14ac:dyDescent="0.3">
      <c r="A421" s="27"/>
      <c r="B421" s="27"/>
      <c r="C421" s="27"/>
      <c r="D421" s="27"/>
      <c r="E421" s="27"/>
      <c r="F421" s="27"/>
    </row>
    <row r="422" spans="1:6" x14ac:dyDescent="0.3">
      <c r="A422" s="27"/>
      <c r="B422" s="27"/>
      <c r="C422" s="27"/>
      <c r="D422" s="27"/>
      <c r="E422" s="27"/>
      <c r="F422" s="27"/>
    </row>
    <row r="423" spans="1:6" x14ac:dyDescent="0.3">
      <c r="A423" s="27"/>
      <c r="B423" s="27"/>
      <c r="C423" s="27"/>
      <c r="D423" s="27"/>
      <c r="E423" s="27"/>
      <c r="F423" s="27"/>
    </row>
    <row r="424" spans="1:6" x14ac:dyDescent="0.3">
      <c r="A424" s="27"/>
      <c r="B424" s="27"/>
      <c r="C424" s="27"/>
      <c r="D424" s="27"/>
      <c r="E424" s="27"/>
      <c r="F424" s="27"/>
    </row>
    <row r="425" spans="1:6" x14ac:dyDescent="0.3">
      <c r="A425" s="27"/>
      <c r="B425" s="27"/>
      <c r="C425" s="27"/>
      <c r="D425" s="27"/>
      <c r="E425" s="27"/>
      <c r="F425" s="27"/>
    </row>
    <row r="426" spans="1:6" x14ac:dyDescent="0.3">
      <c r="A426" s="27"/>
      <c r="B426" s="27"/>
      <c r="C426" s="27"/>
      <c r="D426" s="27"/>
      <c r="E426" s="27"/>
      <c r="F426" s="27"/>
    </row>
    <row r="427" spans="1:6" x14ac:dyDescent="0.3">
      <c r="A427" s="27"/>
      <c r="B427" s="27"/>
      <c r="C427" s="27"/>
      <c r="D427" s="27"/>
      <c r="E427" s="27"/>
      <c r="F427" s="27"/>
    </row>
    <row r="428" spans="1:6" x14ac:dyDescent="0.3">
      <c r="A428" s="27"/>
      <c r="B428" s="27"/>
      <c r="C428" s="27"/>
      <c r="D428" s="27"/>
      <c r="E428" s="27"/>
      <c r="F428" s="27"/>
    </row>
    <row r="429" spans="1:6" x14ac:dyDescent="0.3">
      <c r="A429" s="27"/>
      <c r="B429" s="27"/>
      <c r="C429" s="27"/>
      <c r="D429" s="27"/>
      <c r="E429" s="27"/>
      <c r="F429" s="27"/>
    </row>
    <row r="430" spans="1:6" x14ac:dyDescent="0.3">
      <c r="A430" s="27"/>
      <c r="B430" s="27"/>
      <c r="C430" s="27"/>
      <c r="D430" s="27"/>
      <c r="E430" s="27"/>
      <c r="F430" s="27"/>
    </row>
    <row r="431" spans="1:6" x14ac:dyDescent="0.3">
      <c r="A431" s="27"/>
      <c r="B431" s="27"/>
      <c r="C431" s="27"/>
      <c r="D431" s="27"/>
      <c r="E431" s="27"/>
      <c r="F431" s="27"/>
    </row>
    <row r="432" spans="1:6" x14ac:dyDescent="0.3">
      <c r="A432" s="27"/>
      <c r="B432" s="27"/>
      <c r="C432" s="27"/>
      <c r="D432" s="27"/>
      <c r="E432" s="27"/>
      <c r="F432" s="27"/>
    </row>
    <row r="433" spans="1:6" x14ac:dyDescent="0.3">
      <c r="A433" s="27"/>
      <c r="B433" s="27"/>
      <c r="C433" s="27"/>
      <c r="D433" s="27"/>
      <c r="E433" s="27"/>
      <c r="F433" s="27"/>
    </row>
    <row r="434" spans="1:6" x14ac:dyDescent="0.3">
      <c r="A434" s="27"/>
      <c r="B434" s="27"/>
      <c r="C434" s="27"/>
      <c r="D434" s="27"/>
      <c r="E434" s="27"/>
      <c r="F434" s="27"/>
    </row>
    <row r="435" spans="1:6" x14ac:dyDescent="0.3">
      <c r="A435" s="27"/>
      <c r="B435" s="27"/>
      <c r="C435" s="27"/>
      <c r="D435" s="27"/>
      <c r="E435" s="27"/>
      <c r="F435" s="27"/>
    </row>
    <row r="436" spans="1:6" x14ac:dyDescent="0.3">
      <c r="A436" s="27"/>
      <c r="B436" s="27"/>
      <c r="C436" s="27"/>
      <c r="D436" s="27"/>
      <c r="E436" s="27"/>
      <c r="F436" s="27"/>
    </row>
    <row r="437" spans="1:6" x14ac:dyDescent="0.3">
      <c r="A437" s="27"/>
      <c r="B437" s="27"/>
      <c r="C437" s="27"/>
      <c r="D437" s="27"/>
      <c r="E437" s="27"/>
      <c r="F437" s="27"/>
    </row>
    <row r="438" spans="1:6" x14ac:dyDescent="0.3">
      <c r="A438" s="27"/>
      <c r="B438" s="27"/>
      <c r="C438" s="27"/>
      <c r="D438" s="27"/>
      <c r="E438" s="27"/>
      <c r="F438" s="27"/>
    </row>
    <row r="439" spans="1:6" x14ac:dyDescent="0.3">
      <c r="A439" s="27"/>
      <c r="B439" s="27"/>
      <c r="C439" s="27"/>
      <c r="D439" s="27"/>
      <c r="E439" s="27"/>
      <c r="F439" s="27"/>
    </row>
    <row r="440" spans="1:6" x14ac:dyDescent="0.3">
      <c r="A440" s="27"/>
      <c r="B440" s="27"/>
      <c r="C440" s="27"/>
      <c r="D440" s="27"/>
      <c r="E440" s="27"/>
      <c r="F440" s="27"/>
    </row>
    <row r="441" spans="1:6" x14ac:dyDescent="0.3">
      <c r="A441" s="27"/>
      <c r="B441" s="27"/>
      <c r="C441" s="27"/>
      <c r="D441" s="27"/>
      <c r="E441" s="27"/>
      <c r="F441" s="27"/>
    </row>
    <row r="442" spans="1:6" x14ac:dyDescent="0.3">
      <c r="A442" s="27"/>
      <c r="B442" s="27"/>
      <c r="C442" s="27"/>
      <c r="D442" s="27"/>
      <c r="E442" s="27"/>
      <c r="F442" s="27"/>
    </row>
    <row r="443" spans="1:6" x14ac:dyDescent="0.3">
      <c r="A443" s="27"/>
      <c r="B443" s="27"/>
      <c r="C443" s="27"/>
      <c r="D443" s="27"/>
      <c r="E443" s="27"/>
      <c r="F443" s="27"/>
    </row>
    <row r="444" spans="1:6" x14ac:dyDescent="0.3">
      <c r="A444" s="27"/>
      <c r="B444" s="27"/>
      <c r="C444" s="27"/>
      <c r="D444" s="27"/>
      <c r="E444" s="27"/>
      <c r="F444" s="27"/>
    </row>
    <row r="445" spans="1:6" x14ac:dyDescent="0.3">
      <c r="A445" s="27"/>
      <c r="B445" s="27"/>
      <c r="C445" s="27"/>
      <c r="D445" s="27"/>
      <c r="E445" s="27"/>
      <c r="F445" s="27"/>
    </row>
    <row r="446" spans="1:6" x14ac:dyDescent="0.3">
      <c r="A446" s="27"/>
      <c r="B446" s="27"/>
      <c r="C446" s="27"/>
      <c r="D446" s="27"/>
      <c r="E446" s="27"/>
      <c r="F446" s="27"/>
    </row>
    <row r="447" spans="1:6" x14ac:dyDescent="0.3">
      <c r="A447" s="27"/>
      <c r="B447" s="27"/>
      <c r="C447" s="27"/>
      <c r="D447" s="27"/>
      <c r="E447" s="27"/>
      <c r="F447" s="27"/>
    </row>
    <row r="448" spans="1:6" x14ac:dyDescent="0.3">
      <c r="A448" s="27"/>
      <c r="B448" s="27"/>
      <c r="C448" s="27"/>
      <c r="D448" s="27"/>
      <c r="E448" s="27"/>
      <c r="F448" s="27"/>
    </row>
    <row r="449" spans="1:6" x14ac:dyDescent="0.3">
      <c r="A449" s="27"/>
      <c r="B449" s="27"/>
      <c r="C449" s="27"/>
      <c r="D449" s="27"/>
      <c r="E449" s="27"/>
      <c r="F449" s="27"/>
    </row>
    <row r="450" spans="1:6" x14ac:dyDescent="0.3">
      <c r="A450" s="27"/>
      <c r="B450" s="27"/>
      <c r="C450" s="27"/>
      <c r="D450" s="27"/>
      <c r="E450" s="27"/>
      <c r="F450" s="27"/>
    </row>
    <row r="451" spans="1:6" x14ac:dyDescent="0.3">
      <c r="A451" s="27"/>
      <c r="B451" s="27"/>
      <c r="C451" s="27"/>
      <c r="D451" s="27"/>
      <c r="E451" s="27"/>
      <c r="F451" s="27"/>
    </row>
    <row r="452" spans="1:6" x14ac:dyDescent="0.3">
      <c r="A452" s="27"/>
      <c r="B452" s="27"/>
      <c r="C452" s="27"/>
      <c r="D452" s="27"/>
      <c r="E452" s="27"/>
      <c r="F452" s="27"/>
    </row>
    <row r="453" spans="1:6" x14ac:dyDescent="0.3">
      <c r="A453" s="27"/>
      <c r="B453" s="27"/>
      <c r="C453" s="27"/>
      <c r="D453" s="27"/>
      <c r="E453" s="27"/>
      <c r="F453" s="27"/>
    </row>
    <row r="454" spans="1:6" x14ac:dyDescent="0.3">
      <c r="A454" s="27"/>
      <c r="B454" s="27"/>
      <c r="C454" s="27"/>
      <c r="D454" s="27"/>
      <c r="E454" s="27"/>
      <c r="F454" s="27"/>
    </row>
    <row r="455" spans="1:6" x14ac:dyDescent="0.3">
      <c r="A455" s="27"/>
      <c r="B455" s="27"/>
      <c r="C455" s="27"/>
      <c r="D455" s="27"/>
      <c r="E455" s="27"/>
      <c r="F455" s="27"/>
    </row>
    <row r="456" spans="1:6" x14ac:dyDescent="0.3">
      <c r="A456" s="27"/>
      <c r="B456" s="27"/>
      <c r="C456" s="27"/>
      <c r="D456" s="27"/>
      <c r="E456" s="27"/>
      <c r="F456" s="27"/>
    </row>
    <row r="457" spans="1:6" x14ac:dyDescent="0.3">
      <c r="A457" s="27"/>
      <c r="B457" s="27"/>
      <c r="C457" s="27"/>
      <c r="D457" s="27"/>
      <c r="E457" s="27"/>
      <c r="F457" s="27"/>
    </row>
    <row r="458" spans="1:6" x14ac:dyDescent="0.3">
      <c r="A458" s="27"/>
      <c r="B458" s="27"/>
      <c r="C458" s="27"/>
      <c r="D458" s="27"/>
      <c r="E458" s="27"/>
      <c r="F458" s="27"/>
    </row>
    <row r="459" spans="1:6" x14ac:dyDescent="0.3">
      <c r="A459" s="27"/>
      <c r="B459" s="27"/>
      <c r="C459" s="27"/>
      <c r="D459" s="27"/>
      <c r="E459" s="27"/>
      <c r="F459" s="27"/>
    </row>
    <row r="460" spans="1:6" x14ac:dyDescent="0.3">
      <c r="A460" s="27"/>
      <c r="B460" s="27"/>
      <c r="C460" s="27"/>
      <c r="D460" s="27"/>
      <c r="E460" s="27"/>
      <c r="F460" s="27"/>
    </row>
    <row r="461" spans="1:6" x14ac:dyDescent="0.3">
      <c r="A461" s="27"/>
      <c r="B461" s="27"/>
      <c r="C461" s="27"/>
      <c r="D461" s="27"/>
      <c r="E461" s="27"/>
      <c r="F461" s="27"/>
    </row>
    <row r="462" spans="1:6" x14ac:dyDescent="0.3">
      <c r="A462" s="27"/>
      <c r="B462" s="27"/>
      <c r="C462" s="27"/>
      <c r="D462" s="27"/>
      <c r="E462" s="27"/>
      <c r="F462" s="27"/>
    </row>
    <row r="463" spans="1:6" x14ac:dyDescent="0.3">
      <c r="A463" s="27"/>
      <c r="B463" s="27"/>
      <c r="C463" s="27"/>
      <c r="D463" s="27"/>
      <c r="E463" s="27"/>
      <c r="F463" s="27"/>
    </row>
    <row r="464" spans="1:6" x14ac:dyDescent="0.3">
      <c r="A464" s="27"/>
      <c r="B464" s="27"/>
      <c r="C464" s="27"/>
      <c r="D464" s="27"/>
      <c r="E464" s="27"/>
      <c r="F464" s="27"/>
    </row>
    <row r="465" spans="1:6" x14ac:dyDescent="0.3">
      <c r="A465" s="27"/>
      <c r="B465" s="27"/>
      <c r="C465" s="27"/>
      <c r="D465" s="27"/>
      <c r="E465" s="27"/>
      <c r="F465" s="27"/>
    </row>
    <row r="466" spans="1:6" x14ac:dyDescent="0.3">
      <c r="A466" s="27"/>
      <c r="B466" s="27"/>
      <c r="C466" s="27"/>
      <c r="D466" s="27"/>
      <c r="E466" s="27"/>
      <c r="F466" s="27"/>
    </row>
    <row r="467" spans="1:6" x14ac:dyDescent="0.3">
      <c r="A467" s="27"/>
      <c r="B467" s="27"/>
      <c r="C467" s="27"/>
      <c r="D467" s="27"/>
      <c r="E467" s="27"/>
      <c r="F467" s="27"/>
    </row>
    <row r="468" spans="1:6" x14ac:dyDescent="0.3">
      <c r="A468" s="27"/>
      <c r="B468" s="27"/>
      <c r="C468" s="27"/>
      <c r="D468" s="27"/>
      <c r="E468" s="27"/>
      <c r="F468" s="27"/>
    </row>
    <row r="469" spans="1:6" x14ac:dyDescent="0.3">
      <c r="A469" s="27"/>
      <c r="B469" s="27"/>
      <c r="C469" s="27"/>
      <c r="D469" s="27"/>
      <c r="E469" s="27"/>
      <c r="F469" s="27"/>
    </row>
    <row r="470" spans="1:6" x14ac:dyDescent="0.3">
      <c r="A470" s="27"/>
      <c r="B470" s="27"/>
      <c r="C470" s="27"/>
      <c r="D470" s="27"/>
      <c r="E470" s="27"/>
      <c r="F470" s="27"/>
    </row>
    <row r="471" spans="1:6" x14ac:dyDescent="0.3">
      <c r="A471" s="27"/>
      <c r="B471" s="27"/>
      <c r="C471" s="27"/>
      <c r="D471" s="27"/>
      <c r="E471" s="27"/>
      <c r="F471" s="27"/>
    </row>
    <row r="472" spans="1:6" x14ac:dyDescent="0.3">
      <c r="A472" s="27"/>
      <c r="B472" s="27"/>
      <c r="C472" s="27"/>
      <c r="D472" s="27"/>
      <c r="E472" s="27"/>
      <c r="F472" s="27"/>
    </row>
    <row r="473" spans="1:6" x14ac:dyDescent="0.3">
      <c r="A473" s="27"/>
      <c r="B473" s="27"/>
      <c r="C473" s="27"/>
      <c r="D473" s="27"/>
      <c r="E473" s="27"/>
      <c r="F473" s="27"/>
    </row>
    <row r="474" spans="1:6" x14ac:dyDescent="0.3">
      <c r="A474" s="27"/>
      <c r="B474" s="27"/>
      <c r="C474" s="27"/>
      <c r="D474" s="27"/>
      <c r="E474" s="27"/>
      <c r="F474" s="27"/>
    </row>
    <row r="475" spans="1:6" x14ac:dyDescent="0.3">
      <c r="A475" s="27"/>
      <c r="B475" s="27"/>
      <c r="C475" s="27"/>
      <c r="D475" s="27"/>
      <c r="E475" s="27"/>
      <c r="F475" s="27"/>
    </row>
    <row r="476" spans="1:6" x14ac:dyDescent="0.3">
      <c r="A476" s="27"/>
      <c r="B476" s="27"/>
      <c r="C476" s="27"/>
      <c r="D476" s="27"/>
      <c r="E476" s="27"/>
      <c r="F476" s="27"/>
    </row>
    <row r="477" spans="1:6" x14ac:dyDescent="0.3">
      <c r="A477" s="27"/>
      <c r="B477" s="27"/>
      <c r="C477" s="27"/>
      <c r="D477" s="27"/>
      <c r="E477" s="27"/>
      <c r="F477" s="27"/>
    </row>
    <row r="478" spans="1:6" x14ac:dyDescent="0.3">
      <c r="A478" s="27"/>
      <c r="B478" s="27"/>
      <c r="C478" s="27"/>
      <c r="D478" s="27"/>
      <c r="E478" s="27"/>
      <c r="F478" s="27"/>
    </row>
    <row r="479" spans="1:6" x14ac:dyDescent="0.3">
      <c r="A479" s="27"/>
      <c r="B479" s="27"/>
      <c r="C479" s="27"/>
      <c r="D479" s="27"/>
      <c r="E479" s="27"/>
      <c r="F479" s="27"/>
    </row>
    <row r="480" spans="1:6" x14ac:dyDescent="0.3">
      <c r="A480" s="27"/>
      <c r="B480" s="27"/>
      <c r="C480" s="27"/>
      <c r="D480" s="27"/>
      <c r="E480" s="27"/>
      <c r="F480" s="27"/>
    </row>
    <row r="481" spans="1:6" x14ac:dyDescent="0.3">
      <c r="A481" s="27"/>
      <c r="B481" s="27"/>
      <c r="C481" s="27"/>
      <c r="D481" s="27"/>
      <c r="E481" s="27"/>
      <c r="F481" s="27"/>
    </row>
    <row r="482" spans="1:6" x14ac:dyDescent="0.3">
      <c r="A482" s="27"/>
      <c r="B482" s="27"/>
      <c r="C482" s="27"/>
      <c r="D482" s="27"/>
      <c r="E482" s="27"/>
      <c r="F482" s="27"/>
    </row>
    <row r="483" spans="1:6" x14ac:dyDescent="0.3">
      <c r="A483" s="27"/>
      <c r="B483" s="27"/>
      <c r="C483" s="27"/>
      <c r="D483" s="27"/>
      <c r="E483" s="27"/>
      <c r="F483" s="27"/>
    </row>
    <row r="484" spans="1:6" x14ac:dyDescent="0.3">
      <c r="A484" s="27"/>
      <c r="B484" s="27"/>
      <c r="C484" s="27"/>
      <c r="D484" s="27"/>
      <c r="E484" s="27"/>
      <c r="F484" s="27"/>
    </row>
    <row r="485" spans="1:6" x14ac:dyDescent="0.3">
      <c r="A485" s="27"/>
      <c r="B485" s="27"/>
      <c r="C485" s="27"/>
      <c r="D485" s="27"/>
      <c r="E485" s="27"/>
      <c r="F485" s="27"/>
    </row>
    <row r="486" spans="1:6" x14ac:dyDescent="0.3">
      <c r="A486" s="27"/>
      <c r="B486" s="27"/>
      <c r="C486" s="27"/>
      <c r="D486" s="27"/>
      <c r="E486" s="27"/>
      <c r="F486" s="27"/>
    </row>
    <row r="487" spans="1:6" x14ac:dyDescent="0.3">
      <c r="A487" s="27"/>
      <c r="B487" s="27"/>
      <c r="C487" s="27"/>
      <c r="D487" s="27"/>
      <c r="E487" s="27"/>
      <c r="F487" s="27"/>
    </row>
    <row r="488" spans="1:6" x14ac:dyDescent="0.3">
      <c r="A488" s="27"/>
      <c r="B488" s="27"/>
      <c r="C488" s="27"/>
      <c r="D488" s="27"/>
      <c r="E488" s="27"/>
      <c r="F488" s="27"/>
    </row>
    <row r="489" spans="1:6" x14ac:dyDescent="0.3">
      <c r="A489" s="27"/>
      <c r="B489" s="27"/>
      <c r="C489" s="27"/>
      <c r="D489" s="27"/>
      <c r="E489" s="27"/>
      <c r="F489" s="27"/>
    </row>
    <row r="490" spans="1:6" x14ac:dyDescent="0.3">
      <c r="A490" s="27"/>
      <c r="B490" s="27"/>
      <c r="C490" s="27"/>
      <c r="D490" s="27"/>
      <c r="E490" s="27"/>
      <c r="F490" s="27"/>
    </row>
    <row r="491" spans="1:6" x14ac:dyDescent="0.3">
      <c r="A491" s="27"/>
      <c r="B491" s="27"/>
      <c r="C491" s="27"/>
      <c r="D491" s="27"/>
      <c r="E491" s="27"/>
      <c r="F491" s="27"/>
    </row>
    <row r="492" spans="1:6" x14ac:dyDescent="0.3">
      <c r="A492" s="27"/>
      <c r="B492" s="27"/>
      <c r="C492" s="27"/>
      <c r="D492" s="27"/>
      <c r="E492" s="27"/>
      <c r="F492" s="27"/>
    </row>
    <row r="493" spans="1:6" x14ac:dyDescent="0.3">
      <c r="A493" s="27"/>
      <c r="B493" s="27"/>
      <c r="C493" s="27"/>
      <c r="D493" s="27"/>
      <c r="E493" s="27"/>
      <c r="F493" s="27"/>
    </row>
    <row r="494" spans="1:6" x14ac:dyDescent="0.3">
      <c r="A494" s="27"/>
      <c r="B494" s="27"/>
      <c r="C494" s="27"/>
      <c r="D494" s="27"/>
      <c r="E494" s="27"/>
      <c r="F494" s="27"/>
    </row>
    <row r="495" spans="1:6" x14ac:dyDescent="0.3">
      <c r="A495" s="27"/>
      <c r="B495" s="27"/>
      <c r="C495" s="27"/>
      <c r="D495" s="27"/>
      <c r="E495" s="27"/>
      <c r="F495" s="27"/>
    </row>
    <row r="496" spans="1:6" ht="15" thickBot="1" x14ac:dyDescent="0.35">
      <c r="A496" s="27"/>
      <c r="B496" s="27"/>
      <c r="C496" s="27"/>
      <c r="D496" s="27"/>
      <c r="E496" s="27"/>
      <c r="F496" s="27"/>
    </row>
    <row r="497" spans="1:4" ht="15" thickBot="1" x14ac:dyDescent="0.35">
      <c r="A497" s="28"/>
      <c r="B497" s="28"/>
      <c r="C497" s="28"/>
      <c r="D497" s="28"/>
    </row>
    <row r="498" spans="1:4" ht="15" thickBot="1" x14ac:dyDescent="0.35">
      <c r="A498" s="28"/>
      <c r="B498" s="28"/>
      <c r="C498" s="28"/>
      <c r="D498" s="28"/>
    </row>
    <row r="499" spans="1:4" ht="15" thickBot="1" x14ac:dyDescent="0.35">
      <c r="A499" s="28"/>
      <c r="B499" s="28"/>
      <c r="C499" s="28"/>
      <c r="D499" s="28"/>
    </row>
    <row r="500" spans="1:4" ht="15" thickBot="1" x14ac:dyDescent="0.35">
      <c r="A500" s="28"/>
      <c r="B500" s="28"/>
      <c r="C500" s="28"/>
      <c r="D500" s="28"/>
    </row>
    <row r="501" spans="1:4" ht="15" thickBot="1" x14ac:dyDescent="0.35">
      <c r="A501" s="28"/>
      <c r="B501" s="28"/>
      <c r="C501" s="28"/>
      <c r="D501" s="28"/>
    </row>
    <row r="502" spans="1:4" ht="15" thickBot="1" x14ac:dyDescent="0.35">
      <c r="A502" s="28"/>
      <c r="B502" s="28"/>
      <c r="C502" s="28"/>
      <c r="D502" s="28"/>
    </row>
    <row r="503" spans="1:4" ht="15" thickBot="1" x14ac:dyDescent="0.35">
      <c r="A503" s="28"/>
      <c r="B503" s="28"/>
      <c r="C503" s="28"/>
      <c r="D503" s="28"/>
    </row>
    <row r="504" spans="1:4" ht="15" thickBot="1" x14ac:dyDescent="0.35">
      <c r="A504" s="28"/>
      <c r="B504" s="28"/>
      <c r="C504" s="28"/>
      <c r="D504" s="28"/>
    </row>
    <row r="505" spans="1:4" ht="15" thickBot="1" x14ac:dyDescent="0.35">
      <c r="A505" s="28"/>
      <c r="B505" s="28"/>
      <c r="C505" s="28"/>
      <c r="D505" s="28"/>
    </row>
    <row r="506" spans="1:4" ht="15" thickBot="1" x14ac:dyDescent="0.35">
      <c r="A506" s="28"/>
      <c r="B506" s="28"/>
      <c r="C506" s="28"/>
      <c r="D506" s="28"/>
    </row>
    <row r="507" spans="1:4" ht="15" thickBot="1" x14ac:dyDescent="0.35">
      <c r="A507" s="28"/>
      <c r="B507" s="28"/>
      <c r="C507" s="28"/>
      <c r="D507" s="28"/>
    </row>
    <row r="508" spans="1:4" ht="15" thickBot="1" x14ac:dyDescent="0.35">
      <c r="A508" s="28"/>
      <c r="B508" s="28"/>
      <c r="C508" s="28"/>
      <c r="D508" s="28"/>
    </row>
    <row r="509" spans="1:4" ht="15" thickBot="1" x14ac:dyDescent="0.35">
      <c r="A509" s="28"/>
      <c r="B509" s="28"/>
      <c r="C509" s="28"/>
      <c r="D509" s="28"/>
    </row>
    <row r="510" spans="1:4" ht="15" thickBot="1" x14ac:dyDescent="0.35">
      <c r="A510" s="28"/>
      <c r="B510" s="28"/>
      <c r="C510" s="28"/>
      <c r="D510" s="28"/>
    </row>
    <row r="511" spans="1:4" ht="15" thickBot="1" x14ac:dyDescent="0.35">
      <c r="A511" s="28"/>
      <c r="B511" s="28"/>
      <c r="C511" s="28"/>
      <c r="D511" s="28"/>
    </row>
    <row r="512" spans="1:4" ht="15" thickBot="1" x14ac:dyDescent="0.35">
      <c r="A512" s="28"/>
      <c r="B512" s="28"/>
      <c r="C512" s="28"/>
      <c r="D512" s="28"/>
    </row>
    <row r="513" spans="1:4" ht="15" thickBot="1" x14ac:dyDescent="0.35">
      <c r="A513" s="28"/>
      <c r="B513" s="28"/>
      <c r="C513" s="28"/>
      <c r="D513" s="28"/>
    </row>
    <row r="514" spans="1:4" ht="15" thickBot="1" x14ac:dyDescent="0.35">
      <c r="A514" s="28"/>
      <c r="B514" s="28"/>
      <c r="C514" s="28"/>
      <c r="D514" s="28"/>
    </row>
    <row r="515" spans="1:4" ht="15" thickBot="1" x14ac:dyDescent="0.35">
      <c r="A515" s="28"/>
      <c r="B515" s="28"/>
      <c r="C515" s="28"/>
      <c r="D515" s="28"/>
    </row>
    <row r="516" spans="1:4" ht="15" thickBot="1" x14ac:dyDescent="0.35">
      <c r="A516" s="28"/>
      <c r="B516" s="28"/>
      <c r="C516" s="28"/>
      <c r="D516" s="28"/>
    </row>
    <row r="517" spans="1:4" ht="15" thickBot="1" x14ac:dyDescent="0.35">
      <c r="A517" s="28"/>
      <c r="B517" s="28"/>
      <c r="C517" s="28"/>
      <c r="D517" s="28"/>
    </row>
    <row r="518" spans="1:4" ht="15" thickBot="1" x14ac:dyDescent="0.35">
      <c r="A518" s="28"/>
      <c r="B518" s="28"/>
      <c r="C518" s="28"/>
      <c r="D518" s="28"/>
    </row>
    <row r="519" spans="1:4" ht="15" thickBot="1" x14ac:dyDescent="0.35">
      <c r="A519" s="28"/>
      <c r="B519" s="28"/>
      <c r="C519" s="28"/>
      <c r="D519" s="28"/>
    </row>
    <row r="520" spans="1:4" ht="15" thickBot="1" x14ac:dyDescent="0.35">
      <c r="A520" s="28"/>
      <c r="B520" s="28"/>
      <c r="C520" s="28"/>
      <c r="D520" s="28"/>
    </row>
    <row r="521" spans="1:4" ht="15" thickBot="1" x14ac:dyDescent="0.35">
      <c r="A521" s="28"/>
      <c r="B521" s="28"/>
      <c r="C521" s="28"/>
      <c r="D521" s="28"/>
    </row>
    <row r="522" spans="1:4" ht="15" thickBot="1" x14ac:dyDescent="0.35">
      <c r="A522" s="28"/>
      <c r="B522" s="28"/>
      <c r="C522" s="28"/>
      <c r="D522" s="28"/>
    </row>
    <row r="523" spans="1:4" ht="15" thickBot="1" x14ac:dyDescent="0.35">
      <c r="A523" s="28"/>
      <c r="B523" s="28"/>
      <c r="C523" s="28"/>
      <c r="D523" s="28"/>
    </row>
    <row r="524" spans="1:4" ht="15" thickBot="1" x14ac:dyDescent="0.35">
      <c r="A524" s="28"/>
      <c r="B524" s="28"/>
      <c r="C524" s="28"/>
      <c r="D524" s="28"/>
    </row>
    <row r="525" spans="1:4" ht="15" thickBot="1" x14ac:dyDescent="0.35">
      <c r="A525" s="28"/>
      <c r="B525" s="28"/>
      <c r="C525" s="28"/>
      <c r="D525" s="28"/>
    </row>
    <row r="526" spans="1:4" ht="15" thickBot="1" x14ac:dyDescent="0.35">
      <c r="A526" s="28"/>
      <c r="B526" s="28"/>
      <c r="C526" s="28"/>
      <c r="D526" s="28"/>
    </row>
    <row r="527" spans="1:4" ht="15" thickBot="1" x14ac:dyDescent="0.35">
      <c r="A527" s="28"/>
      <c r="B527" s="28"/>
      <c r="C527" s="28"/>
      <c r="D527" s="28"/>
    </row>
    <row r="528" spans="1:4" ht="15" thickBot="1" x14ac:dyDescent="0.35">
      <c r="A528" s="28"/>
      <c r="B528" s="28"/>
      <c r="C528" s="28"/>
      <c r="D528" s="28"/>
    </row>
    <row r="529" spans="1:4" ht="15" thickBot="1" x14ac:dyDescent="0.35">
      <c r="A529" s="28"/>
      <c r="B529" s="28"/>
      <c r="C529" s="28"/>
      <c r="D529" s="28"/>
    </row>
    <row r="530" spans="1:4" ht="15" thickBot="1" x14ac:dyDescent="0.35">
      <c r="A530" s="28"/>
      <c r="B530" s="28"/>
      <c r="C530" s="28"/>
      <c r="D530" s="28"/>
    </row>
    <row r="531" spans="1:4" ht="15" thickBot="1" x14ac:dyDescent="0.35">
      <c r="A531" s="28"/>
      <c r="B531" s="28"/>
      <c r="C531" s="28"/>
      <c r="D531" s="28"/>
    </row>
    <row r="532" spans="1:4" ht="15" thickBot="1" x14ac:dyDescent="0.35">
      <c r="A532" s="28"/>
      <c r="B532" s="28"/>
      <c r="C532" s="28"/>
      <c r="D532" s="28"/>
    </row>
    <row r="533" spans="1:4" ht="15" thickBot="1" x14ac:dyDescent="0.35">
      <c r="A533" s="28"/>
      <c r="B533" s="28"/>
      <c r="C533" s="28"/>
      <c r="D533" s="28"/>
    </row>
    <row r="534" spans="1:4" ht="15" thickBot="1" x14ac:dyDescent="0.35">
      <c r="A534" s="28"/>
      <c r="B534" s="28"/>
      <c r="C534" s="28"/>
      <c r="D534" s="28"/>
    </row>
    <row r="535" spans="1:4" ht="15" thickBot="1" x14ac:dyDescent="0.35">
      <c r="A535" s="28"/>
      <c r="B535" s="28"/>
      <c r="C535" s="28"/>
      <c r="D535" s="28"/>
    </row>
    <row r="536" spans="1:4" ht="15" thickBot="1" x14ac:dyDescent="0.35">
      <c r="A536" s="28"/>
      <c r="B536" s="28"/>
      <c r="C536" s="28"/>
      <c r="D536" s="28"/>
    </row>
    <row r="537" spans="1:4" ht="15" thickBot="1" x14ac:dyDescent="0.35">
      <c r="A537" s="28"/>
      <c r="B537" s="28"/>
      <c r="C537" s="28"/>
      <c r="D537" s="28"/>
    </row>
    <row r="538" spans="1:4" ht="15" thickBot="1" x14ac:dyDescent="0.35">
      <c r="A538" s="28"/>
      <c r="B538" s="28"/>
      <c r="C538" s="28"/>
      <c r="D538" s="28"/>
    </row>
    <row r="539" spans="1:4" ht="15" thickBot="1" x14ac:dyDescent="0.35">
      <c r="A539" s="28"/>
      <c r="B539" s="28"/>
      <c r="C539" s="28"/>
      <c r="D539" s="28"/>
    </row>
    <row r="540" spans="1:4" ht="15" thickBot="1" x14ac:dyDescent="0.35">
      <c r="A540" s="28"/>
      <c r="B540" s="28"/>
      <c r="C540" s="28"/>
      <c r="D540" s="28"/>
    </row>
    <row r="541" spans="1:4" ht="15" thickBot="1" x14ac:dyDescent="0.35">
      <c r="A541" s="28"/>
      <c r="B541" s="28"/>
      <c r="C541" s="28"/>
      <c r="D541" s="28"/>
    </row>
    <row r="542" spans="1:4" ht="15" thickBot="1" x14ac:dyDescent="0.35">
      <c r="A542" s="28"/>
      <c r="B542" s="28"/>
      <c r="C542" s="28"/>
      <c r="D542" s="28"/>
    </row>
    <row r="543" spans="1:4" ht="15" thickBot="1" x14ac:dyDescent="0.35">
      <c r="A543" s="28"/>
      <c r="B543" s="28"/>
      <c r="C543" s="28"/>
      <c r="D543" s="28"/>
    </row>
    <row r="544" spans="1:4" ht="15" thickBot="1" x14ac:dyDescent="0.35">
      <c r="A544" s="28"/>
      <c r="B544" s="28"/>
      <c r="C544" s="28"/>
      <c r="D544" s="28"/>
    </row>
    <row r="545" spans="1:4" ht="15" thickBot="1" x14ac:dyDescent="0.35">
      <c r="A545" s="28"/>
      <c r="B545" s="28"/>
      <c r="C545" s="28"/>
      <c r="D545" s="28"/>
    </row>
    <row r="546" spans="1:4" ht="15" thickBot="1" x14ac:dyDescent="0.35">
      <c r="A546" s="28"/>
      <c r="B546" s="28"/>
      <c r="C546" s="28"/>
      <c r="D546" s="28"/>
    </row>
    <row r="547" spans="1:4" ht="15" thickBot="1" x14ac:dyDescent="0.35">
      <c r="A547" s="28"/>
      <c r="B547" s="28"/>
      <c r="C547" s="28"/>
      <c r="D547" s="28"/>
    </row>
    <row r="548" spans="1:4" ht="15" thickBot="1" x14ac:dyDescent="0.35">
      <c r="A548" s="28"/>
      <c r="B548" s="28"/>
      <c r="C548" s="28"/>
      <c r="D548" s="28"/>
    </row>
    <row r="549" spans="1:4" ht="15" thickBot="1" x14ac:dyDescent="0.35">
      <c r="A549" s="28"/>
      <c r="B549" s="28"/>
      <c r="C549" s="28"/>
      <c r="D549" s="28"/>
    </row>
    <row r="550" spans="1:4" ht="15" thickBot="1" x14ac:dyDescent="0.35">
      <c r="A550" s="28"/>
      <c r="B550" s="28"/>
      <c r="C550" s="28"/>
      <c r="D550" s="28"/>
    </row>
    <row r="551" spans="1:4" ht="15" thickBot="1" x14ac:dyDescent="0.35">
      <c r="A551" s="28"/>
      <c r="B551" s="28"/>
      <c r="C551" s="28"/>
      <c r="D551" s="28"/>
    </row>
    <row r="552" spans="1:4" ht="15" thickBot="1" x14ac:dyDescent="0.35">
      <c r="A552" s="28"/>
      <c r="B552" s="28"/>
      <c r="C552" s="28"/>
      <c r="D552" s="28"/>
    </row>
    <row r="553" spans="1:4" ht="15" thickBot="1" x14ac:dyDescent="0.35">
      <c r="A553" s="28"/>
      <c r="B553" s="28"/>
      <c r="C553" s="28"/>
      <c r="D553" s="28"/>
    </row>
    <row r="554" spans="1:4" ht="15" thickBot="1" x14ac:dyDescent="0.35">
      <c r="A554" s="28"/>
      <c r="B554" s="28"/>
      <c r="C554" s="28"/>
      <c r="D554" s="28"/>
    </row>
    <row r="555" spans="1:4" ht="15" thickBot="1" x14ac:dyDescent="0.35">
      <c r="A555" s="28"/>
      <c r="B555" s="28"/>
      <c r="C555" s="28"/>
      <c r="D555" s="28"/>
    </row>
    <row r="556" spans="1:4" ht="15" thickBot="1" x14ac:dyDescent="0.35">
      <c r="A556" s="28"/>
      <c r="B556" s="28"/>
      <c r="C556" s="28"/>
      <c r="D556" s="28"/>
    </row>
    <row r="557" spans="1:4" ht="15" thickBot="1" x14ac:dyDescent="0.35">
      <c r="A557" s="28"/>
      <c r="B557" s="28"/>
      <c r="C557" s="28"/>
      <c r="D557" s="28"/>
    </row>
    <row r="558" spans="1:4" ht="15" thickBot="1" x14ac:dyDescent="0.35">
      <c r="A558" s="28"/>
      <c r="B558" s="28"/>
      <c r="C558" s="28"/>
      <c r="D558" s="28"/>
    </row>
    <row r="559" spans="1:4" ht="15" thickBot="1" x14ac:dyDescent="0.35">
      <c r="A559" s="28"/>
      <c r="B559" s="28"/>
      <c r="C559" s="28"/>
      <c r="D559" s="28"/>
    </row>
    <row r="560" spans="1:4" ht="15" thickBot="1" x14ac:dyDescent="0.35">
      <c r="A560" s="28"/>
      <c r="B560" s="28"/>
      <c r="C560" s="28"/>
      <c r="D560" s="28"/>
    </row>
    <row r="561" spans="1:4" ht="15" thickBot="1" x14ac:dyDescent="0.35">
      <c r="A561" s="28"/>
      <c r="B561" s="28"/>
      <c r="C561" s="28"/>
      <c r="D561" s="28"/>
    </row>
    <row r="562" spans="1:4" ht="15" thickBot="1" x14ac:dyDescent="0.35">
      <c r="A562" s="28"/>
      <c r="B562" s="28"/>
      <c r="C562" s="28"/>
      <c r="D562" s="28"/>
    </row>
    <row r="563" spans="1:4" ht="15" thickBot="1" x14ac:dyDescent="0.35">
      <c r="A563" s="28"/>
      <c r="B563" s="28"/>
      <c r="C563" s="28"/>
      <c r="D563" s="28"/>
    </row>
    <row r="564" spans="1:4" ht="15" thickBot="1" x14ac:dyDescent="0.35">
      <c r="A564" s="28"/>
      <c r="B564" s="28"/>
      <c r="C564" s="28"/>
      <c r="D564" s="28"/>
    </row>
    <row r="565" spans="1:4" ht="15" thickBot="1" x14ac:dyDescent="0.35">
      <c r="A565" s="28"/>
      <c r="B565" s="28"/>
      <c r="C565" s="28"/>
      <c r="D565" s="28"/>
    </row>
    <row r="566" spans="1:4" ht="15" thickBot="1" x14ac:dyDescent="0.35">
      <c r="A566" s="28"/>
      <c r="B566" s="28"/>
      <c r="C566" s="28"/>
      <c r="D566" s="28"/>
    </row>
    <row r="567" spans="1:4" ht="15" thickBot="1" x14ac:dyDescent="0.35">
      <c r="A567" s="28"/>
      <c r="B567" s="28"/>
      <c r="C567" s="28"/>
      <c r="D567" s="28"/>
    </row>
    <row r="568" spans="1:4" ht="15" thickBot="1" x14ac:dyDescent="0.35">
      <c r="A568" s="28"/>
      <c r="B568" s="28"/>
      <c r="C568" s="28"/>
      <c r="D568" s="28"/>
    </row>
    <row r="569" spans="1:4" ht="15" thickBot="1" x14ac:dyDescent="0.35">
      <c r="A569" s="28"/>
      <c r="B569" s="28"/>
      <c r="C569" s="28"/>
      <c r="D569" s="28"/>
    </row>
    <row r="570" spans="1:4" ht="15" thickBot="1" x14ac:dyDescent="0.35">
      <c r="A570" s="28"/>
      <c r="B570" s="28"/>
      <c r="C570" s="28"/>
      <c r="D570" s="28"/>
    </row>
    <row r="571" spans="1:4" ht="15" thickBot="1" x14ac:dyDescent="0.35">
      <c r="A571" s="28"/>
      <c r="B571" s="28"/>
      <c r="C571" s="28"/>
      <c r="D571" s="28"/>
    </row>
    <row r="572" spans="1:4" ht="15" thickBot="1" x14ac:dyDescent="0.35">
      <c r="A572" s="28"/>
      <c r="B572" s="28"/>
      <c r="C572" s="28"/>
      <c r="D572" s="28"/>
    </row>
    <row r="573" spans="1:4" ht="15" thickBot="1" x14ac:dyDescent="0.35">
      <c r="A573" s="28"/>
      <c r="B573" s="28"/>
      <c r="C573" s="28"/>
      <c r="D573" s="28"/>
    </row>
    <row r="574" spans="1:4" ht="15" thickBot="1" x14ac:dyDescent="0.35">
      <c r="A574" s="28"/>
      <c r="B574" s="28"/>
      <c r="C574" s="28"/>
      <c r="D574" s="28"/>
    </row>
    <row r="575" spans="1:4" ht="15" thickBot="1" x14ac:dyDescent="0.35">
      <c r="A575" s="28"/>
      <c r="B575" s="28"/>
      <c r="C575" s="28"/>
      <c r="D575" s="28"/>
    </row>
    <row r="576" spans="1:4" ht="15" thickBot="1" x14ac:dyDescent="0.35">
      <c r="A576" s="28"/>
      <c r="B576" s="28"/>
      <c r="C576" s="28"/>
      <c r="D576" s="28"/>
    </row>
    <row r="577" spans="1:4" ht="15" thickBot="1" x14ac:dyDescent="0.35">
      <c r="A577" s="28"/>
      <c r="B577" s="28"/>
      <c r="C577" s="28"/>
      <c r="D577" s="28"/>
    </row>
    <row r="578" spans="1:4" ht="15" thickBot="1" x14ac:dyDescent="0.35">
      <c r="A578" s="28"/>
      <c r="B578" s="28"/>
      <c r="C578" s="28"/>
      <c r="D578" s="28"/>
    </row>
    <row r="579" spans="1:4" ht="15" thickBot="1" x14ac:dyDescent="0.35">
      <c r="A579" s="28"/>
      <c r="B579" s="28"/>
      <c r="C579" s="28"/>
      <c r="D579" s="28"/>
    </row>
    <row r="580" spans="1:4" ht="15" thickBot="1" x14ac:dyDescent="0.35">
      <c r="A580" s="28"/>
      <c r="B580" s="28"/>
      <c r="C580" s="28"/>
      <c r="D580" s="28"/>
    </row>
    <row r="581" spans="1:4" ht="15" thickBot="1" x14ac:dyDescent="0.35">
      <c r="A581" s="28"/>
      <c r="B581" s="28"/>
      <c r="C581" s="28"/>
      <c r="D581" s="28"/>
    </row>
    <row r="582" spans="1:4" ht="15" thickBot="1" x14ac:dyDescent="0.35">
      <c r="A582" s="28"/>
      <c r="B582" s="28"/>
      <c r="C582" s="28"/>
      <c r="D582" s="28"/>
    </row>
    <row r="583" spans="1:4" ht="15" thickBot="1" x14ac:dyDescent="0.35">
      <c r="A583" s="28"/>
      <c r="B583" s="28"/>
      <c r="C583" s="28"/>
      <c r="D583" s="28"/>
    </row>
    <row r="584" spans="1:4" ht="15" thickBot="1" x14ac:dyDescent="0.35">
      <c r="A584" s="28"/>
      <c r="B584" s="28"/>
      <c r="C584" s="28"/>
      <c r="D584" s="28"/>
    </row>
    <row r="585" spans="1:4" ht="15" thickBot="1" x14ac:dyDescent="0.35">
      <c r="A585" s="28"/>
      <c r="B585" s="28"/>
      <c r="C585" s="28"/>
      <c r="D585" s="28"/>
    </row>
    <row r="586" spans="1:4" ht="15" thickBot="1" x14ac:dyDescent="0.35">
      <c r="A586" s="28"/>
      <c r="B586" s="28"/>
      <c r="C586" s="28"/>
      <c r="D586" s="28"/>
    </row>
    <row r="587" spans="1:4" ht="15" thickBot="1" x14ac:dyDescent="0.35">
      <c r="A587" s="28"/>
      <c r="B587" s="28"/>
      <c r="C587" s="28"/>
      <c r="D587" s="28"/>
    </row>
    <row r="588" spans="1:4" ht="15" thickBot="1" x14ac:dyDescent="0.35">
      <c r="A588" s="28"/>
      <c r="B588" s="28"/>
      <c r="C588" s="28"/>
      <c r="D588" s="28"/>
    </row>
    <row r="589" spans="1:4" ht="15" thickBot="1" x14ac:dyDescent="0.35">
      <c r="A589" s="28"/>
      <c r="B589" s="28"/>
      <c r="C589" s="28"/>
      <c r="D589" s="28"/>
    </row>
    <row r="590" spans="1:4" ht="15" thickBot="1" x14ac:dyDescent="0.35">
      <c r="A590" s="28"/>
      <c r="B590" s="28"/>
      <c r="C590" s="28"/>
      <c r="D590" s="28"/>
    </row>
    <row r="591" spans="1:4" ht="15" thickBot="1" x14ac:dyDescent="0.35">
      <c r="A591" s="28"/>
      <c r="B591" s="28"/>
      <c r="C591" s="28"/>
      <c r="D591" s="28"/>
    </row>
    <row r="592" spans="1:4" ht="15" thickBot="1" x14ac:dyDescent="0.35">
      <c r="A592" s="28"/>
      <c r="B592" s="28"/>
      <c r="C592" s="28"/>
      <c r="D592" s="28"/>
    </row>
    <row r="593" spans="1:4" ht="15" thickBot="1" x14ac:dyDescent="0.35">
      <c r="A593" s="28"/>
      <c r="B593" s="28"/>
      <c r="C593" s="28"/>
      <c r="D593" s="28"/>
    </row>
    <row r="594" spans="1:4" ht="15" thickBot="1" x14ac:dyDescent="0.35">
      <c r="A594" s="28"/>
      <c r="B594" s="28"/>
      <c r="C594" s="28"/>
      <c r="D594" s="28"/>
    </row>
    <row r="595" spans="1:4" ht="15" thickBot="1" x14ac:dyDescent="0.35">
      <c r="A595" s="28"/>
      <c r="B595" s="28"/>
      <c r="C595" s="28"/>
      <c r="D595" s="28"/>
    </row>
    <row r="596" spans="1:4" ht="15" thickBot="1" x14ac:dyDescent="0.35">
      <c r="A596" s="28"/>
      <c r="B596" s="28"/>
      <c r="C596" s="28"/>
      <c r="D596" s="28"/>
    </row>
    <row r="597" spans="1:4" ht="15" thickBot="1" x14ac:dyDescent="0.35">
      <c r="A597" s="28"/>
      <c r="B597" s="28"/>
      <c r="C597" s="28"/>
      <c r="D597" s="28"/>
    </row>
    <row r="598" spans="1:4" ht="15" thickBot="1" x14ac:dyDescent="0.35">
      <c r="A598" s="28"/>
      <c r="B598" s="28"/>
      <c r="C598" s="28"/>
      <c r="D598" s="28"/>
    </row>
    <row r="599" spans="1:4" ht="15" thickBot="1" x14ac:dyDescent="0.35">
      <c r="A599" s="28"/>
      <c r="B599" s="28"/>
      <c r="C599" s="28"/>
      <c r="D599" s="28"/>
    </row>
    <row r="600" spans="1:4" ht="15" thickBot="1" x14ac:dyDescent="0.35">
      <c r="A600" s="28"/>
      <c r="B600" s="28"/>
      <c r="C600" s="28"/>
      <c r="D600" s="28"/>
    </row>
    <row r="601" spans="1:4" ht="15" thickBot="1" x14ac:dyDescent="0.35">
      <c r="A601" s="28"/>
      <c r="B601" s="28"/>
      <c r="C601" s="28"/>
      <c r="D601" s="28"/>
    </row>
    <row r="602" spans="1:4" ht="15" thickBot="1" x14ac:dyDescent="0.35">
      <c r="A602" s="28"/>
      <c r="B602" s="28"/>
      <c r="C602" s="28"/>
      <c r="D602" s="28"/>
    </row>
    <row r="603" spans="1:4" ht="15" thickBot="1" x14ac:dyDescent="0.35">
      <c r="A603" s="28"/>
      <c r="B603" s="28"/>
      <c r="C603" s="28"/>
      <c r="D603" s="28"/>
    </row>
    <row r="604" spans="1:4" ht="15" thickBot="1" x14ac:dyDescent="0.35">
      <c r="A604" s="28"/>
      <c r="B604" s="28"/>
      <c r="C604" s="28"/>
      <c r="D604" s="28"/>
    </row>
    <row r="605" spans="1:4" ht="15" thickBot="1" x14ac:dyDescent="0.35">
      <c r="A605" s="28"/>
      <c r="B605" s="28"/>
      <c r="C605" s="28"/>
      <c r="D605" s="28"/>
    </row>
    <row r="606" spans="1:4" ht="15" thickBot="1" x14ac:dyDescent="0.35">
      <c r="A606" s="28"/>
      <c r="B606" s="28"/>
      <c r="C606" s="28"/>
      <c r="D606" s="28"/>
    </row>
    <row r="607" spans="1:4" ht="15" thickBot="1" x14ac:dyDescent="0.35">
      <c r="A607" s="28"/>
      <c r="B607" s="28"/>
      <c r="C607" s="28"/>
      <c r="D607" s="28"/>
    </row>
    <row r="608" spans="1:4" ht="15" thickBot="1" x14ac:dyDescent="0.35">
      <c r="A608" s="28"/>
      <c r="B608" s="28"/>
      <c r="C608" s="28"/>
      <c r="D608" s="28"/>
    </row>
    <row r="609" spans="1:4" ht="15" thickBot="1" x14ac:dyDescent="0.35">
      <c r="A609" s="28"/>
      <c r="B609" s="28"/>
      <c r="C609" s="28"/>
      <c r="D609" s="28"/>
    </row>
    <row r="610" spans="1:4" ht="15" thickBot="1" x14ac:dyDescent="0.35">
      <c r="A610" s="28"/>
      <c r="B610" s="28"/>
      <c r="C610" s="28"/>
      <c r="D610" s="28"/>
    </row>
    <row r="611" spans="1:4" ht="15" thickBot="1" x14ac:dyDescent="0.35">
      <c r="A611" s="28"/>
      <c r="B611" s="28"/>
      <c r="C611" s="28"/>
      <c r="D611" s="28"/>
    </row>
    <row r="612" spans="1:4" ht="15" thickBot="1" x14ac:dyDescent="0.35">
      <c r="A612" s="28"/>
      <c r="B612" s="28"/>
      <c r="C612" s="28"/>
      <c r="D612" s="28"/>
    </row>
    <row r="613" spans="1:4" ht="15" thickBot="1" x14ac:dyDescent="0.35">
      <c r="A613" s="28"/>
      <c r="B613" s="28"/>
      <c r="C613" s="28"/>
      <c r="D613" s="28"/>
    </row>
    <row r="614" spans="1:4" ht="15" thickBot="1" x14ac:dyDescent="0.35">
      <c r="A614" s="28"/>
      <c r="B614" s="28"/>
      <c r="C614" s="28"/>
      <c r="D614" s="28"/>
    </row>
    <row r="615" spans="1:4" ht="15" thickBot="1" x14ac:dyDescent="0.35">
      <c r="A615" s="28"/>
      <c r="B615" s="28"/>
      <c r="C615" s="28"/>
      <c r="D615" s="28"/>
    </row>
    <row r="616" spans="1:4" ht="15" thickBot="1" x14ac:dyDescent="0.35">
      <c r="A616" s="28"/>
      <c r="B616" s="28"/>
      <c r="C616" s="28"/>
      <c r="D616" s="28"/>
    </row>
    <row r="617" spans="1:4" ht="15" thickBot="1" x14ac:dyDescent="0.35">
      <c r="A617" s="28"/>
      <c r="B617" s="28"/>
      <c r="C617" s="28"/>
      <c r="D617" s="28"/>
    </row>
    <row r="618" spans="1:4" ht="15" thickBot="1" x14ac:dyDescent="0.35">
      <c r="A618" s="28"/>
      <c r="B618" s="28"/>
      <c r="C618" s="28"/>
      <c r="D618" s="28"/>
    </row>
    <row r="619" spans="1:4" ht="15" thickBot="1" x14ac:dyDescent="0.35">
      <c r="A619" s="28"/>
      <c r="B619" s="28"/>
      <c r="C619" s="28"/>
      <c r="D619" s="28"/>
    </row>
    <row r="620" spans="1:4" ht="15" thickBot="1" x14ac:dyDescent="0.35">
      <c r="A620" s="28"/>
      <c r="B620" s="28"/>
      <c r="C620" s="28"/>
      <c r="D620" s="28"/>
    </row>
    <row r="621" spans="1:4" ht="15" thickBot="1" x14ac:dyDescent="0.35">
      <c r="A621" s="28"/>
      <c r="B621" s="28"/>
      <c r="C621" s="28"/>
      <c r="D621" s="28"/>
    </row>
    <row r="622" spans="1:4" ht="15" thickBot="1" x14ac:dyDescent="0.35">
      <c r="A622" s="28"/>
      <c r="B622" s="28"/>
      <c r="C622" s="28"/>
      <c r="D622" s="28"/>
    </row>
    <row r="623" spans="1:4" ht="15" thickBot="1" x14ac:dyDescent="0.35">
      <c r="A623" s="28"/>
      <c r="B623" s="28"/>
      <c r="C623" s="28"/>
      <c r="D623" s="28"/>
    </row>
    <row r="624" spans="1:4" ht="15" thickBot="1" x14ac:dyDescent="0.35">
      <c r="A624" s="28"/>
      <c r="B624" s="28"/>
      <c r="C624" s="28"/>
      <c r="D624" s="28"/>
    </row>
    <row r="625" spans="1:4" ht="15" thickBot="1" x14ac:dyDescent="0.35">
      <c r="A625" s="28"/>
      <c r="B625" s="28"/>
      <c r="C625" s="28"/>
      <c r="D625" s="28"/>
    </row>
    <row r="626" spans="1:4" ht="15" thickBot="1" x14ac:dyDescent="0.35">
      <c r="A626" s="28"/>
      <c r="B626" s="28"/>
      <c r="C626" s="28"/>
      <c r="D626" s="28"/>
    </row>
    <row r="627" spans="1:4" ht="15" thickBot="1" x14ac:dyDescent="0.35">
      <c r="A627" s="28"/>
      <c r="B627" s="28"/>
      <c r="C627" s="28"/>
      <c r="D627" s="28"/>
    </row>
    <row r="628" spans="1:4" ht="15" thickBot="1" x14ac:dyDescent="0.35">
      <c r="A628" s="28"/>
      <c r="B628" s="28"/>
      <c r="C628" s="28"/>
      <c r="D628" s="28"/>
    </row>
    <row r="629" spans="1:4" ht="15" thickBot="1" x14ac:dyDescent="0.35">
      <c r="A629" s="28"/>
      <c r="B629" s="28"/>
      <c r="C629" s="28"/>
      <c r="D629" s="28"/>
    </row>
    <row r="630" spans="1:4" ht="15" thickBot="1" x14ac:dyDescent="0.35">
      <c r="A630" s="28"/>
      <c r="B630" s="28"/>
      <c r="C630" s="28"/>
      <c r="D630" s="28"/>
    </row>
    <row r="631" spans="1:4" ht="15" thickBot="1" x14ac:dyDescent="0.35">
      <c r="A631" s="28"/>
      <c r="B631" s="28"/>
      <c r="C631" s="28"/>
      <c r="D631" s="28"/>
    </row>
    <row r="632" spans="1:4" ht="15" thickBot="1" x14ac:dyDescent="0.35">
      <c r="A632" s="28"/>
      <c r="B632" s="28"/>
      <c r="C632" s="28"/>
      <c r="D632" s="28"/>
    </row>
    <row r="633" spans="1:4" ht="15" thickBot="1" x14ac:dyDescent="0.35">
      <c r="A633" s="28"/>
      <c r="B633" s="28"/>
      <c r="C633" s="28"/>
      <c r="D633" s="28"/>
    </row>
    <row r="634" spans="1:4" ht="15" thickBot="1" x14ac:dyDescent="0.35">
      <c r="A634" s="28"/>
      <c r="B634" s="28"/>
      <c r="C634" s="28"/>
      <c r="D634" s="28"/>
    </row>
    <row r="635" spans="1:4" ht="15" thickBot="1" x14ac:dyDescent="0.35">
      <c r="A635" s="28"/>
      <c r="B635" s="28"/>
      <c r="C635" s="28"/>
      <c r="D635" s="28"/>
    </row>
    <row r="636" spans="1:4" ht="15" thickBot="1" x14ac:dyDescent="0.35">
      <c r="A636" s="28"/>
      <c r="B636" s="28"/>
      <c r="C636" s="28"/>
      <c r="D636" s="28"/>
    </row>
    <row r="637" spans="1:4" ht="15" thickBot="1" x14ac:dyDescent="0.35">
      <c r="A637" s="28"/>
      <c r="B637" s="28"/>
      <c r="C637" s="28"/>
      <c r="D637" s="28"/>
    </row>
    <row r="638" spans="1:4" ht="15" thickBot="1" x14ac:dyDescent="0.35">
      <c r="A638" s="28"/>
      <c r="B638" s="28"/>
      <c r="C638" s="28"/>
      <c r="D638" s="28"/>
    </row>
    <row r="639" spans="1:4" ht="15" thickBot="1" x14ac:dyDescent="0.35">
      <c r="A639" s="28"/>
      <c r="B639" s="28"/>
      <c r="C639" s="28"/>
      <c r="D639" s="28"/>
    </row>
    <row r="640" spans="1:4" ht="15" thickBot="1" x14ac:dyDescent="0.35">
      <c r="A640" s="28"/>
      <c r="B640" s="28"/>
      <c r="C640" s="28"/>
      <c r="D640" s="28"/>
    </row>
    <row r="641" spans="1:4" ht="15" thickBot="1" x14ac:dyDescent="0.35">
      <c r="A641" s="28"/>
      <c r="B641" s="28"/>
      <c r="C641" s="28"/>
      <c r="D641" s="28"/>
    </row>
    <row r="642" spans="1:4" ht="15" thickBot="1" x14ac:dyDescent="0.35">
      <c r="A642" s="28"/>
      <c r="B642" s="28"/>
      <c r="C642" s="28"/>
      <c r="D642" s="28"/>
    </row>
    <row r="643" spans="1:4" ht="15" thickBot="1" x14ac:dyDescent="0.35">
      <c r="A643" s="28"/>
      <c r="B643" s="28"/>
      <c r="C643" s="28"/>
      <c r="D643" s="28"/>
    </row>
    <row r="644" spans="1:4" ht="15" thickBot="1" x14ac:dyDescent="0.35">
      <c r="A644" s="28"/>
      <c r="B644" s="28"/>
      <c r="C644" s="28"/>
      <c r="D644" s="28"/>
    </row>
    <row r="645" spans="1:4" ht="15" thickBot="1" x14ac:dyDescent="0.35">
      <c r="A645" s="28"/>
      <c r="B645" s="28"/>
      <c r="C645" s="28"/>
      <c r="D645" s="28"/>
    </row>
    <row r="646" spans="1:4" ht="15" thickBot="1" x14ac:dyDescent="0.35">
      <c r="A646" s="28"/>
      <c r="B646" s="28"/>
      <c r="C646" s="28"/>
      <c r="D646" s="28"/>
    </row>
    <row r="647" spans="1:4" ht="15" thickBot="1" x14ac:dyDescent="0.35">
      <c r="A647" s="28"/>
      <c r="B647" s="28"/>
      <c r="C647" s="28"/>
      <c r="D647" s="28"/>
    </row>
    <row r="648" spans="1:4" ht="15" thickBot="1" x14ac:dyDescent="0.35">
      <c r="A648" s="28"/>
      <c r="B648" s="28"/>
      <c r="C648" s="28"/>
      <c r="D648" s="28"/>
    </row>
    <row r="649" spans="1:4" ht="15" thickBot="1" x14ac:dyDescent="0.35">
      <c r="A649" s="28"/>
      <c r="B649" s="28"/>
      <c r="C649" s="28"/>
      <c r="D649" s="28"/>
    </row>
    <row r="650" spans="1:4" ht="15" thickBot="1" x14ac:dyDescent="0.35">
      <c r="A650" s="28"/>
      <c r="B650" s="28"/>
      <c r="C650" s="28"/>
      <c r="D650" s="28"/>
    </row>
    <row r="651" spans="1:4" ht="15" thickBot="1" x14ac:dyDescent="0.35">
      <c r="A651" s="28"/>
      <c r="B651" s="28"/>
      <c r="C651" s="28"/>
      <c r="D651" s="28"/>
    </row>
    <row r="652" spans="1:4" ht="15" thickBot="1" x14ac:dyDescent="0.35">
      <c r="A652" s="28"/>
      <c r="B652" s="28"/>
      <c r="C652" s="28"/>
      <c r="D652" s="28"/>
    </row>
    <row r="653" spans="1:4" ht="15" thickBot="1" x14ac:dyDescent="0.35">
      <c r="A653" s="28"/>
      <c r="B653" s="28"/>
      <c r="C653" s="28"/>
      <c r="D653" s="28"/>
    </row>
    <row r="654" spans="1:4" ht="15" thickBot="1" x14ac:dyDescent="0.35">
      <c r="A654" s="28"/>
      <c r="B654" s="28"/>
      <c r="C654" s="28"/>
      <c r="D654" s="28"/>
    </row>
    <row r="655" spans="1:4" ht="15" thickBot="1" x14ac:dyDescent="0.35">
      <c r="A655" s="28"/>
      <c r="B655" s="28"/>
      <c r="C655" s="28"/>
      <c r="D655" s="28"/>
    </row>
    <row r="656" spans="1:4" ht="15" thickBot="1" x14ac:dyDescent="0.35">
      <c r="A656" s="28"/>
      <c r="B656" s="28"/>
      <c r="C656" s="28"/>
      <c r="D656" s="28"/>
    </row>
    <row r="657" spans="1:4" ht="15" thickBot="1" x14ac:dyDescent="0.35">
      <c r="A657" s="28"/>
      <c r="B657" s="28"/>
      <c r="C657" s="28"/>
      <c r="D657" s="28"/>
    </row>
    <row r="658" spans="1:4" ht="15" thickBot="1" x14ac:dyDescent="0.35">
      <c r="A658" s="28"/>
      <c r="B658" s="28"/>
      <c r="C658" s="28"/>
      <c r="D658" s="28"/>
    </row>
    <row r="659" spans="1:4" ht="15" thickBot="1" x14ac:dyDescent="0.35">
      <c r="A659" s="28"/>
      <c r="B659" s="28"/>
      <c r="C659" s="28"/>
      <c r="D659" s="28"/>
    </row>
    <row r="660" spans="1:4" ht="15" thickBot="1" x14ac:dyDescent="0.35">
      <c r="A660" s="28"/>
      <c r="B660" s="28"/>
      <c r="C660" s="28"/>
      <c r="D660" s="28"/>
    </row>
    <row r="661" spans="1:4" ht="15" thickBot="1" x14ac:dyDescent="0.35">
      <c r="A661" s="28"/>
      <c r="B661" s="28"/>
      <c r="C661" s="28"/>
      <c r="D661" s="28"/>
    </row>
    <row r="662" spans="1:4" ht="15" thickBot="1" x14ac:dyDescent="0.35">
      <c r="A662" s="28"/>
      <c r="B662" s="28"/>
      <c r="C662" s="28"/>
      <c r="D662" s="28"/>
    </row>
    <row r="663" spans="1:4" ht="15" thickBot="1" x14ac:dyDescent="0.35">
      <c r="A663" s="28"/>
      <c r="B663" s="28"/>
      <c r="C663" s="28"/>
      <c r="D663" s="28"/>
    </row>
    <row r="664" spans="1:4" ht="15" thickBot="1" x14ac:dyDescent="0.35">
      <c r="A664" s="28"/>
      <c r="B664" s="28"/>
      <c r="C664" s="28"/>
      <c r="D664" s="28"/>
    </row>
    <row r="665" spans="1:4" ht="15" thickBot="1" x14ac:dyDescent="0.35">
      <c r="A665" s="28"/>
      <c r="B665" s="28"/>
      <c r="C665" s="28"/>
      <c r="D665" s="28"/>
    </row>
    <row r="666" spans="1:4" ht="15" thickBot="1" x14ac:dyDescent="0.35">
      <c r="A666" s="28"/>
      <c r="B666" s="28"/>
      <c r="C666" s="28"/>
      <c r="D666" s="28"/>
    </row>
    <row r="667" spans="1:4" ht="15" thickBot="1" x14ac:dyDescent="0.35">
      <c r="A667" s="28"/>
      <c r="B667" s="28"/>
      <c r="C667" s="28"/>
      <c r="D667" s="28"/>
    </row>
    <row r="668" spans="1:4" ht="15" thickBot="1" x14ac:dyDescent="0.35">
      <c r="A668" s="28"/>
      <c r="B668" s="28"/>
      <c r="C668" s="28"/>
      <c r="D668" s="28"/>
    </row>
    <row r="669" spans="1:4" ht="15" thickBot="1" x14ac:dyDescent="0.35">
      <c r="A669" s="28"/>
      <c r="B669" s="28"/>
      <c r="C669" s="28"/>
      <c r="D669" s="28"/>
    </row>
    <row r="670" spans="1:4" ht="15" thickBot="1" x14ac:dyDescent="0.35">
      <c r="A670" s="28"/>
      <c r="B670" s="28"/>
      <c r="C670" s="28"/>
      <c r="D670" s="28"/>
    </row>
    <row r="671" spans="1:4" ht="15" thickBot="1" x14ac:dyDescent="0.35">
      <c r="A671" s="28"/>
      <c r="B671" s="28"/>
      <c r="C671" s="28"/>
      <c r="D671" s="28"/>
    </row>
    <row r="672" spans="1:4" ht="15" thickBot="1" x14ac:dyDescent="0.35">
      <c r="A672" s="28"/>
      <c r="B672" s="28"/>
      <c r="C672" s="28"/>
      <c r="D672" s="28"/>
    </row>
    <row r="673" spans="1:4" ht="15" thickBot="1" x14ac:dyDescent="0.35">
      <c r="A673" s="28"/>
      <c r="B673" s="28"/>
      <c r="C673" s="28"/>
      <c r="D673" s="28"/>
    </row>
    <row r="674" spans="1:4" ht="15" thickBot="1" x14ac:dyDescent="0.35">
      <c r="A674" s="28"/>
      <c r="B674" s="28"/>
      <c r="C674" s="28"/>
      <c r="D674" s="28"/>
    </row>
    <row r="675" spans="1:4" ht="15" thickBot="1" x14ac:dyDescent="0.35">
      <c r="A675" s="28"/>
      <c r="B675" s="28"/>
      <c r="C675" s="28"/>
      <c r="D675" s="28"/>
    </row>
    <row r="676" spans="1:4" ht="15" thickBot="1" x14ac:dyDescent="0.35">
      <c r="A676" s="28"/>
      <c r="B676" s="28"/>
      <c r="C676" s="28"/>
      <c r="D676" s="28"/>
    </row>
    <row r="677" spans="1:4" ht="15" thickBot="1" x14ac:dyDescent="0.35">
      <c r="A677" s="28"/>
      <c r="B677" s="28"/>
      <c r="C677" s="28"/>
      <c r="D677" s="28"/>
    </row>
    <row r="678" spans="1:4" ht="15" thickBot="1" x14ac:dyDescent="0.35">
      <c r="A678" s="28"/>
      <c r="B678" s="28"/>
      <c r="C678" s="28"/>
      <c r="D678" s="28"/>
    </row>
    <row r="679" spans="1:4" ht="15" thickBot="1" x14ac:dyDescent="0.35">
      <c r="A679" s="28"/>
      <c r="B679" s="28"/>
      <c r="C679" s="28"/>
      <c r="D679" s="28"/>
    </row>
    <row r="680" spans="1:4" ht="15" thickBot="1" x14ac:dyDescent="0.35">
      <c r="A680" s="28"/>
      <c r="B680" s="28"/>
      <c r="C680" s="28"/>
      <c r="D680" s="28"/>
    </row>
    <row r="681" spans="1:4" ht="15" thickBot="1" x14ac:dyDescent="0.35">
      <c r="A681" s="28"/>
      <c r="B681" s="28"/>
      <c r="C681" s="28"/>
      <c r="D681" s="28"/>
    </row>
    <row r="682" spans="1:4" ht="15" thickBot="1" x14ac:dyDescent="0.35">
      <c r="A682" s="28"/>
      <c r="B682" s="28"/>
      <c r="C682" s="28"/>
      <c r="D682" s="28"/>
    </row>
    <row r="683" spans="1:4" ht="15" thickBot="1" x14ac:dyDescent="0.35">
      <c r="A683" s="28"/>
      <c r="B683" s="28"/>
      <c r="C683" s="28"/>
      <c r="D683" s="28"/>
    </row>
    <row r="684" spans="1:4" ht="15" thickBot="1" x14ac:dyDescent="0.35">
      <c r="A684" s="28"/>
      <c r="B684" s="28"/>
      <c r="C684" s="28"/>
      <c r="D684" s="28"/>
    </row>
    <row r="685" spans="1:4" ht="15" thickBot="1" x14ac:dyDescent="0.35">
      <c r="A685" s="28"/>
      <c r="B685" s="28"/>
      <c r="C685" s="28"/>
      <c r="D685" s="28"/>
    </row>
    <row r="686" spans="1:4" ht="15" thickBot="1" x14ac:dyDescent="0.35">
      <c r="A686" s="28"/>
      <c r="B686" s="28"/>
      <c r="C686" s="28"/>
      <c r="D686" s="28"/>
    </row>
    <row r="687" spans="1:4" ht="15" thickBot="1" x14ac:dyDescent="0.35">
      <c r="A687" s="28"/>
      <c r="B687" s="28"/>
      <c r="C687" s="28"/>
      <c r="D687" s="28"/>
    </row>
    <row r="688" spans="1:4" ht="15" thickBot="1" x14ac:dyDescent="0.35">
      <c r="A688" s="28"/>
      <c r="B688" s="28"/>
      <c r="C688" s="28"/>
      <c r="D688" s="28"/>
    </row>
    <row r="689" spans="1:4" ht="15" thickBot="1" x14ac:dyDescent="0.35">
      <c r="A689" s="28"/>
      <c r="B689" s="28"/>
      <c r="C689" s="28"/>
      <c r="D689" s="28"/>
    </row>
    <row r="690" spans="1:4" ht="15" thickBot="1" x14ac:dyDescent="0.35">
      <c r="A690" s="28"/>
      <c r="B690" s="28"/>
      <c r="C690" s="28"/>
      <c r="D690" s="28"/>
    </row>
    <row r="691" spans="1:4" ht="15" thickBot="1" x14ac:dyDescent="0.35">
      <c r="A691" s="28"/>
      <c r="B691" s="28"/>
      <c r="C691" s="28"/>
      <c r="D691" s="28"/>
    </row>
    <row r="692" spans="1:4" ht="15" thickBot="1" x14ac:dyDescent="0.35">
      <c r="A692" s="28"/>
      <c r="B692" s="28"/>
      <c r="C692" s="28"/>
      <c r="D692" s="28"/>
    </row>
    <row r="693" spans="1:4" ht="15" thickBot="1" x14ac:dyDescent="0.35">
      <c r="A693" s="28"/>
      <c r="B693" s="28"/>
      <c r="C693" s="28"/>
      <c r="D693" s="28"/>
    </row>
    <row r="694" spans="1:4" ht="15" thickBot="1" x14ac:dyDescent="0.35">
      <c r="A694" s="28"/>
      <c r="B694" s="28"/>
      <c r="C694" s="28"/>
      <c r="D694" s="28"/>
    </row>
    <row r="695" spans="1:4" ht="15" thickBot="1" x14ac:dyDescent="0.35">
      <c r="A695" s="28"/>
      <c r="B695" s="28"/>
      <c r="C695" s="28"/>
      <c r="D695" s="28"/>
    </row>
    <row r="696" spans="1:4" ht="15" thickBot="1" x14ac:dyDescent="0.35">
      <c r="A696" s="28"/>
      <c r="B696" s="28"/>
      <c r="C696" s="28"/>
      <c r="D696" s="28"/>
    </row>
    <row r="697" spans="1:4" ht="15" thickBot="1" x14ac:dyDescent="0.35">
      <c r="A697" s="28"/>
      <c r="B697" s="28"/>
      <c r="C697" s="28"/>
      <c r="D697" s="28"/>
    </row>
    <row r="698" spans="1:4" ht="15" thickBot="1" x14ac:dyDescent="0.35">
      <c r="A698" s="28"/>
      <c r="B698" s="28"/>
      <c r="C698" s="28"/>
      <c r="D698" s="28"/>
    </row>
    <row r="699" spans="1:4" ht="15" thickBot="1" x14ac:dyDescent="0.35">
      <c r="A699" s="28"/>
      <c r="B699" s="28"/>
      <c r="C699" s="28"/>
      <c r="D699" s="28"/>
    </row>
    <row r="700" spans="1:4" ht="15" thickBot="1" x14ac:dyDescent="0.35">
      <c r="A700" s="28"/>
      <c r="B700" s="28"/>
      <c r="C700" s="28"/>
      <c r="D700" s="28"/>
    </row>
    <row r="701" spans="1:4" ht="15" thickBot="1" x14ac:dyDescent="0.35">
      <c r="A701" s="28"/>
      <c r="B701" s="28"/>
      <c r="C701" s="28"/>
      <c r="D701" s="28"/>
    </row>
    <row r="702" spans="1:4" ht="15" thickBot="1" x14ac:dyDescent="0.35">
      <c r="A702" s="28"/>
      <c r="B702" s="28"/>
      <c r="C702" s="28"/>
      <c r="D702" s="28"/>
    </row>
    <row r="703" spans="1:4" ht="15" thickBot="1" x14ac:dyDescent="0.35">
      <c r="A703" s="28"/>
      <c r="B703" s="28"/>
      <c r="C703" s="28"/>
      <c r="D703" s="28"/>
    </row>
    <row r="704" spans="1:4" ht="15" thickBot="1" x14ac:dyDescent="0.35">
      <c r="A704" s="28"/>
      <c r="B704" s="28"/>
      <c r="C704" s="28"/>
      <c r="D704" s="28"/>
    </row>
    <row r="705" spans="1:4" ht="15" thickBot="1" x14ac:dyDescent="0.35">
      <c r="A705" s="28"/>
      <c r="B705" s="28"/>
      <c r="C705" s="28"/>
      <c r="D705" s="28"/>
    </row>
    <row r="706" spans="1:4" ht="15" thickBot="1" x14ac:dyDescent="0.35">
      <c r="A706" s="28"/>
      <c r="B706" s="28"/>
      <c r="C706" s="28"/>
      <c r="D706" s="28"/>
    </row>
    <row r="707" spans="1:4" ht="15" thickBot="1" x14ac:dyDescent="0.35">
      <c r="A707" s="28"/>
      <c r="B707" s="28"/>
      <c r="C707" s="28"/>
      <c r="D707" s="28"/>
    </row>
    <row r="708" spans="1:4" ht="15" thickBot="1" x14ac:dyDescent="0.35">
      <c r="A708" s="28"/>
      <c r="B708" s="28"/>
      <c r="C708" s="28"/>
      <c r="D708" s="28"/>
    </row>
    <row r="709" spans="1:4" ht="15" thickBot="1" x14ac:dyDescent="0.35">
      <c r="A709" s="28"/>
      <c r="B709" s="28"/>
      <c r="C709" s="28"/>
      <c r="D709" s="28"/>
    </row>
    <row r="710" spans="1:4" ht="15" thickBot="1" x14ac:dyDescent="0.35">
      <c r="A710" s="28"/>
      <c r="B710" s="28"/>
      <c r="C710" s="28"/>
      <c r="D710" s="28"/>
    </row>
    <row r="711" spans="1:4" ht="15" thickBot="1" x14ac:dyDescent="0.35">
      <c r="A711" s="28"/>
      <c r="B711" s="28"/>
      <c r="C711" s="28"/>
      <c r="D711" s="28"/>
    </row>
    <row r="712" spans="1:4" ht="15" thickBot="1" x14ac:dyDescent="0.35">
      <c r="A712" s="28"/>
      <c r="B712" s="28"/>
      <c r="C712" s="28"/>
      <c r="D712" s="28"/>
    </row>
    <row r="713" spans="1:4" ht="15" thickBot="1" x14ac:dyDescent="0.35">
      <c r="A713" s="28"/>
      <c r="B713" s="28"/>
      <c r="C713" s="28"/>
      <c r="D713" s="28"/>
    </row>
    <row r="714" spans="1:4" ht="15" thickBot="1" x14ac:dyDescent="0.35">
      <c r="A714" s="28"/>
      <c r="B714" s="28"/>
      <c r="C714" s="28"/>
      <c r="D714" s="28"/>
    </row>
    <row r="715" spans="1:4" ht="15" thickBot="1" x14ac:dyDescent="0.35">
      <c r="A715" s="28"/>
      <c r="B715" s="28"/>
      <c r="C715" s="28"/>
      <c r="D715" s="28"/>
    </row>
    <row r="716" spans="1:4" ht="15" thickBot="1" x14ac:dyDescent="0.35">
      <c r="A716" s="28"/>
      <c r="B716" s="28"/>
      <c r="C716" s="28"/>
      <c r="D716" s="28"/>
    </row>
    <row r="717" spans="1:4" ht="15" thickBot="1" x14ac:dyDescent="0.35">
      <c r="A717" s="28"/>
      <c r="B717" s="28"/>
      <c r="C717" s="28"/>
      <c r="D717" s="28"/>
    </row>
    <row r="718" spans="1:4" ht="15" thickBot="1" x14ac:dyDescent="0.35">
      <c r="A718" s="28"/>
      <c r="B718" s="28"/>
      <c r="C718" s="28"/>
      <c r="D718" s="28"/>
    </row>
    <row r="719" spans="1:4" ht="15" thickBot="1" x14ac:dyDescent="0.35">
      <c r="A719" s="28"/>
      <c r="B719" s="28"/>
      <c r="C719" s="28"/>
      <c r="D719" s="28"/>
    </row>
    <row r="720" spans="1:4" ht="15" thickBot="1" x14ac:dyDescent="0.35">
      <c r="A720" s="28"/>
      <c r="B720" s="28"/>
      <c r="C720" s="28"/>
      <c r="D720" s="28"/>
    </row>
    <row r="721" spans="1:4" ht="15" thickBot="1" x14ac:dyDescent="0.35">
      <c r="A721" s="28"/>
      <c r="B721" s="28"/>
      <c r="C721" s="28"/>
      <c r="D721" s="28"/>
    </row>
    <row r="722" spans="1:4" ht="15" thickBot="1" x14ac:dyDescent="0.35">
      <c r="A722" s="28"/>
      <c r="B722" s="28"/>
      <c r="C722" s="28"/>
      <c r="D722" s="28"/>
    </row>
    <row r="723" spans="1:4" ht="15" thickBot="1" x14ac:dyDescent="0.35">
      <c r="A723" s="28"/>
      <c r="B723" s="28"/>
      <c r="C723" s="28"/>
      <c r="D723" s="28"/>
    </row>
    <row r="724" spans="1:4" ht="15" thickBot="1" x14ac:dyDescent="0.35">
      <c r="A724" s="28"/>
      <c r="B724" s="28"/>
      <c r="C724" s="28"/>
      <c r="D724" s="28"/>
    </row>
    <row r="725" spans="1:4" ht="15" thickBot="1" x14ac:dyDescent="0.35">
      <c r="A725" s="28"/>
      <c r="B725" s="28"/>
      <c r="C725" s="28"/>
      <c r="D725" s="28"/>
    </row>
    <row r="726" spans="1:4" ht="15" thickBot="1" x14ac:dyDescent="0.35">
      <c r="A726" s="28"/>
      <c r="B726" s="28"/>
      <c r="C726" s="28"/>
      <c r="D726" s="28"/>
    </row>
    <row r="727" spans="1:4" ht="15" thickBot="1" x14ac:dyDescent="0.35">
      <c r="A727" s="28"/>
      <c r="B727" s="28"/>
      <c r="C727" s="28"/>
      <c r="D727" s="28"/>
    </row>
    <row r="728" spans="1:4" ht="15" thickBot="1" x14ac:dyDescent="0.35">
      <c r="A728" s="28"/>
      <c r="B728" s="28"/>
      <c r="C728" s="28"/>
      <c r="D728" s="28"/>
    </row>
    <row r="729" spans="1:4" ht="15" thickBot="1" x14ac:dyDescent="0.35">
      <c r="A729" s="28"/>
      <c r="B729" s="28"/>
      <c r="C729" s="28"/>
      <c r="D729" s="28"/>
    </row>
    <row r="730" spans="1:4" ht="15" thickBot="1" x14ac:dyDescent="0.35">
      <c r="A730" s="28"/>
      <c r="B730" s="28"/>
      <c r="C730" s="28"/>
      <c r="D730" s="28"/>
    </row>
    <row r="731" spans="1:4" ht="15" thickBot="1" x14ac:dyDescent="0.35">
      <c r="A731" s="28"/>
      <c r="B731" s="28"/>
      <c r="C731" s="28"/>
      <c r="D731" s="28"/>
    </row>
    <row r="732" spans="1:4" ht="15" thickBot="1" x14ac:dyDescent="0.35">
      <c r="A732" s="28"/>
      <c r="B732" s="28"/>
      <c r="C732" s="28"/>
      <c r="D732" s="28"/>
    </row>
    <row r="733" spans="1:4" ht="15" thickBot="1" x14ac:dyDescent="0.35">
      <c r="A733" s="28"/>
      <c r="B733" s="28"/>
      <c r="C733" s="28"/>
      <c r="D733" s="28"/>
    </row>
    <row r="734" spans="1:4" ht="15" thickBot="1" x14ac:dyDescent="0.35">
      <c r="A734" s="28"/>
      <c r="B734" s="28"/>
      <c r="C734" s="28"/>
      <c r="D734" s="28"/>
    </row>
    <row r="735" spans="1:4" ht="15" thickBot="1" x14ac:dyDescent="0.35">
      <c r="A735" s="28"/>
      <c r="B735" s="28"/>
      <c r="C735" s="28"/>
      <c r="D735" s="28"/>
    </row>
    <row r="736" spans="1:4" ht="15" thickBot="1" x14ac:dyDescent="0.35">
      <c r="A736" s="28"/>
      <c r="B736" s="28"/>
      <c r="C736" s="28"/>
      <c r="D736" s="28"/>
    </row>
    <row r="737" spans="1:4" ht="15" thickBot="1" x14ac:dyDescent="0.35">
      <c r="A737" s="28"/>
      <c r="B737" s="28"/>
      <c r="C737" s="28"/>
      <c r="D737" s="28"/>
    </row>
    <row r="738" spans="1:4" ht="15" thickBot="1" x14ac:dyDescent="0.35">
      <c r="A738" s="28"/>
      <c r="B738" s="28"/>
      <c r="C738" s="28"/>
      <c r="D738" s="28"/>
    </row>
    <row r="739" spans="1:4" ht="15" thickBot="1" x14ac:dyDescent="0.35">
      <c r="A739" s="28"/>
      <c r="B739" s="28"/>
      <c r="C739" s="28"/>
      <c r="D739" s="28"/>
    </row>
    <row r="740" spans="1:4" ht="15" thickBot="1" x14ac:dyDescent="0.35">
      <c r="A740" s="28"/>
      <c r="B740" s="28"/>
      <c r="C740" s="28"/>
      <c r="D740" s="28"/>
    </row>
    <row r="741" spans="1:4" ht="15" thickBot="1" x14ac:dyDescent="0.35">
      <c r="A741" s="28"/>
      <c r="B741" s="28"/>
      <c r="C741" s="28"/>
      <c r="D741" s="28"/>
    </row>
    <row r="742" spans="1:4" ht="15" thickBot="1" x14ac:dyDescent="0.35">
      <c r="A742" s="28"/>
      <c r="B742" s="28"/>
      <c r="C742" s="28"/>
      <c r="D742" s="28"/>
    </row>
    <row r="743" spans="1:4" ht="15" thickBot="1" x14ac:dyDescent="0.35">
      <c r="A743" s="28"/>
      <c r="B743" s="28"/>
      <c r="C743" s="28"/>
      <c r="D743" s="28"/>
    </row>
    <row r="744" spans="1:4" ht="15" thickBot="1" x14ac:dyDescent="0.35">
      <c r="A744" s="28"/>
      <c r="B744" s="28"/>
      <c r="C744" s="28"/>
      <c r="D744" s="28"/>
    </row>
    <row r="745" spans="1:4" ht="15" thickBot="1" x14ac:dyDescent="0.35">
      <c r="A745" s="28"/>
      <c r="B745" s="28"/>
      <c r="C745" s="28"/>
      <c r="D745" s="28"/>
    </row>
    <row r="746" spans="1:4" ht="15" thickBot="1" x14ac:dyDescent="0.35">
      <c r="A746" s="28"/>
      <c r="B746" s="28"/>
      <c r="C746" s="28"/>
      <c r="D746" s="28"/>
    </row>
    <row r="747" spans="1:4" ht="15" thickBot="1" x14ac:dyDescent="0.35">
      <c r="A747" s="28"/>
      <c r="B747" s="28"/>
      <c r="C747" s="28"/>
      <c r="D747" s="28"/>
    </row>
    <row r="748" spans="1:4" ht="15" thickBot="1" x14ac:dyDescent="0.35">
      <c r="A748" s="28"/>
      <c r="B748" s="28"/>
      <c r="C748" s="28"/>
      <c r="D748" s="28"/>
    </row>
    <row r="749" spans="1:4" ht="15" thickBot="1" x14ac:dyDescent="0.35">
      <c r="A749" s="28"/>
      <c r="B749" s="28"/>
      <c r="C749" s="28"/>
      <c r="D749" s="28"/>
    </row>
    <row r="750" spans="1:4" ht="15" thickBot="1" x14ac:dyDescent="0.35">
      <c r="A750" s="28"/>
      <c r="B750" s="28"/>
      <c r="C750" s="28"/>
      <c r="D750" s="28"/>
    </row>
    <row r="751" spans="1:4" ht="15" thickBot="1" x14ac:dyDescent="0.35">
      <c r="A751" s="28"/>
      <c r="B751" s="28"/>
      <c r="C751" s="28"/>
      <c r="D751" s="28"/>
    </row>
    <row r="752" spans="1:4" ht="15" thickBot="1" x14ac:dyDescent="0.35">
      <c r="A752" s="28"/>
      <c r="B752" s="28"/>
      <c r="C752" s="28"/>
      <c r="D752" s="28"/>
    </row>
    <row r="753" spans="1:4" ht="15" thickBot="1" x14ac:dyDescent="0.35">
      <c r="A753" s="28"/>
      <c r="B753" s="28"/>
      <c r="C753" s="28"/>
      <c r="D753" s="28"/>
    </row>
    <row r="754" spans="1:4" ht="15" thickBot="1" x14ac:dyDescent="0.35">
      <c r="A754" s="28"/>
      <c r="B754" s="28"/>
      <c r="C754" s="28"/>
      <c r="D754" s="28"/>
    </row>
    <row r="755" spans="1:4" ht="15" thickBot="1" x14ac:dyDescent="0.35">
      <c r="A755" s="28"/>
      <c r="B755" s="28"/>
      <c r="C755" s="28"/>
      <c r="D755" s="28"/>
    </row>
    <row r="756" spans="1:4" ht="15" thickBot="1" x14ac:dyDescent="0.35">
      <c r="A756" s="28"/>
      <c r="B756" s="28"/>
      <c r="C756" s="28"/>
      <c r="D756" s="28"/>
    </row>
    <row r="757" spans="1:4" ht="15" thickBot="1" x14ac:dyDescent="0.35">
      <c r="A757" s="28"/>
      <c r="B757" s="28"/>
      <c r="C757" s="28"/>
      <c r="D757" s="28"/>
    </row>
    <row r="758" spans="1:4" ht="15" thickBot="1" x14ac:dyDescent="0.35">
      <c r="A758" s="28"/>
      <c r="B758" s="28"/>
      <c r="C758" s="28"/>
      <c r="D758" s="28"/>
    </row>
    <row r="759" spans="1:4" ht="15" thickBot="1" x14ac:dyDescent="0.35">
      <c r="A759" s="28"/>
      <c r="B759" s="28"/>
      <c r="C759" s="28"/>
      <c r="D759" s="28"/>
    </row>
    <row r="760" spans="1:4" ht="15" thickBot="1" x14ac:dyDescent="0.35">
      <c r="A760" s="28"/>
      <c r="B760" s="28"/>
      <c r="C760" s="28"/>
      <c r="D760" s="28"/>
    </row>
    <row r="761" spans="1:4" ht="15" thickBot="1" x14ac:dyDescent="0.35">
      <c r="A761" s="28"/>
      <c r="B761" s="28"/>
      <c r="C761" s="28"/>
      <c r="D761" s="28"/>
    </row>
    <row r="762" spans="1:4" ht="15" thickBot="1" x14ac:dyDescent="0.35">
      <c r="A762" s="28"/>
      <c r="B762" s="28"/>
      <c r="C762" s="28"/>
      <c r="D762" s="28"/>
    </row>
    <row r="763" spans="1:4" ht="15" thickBot="1" x14ac:dyDescent="0.35">
      <c r="A763" s="28"/>
      <c r="B763" s="28"/>
      <c r="C763" s="28"/>
      <c r="D763" s="28"/>
    </row>
    <row r="764" spans="1:4" ht="15" thickBot="1" x14ac:dyDescent="0.35">
      <c r="A764" s="28"/>
      <c r="B764" s="28"/>
      <c r="C764" s="28"/>
      <c r="D764" s="28"/>
    </row>
    <row r="765" spans="1:4" ht="15" thickBot="1" x14ac:dyDescent="0.35">
      <c r="A765" s="28"/>
      <c r="B765" s="28"/>
      <c r="C765" s="28"/>
      <c r="D765" s="28"/>
    </row>
    <row r="766" spans="1:4" ht="15" thickBot="1" x14ac:dyDescent="0.35">
      <c r="A766" s="28"/>
      <c r="B766" s="28"/>
      <c r="C766" s="28"/>
      <c r="D766" s="28"/>
    </row>
    <row r="767" spans="1:4" ht="15" thickBot="1" x14ac:dyDescent="0.35">
      <c r="A767" s="28"/>
      <c r="B767" s="28"/>
      <c r="C767" s="28"/>
      <c r="D767" s="28"/>
    </row>
    <row r="768" spans="1:4" ht="15" thickBot="1" x14ac:dyDescent="0.35">
      <c r="A768" s="28"/>
      <c r="B768" s="28"/>
      <c r="C768" s="28"/>
      <c r="D768" s="28"/>
    </row>
    <row r="769" spans="1:4" ht="15" thickBot="1" x14ac:dyDescent="0.35">
      <c r="A769" s="28"/>
      <c r="B769" s="28"/>
      <c r="C769" s="28"/>
      <c r="D769" s="28"/>
    </row>
    <row r="770" spans="1:4" ht="15" thickBot="1" x14ac:dyDescent="0.35">
      <c r="A770" s="28"/>
      <c r="B770" s="28"/>
      <c r="C770" s="28"/>
      <c r="D770" s="28"/>
    </row>
    <row r="771" spans="1:4" ht="15" thickBot="1" x14ac:dyDescent="0.35">
      <c r="A771" s="28"/>
      <c r="B771" s="28"/>
      <c r="C771" s="28"/>
      <c r="D771" s="28"/>
    </row>
    <row r="772" spans="1:4" ht="15" thickBot="1" x14ac:dyDescent="0.35">
      <c r="A772" s="28"/>
      <c r="B772" s="28"/>
      <c r="C772" s="28"/>
      <c r="D772" s="28"/>
    </row>
    <row r="773" spans="1:4" ht="15" thickBot="1" x14ac:dyDescent="0.35">
      <c r="A773" s="28"/>
      <c r="B773" s="28"/>
      <c r="C773" s="28"/>
      <c r="D773" s="28"/>
    </row>
    <row r="774" spans="1:4" ht="15" thickBot="1" x14ac:dyDescent="0.35">
      <c r="A774" s="28"/>
      <c r="B774" s="28"/>
      <c r="C774" s="28"/>
      <c r="D774" s="28"/>
    </row>
    <row r="775" spans="1:4" ht="15" thickBot="1" x14ac:dyDescent="0.35">
      <c r="A775" s="28"/>
      <c r="B775" s="28"/>
      <c r="C775" s="28"/>
      <c r="D775" s="28"/>
    </row>
    <row r="776" spans="1:4" ht="15" thickBot="1" x14ac:dyDescent="0.35">
      <c r="A776" s="28"/>
      <c r="B776" s="28"/>
      <c r="C776" s="28"/>
      <c r="D776" s="28"/>
    </row>
    <row r="777" spans="1:4" ht="15" thickBot="1" x14ac:dyDescent="0.35">
      <c r="A777" s="28"/>
      <c r="B777" s="28"/>
      <c r="C777" s="28"/>
      <c r="D777" s="28"/>
    </row>
    <row r="778" spans="1:4" ht="15" thickBot="1" x14ac:dyDescent="0.35">
      <c r="A778" s="28"/>
      <c r="B778" s="28"/>
      <c r="C778" s="28"/>
      <c r="D778" s="28"/>
    </row>
    <row r="779" spans="1:4" ht="15" thickBot="1" x14ac:dyDescent="0.35">
      <c r="A779" s="28"/>
      <c r="B779" s="28"/>
      <c r="C779" s="28"/>
      <c r="D779" s="28"/>
    </row>
    <row r="780" spans="1:4" ht="15" thickBot="1" x14ac:dyDescent="0.35">
      <c r="A780" s="28"/>
      <c r="B780" s="28"/>
      <c r="C780" s="28"/>
      <c r="D780" s="28"/>
    </row>
    <row r="781" spans="1:4" ht="15" thickBot="1" x14ac:dyDescent="0.35">
      <c r="A781" s="28"/>
      <c r="B781" s="28"/>
      <c r="C781" s="28"/>
      <c r="D781" s="28"/>
    </row>
    <row r="782" spans="1:4" ht="15" thickBot="1" x14ac:dyDescent="0.35">
      <c r="A782" s="28"/>
      <c r="B782" s="28"/>
      <c r="C782" s="28"/>
      <c r="D782" s="28"/>
    </row>
    <row r="783" spans="1:4" ht="15" thickBot="1" x14ac:dyDescent="0.35">
      <c r="A783" s="28"/>
      <c r="B783" s="28"/>
      <c r="C783" s="28"/>
      <c r="D783" s="28"/>
    </row>
    <row r="784" spans="1:4" ht="15" thickBot="1" x14ac:dyDescent="0.35">
      <c r="A784" s="28"/>
      <c r="B784" s="28"/>
      <c r="C784" s="28"/>
      <c r="D784" s="28"/>
    </row>
    <row r="785" spans="1:4" ht="15" thickBot="1" x14ac:dyDescent="0.35">
      <c r="A785" s="28"/>
      <c r="B785" s="28"/>
      <c r="C785" s="28"/>
      <c r="D785" s="28"/>
    </row>
    <row r="786" spans="1:4" ht="15" thickBot="1" x14ac:dyDescent="0.35">
      <c r="A786" s="28"/>
      <c r="B786" s="28"/>
      <c r="C786" s="28"/>
      <c r="D786" s="28"/>
    </row>
    <row r="787" spans="1:4" ht="15" thickBot="1" x14ac:dyDescent="0.35">
      <c r="A787" s="28"/>
      <c r="B787" s="28"/>
      <c r="C787" s="28"/>
      <c r="D787" s="28"/>
    </row>
    <row r="788" spans="1:4" ht="15" thickBot="1" x14ac:dyDescent="0.35">
      <c r="A788" s="28"/>
      <c r="B788" s="28"/>
      <c r="C788" s="28"/>
      <c r="D788" s="28"/>
    </row>
    <row r="789" spans="1:4" ht="15" thickBot="1" x14ac:dyDescent="0.35">
      <c r="A789" s="28"/>
      <c r="B789" s="28"/>
      <c r="C789" s="28"/>
      <c r="D789" s="28"/>
    </row>
    <row r="790" spans="1:4" ht="15" thickBot="1" x14ac:dyDescent="0.35">
      <c r="A790" s="28"/>
      <c r="B790" s="28"/>
      <c r="C790" s="28"/>
      <c r="D790" s="28"/>
    </row>
    <row r="791" spans="1:4" ht="15" thickBot="1" x14ac:dyDescent="0.35">
      <c r="A791" s="28"/>
      <c r="B791" s="28"/>
      <c r="C791" s="28"/>
      <c r="D791" s="28"/>
    </row>
    <row r="792" spans="1:4" ht="15" thickBot="1" x14ac:dyDescent="0.35">
      <c r="A792" s="28"/>
      <c r="B792" s="28"/>
      <c r="C792" s="28"/>
      <c r="D792" s="28"/>
    </row>
    <row r="793" spans="1:4" ht="15" thickBot="1" x14ac:dyDescent="0.35">
      <c r="A793" s="28"/>
      <c r="B793" s="28"/>
      <c r="C793" s="28"/>
      <c r="D793" s="28"/>
    </row>
    <row r="794" spans="1:4" ht="15" thickBot="1" x14ac:dyDescent="0.35">
      <c r="A794" s="28"/>
      <c r="B794" s="28"/>
      <c r="C794" s="28"/>
      <c r="D794" s="28"/>
    </row>
    <row r="795" spans="1:4" ht="15" thickBot="1" x14ac:dyDescent="0.35">
      <c r="A795" s="28"/>
      <c r="B795" s="28"/>
      <c r="C795" s="28"/>
      <c r="D795" s="28"/>
    </row>
    <row r="796" spans="1:4" ht="15" thickBot="1" x14ac:dyDescent="0.35">
      <c r="A796" s="28"/>
      <c r="B796" s="28"/>
      <c r="C796" s="28"/>
      <c r="D796" s="28"/>
    </row>
    <row r="797" spans="1:4" ht="15" thickBot="1" x14ac:dyDescent="0.35">
      <c r="A797" s="28"/>
      <c r="B797" s="28"/>
      <c r="C797" s="28"/>
      <c r="D797" s="28"/>
    </row>
    <row r="798" spans="1:4" ht="15" thickBot="1" x14ac:dyDescent="0.35">
      <c r="A798" s="28"/>
      <c r="B798" s="28"/>
      <c r="C798" s="28"/>
      <c r="D798" s="28"/>
    </row>
    <row r="799" spans="1:4" ht="15" thickBot="1" x14ac:dyDescent="0.35">
      <c r="A799" s="28"/>
      <c r="B799" s="28"/>
      <c r="C799" s="28"/>
      <c r="D799" s="28"/>
    </row>
    <row r="800" spans="1:4" ht="15" thickBot="1" x14ac:dyDescent="0.35">
      <c r="A800" s="28"/>
      <c r="B800" s="28"/>
      <c r="C800" s="28"/>
      <c r="D800" s="28"/>
    </row>
    <row r="801" spans="1:4" ht="15" thickBot="1" x14ac:dyDescent="0.35">
      <c r="A801" s="28"/>
      <c r="B801" s="28"/>
      <c r="C801" s="28"/>
      <c r="D801" s="28"/>
    </row>
    <row r="802" spans="1:4" ht="15" thickBot="1" x14ac:dyDescent="0.35">
      <c r="A802" s="28"/>
      <c r="B802" s="28"/>
      <c r="C802" s="28"/>
      <c r="D802" s="28"/>
    </row>
    <row r="803" spans="1:4" ht="15" thickBot="1" x14ac:dyDescent="0.35">
      <c r="A803" s="28"/>
      <c r="B803" s="28"/>
      <c r="C803" s="28"/>
      <c r="D803" s="28"/>
    </row>
    <row r="804" spans="1:4" ht="15" thickBot="1" x14ac:dyDescent="0.35">
      <c r="A804" s="28"/>
      <c r="B804" s="28"/>
      <c r="C804" s="28"/>
      <c r="D804" s="28"/>
    </row>
    <row r="805" spans="1:4" ht="15" thickBot="1" x14ac:dyDescent="0.35">
      <c r="A805" s="28"/>
      <c r="B805" s="28"/>
      <c r="C805" s="28"/>
      <c r="D805" s="28"/>
    </row>
    <row r="806" spans="1:4" ht="15" thickBot="1" x14ac:dyDescent="0.35">
      <c r="A806" s="28"/>
      <c r="B806" s="28"/>
      <c r="C806" s="28"/>
      <c r="D806" s="28"/>
    </row>
    <row r="807" spans="1:4" ht="15" thickBot="1" x14ac:dyDescent="0.35">
      <c r="A807" s="28"/>
      <c r="B807" s="28"/>
      <c r="C807" s="28"/>
      <c r="D807" s="28"/>
    </row>
    <row r="808" spans="1:4" ht="15" thickBot="1" x14ac:dyDescent="0.35">
      <c r="A808" s="28"/>
      <c r="B808" s="28"/>
      <c r="C808" s="28"/>
      <c r="D808" s="28"/>
    </row>
    <row r="809" spans="1:4" ht="15" thickBot="1" x14ac:dyDescent="0.35">
      <c r="A809" s="28"/>
      <c r="B809" s="28"/>
      <c r="C809" s="28"/>
      <c r="D809" s="28"/>
    </row>
    <row r="810" spans="1:4" ht="15" thickBot="1" x14ac:dyDescent="0.35">
      <c r="A810" s="28"/>
      <c r="B810" s="28"/>
      <c r="C810" s="28"/>
      <c r="D810" s="28"/>
    </row>
    <row r="811" spans="1:4" ht="15" thickBot="1" x14ac:dyDescent="0.35">
      <c r="A811" s="28"/>
      <c r="B811" s="28"/>
      <c r="C811" s="28"/>
      <c r="D811" s="28"/>
    </row>
    <row r="812" spans="1:4" ht="15" thickBot="1" x14ac:dyDescent="0.35">
      <c r="A812" s="28"/>
      <c r="B812" s="28"/>
      <c r="C812" s="28"/>
      <c r="D812" s="28"/>
    </row>
    <row r="813" spans="1:4" ht="15" thickBot="1" x14ac:dyDescent="0.35">
      <c r="A813" s="28"/>
      <c r="B813" s="28"/>
      <c r="C813" s="28"/>
      <c r="D813" s="28"/>
    </row>
    <row r="814" spans="1:4" ht="15" thickBot="1" x14ac:dyDescent="0.35">
      <c r="A814" s="28"/>
      <c r="B814" s="28"/>
      <c r="C814" s="28"/>
      <c r="D814" s="28"/>
    </row>
    <row r="815" spans="1:4" ht="15" thickBot="1" x14ac:dyDescent="0.35">
      <c r="A815" s="28"/>
      <c r="B815" s="28"/>
      <c r="C815" s="28"/>
      <c r="D815" s="28"/>
    </row>
    <row r="816" spans="1:4" ht="15" thickBot="1" x14ac:dyDescent="0.35">
      <c r="A816" s="28"/>
      <c r="B816" s="28"/>
      <c r="C816" s="28"/>
      <c r="D816" s="28"/>
    </row>
    <row r="817" spans="1:4" ht="15" thickBot="1" x14ac:dyDescent="0.35">
      <c r="A817" s="28"/>
      <c r="B817" s="28"/>
      <c r="C817" s="28"/>
      <c r="D817" s="28"/>
    </row>
    <row r="818" spans="1:4" ht="15" thickBot="1" x14ac:dyDescent="0.35">
      <c r="A818" s="28"/>
      <c r="B818" s="28"/>
      <c r="C818" s="28"/>
      <c r="D818" s="28"/>
    </row>
    <row r="819" spans="1:4" ht="15" thickBot="1" x14ac:dyDescent="0.35">
      <c r="A819" s="28"/>
      <c r="B819" s="28"/>
      <c r="C819" s="28"/>
      <c r="D819" s="28"/>
    </row>
    <row r="820" spans="1:4" ht="15" thickBot="1" x14ac:dyDescent="0.35">
      <c r="A820" s="28"/>
      <c r="B820" s="28"/>
      <c r="C820" s="28"/>
      <c r="D820" s="28"/>
    </row>
    <row r="821" spans="1:4" ht="15" thickBot="1" x14ac:dyDescent="0.35">
      <c r="A821" s="28"/>
      <c r="B821" s="28"/>
      <c r="C821" s="28"/>
      <c r="D821" s="28"/>
    </row>
    <row r="822" spans="1:4" ht="15" thickBot="1" x14ac:dyDescent="0.35">
      <c r="A822" s="28"/>
      <c r="B822" s="28"/>
      <c r="C822" s="28"/>
      <c r="D822" s="28"/>
    </row>
    <row r="823" spans="1:4" ht="15" thickBot="1" x14ac:dyDescent="0.35">
      <c r="A823" s="28"/>
      <c r="B823" s="28"/>
      <c r="C823" s="28"/>
      <c r="D823" s="28"/>
    </row>
    <row r="824" spans="1:4" ht="15" thickBot="1" x14ac:dyDescent="0.35">
      <c r="A824" s="28"/>
      <c r="B824" s="28"/>
      <c r="C824" s="28"/>
      <c r="D824" s="28"/>
    </row>
    <row r="825" spans="1:4" ht="15" thickBot="1" x14ac:dyDescent="0.35">
      <c r="A825" s="28"/>
      <c r="B825" s="28"/>
      <c r="C825" s="28"/>
      <c r="D825" s="28"/>
    </row>
    <row r="826" spans="1:4" ht="15" thickBot="1" x14ac:dyDescent="0.35">
      <c r="A826" s="28"/>
      <c r="B826" s="28"/>
      <c r="C826" s="28"/>
      <c r="D826" s="28"/>
    </row>
    <row r="827" spans="1:4" ht="15" thickBot="1" x14ac:dyDescent="0.35">
      <c r="A827" s="28"/>
      <c r="B827" s="28"/>
      <c r="C827" s="28"/>
      <c r="D827" s="28"/>
    </row>
    <row r="828" spans="1:4" ht="15" thickBot="1" x14ac:dyDescent="0.35">
      <c r="A828" s="28"/>
      <c r="B828" s="28"/>
      <c r="C828" s="28"/>
      <c r="D828" s="28"/>
    </row>
    <row r="829" spans="1:4" ht="15" thickBot="1" x14ac:dyDescent="0.35">
      <c r="A829" s="28"/>
      <c r="B829" s="28"/>
      <c r="C829" s="28"/>
      <c r="D829" s="28"/>
    </row>
    <row r="830" spans="1:4" ht="15" thickBot="1" x14ac:dyDescent="0.35">
      <c r="A830" s="28"/>
      <c r="B830" s="28"/>
      <c r="C830" s="28"/>
      <c r="D830" s="28"/>
    </row>
    <row r="831" spans="1:4" ht="15" thickBot="1" x14ac:dyDescent="0.35">
      <c r="A831" s="28"/>
      <c r="B831" s="28"/>
      <c r="C831" s="28"/>
      <c r="D831" s="28"/>
    </row>
    <row r="832" spans="1:4" ht="15" thickBot="1" x14ac:dyDescent="0.35">
      <c r="A832" s="28"/>
      <c r="B832" s="28"/>
      <c r="C832" s="28"/>
      <c r="D832" s="28"/>
    </row>
    <row r="833" spans="1:4" ht="15" thickBot="1" x14ac:dyDescent="0.35">
      <c r="A833" s="28"/>
      <c r="B833" s="28"/>
      <c r="C833" s="28"/>
      <c r="D833" s="28"/>
    </row>
    <row r="834" spans="1:4" ht="15" thickBot="1" x14ac:dyDescent="0.35">
      <c r="A834" s="28"/>
      <c r="B834" s="28"/>
      <c r="C834" s="28"/>
      <c r="D834" s="28"/>
    </row>
    <row r="835" spans="1:4" ht="15" thickBot="1" x14ac:dyDescent="0.35">
      <c r="A835" s="28"/>
      <c r="B835" s="28"/>
      <c r="C835" s="28"/>
      <c r="D835" s="28"/>
    </row>
    <row r="836" spans="1:4" ht="15" thickBot="1" x14ac:dyDescent="0.35">
      <c r="A836" s="28"/>
      <c r="B836" s="28"/>
      <c r="C836" s="28"/>
      <c r="D836" s="28"/>
    </row>
    <row r="837" spans="1:4" ht="15" thickBot="1" x14ac:dyDescent="0.35">
      <c r="A837" s="28"/>
      <c r="B837" s="28"/>
      <c r="C837" s="28"/>
      <c r="D837" s="28"/>
    </row>
    <row r="838" spans="1:4" ht="15" thickBot="1" x14ac:dyDescent="0.35">
      <c r="A838" s="28"/>
      <c r="B838" s="28"/>
      <c r="C838" s="28"/>
      <c r="D838" s="28"/>
    </row>
    <row r="839" spans="1:4" ht="15" thickBot="1" x14ac:dyDescent="0.35">
      <c r="A839" s="28"/>
      <c r="B839" s="28"/>
      <c r="C839" s="28"/>
      <c r="D839" s="28"/>
    </row>
    <row r="840" spans="1:4" ht="15" thickBot="1" x14ac:dyDescent="0.35">
      <c r="A840" s="28"/>
      <c r="B840" s="28"/>
      <c r="C840" s="28"/>
      <c r="D840" s="28"/>
    </row>
    <row r="841" spans="1:4" ht="15" thickBot="1" x14ac:dyDescent="0.35">
      <c r="A841" s="28"/>
      <c r="B841" s="28"/>
      <c r="C841" s="28"/>
      <c r="D841" s="28"/>
    </row>
    <row r="842" spans="1:4" ht="15" thickBot="1" x14ac:dyDescent="0.35">
      <c r="A842" s="28"/>
      <c r="B842" s="28"/>
      <c r="C842" s="28"/>
      <c r="D842" s="28"/>
    </row>
    <row r="843" spans="1:4" ht="15" thickBot="1" x14ac:dyDescent="0.35">
      <c r="A843" s="28"/>
      <c r="B843" s="28"/>
      <c r="C843" s="28"/>
      <c r="D843" s="28"/>
    </row>
    <row r="844" spans="1:4" ht="15" thickBot="1" x14ac:dyDescent="0.35">
      <c r="A844" s="28"/>
      <c r="B844" s="28"/>
      <c r="C844" s="28"/>
      <c r="D844" s="28"/>
    </row>
    <row r="845" spans="1:4" ht="15" thickBot="1" x14ac:dyDescent="0.35">
      <c r="A845" s="28"/>
      <c r="B845" s="28"/>
      <c r="C845" s="28"/>
      <c r="D845" s="28"/>
    </row>
    <row r="846" spans="1:4" ht="15" thickBot="1" x14ac:dyDescent="0.35">
      <c r="A846" s="28"/>
      <c r="B846" s="28"/>
      <c r="C846" s="28"/>
      <c r="D846" s="28"/>
    </row>
    <row r="847" spans="1:4" ht="15" thickBot="1" x14ac:dyDescent="0.35">
      <c r="A847" s="28"/>
      <c r="B847" s="28"/>
      <c r="C847" s="28"/>
      <c r="D847" s="28"/>
    </row>
    <row r="848" spans="1:4" ht="15" thickBot="1" x14ac:dyDescent="0.35">
      <c r="A848" s="28"/>
      <c r="B848" s="28"/>
      <c r="C848" s="28"/>
      <c r="D848" s="28"/>
    </row>
    <row r="849" spans="1:4" ht="15" thickBot="1" x14ac:dyDescent="0.35">
      <c r="A849" s="28"/>
      <c r="B849" s="28"/>
      <c r="C849" s="28"/>
      <c r="D849" s="28"/>
    </row>
    <row r="850" spans="1:4" ht="15" thickBot="1" x14ac:dyDescent="0.35">
      <c r="A850" s="28"/>
      <c r="B850" s="28"/>
      <c r="C850" s="28"/>
      <c r="D850" s="28"/>
    </row>
    <row r="851" spans="1:4" ht="15" thickBot="1" x14ac:dyDescent="0.35">
      <c r="A851" s="28"/>
      <c r="B851" s="28"/>
      <c r="C851" s="28"/>
      <c r="D851" s="28"/>
    </row>
    <row r="852" spans="1:4" ht="15" thickBot="1" x14ac:dyDescent="0.35">
      <c r="A852" s="28"/>
      <c r="B852" s="28"/>
      <c r="C852" s="28"/>
      <c r="D852" s="28"/>
    </row>
    <row r="853" spans="1:4" ht="15" thickBot="1" x14ac:dyDescent="0.35">
      <c r="A853" s="28"/>
      <c r="B853" s="28"/>
      <c r="C853" s="28"/>
      <c r="D853" s="28"/>
    </row>
    <row r="854" spans="1:4" ht="15" thickBot="1" x14ac:dyDescent="0.35">
      <c r="A854" s="28"/>
      <c r="B854" s="28"/>
      <c r="C854" s="28"/>
      <c r="D854" s="28"/>
    </row>
    <row r="855" spans="1:4" ht="15" thickBot="1" x14ac:dyDescent="0.35">
      <c r="A855" s="28"/>
      <c r="B855" s="28"/>
      <c r="C855" s="28"/>
      <c r="D855" s="28"/>
    </row>
    <row r="856" spans="1:4" ht="15" thickBot="1" x14ac:dyDescent="0.35">
      <c r="A856" s="28"/>
      <c r="B856" s="28"/>
      <c r="C856" s="28"/>
      <c r="D856" s="28"/>
    </row>
    <row r="857" spans="1:4" ht="15" thickBot="1" x14ac:dyDescent="0.35">
      <c r="A857" s="28"/>
      <c r="B857" s="28"/>
      <c r="C857" s="28"/>
      <c r="D857" s="28"/>
    </row>
    <row r="858" spans="1:4" ht="15" thickBot="1" x14ac:dyDescent="0.35">
      <c r="A858" s="28"/>
      <c r="B858" s="28"/>
      <c r="C858" s="28"/>
      <c r="D858" s="28"/>
    </row>
    <row r="859" spans="1:4" ht="15" thickBot="1" x14ac:dyDescent="0.35">
      <c r="A859" s="28"/>
      <c r="B859" s="28"/>
      <c r="C859" s="28"/>
      <c r="D859" s="28"/>
    </row>
    <row r="860" spans="1:4" ht="15" thickBot="1" x14ac:dyDescent="0.35">
      <c r="A860" s="28"/>
      <c r="B860" s="28"/>
      <c r="C860" s="28"/>
      <c r="D860" s="28"/>
    </row>
    <row r="861" spans="1:4" ht="15" thickBot="1" x14ac:dyDescent="0.35">
      <c r="A861" s="28"/>
      <c r="B861" s="28"/>
      <c r="C861" s="28"/>
      <c r="D861" s="28"/>
    </row>
    <row r="862" spans="1:4" ht="15" thickBot="1" x14ac:dyDescent="0.35">
      <c r="A862" s="28"/>
      <c r="B862" s="28"/>
      <c r="C862" s="28"/>
      <c r="D862" s="28"/>
    </row>
    <row r="863" spans="1:4" ht="15" thickBot="1" x14ac:dyDescent="0.35">
      <c r="A863" s="28"/>
      <c r="B863" s="28"/>
      <c r="C863" s="28"/>
      <c r="D863" s="28"/>
    </row>
    <row r="864" spans="1:4" ht="15" thickBot="1" x14ac:dyDescent="0.35">
      <c r="A864" s="28"/>
      <c r="B864" s="28"/>
      <c r="C864" s="28"/>
      <c r="D864" s="28"/>
    </row>
    <row r="865" spans="1:4" ht="15" thickBot="1" x14ac:dyDescent="0.35">
      <c r="A865" s="28"/>
      <c r="B865" s="28"/>
      <c r="C865" s="28"/>
      <c r="D865" s="28"/>
    </row>
    <row r="866" spans="1:4" ht="15" thickBot="1" x14ac:dyDescent="0.35">
      <c r="A866" s="28"/>
      <c r="B866" s="28"/>
      <c r="C866" s="28"/>
      <c r="D866" s="28"/>
    </row>
    <row r="867" spans="1:4" ht="15" thickBot="1" x14ac:dyDescent="0.35">
      <c r="A867" s="28"/>
      <c r="B867" s="28"/>
      <c r="C867" s="28"/>
      <c r="D867" s="28"/>
    </row>
    <row r="868" spans="1:4" ht="15" thickBot="1" x14ac:dyDescent="0.35">
      <c r="A868" s="28"/>
      <c r="B868" s="28"/>
      <c r="C868" s="28"/>
      <c r="D868" s="28"/>
    </row>
    <row r="869" spans="1:4" ht="15" thickBot="1" x14ac:dyDescent="0.35">
      <c r="A869" s="28"/>
      <c r="B869" s="28"/>
      <c r="C869" s="28"/>
      <c r="D869" s="28"/>
    </row>
    <row r="870" spans="1:4" ht="15" thickBot="1" x14ac:dyDescent="0.35">
      <c r="A870" s="28"/>
      <c r="B870" s="28"/>
      <c r="C870" s="28"/>
      <c r="D870" s="28"/>
    </row>
    <row r="871" spans="1:4" ht="15" thickBot="1" x14ac:dyDescent="0.35">
      <c r="A871" s="28"/>
      <c r="B871" s="28"/>
      <c r="C871" s="28"/>
      <c r="D871" s="28"/>
    </row>
    <row r="872" spans="1:4" ht="15" thickBot="1" x14ac:dyDescent="0.35">
      <c r="A872" s="28"/>
      <c r="B872" s="28"/>
      <c r="C872" s="28"/>
      <c r="D872" s="28"/>
    </row>
    <row r="873" spans="1:4" ht="15" thickBot="1" x14ac:dyDescent="0.35">
      <c r="A873" s="28"/>
      <c r="B873" s="28"/>
      <c r="C873" s="28"/>
      <c r="D873" s="28"/>
    </row>
    <row r="874" spans="1:4" ht="15" thickBot="1" x14ac:dyDescent="0.35">
      <c r="A874" s="28"/>
      <c r="B874" s="28"/>
      <c r="C874" s="28"/>
      <c r="D874" s="28"/>
    </row>
    <row r="875" spans="1:4" ht="15" thickBot="1" x14ac:dyDescent="0.35">
      <c r="A875" s="28"/>
      <c r="B875" s="28"/>
      <c r="C875" s="28"/>
      <c r="D875" s="28"/>
    </row>
    <row r="876" spans="1:4" ht="15" thickBot="1" x14ac:dyDescent="0.35">
      <c r="A876" s="28"/>
      <c r="B876" s="28"/>
      <c r="C876" s="28"/>
      <c r="D876" s="28"/>
    </row>
    <row r="877" spans="1:4" ht="15" thickBot="1" x14ac:dyDescent="0.35">
      <c r="A877" s="28"/>
      <c r="B877" s="28"/>
      <c r="C877" s="28"/>
      <c r="D877" s="28"/>
    </row>
    <row r="878" spans="1:4" ht="15" thickBot="1" x14ac:dyDescent="0.35">
      <c r="A878" s="28"/>
      <c r="B878" s="28"/>
      <c r="C878" s="28"/>
      <c r="D878" s="28"/>
    </row>
    <row r="879" spans="1:4" ht="15" thickBot="1" x14ac:dyDescent="0.35">
      <c r="A879" s="28"/>
      <c r="B879" s="28"/>
      <c r="C879" s="28"/>
      <c r="D879" s="28"/>
    </row>
    <row r="880" spans="1:4" ht="15" thickBot="1" x14ac:dyDescent="0.35">
      <c r="A880" s="28"/>
      <c r="B880" s="28"/>
      <c r="C880" s="28"/>
      <c r="D880" s="28"/>
    </row>
    <row r="881" spans="1:4" ht="15" thickBot="1" x14ac:dyDescent="0.35">
      <c r="A881" s="28"/>
      <c r="B881" s="28"/>
      <c r="C881" s="28"/>
      <c r="D881" s="28"/>
    </row>
    <row r="882" spans="1:4" ht="15" thickBot="1" x14ac:dyDescent="0.35">
      <c r="A882" s="28"/>
      <c r="B882" s="28"/>
      <c r="C882" s="28"/>
      <c r="D882" s="28"/>
    </row>
    <row r="883" spans="1:4" ht="15" thickBot="1" x14ac:dyDescent="0.35">
      <c r="A883" s="28"/>
      <c r="B883" s="28"/>
      <c r="C883" s="28"/>
      <c r="D883" s="28"/>
    </row>
    <row r="884" spans="1:4" ht="15" thickBot="1" x14ac:dyDescent="0.35">
      <c r="A884" s="28"/>
      <c r="B884" s="28"/>
      <c r="C884" s="28"/>
      <c r="D884" s="28"/>
    </row>
    <row r="885" spans="1:4" ht="15" thickBot="1" x14ac:dyDescent="0.35">
      <c r="A885" s="28"/>
      <c r="B885" s="28"/>
      <c r="C885" s="28"/>
      <c r="D885" s="28"/>
    </row>
    <row r="886" spans="1:4" ht="15" thickBot="1" x14ac:dyDescent="0.35">
      <c r="A886" s="28"/>
      <c r="B886" s="28"/>
      <c r="C886" s="28"/>
      <c r="D886" s="28"/>
    </row>
    <row r="887" spans="1:4" ht="15" thickBot="1" x14ac:dyDescent="0.35">
      <c r="A887" s="28"/>
      <c r="B887" s="28"/>
      <c r="C887" s="28"/>
      <c r="D887" s="28"/>
    </row>
    <row r="888" spans="1:4" ht="15" thickBot="1" x14ac:dyDescent="0.35">
      <c r="A888" s="28"/>
      <c r="B888" s="28"/>
      <c r="C888" s="28"/>
      <c r="D888" s="28"/>
    </row>
    <row r="889" spans="1:4" ht="15" thickBot="1" x14ac:dyDescent="0.35">
      <c r="A889" s="28"/>
      <c r="B889" s="28"/>
      <c r="C889" s="28"/>
      <c r="D889" s="28"/>
    </row>
    <row r="890" spans="1:4" ht="15" thickBot="1" x14ac:dyDescent="0.35">
      <c r="A890" s="28"/>
      <c r="B890" s="28"/>
      <c r="C890" s="28"/>
      <c r="D890" s="28"/>
    </row>
    <row r="891" spans="1:4" ht="15" thickBot="1" x14ac:dyDescent="0.35">
      <c r="A891" s="28"/>
      <c r="B891" s="28"/>
      <c r="C891" s="28"/>
      <c r="D891" s="28"/>
    </row>
    <row r="892" spans="1:4" ht="15" thickBot="1" x14ac:dyDescent="0.35">
      <c r="A892" s="28"/>
      <c r="B892" s="28"/>
      <c r="C892" s="28"/>
      <c r="D892" s="28"/>
    </row>
    <row r="893" spans="1:4" ht="15" thickBot="1" x14ac:dyDescent="0.35">
      <c r="A893" s="28"/>
      <c r="B893" s="28"/>
      <c r="C893" s="28"/>
      <c r="D893" s="28"/>
    </row>
    <row r="894" spans="1:4" ht="15" thickBot="1" x14ac:dyDescent="0.35">
      <c r="A894" s="28"/>
      <c r="B894" s="28"/>
      <c r="C894" s="28"/>
      <c r="D894" s="28"/>
    </row>
    <row r="895" spans="1:4" ht="15" thickBot="1" x14ac:dyDescent="0.35">
      <c r="A895" s="28"/>
      <c r="B895" s="28"/>
      <c r="C895" s="28"/>
      <c r="D895" s="28"/>
    </row>
    <row r="896" spans="1:4" ht="15" thickBot="1" x14ac:dyDescent="0.35">
      <c r="A896" s="28"/>
      <c r="B896" s="28"/>
      <c r="C896" s="28"/>
      <c r="D896" s="28"/>
    </row>
    <row r="897" spans="1:4" ht="15" thickBot="1" x14ac:dyDescent="0.35">
      <c r="A897" s="28"/>
      <c r="B897" s="28"/>
      <c r="C897" s="28"/>
      <c r="D897" s="28"/>
    </row>
    <row r="898" spans="1:4" ht="15" thickBot="1" x14ac:dyDescent="0.35">
      <c r="A898" s="28"/>
      <c r="B898" s="28"/>
      <c r="C898" s="28"/>
      <c r="D898" s="28"/>
    </row>
    <row r="899" spans="1:4" ht="15" thickBot="1" x14ac:dyDescent="0.35">
      <c r="A899" s="28"/>
      <c r="B899" s="28"/>
      <c r="C899" s="28"/>
      <c r="D899" s="28"/>
    </row>
    <row r="900" spans="1:4" ht="15" thickBot="1" x14ac:dyDescent="0.35">
      <c r="A900" s="28"/>
      <c r="B900" s="28"/>
      <c r="C900" s="28"/>
      <c r="D900" s="28"/>
    </row>
    <row r="901" spans="1:4" ht="15" thickBot="1" x14ac:dyDescent="0.35">
      <c r="A901" s="28"/>
      <c r="B901" s="28"/>
      <c r="C901" s="28"/>
      <c r="D901" s="28"/>
    </row>
    <row r="902" spans="1:4" ht="15" thickBot="1" x14ac:dyDescent="0.35">
      <c r="A902" s="28"/>
      <c r="B902" s="28"/>
      <c r="C902" s="28"/>
      <c r="D902" s="28"/>
    </row>
    <row r="903" spans="1:4" ht="15" thickBot="1" x14ac:dyDescent="0.35">
      <c r="A903" s="28"/>
      <c r="B903" s="28"/>
      <c r="C903" s="28"/>
      <c r="D903" s="28"/>
    </row>
    <row r="904" spans="1:4" ht="15" thickBot="1" x14ac:dyDescent="0.35">
      <c r="A904" s="28"/>
      <c r="B904" s="28"/>
      <c r="C904" s="28"/>
      <c r="D904" s="28"/>
    </row>
    <row r="905" spans="1:4" ht="15" thickBot="1" x14ac:dyDescent="0.35">
      <c r="A905" s="28"/>
      <c r="B905" s="28"/>
      <c r="C905" s="28"/>
      <c r="D905" s="28"/>
    </row>
    <row r="906" spans="1:4" ht="15" thickBot="1" x14ac:dyDescent="0.35">
      <c r="A906" s="28"/>
      <c r="B906" s="28"/>
      <c r="C906" s="28"/>
      <c r="D906" s="28"/>
    </row>
    <row r="907" spans="1:4" ht="15" thickBot="1" x14ac:dyDescent="0.35">
      <c r="A907" s="28"/>
      <c r="B907" s="28"/>
      <c r="C907" s="28"/>
      <c r="D907" s="28"/>
    </row>
    <row r="908" spans="1:4" ht="15" thickBot="1" x14ac:dyDescent="0.35">
      <c r="A908" s="28"/>
      <c r="B908" s="28"/>
      <c r="C908" s="28"/>
      <c r="D908" s="28"/>
    </row>
    <row r="909" spans="1:4" ht="15" thickBot="1" x14ac:dyDescent="0.35">
      <c r="A909" s="28"/>
      <c r="B909" s="28"/>
      <c r="C909" s="28"/>
      <c r="D909" s="28"/>
    </row>
    <row r="910" spans="1:4" ht="15" thickBot="1" x14ac:dyDescent="0.35">
      <c r="A910" s="28"/>
      <c r="B910" s="28"/>
      <c r="C910" s="28"/>
      <c r="D910" s="28"/>
    </row>
    <row r="911" spans="1:4" ht="15" thickBot="1" x14ac:dyDescent="0.35">
      <c r="A911" s="28"/>
      <c r="B911" s="28"/>
      <c r="C911" s="28"/>
      <c r="D911" s="28"/>
    </row>
    <row r="912" spans="1:4" ht="15" thickBot="1" x14ac:dyDescent="0.35">
      <c r="A912" s="28"/>
      <c r="B912" s="28"/>
      <c r="C912" s="28"/>
      <c r="D912" s="28"/>
    </row>
    <row r="913" spans="1:4" ht="15" thickBot="1" x14ac:dyDescent="0.35">
      <c r="A913" s="28"/>
      <c r="B913" s="28"/>
      <c r="C913" s="28"/>
      <c r="D913" s="28"/>
    </row>
    <row r="914" spans="1:4" ht="15" thickBot="1" x14ac:dyDescent="0.35">
      <c r="A914" s="28"/>
      <c r="B914" s="28"/>
      <c r="C914" s="28"/>
      <c r="D914" s="28"/>
    </row>
    <row r="915" spans="1:4" ht="15" thickBot="1" x14ac:dyDescent="0.35">
      <c r="A915" s="28"/>
      <c r="B915" s="28"/>
      <c r="C915" s="28"/>
      <c r="D915" s="28"/>
    </row>
    <row r="916" spans="1:4" ht="15" thickBot="1" x14ac:dyDescent="0.35">
      <c r="A916" s="28"/>
      <c r="B916" s="28"/>
      <c r="C916" s="28"/>
      <c r="D916" s="28"/>
    </row>
    <row r="917" spans="1:4" ht="15" thickBot="1" x14ac:dyDescent="0.35">
      <c r="A917" s="28"/>
      <c r="B917" s="28"/>
      <c r="C917" s="28"/>
      <c r="D917" s="28"/>
    </row>
    <row r="918" spans="1:4" ht="15" thickBot="1" x14ac:dyDescent="0.35">
      <c r="A918" s="28"/>
      <c r="B918" s="28"/>
      <c r="C918" s="28"/>
      <c r="D918" s="28"/>
    </row>
    <row r="919" spans="1:4" ht="15" thickBot="1" x14ac:dyDescent="0.35">
      <c r="A919" s="28"/>
      <c r="B919" s="28"/>
      <c r="C919" s="28"/>
      <c r="D919" s="28"/>
    </row>
    <row r="920" spans="1:4" ht="15" thickBot="1" x14ac:dyDescent="0.35">
      <c r="A920" s="28"/>
      <c r="B920" s="28"/>
      <c r="C920" s="28"/>
      <c r="D920" s="28"/>
    </row>
    <row r="921" spans="1:4" ht="15" thickBot="1" x14ac:dyDescent="0.35">
      <c r="A921" s="28"/>
      <c r="B921" s="28"/>
      <c r="C921" s="28"/>
      <c r="D921" s="28"/>
    </row>
    <row r="922" spans="1:4" ht="15" thickBot="1" x14ac:dyDescent="0.35">
      <c r="A922" s="28"/>
      <c r="B922" s="28"/>
      <c r="C922" s="28"/>
      <c r="D922" s="28"/>
    </row>
    <row r="923" spans="1:4" ht="15" thickBot="1" x14ac:dyDescent="0.35">
      <c r="A923" s="28"/>
      <c r="B923" s="28"/>
      <c r="C923" s="28"/>
      <c r="D923" s="28"/>
    </row>
    <row r="924" spans="1:4" ht="15" thickBot="1" x14ac:dyDescent="0.35">
      <c r="A924" s="28"/>
      <c r="B924" s="28"/>
      <c r="C924" s="28"/>
      <c r="D924" s="28"/>
    </row>
    <row r="925" spans="1:4" ht="15" thickBot="1" x14ac:dyDescent="0.35">
      <c r="A925" s="28"/>
      <c r="B925" s="28"/>
      <c r="C925" s="28"/>
      <c r="D925" s="28"/>
    </row>
    <row r="926" spans="1:4" ht="15" thickBot="1" x14ac:dyDescent="0.35">
      <c r="A926" s="28"/>
      <c r="B926" s="28"/>
      <c r="C926" s="28"/>
      <c r="D926" s="28"/>
    </row>
    <row r="927" spans="1:4" ht="15" thickBot="1" x14ac:dyDescent="0.35">
      <c r="A927" s="28"/>
      <c r="B927" s="28"/>
      <c r="C927" s="28"/>
      <c r="D927" s="28"/>
    </row>
    <row r="928" spans="1:4" ht="15" thickBot="1" x14ac:dyDescent="0.35">
      <c r="A928" s="28"/>
      <c r="B928" s="28"/>
      <c r="C928" s="28"/>
      <c r="D928" s="28"/>
    </row>
    <row r="929" spans="1:4" ht="15" thickBot="1" x14ac:dyDescent="0.35">
      <c r="A929" s="28"/>
      <c r="B929" s="28"/>
      <c r="C929" s="28"/>
      <c r="D929" s="28"/>
    </row>
    <row r="930" spans="1:4" ht="15" thickBot="1" x14ac:dyDescent="0.35">
      <c r="A930" s="28"/>
      <c r="B930" s="28"/>
      <c r="C930" s="28"/>
      <c r="D930" s="28"/>
    </row>
    <row r="931" spans="1:4" ht="15" thickBot="1" x14ac:dyDescent="0.35">
      <c r="A931" s="28"/>
      <c r="B931" s="28"/>
      <c r="C931" s="28"/>
      <c r="D931" s="28"/>
    </row>
    <row r="932" spans="1:4" ht="15" thickBot="1" x14ac:dyDescent="0.35">
      <c r="A932" s="28"/>
      <c r="B932" s="28"/>
      <c r="C932" s="28"/>
      <c r="D932" s="28"/>
    </row>
    <row r="933" spans="1:4" ht="15" thickBot="1" x14ac:dyDescent="0.35">
      <c r="A933" s="28"/>
      <c r="B933" s="28"/>
      <c r="C933" s="28"/>
      <c r="D933" s="28"/>
    </row>
    <row r="934" spans="1:4" ht="15" thickBot="1" x14ac:dyDescent="0.35">
      <c r="A934" s="28"/>
      <c r="B934" s="28"/>
      <c r="C934" s="28"/>
      <c r="D934" s="28"/>
    </row>
    <row r="935" spans="1:4" ht="15" thickBot="1" x14ac:dyDescent="0.35">
      <c r="A935" s="28"/>
      <c r="B935" s="28"/>
      <c r="C935" s="28"/>
      <c r="D935" s="28"/>
    </row>
    <row r="936" spans="1:4" ht="15" thickBot="1" x14ac:dyDescent="0.35">
      <c r="A936" s="28"/>
      <c r="B936" s="28"/>
      <c r="C936" s="28"/>
      <c r="D936" s="28"/>
    </row>
    <row r="937" spans="1:4" ht="15" thickBot="1" x14ac:dyDescent="0.35">
      <c r="A937" s="28"/>
      <c r="B937" s="28"/>
      <c r="C937" s="28"/>
      <c r="D937" s="28"/>
    </row>
    <row r="938" spans="1:4" ht="15" thickBot="1" x14ac:dyDescent="0.35">
      <c r="A938" s="28"/>
      <c r="B938" s="28"/>
      <c r="C938" s="28"/>
      <c r="D938" s="28"/>
    </row>
    <row r="939" spans="1:4" ht="15" thickBot="1" x14ac:dyDescent="0.35">
      <c r="A939" s="28"/>
      <c r="B939" s="28"/>
      <c r="C939" s="28"/>
      <c r="D939" s="28"/>
    </row>
    <row r="940" spans="1:4" ht="15" thickBot="1" x14ac:dyDescent="0.35">
      <c r="A940" s="28"/>
      <c r="B940" s="28"/>
      <c r="C940" s="28"/>
      <c r="D940" s="28"/>
    </row>
    <row r="941" spans="1:4" ht="15" thickBot="1" x14ac:dyDescent="0.35">
      <c r="A941" s="28"/>
      <c r="B941" s="28"/>
      <c r="C941" s="28"/>
      <c r="D941" s="28"/>
    </row>
    <row r="942" spans="1:4" ht="15" thickBot="1" x14ac:dyDescent="0.35">
      <c r="A942" s="28"/>
      <c r="B942" s="28"/>
      <c r="C942" s="28"/>
      <c r="D942" s="28"/>
    </row>
    <row r="943" spans="1:4" ht="15" thickBot="1" x14ac:dyDescent="0.35">
      <c r="A943" s="28"/>
      <c r="B943" s="28"/>
      <c r="C943" s="28"/>
      <c r="D943" s="28"/>
    </row>
    <row r="944" spans="1:4" ht="15" thickBot="1" x14ac:dyDescent="0.35">
      <c r="A944" s="28"/>
      <c r="B944" s="28"/>
      <c r="C944" s="28"/>
      <c r="D944" s="28"/>
    </row>
    <row r="945" spans="1:4" ht="15" thickBot="1" x14ac:dyDescent="0.35">
      <c r="A945" s="28"/>
      <c r="B945" s="28"/>
      <c r="C945" s="28"/>
      <c r="D945" s="28"/>
    </row>
    <row r="946" spans="1:4" ht="15" thickBot="1" x14ac:dyDescent="0.35">
      <c r="A946" s="28"/>
      <c r="B946" s="28"/>
      <c r="C946" s="28"/>
      <c r="D946" s="28"/>
    </row>
    <row r="947" spans="1:4" ht="15" thickBot="1" x14ac:dyDescent="0.35">
      <c r="A947" s="28"/>
      <c r="B947" s="28"/>
      <c r="C947" s="28"/>
      <c r="D947" s="28"/>
    </row>
    <row r="948" spans="1:4" ht="15" thickBot="1" x14ac:dyDescent="0.35">
      <c r="A948" s="28"/>
      <c r="B948" s="28"/>
      <c r="C948" s="28"/>
      <c r="D948" s="28"/>
    </row>
    <row r="949" spans="1:4" ht="15" thickBot="1" x14ac:dyDescent="0.35">
      <c r="A949" s="28"/>
      <c r="B949" s="28"/>
      <c r="C949" s="28"/>
      <c r="D949" s="28"/>
    </row>
    <row r="950" spans="1:4" ht="15" thickBot="1" x14ac:dyDescent="0.35">
      <c r="A950" s="28"/>
      <c r="B950" s="28"/>
      <c r="C950" s="28"/>
      <c r="D950" s="28"/>
    </row>
    <row r="951" spans="1:4" ht="15" thickBot="1" x14ac:dyDescent="0.35">
      <c r="A951" s="28"/>
      <c r="B951" s="28"/>
      <c r="C951" s="28"/>
      <c r="D951" s="28"/>
    </row>
    <row r="952" spans="1:4" ht="15" thickBot="1" x14ac:dyDescent="0.35">
      <c r="A952" s="28"/>
      <c r="B952" s="28"/>
      <c r="C952" s="28"/>
      <c r="D952" s="28"/>
    </row>
    <row r="953" spans="1:4" ht="15" thickBot="1" x14ac:dyDescent="0.35">
      <c r="A953" s="28"/>
      <c r="B953" s="28"/>
      <c r="C953" s="28"/>
      <c r="D953" s="28"/>
    </row>
    <row r="954" spans="1:4" ht="15" thickBot="1" x14ac:dyDescent="0.35">
      <c r="A954" s="28"/>
      <c r="B954" s="28"/>
      <c r="C954" s="28"/>
      <c r="D954" s="28"/>
    </row>
    <row r="955" spans="1:4" ht="15" thickBot="1" x14ac:dyDescent="0.35">
      <c r="A955" s="28"/>
      <c r="B955" s="28"/>
      <c r="C955" s="28"/>
      <c r="D955" s="28"/>
    </row>
    <row r="956" spans="1:4" ht="15" thickBot="1" x14ac:dyDescent="0.35">
      <c r="A956" s="28"/>
      <c r="B956" s="28"/>
      <c r="C956" s="28"/>
      <c r="D956" s="28"/>
    </row>
    <row r="957" spans="1:4" ht="15" thickBot="1" x14ac:dyDescent="0.35">
      <c r="A957" s="28"/>
      <c r="B957" s="28"/>
      <c r="C957" s="28"/>
      <c r="D957" s="28"/>
    </row>
    <row r="958" spans="1:4" ht="15" thickBot="1" x14ac:dyDescent="0.35">
      <c r="A958" s="28"/>
      <c r="B958" s="28"/>
      <c r="C958" s="28"/>
      <c r="D958" s="28"/>
    </row>
    <row r="959" spans="1:4" ht="15" thickBot="1" x14ac:dyDescent="0.35">
      <c r="A959" s="28"/>
      <c r="B959" s="28"/>
      <c r="C959" s="28"/>
      <c r="D959" s="28"/>
    </row>
    <row r="960" spans="1:4" ht="15" thickBot="1" x14ac:dyDescent="0.35">
      <c r="A960" s="28"/>
      <c r="B960" s="28"/>
      <c r="C960" s="28"/>
      <c r="D960" s="28"/>
    </row>
    <row r="961" spans="1:4" ht="15" thickBot="1" x14ac:dyDescent="0.35">
      <c r="A961" s="28"/>
      <c r="B961" s="28"/>
      <c r="C961" s="28"/>
      <c r="D961" s="28"/>
    </row>
    <row r="962" spans="1:4" ht="15" thickBot="1" x14ac:dyDescent="0.35">
      <c r="A962" s="28"/>
      <c r="B962" s="28"/>
      <c r="C962" s="28"/>
      <c r="D962" s="28"/>
    </row>
    <row r="963" spans="1:4" ht="15" thickBot="1" x14ac:dyDescent="0.35">
      <c r="A963" s="28"/>
      <c r="B963" s="28"/>
      <c r="C963" s="28"/>
      <c r="D963" s="28"/>
    </row>
    <row r="964" spans="1:4" ht="15" thickBot="1" x14ac:dyDescent="0.35">
      <c r="A964" s="28"/>
      <c r="B964" s="28"/>
      <c r="C964" s="28"/>
      <c r="D964" s="28"/>
    </row>
    <row r="965" spans="1:4" ht="15" thickBot="1" x14ac:dyDescent="0.35">
      <c r="A965" s="28"/>
      <c r="B965" s="28"/>
      <c r="C965" s="28"/>
      <c r="D965" s="28"/>
    </row>
    <row r="966" spans="1:4" ht="15" thickBot="1" x14ac:dyDescent="0.35">
      <c r="A966" s="28"/>
      <c r="B966" s="28"/>
      <c r="C966" s="28"/>
      <c r="D966" s="28"/>
    </row>
    <row r="967" spans="1:4" ht="15" thickBot="1" x14ac:dyDescent="0.35">
      <c r="A967" s="28"/>
      <c r="B967" s="28"/>
      <c r="C967" s="28"/>
      <c r="D967" s="28"/>
    </row>
    <row r="968" spans="1:4" ht="15" thickBot="1" x14ac:dyDescent="0.35">
      <c r="A968" s="28"/>
      <c r="B968" s="28"/>
      <c r="C968" s="28"/>
      <c r="D968" s="28"/>
    </row>
    <row r="969" spans="1:4" ht="15" thickBot="1" x14ac:dyDescent="0.35">
      <c r="A969" s="28"/>
      <c r="B969" s="28"/>
      <c r="C969" s="28"/>
      <c r="D969" s="28"/>
    </row>
    <row r="970" spans="1:4" ht="15" thickBot="1" x14ac:dyDescent="0.35">
      <c r="A970" s="28"/>
      <c r="B970" s="28"/>
      <c r="C970" s="28"/>
      <c r="D970" s="28"/>
    </row>
    <row r="971" spans="1:4" ht="15" thickBot="1" x14ac:dyDescent="0.35">
      <c r="A971" s="28"/>
      <c r="B971" s="28"/>
      <c r="C971" s="28"/>
      <c r="D971" s="28"/>
    </row>
    <row r="972" spans="1:4" ht="15" thickBot="1" x14ac:dyDescent="0.35">
      <c r="A972" s="28"/>
      <c r="B972" s="28"/>
      <c r="C972" s="28"/>
      <c r="D972" s="28"/>
    </row>
    <row r="973" spans="1:4" ht="15" thickBot="1" x14ac:dyDescent="0.35">
      <c r="A973" s="28"/>
      <c r="B973" s="28"/>
      <c r="C973" s="28"/>
      <c r="D973" s="28"/>
    </row>
    <row r="974" spans="1:4" ht="15" thickBot="1" x14ac:dyDescent="0.35">
      <c r="A974" s="28"/>
      <c r="B974" s="28"/>
      <c r="C974" s="28"/>
      <c r="D974" s="28"/>
    </row>
    <row r="975" spans="1:4" ht="15" thickBot="1" x14ac:dyDescent="0.35">
      <c r="A975" s="28"/>
      <c r="B975" s="28"/>
      <c r="C975" s="28"/>
      <c r="D975" s="28"/>
    </row>
    <row r="976" spans="1:4" ht="15" thickBot="1" x14ac:dyDescent="0.35">
      <c r="A976" s="28"/>
      <c r="B976" s="28"/>
      <c r="C976" s="28"/>
      <c r="D976" s="28"/>
    </row>
    <row r="977" spans="1:4" ht="15" thickBot="1" x14ac:dyDescent="0.35">
      <c r="A977" s="28"/>
      <c r="B977" s="28"/>
      <c r="C977" s="28"/>
      <c r="D977" s="28"/>
    </row>
    <row r="978" spans="1:4" ht="15" thickBot="1" x14ac:dyDescent="0.35">
      <c r="A978" s="28"/>
      <c r="B978" s="28"/>
      <c r="C978" s="28"/>
      <c r="D978" s="28"/>
    </row>
    <row r="979" spans="1:4" ht="15" thickBot="1" x14ac:dyDescent="0.35">
      <c r="A979" s="28"/>
      <c r="B979" s="28"/>
      <c r="C979" s="28"/>
      <c r="D979" s="28"/>
    </row>
    <row r="980" spans="1:4" ht="15" thickBot="1" x14ac:dyDescent="0.35">
      <c r="A980" s="28"/>
      <c r="B980" s="28"/>
      <c r="C980" s="28"/>
      <c r="D980" s="28"/>
    </row>
    <row r="981" spans="1:4" ht="15" thickBot="1" x14ac:dyDescent="0.35">
      <c r="A981" s="28"/>
      <c r="B981" s="28"/>
      <c r="C981" s="28"/>
      <c r="D981" s="28"/>
    </row>
    <row r="982" spans="1:4" ht="15" thickBot="1" x14ac:dyDescent="0.35">
      <c r="A982" s="28"/>
      <c r="B982" s="28"/>
      <c r="C982" s="28"/>
      <c r="D982" s="28"/>
    </row>
    <row r="983" spans="1:4" ht="15" thickBot="1" x14ac:dyDescent="0.35">
      <c r="A983" s="28"/>
      <c r="B983" s="28"/>
      <c r="C983" s="28"/>
      <c r="D983" s="28"/>
    </row>
    <row r="984" spans="1:4" ht="15" thickBot="1" x14ac:dyDescent="0.35">
      <c r="A984" s="28"/>
      <c r="B984" s="28"/>
      <c r="C984" s="28"/>
      <c r="D984" s="28"/>
    </row>
    <row r="985" spans="1:4" ht="15" thickBot="1" x14ac:dyDescent="0.35">
      <c r="A985" s="28"/>
      <c r="B985" s="28"/>
      <c r="C985" s="28"/>
      <c r="D985" s="28"/>
    </row>
    <row r="986" spans="1:4" ht="15" thickBot="1" x14ac:dyDescent="0.35">
      <c r="A986" s="28"/>
      <c r="B986" s="28"/>
      <c r="C986" s="28"/>
      <c r="D986" s="28"/>
    </row>
    <row r="987" spans="1:4" ht="15" thickBot="1" x14ac:dyDescent="0.35">
      <c r="A987" s="28"/>
      <c r="B987" s="28"/>
      <c r="C987" s="28"/>
      <c r="D987" s="28"/>
    </row>
    <row r="988" spans="1:4" ht="15" thickBot="1" x14ac:dyDescent="0.35">
      <c r="A988" s="28"/>
      <c r="B988" s="28"/>
      <c r="C988" s="28"/>
      <c r="D988" s="28"/>
    </row>
    <row r="989" spans="1:4" ht="15" thickBot="1" x14ac:dyDescent="0.35">
      <c r="A989" s="28"/>
      <c r="B989" s="28"/>
      <c r="C989" s="28"/>
      <c r="D989" s="28"/>
    </row>
    <row r="990" spans="1:4" ht="15" thickBot="1" x14ac:dyDescent="0.35">
      <c r="A990" s="28"/>
      <c r="B990" s="28"/>
      <c r="C990" s="28"/>
      <c r="D990" s="28"/>
    </row>
    <row r="991" spans="1:4" ht="15" thickBot="1" x14ac:dyDescent="0.35">
      <c r="A991" s="28"/>
      <c r="B991" s="28"/>
      <c r="C991" s="28"/>
      <c r="D991" s="28"/>
    </row>
    <row r="992" spans="1:4" ht="15" thickBot="1" x14ac:dyDescent="0.35">
      <c r="A992" s="28"/>
      <c r="B992" s="28"/>
      <c r="C992" s="28"/>
      <c r="D992" s="28"/>
    </row>
    <row r="993" spans="1:4" ht="15" thickBot="1" x14ac:dyDescent="0.35">
      <c r="A993" s="28"/>
      <c r="B993" s="28"/>
      <c r="C993" s="28"/>
      <c r="D993" s="28"/>
    </row>
    <row r="994" spans="1:4" ht="15" thickBot="1" x14ac:dyDescent="0.35">
      <c r="A994" s="28"/>
      <c r="B994" s="28"/>
      <c r="C994" s="28"/>
      <c r="D994" s="28"/>
    </row>
    <row r="995" spans="1:4" ht="15" thickBot="1" x14ac:dyDescent="0.35">
      <c r="A995" s="28"/>
      <c r="B995" s="28"/>
      <c r="C995" s="28"/>
      <c r="D995" s="28"/>
    </row>
    <row r="996" spans="1:4" ht="15" thickBot="1" x14ac:dyDescent="0.35">
      <c r="A996" s="28"/>
      <c r="B996" s="28"/>
      <c r="C996" s="28"/>
      <c r="D996" s="28"/>
    </row>
    <row r="997" spans="1:4" ht="15" thickBot="1" x14ac:dyDescent="0.35">
      <c r="A997" s="28"/>
      <c r="B997" s="28"/>
      <c r="C997" s="28"/>
      <c r="D997" s="28"/>
    </row>
    <row r="998" spans="1:4" ht="15" thickBot="1" x14ac:dyDescent="0.35">
      <c r="A998" s="28"/>
      <c r="B998" s="28"/>
      <c r="C998" s="28"/>
      <c r="D998" s="28"/>
    </row>
    <row r="999" spans="1:4" ht="15" thickBot="1" x14ac:dyDescent="0.35">
      <c r="A999" s="28"/>
      <c r="B999" s="28"/>
      <c r="C999" s="28"/>
      <c r="D999" s="28"/>
    </row>
    <row r="1000" spans="1:4" ht="15" thickBot="1" x14ac:dyDescent="0.35">
      <c r="A1000" s="28"/>
      <c r="B1000" s="28"/>
      <c r="C1000" s="28"/>
      <c r="D1000" s="28"/>
    </row>
    <row r="1001" spans="1:4" ht="15" thickBot="1" x14ac:dyDescent="0.35">
      <c r="A1001" s="28"/>
      <c r="B1001" s="28"/>
      <c r="C1001" s="28"/>
      <c r="D1001" s="28"/>
    </row>
    <row r="1002" spans="1:4" ht="15" thickBot="1" x14ac:dyDescent="0.35">
      <c r="A1002" s="28"/>
      <c r="B1002" s="28"/>
      <c r="C1002" s="28"/>
      <c r="D1002" s="28"/>
    </row>
    <row r="1003" spans="1:4" ht="15" thickBot="1" x14ac:dyDescent="0.35">
      <c r="A1003" s="28"/>
      <c r="B1003" s="28"/>
      <c r="C1003" s="28"/>
      <c r="D1003" s="28"/>
    </row>
    <row r="1004" spans="1:4" ht="15" thickBot="1" x14ac:dyDescent="0.35">
      <c r="A1004" s="28"/>
      <c r="B1004" s="28"/>
      <c r="C1004" s="28"/>
      <c r="D1004" s="28"/>
    </row>
    <row r="1005" spans="1:4" ht="15" thickBot="1" x14ac:dyDescent="0.35">
      <c r="A1005" s="28"/>
      <c r="B1005" s="28"/>
      <c r="C1005" s="28"/>
      <c r="D1005" s="28"/>
    </row>
    <row r="1006" spans="1:4" ht="15" thickBot="1" x14ac:dyDescent="0.35">
      <c r="A1006" s="28"/>
      <c r="B1006" s="28"/>
      <c r="C1006" s="28"/>
      <c r="D1006" s="28"/>
    </row>
    <row r="1007" spans="1:4" ht="15" thickBot="1" x14ac:dyDescent="0.35">
      <c r="A1007" s="28"/>
      <c r="B1007" s="28"/>
      <c r="C1007" s="28"/>
      <c r="D1007" s="28"/>
    </row>
    <row r="1008" spans="1:4" ht="15" thickBot="1" x14ac:dyDescent="0.35">
      <c r="A1008" s="28"/>
      <c r="B1008" s="28"/>
      <c r="C1008" s="28"/>
      <c r="D1008" s="28"/>
    </row>
    <row r="1009" spans="1:4" ht="15" thickBot="1" x14ac:dyDescent="0.35">
      <c r="A1009" s="28"/>
      <c r="B1009" s="28"/>
      <c r="C1009" s="28"/>
      <c r="D1009" s="28"/>
    </row>
    <row r="1010" spans="1:4" ht="15" thickBot="1" x14ac:dyDescent="0.35">
      <c r="A1010" s="28"/>
      <c r="B1010" s="28"/>
      <c r="C1010" s="28"/>
      <c r="D1010" s="28"/>
    </row>
    <row r="1011" spans="1:4" ht="15" thickBot="1" x14ac:dyDescent="0.35">
      <c r="A1011" s="28"/>
      <c r="B1011" s="28"/>
      <c r="C1011" s="28"/>
      <c r="D1011" s="28"/>
    </row>
  </sheetData>
  <mergeCells count="1">
    <mergeCell ref="B3:D3"/>
  </mergeCells>
  <hyperlinks>
    <hyperlink ref="F5" r:id="rId1" xr:uid="{A746363B-9BCA-42A0-9DE4-5571B0BC844F}"/>
    <hyperlink ref="F9" r:id="rId2" xr:uid="{A6A3CA83-0665-468B-A924-50E69CF608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96"/>
  <sheetViews>
    <sheetView tabSelected="1" topLeftCell="A7" workbookViewId="0">
      <pane xSplit="1" topLeftCell="Y1" activePane="topRight" state="frozen"/>
      <selection pane="topRight" activeCell="AL28" sqref="AL28"/>
    </sheetView>
  </sheetViews>
  <sheetFormatPr defaultColWidth="14.44140625" defaultRowHeight="15" customHeight="1" x14ac:dyDescent="0.3"/>
  <cols>
    <col min="1" max="1" width="28.109375" customWidth="1"/>
    <col min="2" max="2" width="10.88671875" customWidth="1"/>
    <col min="3" max="13" width="9.5546875" customWidth="1"/>
    <col min="14" max="14" width="8.44140625" customWidth="1"/>
    <col min="15" max="15" width="12" bestFit="1" customWidth="1"/>
    <col min="16" max="16" width="12.109375" customWidth="1"/>
    <col min="17" max="21" width="8" customWidth="1"/>
    <col min="22" max="22" width="3" customWidth="1"/>
    <col min="23" max="23" width="9.109375" customWidth="1"/>
    <col min="24" max="24" width="8.6640625" customWidth="1"/>
    <col min="25" max="25" width="8.44140625" customWidth="1"/>
    <col min="26" max="28" width="7.44140625" customWidth="1"/>
    <col min="29" max="29" width="8.44140625" customWidth="1"/>
    <col min="30" max="31" width="6.33203125" customWidth="1"/>
    <col min="32" max="32" width="5.88671875" customWidth="1"/>
    <col min="33" max="33" width="6.44140625" bestFit="1" customWidth="1"/>
    <col min="34" max="34" width="15.33203125" customWidth="1"/>
    <col min="35" max="35" width="9.109375" bestFit="1" customWidth="1"/>
  </cols>
  <sheetData>
    <row r="1" spans="1:33" ht="14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6"/>
      <c r="O1" s="46"/>
      <c r="P1" s="47"/>
      <c r="Q1" s="3"/>
      <c r="R1" s="3"/>
      <c r="S1" s="3"/>
      <c r="T1" s="3"/>
      <c r="U1" s="3"/>
      <c r="AB1" s="3"/>
      <c r="AC1" s="3"/>
      <c r="AD1" s="3"/>
      <c r="AE1" s="3"/>
      <c r="AF1" s="3"/>
      <c r="AG1" s="3"/>
    </row>
    <row r="2" spans="1:33" ht="14.25" customHeight="1" x14ac:dyDescent="0.3">
      <c r="A2" s="4"/>
      <c r="B2" s="5"/>
      <c r="C2" s="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AB2" s="3"/>
      <c r="AC2" s="3"/>
      <c r="AD2" s="3"/>
      <c r="AE2" s="3"/>
      <c r="AF2" s="3"/>
      <c r="AG2" s="3"/>
    </row>
    <row r="3" spans="1:33" ht="14.25" customHeight="1" x14ac:dyDescent="0.3">
      <c r="A3" s="6" t="s">
        <v>1</v>
      </c>
      <c r="B3" s="6">
        <v>2025</v>
      </c>
      <c r="C3" s="6">
        <v>2026</v>
      </c>
      <c r="D3" s="6">
        <v>2027</v>
      </c>
      <c r="E3" s="6">
        <v>2028</v>
      </c>
      <c r="F3" s="6">
        <v>2029</v>
      </c>
      <c r="G3" s="6">
        <v>2030</v>
      </c>
      <c r="H3" s="6">
        <v>2031</v>
      </c>
      <c r="I3" s="6">
        <v>2032</v>
      </c>
      <c r="J3" s="6">
        <v>2033</v>
      </c>
      <c r="K3" s="6">
        <v>2034</v>
      </c>
      <c r="L3" s="6">
        <v>2035</v>
      </c>
      <c r="M3" s="6">
        <v>2036</v>
      </c>
      <c r="N3" s="6" t="s">
        <v>2</v>
      </c>
      <c r="O3" s="6">
        <v>2024</v>
      </c>
      <c r="P3" s="6">
        <v>2025</v>
      </c>
      <c r="Q3" s="6">
        <v>2026</v>
      </c>
      <c r="R3" s="6">
        <v>2027</v>
      </c>
      <c r="S3" s="6">
        <v>2028</v>
      </c>
      <c r="T3" s="6">
        <v>2029</v>
      </c>
      <c r="U3" s="6">
        <v>2030</v>
      </c>
      <c r="W3" s="6" t="s">
        <v>3</v>
      </c>
      <c r="X3" s="6" t="s">
        <v>4</v>
      </c>
      <c r="Y3" s="6" t="s">
        <v>5</v>
      </c>
      <c r="Z3" s="6" t="s">
        <v>6</v>
      </c>
      <c r="AA3" s="6" t="s">
        <v>7</v>
      </c>
      <c r="AB3" s="6" t="s">
        <v>8</v>
      </c>
      <c r="AC3" s="6" t="s">
        <v>9</v>
      </c>
      <c r="AD3" s="6" t="s">
        <v>10</v>
      </c>
      <c r="AE3" s="6" t="s">
        <v>11</v>
      </c>
    </row>
    <row r="4" spans="1:33" ht="14.25" customHeight="1" x14ac:dyDescent="0.3">
      <c r="A4" s="7" t="s">
        <v>12</v>
      </c>
      <c r="B4" s="8">
        <f>ROUND(kWhkW!$D$5*kW!C4,0)</f>
        <v>324844</v>
      </c>
      <c r="C4" s="8">
        <f>ROUND(kWhkW!$D$5*kW!D4,0)</f>
        <v>334589</v>
      </c>
      <c r="D4" s="8">
        <f>ROUND(kWhkW!$D$5*kW!E4,0)</f>
        <v>347973</v>
      </c>
      <c r="E4" s="8">
        <f>ROUND(kWhkW!$D$5*kW!F4,0)</f>
        <v>365371</v>
      </c>
      <c r="F4" s="8">
        <f>ROUND(kWhkW!$D$5*kW!G4,0)</f>
        <v>385467</v>
      </c>
      <c r="G4" s="8">
        <f>ROUND(kWhkW!$D$5*kW!H4,0)</f>
        <v>408595</v>
      </c>
      <c r="H4" s="8">
        <f>ROUND(kWhkW!$D$5*kW!I4,0)</f>
        <v>433111</v>
      </c>
      <c r="I4" s="8">
        <f>ROUND(kWhkW!$D$5*kW!J4,0)</f>
        <v>459098</v>
      </c>
      <c r="J4" s="8">
        <f>ROUND(kWhkW!$D$5*kW!K4,0)</f>
        <v>486643</v>
      </c>
      <c r="K4" s="8">
        <f>ROUND(kWhkW!$D$5*kW!L4,0)</f>
        <v>515842</v>
      </c>
      <c r="L4" s="8">
        <f>ROUND(kWhkW!$D$5*kW!M4,0)</f>
        <v>546793</v>
      </c>
      <c r="M4" s="8">
        <f>ROUND(kWhkW!$D$5*kW!N4,0)</f>
        <v>579600</v>
      </c>
      <c r="N4" s="9">
        <f>share!F5</f>
        <v>7.0699999999999999E-2</v>
      </c>
      <c r="O4" s="10">
        <f>P4/kW!Q4*kW!P4</f>
        <v>22516.147843137256</v>
      </c>
      <c r="P4" s="10">
        <f t="shared" ref="P4:P14" si="0">$N4*B4</f>
        <v>22966.470799999999</v>
      </c>
      <c r="Q4" s="8">
        <f t="shared" ref="Q4:Q14" si="1">$N4*C4</f>
        <v>23655.442299999999</v>
      </c>
      <c r="R4" s="8">
        <f t="shared" ref="R4:R14" si="2">$N4*D4</f>
        <v>24601.6911</v>
      </c>
      <c r="S4" s="8">
        <f t="shared" ref="S4:S14" si="3">$N4*E4</f>
        <v>25831.7297</v>
      </c>
      <c r="T4" s="8">
        <f t="shared" ref="T4:T14" si="4">$N4*F4</f>
        <v>27252.516899999999</v>
      </c>
      <c r="U4" s="8">
        <f t="shared" ref="U4:U14" si="5">$N4*G4</f>
        <v>28887.666499999999</v>
      </c>
      <c r="W4" s="9">
        <v>0.924597</v>
      </c>
      <c r="X4" s="9">
        <v>0.943102</v>
      </c>
      <c r="Y4" s="9">
        <v>0</v>
      </c>
      <c r="Z4" s="9">
        <v>0.22</v>
      </c>
      <c r="AA4" s="9">
        <v>0.65</v>
      </c>
      <c r="AB4" s="9">
        <v>0.11</v>
      </c>
      <c r="AC4" s="9">
        <v>0.02</v>
      </c>
      <c r="AD4" s="9">
        <v>0</v>
      </c>
      <c r="AE4" s="9">
        <v>0</v>
      </c>
    </row>
    <row r="5" spans="1:33" ht="14.25" customHeight="1" x14ac:dyDescent="0.3">
      <c r="A5" s="7" t="s">
        <v>13</v>
      </c>
      <c r="B5" s="8">
        <f>ROUND(kWhkW!$D$6*kW!C5,0)</f>
        <v>11386</v>
      </c>
      <c r="C5" s="8">
        <f>ROUND(kWhkW!$D$6*kW!D5,0)</f>
        <v>11728</v>
      </c>
      <c r="D5" s="8">
        <f>ROUND(kWhkW!$D$6*kW!E5,0)</f>
        <v>12197</v>
      </c>
      <c r="E5" s="8">
        <f>ROUND(kWhkW!$D$6*kW!F5,0)</f>
        <v>12807</v>
      </c>
      <c r="F5" s="8">
        <f>ROUND(kWhkW!$D$6*kW!G5,0)</f>
        <v>13511</v>
      </c>
      <c r="G5" s="8">
        <f>ROUND(kWhkW!$D$6*kW!H5,0)</f>
        <v>14322</v>
      </c>
      <c r="H5" s="8">
        <f>ROUND(kWhkW!$D$6*kW!I5,0)</f>
        <v>15181</v>
      </c>
      <c r="I5" s="8">
        <f>ROUND(kWhkW!$D$6*kW!J5,0)</f>
        <v>16092</v>
      </c>
      <c r="J5" s="8">
        <f>ROUND(kWhkW!$D$6*kW!K5,0)</f>
        <v>17058</v>
      </c>
      <c r="K5" s="8">
        <f>ROUND(kWhkW!$D$6*kW!L5,0)</f>
        <v>18081</v>
      </c>
      <c r="L5" s="8">
        <f>ROUND(kWhkW!$D$6*kW!M5,0)</f>
        <v>19166</v>
      </c>
      <c r="M5" s="8">
        <f>ROUND(kWhkW!$D$6*kW!N5,0)</f>
        <v>20316</v>
      </c>
      <c r="N5" s="9">
        <f>sbl!F11</f>
        <v>0.14466721281350861</v>
      </c>
      <c r="O5" s="10">
        <f>P5/kW!Q5*kW!P5</f>
        <v>1614.8832206809889</v>
      </c>
      <c r="P5" s="10">
        <f t="shared" si="0"/>
        <v>1647.180885094609</v>
      </c>
      <c r="Q5" s="8">
        <f t="shared" si="1"/>
        <v>1696.6570718768289</v>
      </c>
      <c r="R5" s="8">
        <f t="shared" si="2"/>
        <v>1764.5059946863646</v>
      </c>
      <c r="S5" s="8">
        <f t="shared" si="3"/>
        <v>1852.7529945026047</v>
      </c>
      <c r="T5" s="8">
        <f t="shared" si="4"/>
        <v>1954.5987123233149</v>
      </c>
      <c r="U5" s="8">
        <f t="shared" si="5"/>
        <v>2071.9238219150702</v>
      </c>
      <c r="W5" s="9">
        <v>0.93730000000000002</v>
      </c>
      <c r="X5" s="9">
        <v>0.90669999999999995</v>
      </c>
      <c r="Y5" s="9">
        <v>0</v>
      </c>
      <c r="Z5" s="9">
        <v>0.9</v>
      </c>
      <c r="AA5" s="9">
        <v>7.0000000000000007E-2</v>
      </c>
      <c r="AB5" s="9">
        <v>0.03</v>
      </c>
      <c r="AC5" s="9">
        <v>0</v>
      </c>
      <c r="AD5" s="9">
        <v>0</v>
      </c>
      <c r="AE5" s="9">
        <v>0</v>
      </c>
    </row>
    <row r="6" spans="1:33" ht="14.25" customHeight="1" x14ac:dyDescent="0.3">
      <c r="A6" s="7" t="s">
        <v>14</v>
      </c>
      <c r="B6" s="8">
        <f>ROUND(kWhkW!$D$7*kW!C6,0)</f>
        <v>18564</v>
      </c>
      <c r="C6" s="8">
        <f>ROUND(kWhkW!$D$7*kW!D6,0)</f>
        <v>19121</v>
      </c>
      <c r="D6" s="8">
        <f>ROUND(kWhkW!$D$7*kW!E6,0)</f>
        <v>19886</v>
      </c>
      <c r="E6" s="8">
        <f>ROUND(kWhkW!$D$7*kW!F6,0)</f>
        <v>20880</v>
      </c>
      <c r="F6" s="8">
        <f>ROUND(kWhkW!$D$7*kW!G6,0)</f>
        <v>22028</v>
      </c>
      <c r="G6" s="8">
        <f>ROUND(kWhkW!$D$7*kW!H6,0)</f>
        <v>23350</v>
      </c>
      <c r="H6" s="8">
        <f>ROUND(kWhkW!$D$7*kW!I6,0)</f>
        <v>24751</v>
      </c>
      <c r="I6" s="8">
        <f>ROUND(kWhkW!$D$7*kW!J6,0)</f>
        <v>26236</v>
      </c>
      <c r="J6" s="8">
        <f>ROUND(kWhkW!$D$7*kW!K6,0)</f>
        <v>27810</v>
      </c>
      <c r="K6" s="8">
        <f>ROUND(kWhkW!$D$7*kW!L6,0)</f>
        <v>29479</v>
      </c>
      <c r="L6" s="8">
        <f>ROUND(kWhkW!$D$7*kW!M6,0)</f>
        <v>31247</v>
      </c>
      <c r="M6" s="8">
        <f>ROUND(kWhkW!$D$7*kW!N6,0)</f>
        <v>33122</v>
      </c>
      <c r="N6" s="9">
        <f>share!F10</f>
        <v>8.4280326128506021E-3</v>
      </c>
      <c r="O6" s="10">
        <f>P6/kW!Q6*kW!P6</f>
        <v>153.39019355388098</v>
      </c>
      <c r="P6" s="10">
        <f t="shared" si="0"/>
        <v>156.45799742495856</v>
      </c>
      <c r="Q6" s="8">
        <f t="shared" si="1"/>
        <v>161.15241159031638</v>
      </c>
      <c r="R6" s="8">
        <f t="shared" si="2"/>
        <v>167.59985653914708</v>
      </c>
      <c r="S6" s="8">
        <f t="shared" si="3"/>
        <v>175.97732095632057</v>
      </c>
      <c r="T6" s="8">
        <f t="shared" si="4"/>
        <v>185.65270239587306</v>
      </c>
      <c r="U6" s="8">
        <f t="shared" si="5"/>
        <v>196.79456151006156</v>
      </c>
      <c r="W6" s="9">
        <v>0.64229999999999998</v>
      </c>
      <c r="X6" s="9">
        <v>0</v>
      </c>
      <c r="Y6" s="9">
        <v>0</v>
      </c>
      <c r="Z6" s="9">
        <v>0</v>
      </c>
      <c r="AA6" s="9">
        <v>0.84899999999999998</v>
      </c>
      <c r="AB6" s="9">
        <v>0.151</v>
      </c>
      <c r="AC6" s="9">
        <v>0</v>
      </c>
      <c r="AD6" s="9">
        <v>0</v>
      </c>
      <c r="AE6" s="9">
        <v>0</v>
      </c>
    </row>
    <row r="7" spans="1:33" ht="14.25" customHeight="1" x14ac:dyDescent="0.3">
      <c r="A7" s="7" t="s">
        <v>15</v>
      </c>
      <c r="B7" s="8">
        <f>ROUND(kWhkW!$D$8*kW!C7,0)</f>
        <v>16526</v>
      </c>
      <c r="C7" s="8">
        <f>ROUND(kWhkW!$D$8*kW!D7,0)</f>
        <v>17022</v>
      </c>
      <c r="D7" s="8">
        <f>ROUND(kWhkW!$D$8*kW!E7,0)</f>
        <v>17703</v>
      </c>
      <c r="E7" s="8">
        <f>ROUND(kWhkW!$D$8*kW!F7,0)</f>
        <v>18588</v>
      </c>
      <c r="F7" s="8">
        <f>ROUND(kWhkW!$D$8*kW!G7,0)</f>
        <v>19610</v>
      </c>
      <c r="G7" s="8">
        <f>ROUND(kWhkW!$D$8*kW!H7,0)</f>
        <v>20787</v>
      </c>
      <c r="H7" s="8">
        <f>ROUND(kWhkW!$D$8*kW!I7,0)</f>
        <v>22034</v>
      </c>
      <c r="I7" s="8">
        <f>ROUND(kWhkW!$D$8*kW!J7,0)</f>
        <v>23356</v>
      </c>
      <c r="J7" s="8">
        <f>ROUND(kWhkW!$D$8*kW!K7,0)</f>
        <v>24757</v>
      </c>
      <c r="K7" s="8">
        <f>ROUND(kWhkW!$D$8*kW!L7,0)</f>
        <v>26243</v>
      </c>
      <c r="L7" s="8">
        <f>ROUND(kWhkW!$D$8*kW!M7,0)</f>
        <v>27817</v>
      </c>
      <c r="M7" s="8">
        <f>ROUND(kWhkW!$D$8*kW!N7,0)</f>
        <v>29486</v>
      </c>
      <c r="N7" s="9">
        <v>2.0299999999999999E-2</v>
      </c>
      <c r="O7" s="10">
        <f>P7/kW!Q7*kW!P7</f>
        <v>328.89980392156866</v>
      </c>
      <c r="P7" s="10">
        <f t="shared" si="0"/>
        <v>335.4778</v>
      </c>
      <c r="Q7" s="8">
        <f t="shared" si="1"/>
        <v>345.54659999999996</v>
      </c>
      <c r="R7" s="8">
        <f t="shared" si="2"/>
        <v>359.37089999999995</v>
      </c>
      <c r="S7" s="8">
        <f t="shared" si="3"/>
        <v>377.33639999999997</v>
      </c>
      <c r="T7" s="8">
        <f t="shared" si="4"/>
        <v>398.08299999999997</v>
      </c>
      <c r="U7" s="8">
        <f t="shared" si="5"/>
        <v>421.97609999999997</v>
      </c>
      <c r="W7" s="9">
        <v>0.94089999999999996</v>
      </c>
      <c r="X7" s="9">
        <v>0.9355</v>
      </c>
      <c r="Y7" s="9">
        <v>0</v>
      </c>
      <c r="Z7" s="9">
        <v>0</v>
      </c>
      <c r="AA7" s="9">
        <v>0.84899999999999998</v>
      </c>
      <c r="AB7" s="9">
        <v>0.151</v>
      </c>
      <c r="AC7" s="9">
        <v>0</v>
      </c>
      <c r="AD7" s="9">
        <v>0</v>
      </c>
      <c r="AE7" s="9">
        <v>0</v>
      </c>
    </row>
    <row r="8" spans="1:33" ht="14.25" customHeight="1" x14ac:dyDescent="0.3">
      <c r="A8" s="7" t="s">
        <v>16</v>
      </c>
      <c r="B8" s="8">
        <f>ROUND(kWhkW!$D$9*kW!C8,0)</f>
        <v>38250</v>
      </c>
      <c r="C8" s="8">
        <f>ROUND(kWhkW!$D$9*kW!D8,0)</f>
        <v>39398</v>
      </c>
      <c r="D8" s="8">
        <f>ROUND(kWhkW!$D$9*kW!E8,0)</f>
        <v>40973</v>
      </c>
      <c r="E8" s="8">
        <f>ROUND(kWhkW!$D$9*kW!F8,0)</f>
        <v>43022</v>
      </c>
      <c r="F8" s="8">
        <f>ROUND(kWhkW!$D$9*kW!G8,0)</f>
        <v>45389</v>
      </c>
      <c r="G8" s="8">
        <f>ROUND(kWhkW!$D$9*kW!H8,0)</f>
        <v>48112</v>
      </c>
      <c r="H8" s="8">
        <f>ROUND(kWhkW!$D$9*kW!I8,0)</f>
        <v>50998</v>
      </c>
      <c r="I8" s="8">
        <f>ROUND(kWhkW!$D$9*kW!J8,0)</f>
        <v>54058</v>
      </c>
      <c r="J8" s="8">
        <f>ROUND(kWhkW!$D$9*kW!K8,0)</f>
        <v>57302</v>
      </c>
      <c r="K8" s="8">
        <f>ROUND(kWhkW!$D$9*kW!L8,0)</f>
        <v>60740</v>
      </c>
      <c r="L8" s="8">
        <f>ROUND(kWhkW!$D$9*kW!M8,0)</f>
        <v>64384</v>
      </c>
      <c r="M8" s="8">
        <f>ROUND(kWhkW!$D$9*kW!N8,0)</f>
        <v>68247</v>
      </c>
      <c r="N8" s="9">
        <f>IEE!B8</f>
        <v>8.5470085470085472E-2</v>
      </c>
      <c r="O8" s="10">
        <f>P8/kW!Q8*kW!P8</f>
        <v>3205.128205128206</v>
      </c>
      <c r="P8" s="10">
        <f t="shared" si="0"/>
        <v>3269.2307692307695</v>
      </c>
      <c r="Q8" s="8">
        <f t="shared" si="1"/>
        <v>3367.3504273504273</v>
      </c>
      <c r="R8" s="8">
        <f t="shared" si="2"/>
        <v>3501.965811965812</v>
      </c>
      <c r="S8" s="8">
        <f t="shared" si="3"/>
        <v>3677.0940170940171</v>
      </c>
      <c r="T8" s="8">
        <f t="shared" si="4"/>
        <v>3879.4017094017095</v>
      </c>
      <c r="U8" s="8">
        <f t="shared" si="5"/>
        <v>4112.136752136752</v>
      </c>
      <c r="W8" s="9">
        <v>0.81801369999999995</v>
      </c>
      <c r="X8" s="9">
        <v>0.81268012000000001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9">
        <v>0</v>
      </c>
      <c r="AE8" s="9">
        <v>0</v>
      </c>
    </row>
    <row r="9" spans="1:33" ht="14.25" customHeight="1" x14ac:dyDescent="0.3">
      <c r="A9" s="7" t="s">
        <v>17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/>
      <c r="O9" s="10">
        <v>0</v>
      </c>
      <c r="P9" s="10">
        <f t="shared" si="0"/>
        <v>0</v>
      </c>
      <c r="Q9" s="8">
        <f t="shared" si="1"/>
        <v>0</v>
      </c>
      <c r="R9" s="8">
        <f t="shared" si="2"/>
        <v>0</v>
      </c>
      <c r="S9" s="8">
        <f t="shared" si="3"/>
        <v>0</v>
      </c>
      <c r="T9" s="8">
        <f t="shared" si="4"/>
        <v>0</v>
      </c>
      <c r="U9" s="8">
        <f t="shared" si="5"/>
        <v>0</v>
      </c>
      <c r="W9" s="11"/>
      <c r="X9" s="11"/>
      <c r="Y9" s="11"/>
      <c r="Z9" s="11"/>
      <c r="AA9" s="11"/>
      <c r="AB9" s="11"/>
      <c r="AC9" s="11"/>
      <c r="AD9" s="11"/>
      <c r="AE9" s="11"/>
    </row>
    <row r="10" spans="1:33" ht="14.25" customHeight="1" x14ac:dyDescent="0.3">
      <c r="A10" s="7" t="s">
        <v>18</v>
      </c>
      <c r="B10" s="8">
        <f>ROUND(kWhkW!$D$12*kW!C10,0)</f>
        <v>19934</v>
      </c>
      <c r="C10" s="8">
        <f>ROUND(kWhkW!$D$12*kW!D10,0)</f>
        <v>20532</v>
      </c>
      <c r="D10" s="8">
        <f>ROUND(kWhkW!$D$12*kW!E10,0)</f>
        <v>21353</v>
      </c>
      <c r="E10" s="8">
        <f>ROUND(kWhkW!$D$12*kW!F10,0)</f>
        <v>22421</v>
      </c>
      <c r="F10" s="8">
        <f>ROUND(kWhkW!$D$12*kW!G10,0)</f>
        <v>23654</v>
      </c>
      <c r="G10" s="8">
        <f>ROUND(kWhkW!$D$12*kW!H10,0)</f>
        <v>25073</v>
      </c>
      <c r="H10" s="8">
        <f>ROUND(kWhkW!$D$12*kW!I10,0)</f>
        <v>26578</v>
      </c>
      <c r="I10" s="8">
        <f>ROUND(kWhkW!$D$12*kW!J10,0)</f>
        <v>28172</v>
      </c>
      <c r="J10" s="8">
        <f>ROUND(kWhkW!$D$12*kW!K10,0)</f>
        <v>29863</v>
      </c>
      <c r="K10" s="8">
        <f>ROUND(kWhkW!$D$12*kW!L10,0)</f>
        <v>31654</v>
      </c>
      <c r="L10" s="8">
        <f>ROUND(kWhkW!$D$12*kW!M10,0)</f>
        <v>33554</v>
      </c>
      <c r="M10" s="8">
        <f>ROUND(kWhkW!$D$12*kW!N10,0)</f>
        <v>35567</v>
      </c>
      <c r="N10" s="9">
        <v>0.06</v>
      </c>
      <c r="O10" s="10">
        <f>P10/kW!Q10*kW!P10</f>
        <v>1172.5882352941176</v>
      </c>
      <c r="P10" s="10">
        <f t="shared" si="0"/>
        <v>1196.04</v>
      </c>
      <c r="Q10" s="8">
        <f t="shared" si="1"/>
        <v>1231.9199999999998</v>
      </c>
      <c r="R10" s="8">
        <f t="shared" si="2"/>
        <v>1281.18</v>
      </c>
      <c r="S10" s="8">
        <f t="shared" si="3"/>
        <v>1345.26</v>
      </c>
      <c r="T10" s="8">
        <f t="shared" si="4"/>
        <v>1419.24</v>
      </c>
      <c r="U10" s="8">
        <f t="shared" si="5"/>
        <v>1504.3799999999999</v>
      </c>
      <c r="W10" s="9">
        <v>0.88</v>
      </c>
      <c r="X10" s="9">
        <v>0.95</v>
      </c>
      <c r="Y10" s="9">
        <v>1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</row>
    <row r="11" spans="1:33" ht="14.25" customHeight="1" x14ac:dyDescent="0.3">
      <c r="A11" s="7" t="s">
        <v>19</v>
      </c>
      <c r="B11" s="8">
        <f>ROUND(kWhkW!$D$13*kW!C11,0)</f>
        <v>210000</v>
      </c>
      <c r="C11" s="8">
        <f>ROUND(kWhkW!$D$13*kW!D11,0)</f>
        <v>213150</v>
      </c>
      <c r="D11" s="8">
        <f>ROUND(kWhkW!$D$13*kW!E11,0)</f>
        <v>216348</v>
      </c>
      <c r="E11" s="8">
        <f>ROUND(kWhkW!$D$13*kW!F11,0)</f>
        <v>219593</v>
      </c>
      <c r="F11" s="8">
        <f>ROUND(kWhkW!$D$13*kW!G11,0)</f>
        <v>222886</v>
      </c>
      <c r="G11" s="8">
        <f>ROUND(kWhkW!$D$13*kW!H11,0)</f>
        <v>226230</v>
      </c>
      <c r="H11" s="8">
        <f>ROUND(kWhkW!$D$13*kW!I11,0)</f>
        <v>229623</v>
      </c>
      <c r="I11" s="8">
        <f>ROUND(kWhkW!$D$13*kW!J11,0)</f>
        <v>233067</v>
      </c>
      <c r="J11" s="8">
        <f>ROUND(kWhkW!$D$13*kW!K11,0)</f>
        <v>236563</v>
      </c>
      <c r="K11" s="8">
        <f>ROUND(kWhkW!$D$13*kW!L11,0)</f>
        <v>240112</v>
      </c>
      <c r="L11" s="8">
        <f>ROUND(kWhkW!$D$13*kW!M11,0)</f>
        <v>243713</v>
      </c>
      <c r="M11" s="8">
        <f>ROUND(kWhkW!$D$13*kW!N11,0)</f>
        <v>247369</v>
      </c>
      <c r="N11" s="9">
        <v>0.1</v>
      </c>
      <c r="O11" s="10">
        <f>P11/kW!Q11*kW!P11</f>
        <v>6790</v>
      </c>
      <c r="P11" s="10">
        <f t="shared" si="0"/>
        <v>21000</v>
      </c>
      <c r="Q11" s="8">
        <f t="shared" si="1"/>
        <v>21315</v>
      </c>
      <c r="R11" s="8">
        <f t="shared" si="2"/>
        <v>21634.800000000003</v>
      </c>
      <c r="S11" s="8">
        <f t="shared" si="3"/>
        <v>21959.300000000003</v>
      </c>
      <c r="T11" s="8">
        <f t="shared" si="4"/>
        <v>22288.600000000002</v>
      </c>
      <c r="U11" s="8">
        <f t="shared" si="5"/>
        <v>22623</v>
      </c>
      <c r="W11" s="9">
        <v>0.93426569999999998</v>
      </c>
      <c r="X11" s="9">
        <v>0.92843399999999998</v>
      </c>
      <c r="Y11" s="9">
        <v>0</v>
      </c>
      <c r="Z11" s="9">
        <v>0</v>
      </c>
      <c r="AA11" s="9">
        <v>0.75</v>
      </c>
      <c r="AB11" s="9">
        <v>0.17</v>
      </c>
      <c r="AC11" s="9">
        <v>0.08</v>
      </c>
      <c r="AD11" s="9">
        <v>0</v>
      </c>
      <c r="AE11" s="9">
        <v>0</v>
      </c>
    </row>
    <row r="12" spans="1:33" ht="14.25" customHeight="1" x14ac:dyDescent="0.3">
      <c r="A12" s="7" t="s">
        <v>20</v>
      </c>
      <c r="B12" s="8">
        <v>7884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v>1</v>
      </c>
      <c r="O12" s="10">
        <f>P12/kW!Q12*kW!P12</f>
        <v>0</v>
      </c>
      <c r="P12" s="10">
        <f t="shared" si="0"/>
        <v>7884</v>
      </c>
      <c r="Q12" s="8">
        <f t="shared" si="1"/>
        <v>0</v>
      </c>
      <c r="R12" s="8">
        <f t="shared" si="2"/>
        <v>0</v>
      </c>
      <c r="S12" s="8">
        <f t="shared" si="3"/>
        <v>0</v>
      </c>
      <c r="T12" s="8">
        <f t="shared" si="4"/>
        <v>0</v>
      </c>
      <c r="U12" s="8">
        <f t="shared" si="5"/>
        <v>0</v>
      </c>
      <c r="W12" s="9">
        <v>1</v>
      </c>
      <c r="X12" s="9">
        <v>1</v>
      </c>
      <c r="Y12" s="9">
        <v>0</v>
      </c>
      <c r="Z12" s="9">
        <v>7.0000000000000007E-2</v>
      </c>
      <c r="AA12" s="9">
        <v>0.77</v>
      </c>
      <c r="AB12" s="9">
        <v>0.14000000000000001</v>
      </c>
      <c r="AC12" s="9">
        <v>0.02</v>
      </c>
      <c r="AD12" s="9">
        <v>0</v>
      </c>
      <c r="AE12" s="9">
        <v>0</v>
      </c>
    </row>
    <row r="13" spans="1:33" ht="14.25" customHeight="1" x14ac:dyDescent="0.3">
      <c r="A13" s="7" t="s">
        <v>21</v>
      </c>
      <c r="B13" s="8">
        <f>ROUND(kWhkW!$D$15*kW!C13,0)</f>
        <v>5407</v>
      </c>
      <c r="C13" s="8">
        <f>ROUND(kWhkW!$D$15*kW!D13,0)</f>
        <v>5488</v>
      </c>
      <c r="D13" s="8">
        <f>ROUND(kWhkW!$D$15*kW!E13,0)</f>
        <v>5570</v>
      </c>
      <c r="E13" s="8">
        <f>ROUND(kWhkW!$D$15*kW!F13,0)</f>
        <v>5653</v>
      </c>
      <c r="F13" s="8">
        <f>ROUND(kWhkW!$D$15*kW!G13,0)</f>
        <v>5738</v>
      </c>
      <c r="G13" s="8">
        <f>ROUND(kWhkW!$D$15*kW!H13,0)</f>
        <v>5824</v>
      </c>
      <c r="H13" s="8">
        <f>ROUND(kWhkW!$D$15*kW!I13,0)</f>
        <v>5912</v>
      </c>
      <c r="I13" s="8">
        <f>ROUND(kWhkW!$D$15*kW!J13,0)</f>
        <v>6000</v>
      </c>
      <c r="J13" s="8">
        <f>ROUND(kWhkW!$D$15*kW!K13,0)</f>
        <v>6090</v>
      </c>
      <c r="K13" s="8">
        <f>ROUND(kWhkW!$D$15*kW!L13,0)</f>
        <v>6182</v>
      </c>
      <c r="L13" s="8">
        <f>ROUND(kWhkW!$D$15*kW!M13,0)</f>
        <v>6274</v>
      </c>
      <c r="M13" s="8">
        <f>ROUND(kWhkW!$D$15*kW!N13,0)</f>
        <v>6369</v>
      </c>
      <c r="N13" s="9">
        <v>0.06</v>
      </c>
      <c r="O13" s="10">
        <f>P13/kW!Q13*kW!P13</f>
        <v>318.05882352941177</v>
      </c>
      <c r="P13" s="10">
        <f t="shared" si="0"/>
        <v>324.42</v>
      </c>
      <c r="Q13" s="8">
        <f t="shared" si="1"/>
        <v>329.28</v>
      </c>
      <c r="R13" s="8">
        <f t="shared" si="2"/>
        <v>334.2</v>
      </c>
      <c r="S13" s="8">
        <f t="shared" si="3"/>
        <v>339.18</v>
      </c>
      <c r="T13" s="8">
        <f t="shared" si="4"/>
        <v>344.28</v>
      </c>
      <c r="U13" s="8">
        <f t="shared" si="5"/>
        <v>349.44</v>
      </c>
      <c r="W13" s="9">
        <v>1</v>
      </c>
      <c r="X13" s="12" t="s">
        <v>22</v>
      </c>
      <c r="Y13" s="9">
        <v>1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</row>
    <row r="14" spans="1:33" ht="14.25" customHeight="1" x14ac:dyDescent="0.3">
      <c r="A14" s="7" t="s">
        <v>23</v>
      </c>
      <c r="B14" s="8">
        <f>ROUND(kWhkW!$D$16*kW!C14,0)</f>
        <v>329138</v>
      </c>
      <c r="C14" s="8">
        <f>ROUND(kWhkW!$D$16*kW!D14,0)</f>
        <v>339012</v>
      </c>
      <c r="D14" s="8">
        <f>ROUND(kWhkW!$D$16*kW!E14,0)</f>
        <v>349183</v>
      </c>
      <c r="E14" s="8">
        <f>ROUND(kWhkW!$D$16*kW!F14,0)</f>
        <v>359658</v>
      </c>
      <c r="F14" s="8">
        <f>ROUND(kWhkW!$D$16*kW!G14,0)</f>
        <v>370448</v>
      </c>
      <c r="G14" s="8">
        <f>ROUND(kWhkW!$D$16*kW!H14,0)</f>
        <v>381562</v>
      </c>
      <c r="H14" s="8">
        <f>ROUND(kWhkW!$D$16*kW!I14,0)</f>
        <v>393009</v>
      </c>
      <c r="I14" s="8">
        <f>ROUND(kWhkW!$D$16*kW!J14,0)</f>
        <v>404799</v>
      </c>
      <c r="J14" s="8">
        <f>ROUND(kWhkW!$D$16*kW!K14,0)</f>
        <v>416943</v>
      </c>
      <c r="K14" s="8">
        <f>ROUND(kWhkW!$D$16*kW!L14,0)</f>
        <v>429451</v>
      </c>
      <c r="L14" s="8">
        <f>ROUND(kWhkW!$D$16*kW!M14,0)</f>
        <v>442335</v>
      </c>
      <c r="M14" s="8">
        <f>ROUND(kWhkW!$D$16*kW!N14,0)</f>
        <v>455605</v>
      </c>
      <c r="N14" s="9">
        <v>0.06</v>
      </c>
      <c r="O14" s="10">
        <f>P14/kW!Q14*kW!P14</f>
        <v>0</v>
      </c>
      <c r="P14" s="10">
        <f t="shared" si="0"/>
        <v>19748.28</v>
      </c>
      <c r="Q14" s="8">
        <f t="shared" si="1"/>
        <v>20340.719999999998</v>
      </c>
      <c r="R14" s="8">
        <f t="shared" si="2"/>
        <v>20950.98</v>
      </c>
      <c r="S14" s="8">
        <f t="shared" si="3"/>
        <v>21579.48</v>
      </c>
      <c r="T14" s="8">
        <f t="shared" si="4"/>
        <v>22226.879999999997</v>
      </c>
      <c r="U14" s="8">
        <f t="shared" si="5"/>
        <v>22893.719999999998</v>
      </c>
      <c r="W14" s="9">
        <v>0.924597</v>
      </c>
      <c r="X14" s="9">
        <v>0.943102</v>
      </c>
      <c r="Y14" s="9">
        <v>1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</row>
    <row r="15" spans="1:33" ht="14.25" customHeight="1" x14ac:dyDescent="0.3">
      <c r="A15" s="13" t="s">
        <v>24</v>
      </c>
      <c r="B15" s="14">
        <f t="shared" ref="B15:G15" si="6">SUM(B4:B14)</f>
        <v>981933</v>
      </c>
      <c r="C15" s="14">
        <f t="shared" si="6"/>
        <v>1000040</v>
      </c>
      <c r="D15" s="14">
        <f t="shared" si="6"/>
        <v>1031186</v>
      </c>
      <c r="E15" s="14">
        <f t="shared" si="6"/>
        <v>1067993</v>
      </c>
      <c r="F15" s="14">
        <f t="shared" si="6"/>
        <v>1108731</v>
      </c>
      <c r="G15" s="14">
        <f t="shared" si="6"/>
        <v>1153855</v>
      </c>
      <c r="H15" s="14">
        <f t="shared" ref="H15:M15" si="7">SUM(H4:H13)</f>
        <v>808188</v>
      </c>
      <c r="I15" s="16">
        <f t="shared" si="7"/>
        <v>846079</v>
      </c>
      <c r="J15" s="14">
        <f t="shared" si="7"/>
        <v>886086</v>
      </c>
      <c r="K15" s="14">
        <f t="shared" si="7"/>
        <v>928333</v>
      </c>
      <c r="L15" s="14">
        <f t="shared" si="7"/>
        <v>972948</v>
      </c>
      <c r="M15" s="14">
        <f t="shared" si="7"/>
        <v>1020076</v>
      </c>
      <c r="N15" s="9"/>
      <c r="O15" s="17">
        <f>SUM(O4:O14)</f>
        <v>36099.096325245438</v>
      </c>
      <c r="P15" s="15">
        <f>SUM(P4:P14)</f>
        <v>78527.558251750335</v>
      </c>
      <c r="Q15" s="14">
        <f t="shared" ref="Q15:U15" si="8">SUM(Q4:Q13)</f>
        <v>52102.348810817566</v>
      </c>
      <c r="R15" s="14">
        <f t="shared" si="8"/>
        <v>53645.313663191322</v>
      </c>
      <c r="S15" s="14">
        <f t="shared" si="8"/>
        <v>55558.630432552942</v>
      </c>
      <c r="T15" s="14">
        <f t="shared" si="8"/>
        <v>57722.373024120898</v>
      </c>
      <c r="U15" s="14">
        <f t="shared" si="8"/>
        <v>60167.317735561883</v>
      </c>
      <c r="W15" s="11"/>
      <c r="X15" s="11"/>
      <c r="Y15" s="11"/>
      <c r="Z15" s="11"/>
      <c r="AA15" s="11"/>
      <c r="AB15" s="11"/>
      <c r="AC15" s="11"/>
      <c r="AD15" s="11"/>
      <c r="AE15" s="11"/>
    </row>
    <row r="16" spans="1:33" ht="14.25" customHeight="1" x14ac:dyDescent="0.3">
      <c r="A16" s="7" t="s">
        <v>25</v>
      </c>
      <c r="B16" s="8">
        <f>ROUND(kWhkW!$D$18*kW!C16,0)</f>
        <v>17238</v>
      </c>
      <c r="C16" s="8">
        <f>ROUND(kWhkW!$D$18*kW!D16,0)</f>
        <v>17755</v>
      </c>
      <c r="D16" s="8">
        <f>ROUND(kWhkW!$D$18*kW!E16,0)</f>
        <v>18445</v>
      </c>
      <c r="E16" s="8">
        <f>ROUND(kWhkW!$D$18*kW!F16,0)</f>
        <v>19393</v>
      </c>
      <c r="F16" s="8">
        <f>ROUND(kWhkW!$D$18*kW!G16,0)</f>
        <v>20427</v>
      </c>
      <c r="G16" s="8">
        <f>ROUND(kWhkW!$D$18*kW!H16,0)</f>
        <v>21720</v>
      </c>
      <c r="H16" s="8">
        <f>ROUND(kWhkW!$D$18*kW!I16,0)</f>
        <v>23023</v>
      </c>
      <c r="I16" s="8">
        <f>ROUND(kWhkW!$D$18*kW!J16,0)</f>
        <v>24405</v>
      </c>
      <c r="J16" s="8">
        <f>ROUND(kWhkW!$D$18*kW!K16,0)</f>
        <v>25869</v>
      </c>
      <c r="K16" s="8">
        <f>ROUND(kWhkW!$D$18*kW!L16,0)</f>
        <v>27421</v>
      </c>
      <c r="L16" s="8">
        <f>ROUND(kWhkW!$D$18*kW!M16,0)</f>
        <v>29066</v>
      </c>
      <c r="M16" s="8">
        <f>ROUND(kWhkW!$D$18*kW!N16,0)</f>
        <v>30810</v>
      </c>
      <c r="N16" s="9">
        <f>share!F12</f>
        <v>0.1158</v>
      </c>
      <c r="O16" s="10">
        <f>P16/kW!Q16*kW!P16</f>
        <v>1957.0200000000002</v>
      </c>
      <c r="P16" s="10">
        <f t="shared" ref="P16:U17" si="9">$N16*B16</f>
        <v>1996.1604</v>
      </c>
      <c r="Q16" s="8">
        <f t="shared" si="9"/>
        <v>2056.029</v>
      </c>
      <c r="R16" s="8">
        <f t="shared" si="9"/>
        <v>2135.931</v>
      </c>
      <c r="S16" s="8">
        <f t="shared" si="9"/>
        <v>2245.7094000000002</v>
      </c>
      <c r="T16" s="8">
        <f t="shared" si="9"/>
        <v>2365.4466000000002</v>
      </c>
      <c r="U16" s="8">
        <f t="shared" si="9"/>
        <v>2515.1759999999999</v>
      </c>
      <c r="W16" s="9">
        <v>0.99838720000000003</v>
      </c>
      <c r="X16" s="9">
        <v>1</v>
      </c>
      <c r="Y16" s="9">
        <v>1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</row>
    <row r="17" spans="1:36" ht="14.25" customHeight="1" x14ac:dyDescent="0.3">
      <c r="A17" s="7" t="s">
        <v>26</v>
      </c>
      <c r="B17" s="8">
        <f>ROUND(kWhkW!$D$19*kW!C17,0)</f>
        <v>18000</v>
      </c>
      <c r="C17" s="8">
        <f>ROUND(kWhkW!$D$19*kW!D17,0)</f>
        <v>18000</v>
      </c>
      <c r="D17" s="8">
        <f>ROUND(kWhkW!$D$19*kW!E17,0)</f>
        <v>18000</v>
      </c>
      <c r="E17" s="8">
        <f>ROUND(kWhkW!$D$19*kW!F17,0)</f>
        <v>18000</v>
      </c>
      <c r="F17" s="8">
        <f>ROUND(kWhkW!$D$19*kW!G17,0)</f>
        <v>18000</v>
      </c>
      <c r="G17" s="8">
        <f>ROUND(kWhkW!$D$19*kW!H17,0)</f>
        <v>18000</v>
      </c>
      <c r="H17" s="8">
        <f>ROUND(kWhkW!$D$19*kW!I17,0)</f>
        <v>18000</v>
      </c>
      <c r="I17" s="8">
        <f>ROUND(kWhkW!$D$19*kW!J17,0)</f>
        <v>18000</v>
      </c>
      <c r="J17" s="8">
        <f>ROUND(kWhkW!$D$19*kW!K17,0)</f>
        <v>18000</v>
      </c>
      <c r="K17" s="8">
        <f>ROUND(kWhkW!$D$19*kW!L17,0)</f>
        <v>18000</v>
      </c>
      <c r="L17" s="8">
        <f>ROUND(kWhkW!$D$19*kW!M17,0)</f>
        <v>18000</v>
      </c>
      <c r="M17" s="8">
        <f>ROUND(kWhkW!$D$19*kW!N17,0)</f>
        <v>18000</v>
      </c>
      <c r="N17" s="9">
        <v>0</v>
      </c>
      <c r="O17" s="10">
        <v>0</v>
      </c>
      <c r="P17" s="10">
        <f t="shared" si="9"/>
        <v>0</v>
      </c>
      <c r="Q17" s="8">
        <f t="shared" si="9"/>
        <v>0</v>
      </c>
      <c r="R17" s="8">
        <f t="shared" si="9"/>
        <v>0</v>
      </c>
      <c r="S17" s="8">
        <f t="shared" si="9"/>
        <v>0</v>
      </c>
      <c r="T17" s="8">
        <f t="shared" si="9"/>
        <v>0</v>
      </c>
      <c r="U17" s="8">
        <f t="shared" si="9"/>
        <v>0</v>
      </c>
      <c r="W17" s="12" t="s">
        <v>22</v>
      </c>
      <c r="X17" s="12" t="s">
        <v>22</v>
      </c>
      <c r="Y17" s="11"/>
      <c r="Z17" s="11"/>
      <c r="AA17" s="11"/>
      <c r="AB17" s="11"/>
      <c r="AC17" s="11"/>
      <c r="AD17" s="11"/>
      <c r="AE17" s="11"/>
    </row>
    <row r="18" spans="1:36" ht="14.25" customHeight="1" x14ac:dyDescent="0.3">
      <c r="A18" s="13" t="s">
        <v>27</v>
      </c>
      <c r="B18" s="16">
        <f t="shared" ref="B18:M18" si="10">SUM(B16:B17)</f>
        <v>35238</v>
      </c>
      <c r="C18" s="16">
        <f t="shared" si="10"/>
        <v>35755</v>
      </c>
      <c r="D18" s="16">
        <f t="shared" si="10"/>
        <v>36445</v>
      </c>
      <c r="E18" s="16">
        <f t="shared" si="10"/>
        <v>37393</v>
      </c>
      <c r="F18" s="16">
        <f t="shared" si="10"/>
        <v>38427</v>
      </c>
      <c r="G18" s="16">
        <f t="shared" si="10"/>
        <v>39720</v>
      </c>
      <c r="H18" s="16">
        <f t="shared" si="10"/>
        <v>41023</v>
      </c>
      <c r="I18" s="16">
        <f t="shared" si="10"/>
        <v>42405</v>
      </c>
      <c r="J18" s="16">
        <f t="shared" si="10"/>
        <v>43869</v>
      </c>
      <c r="K18" s="16">
        <f t="shared" si="10"/>
        <v>45421</v>
      </c>
      <c r="L18" s="16">
        <f t="shared" si="10"/>
        <v>47066</v>
      </c>
      <c r="M18" s="16">
        <f t="shared" si="10"/>
        <v>48810</v>
      </c>
      <c r="N18" s="11"/>
      <c r="O18" s="17">
        <f t="shared" ref="O18" si="11">SUM(O16:O17)</f>
        <v>1957.0200000000002</v>
      </c>
      <c r="P18" s="17">
        <f t="shared" ref="P18:U18" si="12">SUM(P16:P17)</f>
        <v>1996.1604</v>
      </c>
      <c r="Q18" s="16">
        <f t="shared" si="12"/>
        <v>2056.029</v>
      </c>
      <c r="R18" s="16">
        <f t="shared" si="12"/>
        <v>2135.931</v>
      </c>
      <c r="S18" s="16">
        <f t="shared" si="12"/>
        <v>2245.7094000000002</v>
      </c>
      <c r="T18" s="16">
        <f t="shared" si="12"/>
        <v>2365.4466000000002</v>
      </c>
      <c r="U18" s="16">
        <f t="shared" si="12"/>
        <v>2515.1759999999999</v>
      </c>
      <c r="W18" s="11"/>
      <c r="X18" s="11"/>
      <c r="Y18" s="11"/>
      <c r="Z18" s="11"/>
      <c r="AA18" s="11"/>
      <c r="AB18" s="11"/>
      <c r="AC18" s="11"/>
      <c r="AD18" s="11"/>
      <c r="AE18" s="11"/>
    </row>
    <row r="19" spans="1:36" ht="14.25" customHeight="1" x14ac:dyDescent="0.3">
      <c r="A19" s="13" t="s">
        <v>28</v>
      </c>
      <c r="B19" s="16">
        <f t="shared" ref="B19:M19" si="13">B18+B15</f>
        <v>1017171</v>
      </c>
      <c r="C19" s="16">
        <f t="shared" si="13"/>
        <v>1035795</v>
      </c>
      <c r="D19" s="16">
        <f t="shared" si="13"/>
        <v>1067631</v>
      </c>
      <c r="E19" s="16">
        <f t="shared" si="13"/>
        <v>1105386</v>
      </c>
      <c r="F19" s="16">
        <f t="shared" si="13"/>
        <v>1147158</v>
      </c>
      <c r="G19" s="16">
        <f t="shared" si="13"/>
        <v>1193575</v>
      </c>
      <c r="H19" s="16">
        <f t="shared" si="13"/>
        <v>849211</v>
      </c>
      <c r="I19" s="16">
        <f t="shared" si="13"/>
        <v>888484</v>
      </c>
      <c r="J19" s="16">
        <f t="shared" si="13"/>
        <v>929955</v>
      </c>
      <c r="K19" s="16">
        <f t="shared" si="13"/>
        <v>973754</v>
      </c>
      <c r="L19" s="16">
        <f t="shared" si="13"/>
        <v>1020014</v>
      </c>
      <c r="M19" s="16">
        <f t="shared" si="13"/>
        <v>1068886</v>
      </c>
      <c r="N19" s="11"/>
      <c r="O19" s="17">
        <f t="shared" ref="O19" si="14">O18+O15</f>
        <v>38056.116325245435</v>
      </c>
      <c r="P19" s="17">
        <f t="shared" ref="P19:U19" si="15">P18+P15</f>
        <v>80523.718651750329</v>
      </c>
      <c r="Q19" s="16">
        <f t="shared" si="15"/>
        <v>54158.377810817568</v>
      </c>
      <c r="R19" s="16">
        <f t="shared" si="15"/>
        <v>55781.244663191319</v>
      </c>
      <c r="S19" s="16">
        <f t="shared" si="15"/>
        <v>57804.339832552942</v>
      </c>
      <c r="T19" s="16">
        <f t="shared" si="15"/>
        <v>60087.819624120901</v>
      </c>
      <c r="U19" s="16">
        <f t="shared" si="15"/>
        <v>62682.493735561882</v>
      </c>
      <c r="W19" s="11"/>
      <c r="X19" s="11"/>
      <c r="Y19" s="11"/>
      <c r="Z19" s="11"/>
      <c r="AA19" s="11"/>
      <c r="AB19" s="11"/>
      <c r="AC19" s="11"/>
      <c r="AD19" s="11"/>
      <c r="AE19" s="11"/>
    </row>
    <row r="20" spans="1:36" ht="14.25" customHeight="1" thickBot="1" x14ac:dyDescent="0.35">
      <c r="AH20" s="27" t="s">
        <v>75</v>
      </c>
    </row>
    <row r="21" spans="1:36" ht="25.2" customHeight="1" x14ac:dyDescent="0.3">
      <c r="Y21" s="6" t="s">
        <v>5</v>
      </c>
      <c r="Z21" s="6" t="s">
        <v>6</v>
      </c>
      <c r="AA21" s="6" t="s">
        <v>7</v>
      </c>
      <c r="AB21" s="6" t="s">
        <v>8</v>
      </c>
      <c r="AC21" s="6" t="s">
        <v>9</v>
      </c>
      <c r="AD21" s="6" t="s">
        <v>10</v>
      </c>
      <c r="AE21" s="6" t="s">
        <v>11</v>
      </c>
      <c r="AG21" s="6" t="s">
        <v>76</v>
      </c>
      <c r="AH21" s="49" t="s">
        <v>77</v>
      </c>
      <c r="AI21" s="49" t="s">
        <v>80</v>
      </c>
    </row>
    <row r="22" spans="1:36" ht="14.25" customHeight="1" x14ac:dyDescent="0.3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X22" s="18">
        <v>2025</v>
      </c>
      <c r="Y22" s="8">
        <f t="shared" ref="Y22:AE22" si="16">SUMPRODUCT(Y4:Y16,$W$4:$W$16,$P$4:$P$16)</f>
        <v>21629.076635666879</v>
      </c>
      <c r="Z22" s="8">
        <f t="shared" si="16"/>
        <v>6613.0329797381319</v>
      </c>
      <c r="AA22" s="8">
        <f t="shared" si="16"/>
        <v>35049.318746193261</v>
      </c>
      <c r="AB22" s="8">
        <f t="shared" si="16"/>
        <v>6884.0636776560859</v>
      </c>
      <c r="AC22" s="8">
        <f t="shared" si="16"/>
        <v>4826.2165337376609</v>
      </c>
      <c r="AD22" s="8">
        <f t="shared" si="16"/>
        <v>0</v>
      </c>
      <c r="AE22" s="8">
        <f t="shared" si="16"/>
        <v>0</v>
      </c>
      <c r="AG22" s="48">
        <f t="shared" ref="AG22:AG27" si="17">SUM(Y22:AE22)</f>
        <v>75001.708572992022</v>
      </c>
      <c r="AH22" s="38">
        <v>75003</v>
      </c>
      <c r="AI22" s="45">
        <f>+AG22-AH22</f>
        <v>-1.2914270079782</v>
      </c>
      <c r="AJ22" s="53" t="s">
        <v>81</v>
      </c>
    </row>
    <row r="23" spans="1:36" ht="14.25" customHeight="1" x14ac:dyDescent="0.3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X23" s="18">
        <v>2026</v>
      </c>
      <c r="Y23" s="8">
        <f t="shared" ref="Y23:AE23" si="18">SUMPRODUCT(Y4:Y16,$W$4:$W$16,$Q$4:$Q$16)</f>
        <v>22273.051326268796</v>
      </c>
      <c r="Z23" s="8">
        <f t="shared" si="18"/>
        <v>6243.0342226588182</v>
      </c>
      <c r="AA23" s="8">
        <f t="shared" si="18"/>
        <v>29627.271961961313</v>
      </c>
      <c r="AB23" s="8">
        <f t="shared" si="18"/>
        <v>5903.682967182519</v>
      </c>
      <c r="AC23" s="8">
        <f t="shared" si="18"/>
        <v>4785.0836735985667</v>
      </c>
      <c r="AD23" s="8">
        <f t="shared" si="18"/>
        <v>0</v>
      </c>
      <c r="AE23" s="8">
        <f t="shared" si="18"/>
        <v>0</v>
      </c>
      <c r="AG23" s="48">
        <f t="shared" si="17"/>
        <v>68832.12415167001</v>
      </c>
      <c r="AH23" s="38">
        <v>68832</v>
      </c>
      <c r="AI23" s="45">
        <f t="shared" ref="AI23:AI27" si="19">+AG23-AH23</f>
        <v>0.12415167001017835</v>
      </c>
      <c r="AJ23" s="53" t="s">
        <v>81</v>
      </c>
    </row>
    <row r="24" spans="1:36" ht="14.25" customHeight="1" x14ac:dyDescent="0.3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X24" s="18">
        <v>2027</v>
      </c>
      <c r="Y24" s="8">
        <f t="shared" ref="Y24:AE24" si="20">SUMPRODUCT(Y4:Y16,$W$4:$W$16,$R$4:$R$16)</f>
        <v>22965.3378255432</v>
      </c>
      <c r="Z24" s="8">
        <f t="shared" si="20"/>
        <v>6492.7472748546497</v>
      </c>
      <c r="AA24" s="8">
        <f t="shared" si="20"/>
        <v>30439.050504526385</v>
      </c>
      <c r="AB24" s="8">
        <f t="shared" si="20"/>
        <v>6055.2113884217533</v>
      </c>
      <c r="AC24" s="8">
        <f t="shared" si="20"/>
        <v>4936.6011321481928</v>
      </c>
      <c r="AD24" s="8">
        <f t="shared" si="20"/>
        <v>0</v>
      </c>
      <c r="AE24" s="8">
        <f t="shared" si="20"/>
        <v>0</v>
      </c>
      <c r="AG24" s="48">
        <f t="shared" si="17"/>
        <v>70888.948125494178</v>
      </c>
      <c r="AH24" s="38">
        <v>70890</v>
      </c>
      <c r="AI24" s="45">
        <f t="shared" si="19"/>
        <v>-1.0518745058216155</v>
      </c>
      <c r="AJ24" s="53" t="s">
        <v>81</v>
      </c>
    </row>
    <row r="25" spans="1:36" ht="14.25" customHeight="1" x14ac:dyDescent="0.3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X25" s="18">
        <v>2028</v>
      </c>
      <c r="Y25" s="8">
        <f t="shared" ref="Y25:AE25" si="21">SUMPRODUCT(Y4:Y16,$W$4:$W$16,$S$4:$S$16)</f>
        <v>23717.418789439682</v>
      </c>
      <c r="Z25" s="8">
        <f t="shared" si="21"/>
        <v>6817.3935963673603</v>
      </c>
      <c r="AA25" s="8">
        <f t="shared" si="21"/>
        <v>31430.375504916592</v>
      </c>
      <c r="AB25" s="8">
        <f t="shared" si="21"/>
        <v>6237.6984453250652</v>
      </c>
      <c r="AC25" s="8">
        <f t="shared" si="21"/>
        <v>5126.8577407603589</v>
      </c>
      <c r="AD25" s="8">
        <f t="shared" si="21"/>
        <v>0</v>
      </c>
      <c r="AE25" s="8">
        <f t="shared" si="21"/>
        <v>0</v>
      </c>
      <c r="AG25" s="48">
        <f t="shared" si="17"/>
        <v>73329.74407680906</v>
      </c>
      <c r="AH25" s="38">
        <v>73329</v>
      </c>
      <c r="AI25" s="45">
        <f t="shared" si="19"/>
        <v>0.74407680906006135</v>
      </c>
      <c r="AJ25" s="53" t="s">
        <v>81</v>
      </c>
    </row>
    <row r="26" spans="1:36" ht="14.25" customHeight="1" x14ac:dyDescent="0.3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X26" s="18">
        <v>2029</v>
      </c>
      <c r="Y26" s="8">
        <f t="shared" ref="Y26:AE26" si="22">SUMPRODUCT(Y4:Y16,$W$4:$W$16,$T$4:$T$16)</f>
        <v>24505.74937508352</v>
      </c>
      <c r="Z26" s="8">
        <f t="shared" si="22"/>
        <v>7192.3118167562243</v>
      </c>
      <c r="AA26" s="8">
        <f t="shared" si="22"/>
        <v>32543.523096808378</v>
      </c>
      <c r="AB26" s="8">
        <f t="shared" si="22"/>
        <v>6441.251468308823</v>
      </c>
      <c r="AC26" s="8">
        <f t="shared" si="22"/>
        <v>5343.233611939404</v>
      </c>
      <c r="AD26" s="8">
        <f t="shared" si="22"/>
        <v>0</v>
      </c>
      <c r="AE26" s="8">
        <f t="shared" si="22"/>
        <v>0</v>
      </c>
      <c r="AG26" s="48">
        <f t="shared" si="17"/>
        <v>76026.069368896351</v>
      </c>
      <c r="AH26" s="38">
        <v>76031</v>
      </c>
      <c r="AI26" s="45">
        <f t="shared" si="19"/>
        <v>-4.9306311036489205</v>
      </c>
      <c r="AJ26" s="53" t="s">
        <v>81</v>
      </c>
    </row>
    <row r="27" spans="1:36" ht="14.25" customHeight="1" x14ac:dyDescent="0.3">
      <c r="X27" s="18">
        <v>2030</v>
      </c>
      <c r="Y27" s="8">
        <f t="shared" ref="Y27:AE27" si="23">SUMPRODUCT(Y4:Y16,$W$4:$W$16,$U$4:$U$16)</f>
        <v>25351.878754987199</v>
      </c>
      <c r="Z27" s="8">
        <f t="shared" si="23"/>
        <v>7623.8917306910062</v>
      </c>
      <c r="AA27" s="8">
        <f t="shared" si="23"/>
        <v>33793.402303076371</v>
      </c>
      <c r="AB27" s="8">
        <f t="shared" si="23"/>
        <v>6668.4409077160199</v>
      </c>
      <c r="AC27" s="8">
        <f t="shared" si="23"/>
        <v>5588.8446296673774</v>
      </c>
      <c r="AD27" s="8">
        <f t="shared" si="23"/>
        <v>0</v>
      </c>
      <c r="AE27" s="8">
        <f t="shared" si="23"/>
        <v>0</v>
      </c>
      <c r="AG27" s="48">
        <f>SUM(Y27:AE27)</f>
        <v>79026.458326137974</v>
      </c>
      <c r="AH27" s="38">
        <v>76514</v>
      </c>
      <c r="AI27" s="45">
        <f t="shared" si="19"/>
        <v>2512.4583261379739</v>
      </c>
      <c r="AJ27" s="53" t="s">
        <v>78</v>
      </c>
    </row>
    <row r="28" spans="1:36" ht="14.25" customHeight="1" x14ac:dyDescent="0.3"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36" ht="14.25" customHeight="1" x14ac:dyDescent="0.3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36" ht="14.25" customHeight="1" x14ac:dyDescent="0.3">
      <c r="B30" s="38"/>
    </row>
    <row r="31" spans="1:36" ht="14.25" customHeight="1" x14ac:dyDescent="0.3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36" ht="14.25" customHeight="1" x14ac:dyDescent="0.3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  <row r="33" spans="2:13" ht="14.25" customHeight="1" x14ac:dyDescent="0.3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2:13" ht="14.25" customHeight="1" x14ac:dyDescent="0.3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3" ht="14.25" customHeight="1" x14ac:dyDescent="0.3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13" ht="14.25" customHeight="1" x14ac:dyDescent="0.3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2:13" ht="14.25" customHeight="1" x14ac:dyDescent="0.3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2:13" ht="14.25" customHeight="1" x14ac:dyDescent="0.3"/>
    <row r="39" spans="2:13" ht="14.25" customHeight="1" x14ac:dyDescent="0.3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2:13" ht="14.25" customHeight="1" x14ac:dyDescent="0.3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  <row r="41" spans="2:13" ht="14.25" customHeight="1" x14ac:dyDescent="0.3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2:13" ht="14.25" customHeight="1" x14ac:dyDescent="0.3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</row>
    <row r="43" spans="2:13" ht="14.25" customHeight="1" x14ac:dyDescent="0.3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2:13" ht="14.25" customHeight="1" x14ac:dyDescent="0.3"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2:13" ht="14.25" customHeight="1" x14ac:dyDescent="0.3"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</row>
    <row r="46" spans="2:13" ht="14.25" customHeight="1" x14ac:dyDescent="0.3"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</row>
    <row r="47" spans="2:13" ht="14.25" customHeight="1" x14ac:dyDescent="0.3"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</row>
    <row r="48" spans="2:13" ht="14.25" customHeight="1" x14ac:dyDescent="0.3"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</row>
    <row r="49" spans="2:13" ht="14.25" customHeight="1" x14ac:dyDescent="0.3"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</row>
    <row r="50" spans="2:13" ht="14.25" customHeight="1" x14ac:dyDescent="0.3"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</row>
    <row r="51" spans="2:13" ht="14.25" customHeight="1" x14ac:dyDescent="0.3"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2:13" ht="14.25" customHeight="1" x14ac:dyDescent="0.3"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</row>
    <row r="53" spans="2:13" ht="14.25" customHeight="1" x14ac:dyDescent="0.3"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</row>
    <row r="54" spans="2:13" ht="14.25" customHeight="1" x14ac:dyDescent="0.3"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</row>
    <row r="55" spans="2:13" ht="14.25" customHeight="1" x14ac:dyDescent="0.3"/>
    <row r="56" spans="2:13" ht="14.25" customHeight="1" x14ac:dyDescent="0.3"/>
    <row r="57" spans="2:13" ht="14.25" customHeight="1" x14ac:dyDescent="0.3"/>
    <row r="58" spans="2:13" ht="14.25" customHeight="1" x14ac:dyDescent="0.3"/>
    <row r="59" spans="2:13" ht="14.25" customHeight="1" x14ac:dyDescent="0.3"/>
    <row r="60" spans="2:13" ht="14.25" customHeight="1" x14ac:dyDescent="0.3"/>
    <row r="61" spans="2:13" ht="14.25" customHeight="1" x14ac:dyDescent="0.3"/>
    <row r="62" spans="2:13" ht="14.25" customHeight="1" x14ac:dyDescent="0.3"/>
    <row r="63" spans="2:13" ht="14.25" customHeight="1" x14ac:dyDescent="0.3"/>
    <row r="64" spans="2:13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</sheetData>
  <mergeCells count="1">
    <mergeCell ref="N1:P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996"/>
  <sheetViews>
    <sheetView workbookViewId="0">
      <pane xSplit="1" topLeftCell="B1" activePane="topRight" state="frozen"/>
      <selection pane="topRight" activeCell="B16" sqref="B16"/>
    </sheetView>
  </sheetViews>
  <sheetFormatPr defaultColWidth="14.44140625" defaultRowHeight="15" customHeight="1" x14ac:dyDescent="0.3"/>
  <cols>
    <col min="1" max="1" width="27.5546875" customWidth="1"/>
    <col min="2" max="2" width="10.44140625" customWidth="1"/>
    <col min="3" max="3" width="10.88671875" customWidth="1"/>
    <col min="4" max="14" width="9.5546875" customWidth="1"/>
    <col min="15" max="15" width="7.88671875" customWidth="1"/>
    <col min="16" max="16" width="9.44140625" bestFit="1" customWidth="1"/>
    <col min="17" max="17" width="9.109375" bestFit="1" customWidth="1"/>
    <col min="18" max="22" width="8" customWidth="1"/>
    <col min="23" max="23" width="3" customWidth="1"/>
    <col min="24" max="24" width="9.109375" customWidth="1"/>
    <col min="25" max="25" width="8.6640625" customWidth="1"/>
    <col min="26" max="26" width="8.44140625" customWidth="1"/>
    <col min="27" max="29" width="7.44140625" customWidth="1"/>
    <col min="30" max="30" width="8.44140625" customWidth="1"/>
    <col min="31" max="32" width="6.33203125" customWidth="1"/>
    <col min="33" max="40" width="5.88671875" customWidth="1"/>
    <col min="41" max="41" width="11.33203125" customWidth="1"/>
    <col min="42" max="44" width="5.88671875" customWidth="1"/>
  </cols>
  <sheetData>
    <row r="1" spans="1:44" ht="14.25" customHeight="1" x14ac:dyDescent="0.3">
      <c r="A1" s="1" t="s">
        <v>29</v>
      </c>
      <c r="B1" s="1"/>
      <c r="C1" s="2"/>
      <c r="D1" s="2"/>
      <c r="E1" s="2"/>
      <c r="F1" s="2"/>
      <c r="G1" s="2"/>
      <c r="H1" s="2"/>
      <c r="I1" s="4"/>
      <c r="J1" s="4"/>
      <c r="K1" s="4"/>
      <c r="L1" s="4"/>
      <c r="M1" s="4"/>
      <c r="N1" s="4"/>
      <c r="O1" s="46"/>
      <c r="P1" s="46"/>
      <c r="Q1" s="47"/>
      <c r="R1" s="3"/>
      <c r="S1" s="3"/>
      <c r="T1" s="3"/>
      <c r="U1" s="3"/>
      <c r="V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4" ht="14.25" customHeight="1" x14ac:dyDescent="0.3">
      <c r="A2" s="4"/>
      <c r="B2" s="4"/>
      <c r="C2" s="5"/>
      <c r="D2" s="5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4" ht="14.25" customHeight="1" x14ac:dyDescent="0.3">
      <c r="A3" s="6" t="s">
        <v>1</v>
      </c>
      <c r="B3" s="6">
        <v>2024</v>
      </c>
      <c r="C3" s="6">
        <v>2025</v>
      </c>
      <c r="D3" s="6">
        <v>2026</v>
      </c>
      <c r="E3" s="6">
        <v>2027</v>
      </c>
      <c r="F3" s="6">
        <v>2028</v>
      </c>
      <c r="G3" s="6">
        <v>2029</v>
      </c>
      <c r="H3" s="6">
        <v>2030</v>
      </c>
      <c r="I3" s="6">
        <v>2031</v>
      </c>
      <c r="J3" s="6">
        <v>2032</v>
      </c>
      <c r="K3" s="6">
        <v>2033</v>
      </c>
      <c r="L3" s="6">
        <v>2034</v>
      </c>
      <c r="M3" s="6">
        <v>2035</v>
      </c>
      <c r="N3" s="6">
        <v>2036</v>
      </c>
      <c r="O3" s="6" t="s">
        <v>2</v>
      </c>
      <c r="P3" s="6">
        <v>2024</v>
      </c>
      <c r="Q3" s="6">
        <v>2025</v>
      </c>
      <c r="R3" s="6">
        <v>2026</v>
      </c>
      <c r="S3" s="6">
        <v>2027</v>
      </c>
      <c r="T3" s="6">
        <v>2028</v>
      </c>
      <c r="U3" s="6">
        <v>2029</v>
      </c>
      <c r="V3" s="6">
        <v>2030</v>
      </c>
      <c r="X3" s="6" t="s">
        <v>3</v>
      </c>
      <c r="Y3" s="6" t="s">
        <v>4</v>
      </c>
      <c r="Z3" s="6" t="s">
        <v>5</v>
      </c>
      <c r="AA3" s="6" t="s">
        <v>6</v>
      </c>
      <c r="AB3" s="6" t="s">
        <v>7</v>
      </c>
      <c r="AC3" s="6" t="s">
        <v>8</v>
      </c>
      <c r="AD3" s="6" t="s">
        <v>9</v>
      </c>
      <c r="AE3" s="6" t="s">
        <v>10</v>
      </c>
      <c r="AF3" s="6" t="s">
        <v>11</v>
      </c>
    </row>
    <row r="4" spans="1:44" ht="14.25" customHeight="1" x14ac:dyDescent="0.3">
      <c r="A4" s="7" t="s">
        <v>12</v>
      </c>
      <c r="B4" s="43">
        <f>C4/(1+2%)</f>
        <v>49019.607843137252</v>
      </c>
      <c r="C4" s="8">
        <v>50000</v>
      </c>
      <c r="D4" s="8">
        <v>51500</v>
      </c>
      <c r="E4" s="8">
        <v>53560</v>
      </c>
      <c r="F4" s="8">
        <v>56238</v>
      </c>
      <c r="G4" s="8">
        <v>59331.1</v>
      </c>
      <c r="H4" s="8">
        <v>62891</v>
      </c>
      <c r="I4" s="8">
        <f>H4*1.06</f>
        <v>66664.460000000006</v>
      </c>
      <c r="J4" s="8">
        <f t="shared" ref="J4:N4" si="0">I4*1.06</f>
        <v>70664.327600000004</v>
      </c>
      <c r="K4" s="8">
        <f t="shared" si="0"/>
        <v>74904.187256000005</v>
      </c>
      <c r="L4" s="8">
        <f t="shared" si="0"/>
        <v>79398.438491360008</v>
      </c>
      <c r="M4" s="8">
        <f t="shared" si="0"/>
        <v>84162.344800841616</v>
      </c>
      <c r="N4" s="8">
        <f t="shared" si="0"/>
        <v>89212.085488892117</v>
      </c>
      <c r="O4" s="9">
        <v>6.9800000000000001E-2</v>
      </c>
      <c r="P4" s="8">
        <f t="shared" ref="P4:V10" si="1">$O4*B4</f>
        <v>3421.5686274509803</v>
      </c>
      <c r="Q4" s="8">
        <f t="shared" si="1"/>
        <v>3490</v>
      </c>
      <c r="R4" s="8">
        <f t="shared" si="1"/>
        <v>3594.7000000000003</v>
      </c>
      <c r="S4" s="8">
        <f t="shared" si="1"/>
        <v>3738.4879999999998</v>
      </c>
      <c r="T4" s="8">
        <f t="shared" si="1"/>
        <v>3925.4124000000002</v>
      </c>
      <c r="U4" s="8">
        <f t="shared" si="1"/>
        <v>4141.3107799999998</v>
      </c>
      <c r="V4" s="8">
        <f t="shared" si="1"/>
        <v>4389.7918</v>
      </c>
      <c r="X4" s="9">
        <v>0.92459999999999998</v>
      </c>
      <c r="Y4" s="9">
        <v>0.94310000000000005</v>
      </c>
      <c r="Z4" s="9">
        <v>0</v>
      </c>
      <c r="AA4" s="9">
        <v>0.22</v>
      </c>
      <c r="AB4" s="9">
        <v>0.65</v>
      </c>
      <c r="AC4" s="9">
        <v>0.11</v>
      </c>
      <c r="AD4" s="9">
        <v>0.02</v>
      </c>
      <c r="AE4" s="9">
        <v>0</v>
      </c>
      <c r="AF4" s="9">
        <v>0</v>
      </c>
      <c r="AO4" s="19"/>
      <c r="AP4" s="20"/>
      <c r="AQ4" s="20"/>
      <c r="AR4" s="20"/>
    </row>
    <row r="5" spans="1:44" ht="14.25" customHeight="1" x14ac:dyDescent="0.3">
      <c r="A5" s="7" t="s">
        <v>13</v>
      </c>
      <c r="B5" s="43">
        <f t="shared" ref="B5:B14" si="2">C5/(1+2%)</f>
        <v>2941.1764705882351</v>
      </c>
      <c r="C5" s="8">
        <v>3000</v>
      </c>
      <c r="D5" s="8">
        <v>3090</v>
      </c>
      <c r="E5" s="8">
        <v>3213.6</v>
      </c>
      <c r="F5" s="8">
        <v>3374.2999999999997</v>
      </c>
      <c r="G5" s="8">
        <v>3559.8999999999996</v>
      </c>
      <c r="H5" s="8">
        <v>3773.5</v>
      </c>
      <c r="I5" s="8">
        <f t="shared" ref="I5" si="3">H5*1.06</f>
        <v>3999.9100000000003</v>
      </c>
      <c r="J5" s="8">
        <f t="shared" ref="J5:N5" si="4">I5*1.06</f>
        <v>4239.9046000000008</v>
      </c>
      <c r="K5" s="8">
        <f t="shared" si="4"/>
        <v>4494.2988760000007</v>
      </c>
      <c r="L5" s="8">
        <f t="shared" si="4"/>
        <v>4763.9568085600013</v>
      </c>
      <c r="M5" s="8">
        <f t="shared" si="4"/>
        <v>5049.7942170736014</v>
      </c>
      <c r="N5" s="8">
        <f t="shared" si="4"/>
        <v>5352.7818700980179</v>
      </c>
      <c r="O5" s="9">
        <v>5.7999999999999996E-3</v>
      </c>
      <c r="P5" s="8">
        <f t="shared" si="1"/>
        <v>17.058823529411761</v>
      </c>
      <c r="Q5" s="8">
        <f t="shared" si="1"/>
        <v>17.399999999999999</v>
      </c>
      <c r="R5" s="8">
        <f t="shared" si="1"/>
        <v>17.921999999999997</v>
      </c>
      <c r="S5" s="8">
        <f t="shared" si="1"/>
        <v>18.638879999999997</v>
      </c>
      <c r="T5" s="8">
        <f t="shared" si="1"/>
        <v>19.570939999999997</v>
      </c>
      <c r="U5" s="8">
        <f t="shared" si="1"/>
        <v>20.647419999999997</v>
      </c>
      <c r="V5" s="8">
        <f t="shared" si="1"/>
        <v>21.886299999999999</v>
      </c>
      <c r="X5" s="9">
        <v>0.93730000000000002</v>
      </c>
      <c r="Y5" s="9">
        <v>0.90669999999999995</v>
      </c>
      <c r="Z5" s="9">
        <v>0</v>
      </c>
      <c r="AA5" s="9">
        <v>0.9</v>
      </c>
      <c r="AB5" s="9">
        <v>7.0000000000000007E-2</v>
      </c>
      <c r="AC5" s="9">
        <v>0.03</v>
      </c>
      <c r="AD5" s="9">
        <v>0</v>
      </c>
      <c r="AE5" s="9">
        <v>0</v>
      </c>
      <c r="AF5" s="9">
        <v>0</v>
      </c>
      <c r="AO5" s="19"/>
      <c r="AP5" s="20"/>
      <c r="AQ5" s="20"/>
      <c r="AR5" s="20"/>
    </row>
    <row r="6" spans="1:44" ht="14.25" customHeight="1" x14ac:dyDescent="0.3">
      <c r="A6" s="7" t="s">
        <v>14</v>
      </c>
      <c r="B6" s="43">
        <f t="shared" si="2"/>
        <v>2600</v>
      </c>
      <c r="C6" s="8">
        <v>2652</v>
      </c>
      <c r="D6" s="8">
        <v>2731.6</v>
      </c>
      <c r="E6" s="8">
        <v>2840.8</v>
      </c>
      <c r="F6" s="8">
        <v>2982.9</v>
      </c>
      <c r="G6" s="8">
        <v>3146.9</v>
      </c>
      <c r="H6" s="8">
        <v>3335.7000000000003</v>
      </c>
      <c r="I6" s="8">
        <f t="shared" ref="I6" si="5">H6*1.06</f>
        <v>3535.8420000000006</v>
      </c>
      <c r="J6" s="8">
        <f t="shared" ref="J6:N6" si="6">I6*1.06</f>
        <v>3747.9925200000007</v>
      </c>
      <c r="K6" s="8">
        <f t="shared" si="6"/>
        <v>3972.8720712000008</v>
      </c>
      <c r="L6" s="8">
        <f t="shared" si="6"/>
        <v>4211.2443954720011</v>
      </c>
      <c r="M6" s="8">
        <f t="shared" si="6"/>
        <v>4463.9190592003215</v>
      </c>
      <c r="N6" s="8">
        <f t="shared" si="6"/>
        <v>4731.7542027523414</v>
      </c>
      <c r="O6" s="9">
        <v>1.24E-2</v>
      </c>
      <c r="P6" s="8">
        <f t="shared" si="1"/>
        <v>32.24</v>
      </c>
      <c r="Q6" s="8">
        <f t="shared" si="1"/>
        <v>32.884799999999998</v>
      </c>
      <c r="R6" s="8">
        <f t="shared" si="1"/>
        <v>33.871839999999999</v>
      </c>
      <c r="S6" s="8">
        <f t="shared" si="1"/>
        <v>35.225920000000002</v>
      </c>
      <c r="T6" s="8">
        <f t="shared" si="1"/>
        <v>36.987960000000001</v>
      </c>
      <c r="U6" s="8">
        <f t="shared" si="1"/>
        <v>39.021560000000001</v>
      </c>
      <c r="V6" s="8">
        <f t="shared" si="1"/>
        <v>41.362680000000005</v>
      </c>
      <c r="X6" s="9">
        <v>0.64229999999999998</v>
      </c>
      <c r="Y6" s="9">
        <v>0</v>
      </c>
      <c r="Z6" s="9">
        <v>0</v>
      </c>
      <c r="AA6" s="9">
        <v>0</v>
      </c>
      <c r="AB6" s="9">
        <v>0.84899999999999998</v>
      </c>
      <c r="AC6" s="9">
        <v>0.151</v>
      </c>
      <c r="AD6" s="9">
        <v>0</v>
      </c>
      <c r="AE6" s="9">
        <v>0</v>
      </c>
      <c r="AF6" s="9">
        <v>0</v>
      </c>
      <c r="AO6" s="19"/>
      <c r="AP6" s="20"/>
      <c r="AQ6" s="20"/>
      <c r="AR6" s="20"/>
    </row>
    <row r="7" spans="1:44" ht="14.25" customHeight="1" x14ac:dyDescent="0.3">
      <c r="A7" s="7" t="s">
        <v>15</v>
      </c>
      <c r="B7" s="43">
        <f t="shared" si="2"/>
        <v>1960.7843137254902</v>
      </c>
      <c r="C7" s="8">
        <v>2000</v>
      </c>
      <c r="D7" s="8">
        <v>2060</v>
      </c>
      <c r="E7" s="8">
        <v>2142.3999999999996</v>
      </c>
      <c r="F7" s="8">
        <v>2249.5</v>
      </c>
      <c r="G7" s="8">
        <v>2373.2000000000003</v>
      </c>
      <c r="H7" s="8">
        <v>2515.6</v>
      </c>
      <c r="I7" s="8">
        <f t="shared" ref="I7" si="7">H7*1.06</f>
        <v>2666.5360000000001</v>
      </c>
      <c r="J7" s="8">
        <f t="shared" ref="J7:N7" si="8">I7*1.06</f>
        <v>2826.5281600000003</v>
      </c>
      <c r="K7" s="8">
        <f t="shared" si="8"/>
        <v>2996.1198496000006</v>
      </c>
      <c r="L7" s="8">
        <f t="shared" si="8"/>
        <v>3175.8870405760008</v>
      </c>
      <c r="M7" s="8">
        <f t="shared" si="8"/>
        <v>3366.440263010561</v>
      </c>
      <c r="N7" s="8">
        <f t="shared" si="8"/>
        <v>3568.4266787911947</v>
      </c>
      <c r="O7" s="9">
        <v>9.4000000000000004E-3</v>
      </c>
      <c r="P7" s="8">
        <f t="shared" si="1"/>
        <v>18.43137254901961</v>
      </c>
      <c r="Q7" s="8">
        <f t="shared" si="1"/>
        <v>18.8</v>
      </c>
      <c r="R7" s="8">
        <f t="shared" si="1"/>
        <v>19.364000000000001</v>
      </c>
      <c r="S7" s="8">
        <f t="shared" si="1"/>
        <v>20.138559999999998</v>
      </c>
      <c r="T7" s="8">
        <f t="shared" si="1"/>
        <v>21.145300000000002</v>
      </c>
      <c r="U7" s="8">
        <f t="shared" si="1"/>
        <v>22.308080000000004</v>
      </c>
      <c r="V7" s="8">
        <f t="shared" si="1"/>
        <v>23.646640000000001</v>
      </c>
      <c r="X7" s="9">
        <v>0.94089999999999996</v>
      </c>
      <c r="Y7" s="9">
        <v>0.9355</v>
      </c>
      <c r="Z7" s="9">
        <v>0</v>
      </c>
      <c r="AA7" s="9">
        <v>0</v>
      </c>
      <c r="AB7" s="9">
        <v>0.84899999999999998</v>
      </c>
      <c r="AC7" s="9">
        <v>0.151</v>
      </c>
      <c r="AD7" s="9">
        <v>0</v>
      </c>
      <c r="AE7" s="9">
        <v>0</v>
      </c>
      <c r="AF7" s="9">
        <v>0</v>
      </c>
      <c r="AO7" s="19"/>
      <c r="AP7" s="20"/>
      <c r="AQ7" s="20"/>
      <c r="AR7" s="20"/>
    </row>
    <row r="8" spans="1:44" ht="14.25" customHeight="1" x14ac:dyDescent="0.3">
      <c r="A8" s="7" t="s">
        <v>16</v>
      </c>
      <c r="B8" s="43">
        <f t="shared" si="2"/>
        <v>5000</v>
      </c>
      <c r="C8" s="8">
        <v>5100</v>
      </c>
      <c r="D8" s="8">
        <v>5253</v>
      </c>
      <c r="E8" s="8">
        <v>5463.0999999999995</v>
      </c>
      <c r="F8" s="8">
        <v>5736.3</v>
      </c>
      <c r="G8" s="8">
        <v>6051.8</v>
      </c>
      <c r="H8" s="8">
        <v>6414.9000000000005</v>
      </c>
      <c r="I8" s="8">
        <f t="shared" ref="I8" si="9">H8*1.06</f>
        <v>6799.7940000000008</v>
      </c>
      <c r="J8" s="8">
        <f t="shared" ref="J8:N8" si="10">I8*1.06</f>
        <v>7207.7816400000011</v>
      </c>
      <c r="K8" s="8">
        <f t="shared" si="10"/>
        <v>7640.248538400002</v>
      </c>
      <c r="L8" s="8">
        <f t="shared" si="10"/>
        <v>8098.6634507040026</v>
      </c>
      <c r="M8" s="8">
        <f t="shared" si="10"/>
        <v>8584.5832577462425</v>
      </c>
      <c r="N8" s="8">
        <f t="shared" si="10"/>
        <v>9099.6582532110169</v>
      </c>
      <c r="O8" s="9">
        <v>8.5500000000000007E-2</v>
      </c>
      <c r="P8" s="8">
        <f t="shared" si="1"/>
        <v>427.50000000000006</v>
      </c>
      <c r="Q8" s="8">
        <f t="shared" si="1"/>
        <v>436.05</v>
      </c>
      <c r="R8" s="8">
        <f t="shared" si="1"/>
        <v>449.13150000000002</v>
      </c>
      <c r="S8" s="8">
        <f t="shared" si="1"/>
        <v>467.09505000000001</v>
      </c>
      <c r="T8" s="8">
        <f t="shared" si="1"/>
        <v>490.45365000000004</v>
      </c>
      <c r="U8" s="8">
        <f t="shared" si="1"/>
        <v>517.4289</v>
      </c>
      <c r="V8" s="8">
        <f t="shared" si="1"/>
        <v>548.47395000000006</v>
      </c>
      <c r="X8" s="9">
        <v>0.81799999999999995</v>
      </c>
      <c r="Y8" s="9">
        <v>0.81269999999999998</v>
      </c>
      <c r="Z8" s="9">
        <v>0</v>
      </c>
      <c r="AA8" s="9">
        <v>0</v>
      </c>
      <c r="AB8" s="9">
        <v>0</v>
      </c>
      <c r="AC8" s="9">
        <v>0</v>
      </c>
      <c r="AD8" s="9">
        <v>1</v>
      </c>
      <c r="AE8" s="9">
        <v>0</v>
      </c>
      <c r="AF8" s="9">
        <v>0</v>
      </c>
      <c r="AO8" s="19"/>
      <c r="AP8" s="20"/>
      <c r="AQ8" s="20"/>
      <c r="AR8" s="20"/>
    </row>
    <row r="9" spans="1:44" ht="14.25" customHeight="1" x14ac:dyDescent="0.3">
      <c r="A9" s="7" t="s">
        <v>17</v>
      </c>
      <c r="B9" s="43">
        <f t="shared" si="2"/>
        <v>1372.5490196078431</v>
      </c>
      <c r="C9" s="8">
        <v>1400</v>
      </c>
      <c r="D9" s="8">
        <v>1400</v>
      </c>
      <c r="E9" s="8">
        <v>1400</v>
      </c>
      <c r="F9" s="8">
        <v>1400</v>
      </c>
      <c r="G9" s="8">
        <v>1400</v>
      </c>
      <c r="H9" s="8">
        <v>1400</v>
      </c>
      <c r="I9" s="8">
        <f t="shared" ref="I9" si="11">H9*1.06</f>
        <v>1484</v>
      </c>
      <c r="J9" s="8">
        <f t="shared" ref="J9:N9" si="12">I9*1.06</f>
        <v>1573.0400000000002</v>
      </c>
      <c r="K9" s="8">
        <f t="shared" si="12"/>
        <v>1667.4224000000004</v>
      </c>
      <c r="L9" s="8">
        <f t="shared" si="12"/>
        <v>1767.4677440000005</v>
      </c>
      <c r="M9" s="8">
        <f t="shared" si="12"/>
        <v>1873.5158086400006</v>
      </c>
      <c r="N9" s="8">
        <f t="shared" si="12"/>
        <v>1985.9267571584007</v>
      </c>
      <c r="O9" s="9"/>
      <c r="P9" s="8">
        <f t="shared" si="1"/>
        <v>0</v>
      </c>
      <c r="Q9" s="8">
        <f t="shared" si="1"/>
        <v>0</v>
      </c>
      <c r="R9" s="8">
        <f t="shared" si="1"/>
        <v>0</v>
      </c>
      <c r="S9" s="8">
        <f t="shared" si="1"/>
        <v>0</v>
      </c>
      <c r="T9" s="8">
        <f t="shared" si="1"/>
        <v>0</v>
      </c>
      <c r="U9" s="8">
        <f t="shared" si="1"/>
        <v>0</v>
      </c>
      <c r="V9" s="8">
        <f t="shared" si="1"/>
        <v>0</v>
      </c>
      <c r="X9" s="11"/>
      <c r="Y9" s="11"/>
      <c r="Z9" s="11"/>
      <c r="AA9" s="11"/>
      <c r="AB9" s="11"/>
      <c r="AC9" s="11"/>
      <c r="AD9" s="11"/>
      <c r="AE9" s="11"/>
      <c r="AF9" s="11"/>
      <c r="AO9" s="19"/>
      <c r="AP9" s="20"/>
      <c r="AQ9" s="20"/>
      <c r="AR9" s="20"/>
    </row>
    <row r="10" spans="1:44" ht="14.25" customHeight="1" x14ac:dyDescent="0.3">
      <c r="A10" s="7" t="s">
        <v>18</v>
      </c>
      <c r="B10" s="43">
        <f t="shared" si="2"/>
        <v>4901.9607843137255</v>
      </c>
      <c r="C10" s="8">
        <v>5000</v>
      </c>
      <c r="D10" s="8">
        <v>5150</v>
      </c>
      <c r="E10" s="8">
        <v>5356</v>
      </c>
      <c r="F10" s="8">
        <v>5623.8</v>
      </c>
      <c r="G10" s="8">
        <v>5933.0999999999995</v>
      </c>
      <c r="H10" s="8">
        <v>6289.1</v>
      </c>
      <c r="I10" s="8">
        <f t="shared" ref="I10" si="13">H10*1.06</f>
        <v>6666.4460000000008</v>
      </c>
      <c r="J10" s="8">
        <f t="shared" ref="J10:N10" si="14">I10*1.06</f>
        <v>7066.4327600000015</v>
      </c>
      <c r="K10" s="8">
        <f t="shared" si="14"/>
        <v>7490.4187256000023</v>
      </c>
      <c r="L10" s="8">
        <f t="shared" si="14"/>
        <v>7939.843849136003</v>
      </c>
      <c r="M10" s="8">
        <f t="shared" si="14"/>
        <v>8416.2344800841638</v>
      </c>
      <c r="N10" s="8">
        <f t="shared" si="14"/>
        <v>8921.2085488892135</v>
      </c>
      <c r="O10" s="9">
        <v>0.06</v>
      </c>
      <c r="P10" s="8">
        <f t="shared" si="1"/>
        <v>294.11764705882354</v>
      </c>
      <c r="Q10" s="8">
        <f t="shared" si="1"/>
        <v>300</v>
      </c>
      <c r="R10" s="8">
        <f t="shared" si="1"/>
        <v>309</v>
      </c>
      <c r="S10" s="8">
        <f t="shared" si="1"/>
        <v>321.36</v>
      </c>
      <c r="T10" s="8">
        <f t="shared" si="1"/>
        <v>337.428</v>
      </c>
      <c r="U10" s="8">
        <f t="shared" si="1"/>
        <v>355.98599999999993</v>
      </c>
      <c r="V10" s="8">
        <f t="shared" si="1"/>
        <v>377.346</v>
      </c>
      <c r="X10" s="9">
        <v>0.88</v>
      </c>
      <c r="Y10" s="9">
        <v>0.95</v>
      </c>
      <c r="Z10" s="9">
        <v>1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O10" s="19"/>
      <c r="AP10" s="20"/>
      <c r="AQ10" s="20"/>
      <c r="AR10" s="20"/>
    </row>
    <row r="11" spans="1:44" ht="14.25" customHeight="1" x14ac:dyDescent="0.3">
      <c r="A11" s="7" t="s">
        <v>19</v>
      </c>
      <c r="B11" s="43">
        <f t="shared" si="2"/>
        <v>29411.764705882353</v>
      </c>
      <c r="C11" s="8">
        <v>30000</v>
      </c>
      <c r="D11" s="8">
        <v>30450</v>
      </c>
      <c r="E11" s="8">
        <v>30906.799999999999</v>
      </c>
      <c r="F11" s="8">
        <v>31370.400000000001</v>
      </c>
      <c r="G11" s="8">
        <v>31840.9</v>
      </c>
      <c r="H11" s="8">
        <v>32318.5</v>
      </c>
      <c r="I11" s="8">
        <f>H11*1.015</f>
        <v>32803.277499999997</v>
      </c>
      <c r="J11" s="8">
        <f t="shared" ref="J11:N11" si="15">I11*1.015</f>
        <v>33295.326662499996</v>
      </c>
      <c r="K11" s="8">
        <f t="shared" si="15"/>
        <v>33794.756562437491</v>
      </c>
      <c r="L11" s="8">
        <f t="shared" si="15"/>
        <v>34301.677910874052</v>
      </c>
      <c r="M11" s="8">
        <f t="shared" si="15"/>
        <v>34816.203079537161</v>
      </c>
      <c r="N11" s="8">
        <f t="shared" si="15"/>
        <v>35338.446125730217</v>
      </c>
      <c r="O11" s="9">
        <v>0.1</v>
      </c>
      <c r="P11" s="8">
        <v>970</v>
      </c>
      <c r="Q11" s="8">
        <f t="shared" ref="Q11:V11" si="16">$O11*C11</f>
        <v>3000</v>
      </c>
      <c r="R11" s="8">
        <f t="shared" si="16"/>
        <v>3045</v>
      </c>
      <c r="S11" s="8">
        <f t="shared" si="16"/>
        <v>3090.6800000000003</v>
      </c>
      <c r="T11" s="8">
        <f t="shared" si="16"/>
        <v>3137.0400000000004</v>
      </c>
      <c r="U11" s="8">
        <f t="shared" si="16"/>
        <v>3184.09</v>
      </c>
      <c r="V11" s="8">
        <f t="shared" si="16"/>
        <v>3231.8500000000004</v>
      </c>
      <c r="X11" s="9">
        <v>0.93430000000000002</v>
      </c>
      <c r="Y11" s="9">
        <v>0.9284</v>
      </c>
      <c r="Z11" s="9">
        <v>0</v>
      </c>
      <c r="AA11" s="9">
        <v>0</v>
      </c>
      <c r="AB11" s="9">
        <v>0.75</v>
      </c>
      <c r="AC11" s="9">
        <v>0.17</v>
      </c>
      <c r="AD11" s="9">
        <v>0.08</v>
      </c>
      <c r="AE11" s="9">
        <v>0</v>
      </c>
      <c r="AF11" s="9">
        <v>0</v>
      </c>
      <c r="AO11" s="19"/>
      <c r="AP11" s="20"/>
      <c r="AQ11" s="20"/>
      <c r="AR11" s="20"/>
    </row>
    <row r="12" spans="1:44" ht="14.25" customHeight="1" x14ac:dyDescent="0.3">
      <c r="A12" s="7" t="s">
        <v>20</v>
      </c>
      <c r="B12" s="43">
        <f t="shared" si="2"/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/>
      <c r="P12" s="8">
        <v>0</v>
      </c>
      <c r="Q12" s="8">
        <v>5000</v>
      </c>
      <c r="R12" s="8">
        <f t="shared" ref="R12:V14" si="17">$O12*D12</f>
        <v>0</v>
      </c>
      <c r="S12" s="8">
        <f t="shared" si="17"/>
        <v>0</v>
      </c>
      <c r="T12" s="8">
        <f t="shared" si="17"/>
        <v>0</v>
      </c>
      <c r="U12" s="8">
        <f t="shared" si="17"/>
        <v>0</v>
      </c>
      <c r="V12" s="8">
        <f t="shared" si="17"/>
        <v>0</v>
      </c>
      <c r="X12" s="9">
        <v>1</v>
      </c>
      <c r="Y12" s="9">
        <v>1</v>
      </c>
      <c r="Z12" s="9">
        <v>0</v>
      </c>
      <c r="AA12" s="9">
        <v>7.0000000000000007E-2</v>
      </c>
      <c r="AB12" s="9">
        <v>0.77</v>
      </c>
      <c r="AC12" s="9">
        <v>0.14000000000000001</v>
      </c>
      <c r="AD12" s="9">
        <v>0.02</v>
      </c>
      <c r="AE12" s="9">
        <v>0</v>
      </c>
      <c r="AF12" s="9">
        <v>0</v>
      </c>
      <c r="AO12" s="19"/>
    </row>
    <row r="13" spans="1:44" ht="14.25" customHeight="1" x14ac:dyDescent="0.3">
      <c r="A13" s="7" t="s">
        <v>21</v>
      </c>
      <c r="B13" s="43">
        <f t="shared" si="2"/>
        <v>93137.254901960783</v>
      </c>
      <c r="C13" s="8">
        <v>95000</v>
      </c>
      <c r="D13" s="8">
        <v>96425</v>
      </c>
      <c r="E13" s="8">
        <v>97871.4</v>
      </c>
      <c r="F13" s="8">
        <v>99339.4</v>
      </c>
      <c r="G13" s="8">
        <v>100829.5</v>
      </c>
      <c r="H13" s="8">
        <v>102342</v>
      </c>
      <c r="I13" s="8">
        <f>H13*1.015</f>
        <v>103877.12999999999</v>
      </c>
      <c r="J13" s="8">
        <f t="shared" ref="J13:N13" si="18">I13*1.015</f>
        <v>105435.28694999998</v>
      </c>
      <c r="K13" s="8">
        <f t="shared" si="18"/>
        <v>107016.81625424996</v>
      </c>
      <c r="L13" s="8">
        <f t="shared" si="18"/>
        <v>108622.0684980637</v>
      </c>
      <c r="M13" s="8">
        <f t="shared" si="18"/>
        <v>110251.39952553465</v>
      </c>
      <c r="N13" s="8">
        <f t="shared" si="18"/>
        <v>111905.17051841767</v>
      </c>
      <c r="O13" s="9">
        <v>0.06</v>
      </c>
      <c r="P13" s="8">
        <f>$O13*B13</f>
        <v>5588.2352941176468</v>
      </c>
      <c r="Q13" s="8">
        <f>$O13*C13</f>
        <v>5700</v>
      </c>
      <c r="R13" s="8">
        <f t="shared" si="17"/>
        <v>5785.5</v>
      </c>
      <c r="S13" s="8">
        <f t="shared" si="17"/>
        <v>5872.2839999999997</v>
      </c>
      <c r="T13" s="8">
        <f t="shared" si="17"/>
        <v>5960.3639999999996</v>
      </c>
      <c r="U13" s="8">
        <f t="shared" si="17"/>
        <v>6049.7699999999995</v>
      </c>
      <c r="V13" s="8">
        <f t="shared" si="17"/>
        <v>6140.5199999999995</v>
      </c>
      <c r="X13" s="9">
        <v>1</v>
      </c>
      <c r="Y13" s="12" t="s">
        <v>22</v>
      </c>
      <c r="Z13" s="9">
        <v>1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O13" s="19"/>
      <c r="AP13" s="20"/>
      <c r="AQ13" s="20"/>
      <c r="AR13" s="20"/>
    </row>
    <row r="14" spans="1:44" ht="14.25" customHeight="1" x14ac:dyDescent="0.3">
      <c r="A14" s="7" t="s">
        <v>23</v>
      </c>
      <c r="B14" s="43">
        <f t="shared" si="2"/>
        <v>37438.529411764706</v>
      </c>
      <c r="C14" s="8">
        <v>38187.300000000003</v>
      </c>
      <c r="D14" s="8">
        <v>39332.9</v>
      </c>
      <c r="E14" s="8">
        <v>40512.9</v>
      </c>
      <c r="F14" s="8">
        <v>41728.299999999996</v>
      </c>
      <c r="G14" s="8">
        <v>42980.200000000004</v>
      </c>
      <c r="H14" s="8">
        <v>44269.599999999999</v>
      </c>
      <c r="I14" s="8">
        <v>45597.69</v>
      </c>
      <c r="J14" s="8">
        <v>46965.62</v>
      </c>
      <c r="K14" s="8">
        <v>48374.59</v>
      </c>
      <c r="L14" s="8">
        <v>49825.82</v>
      </c>
      <c r="M14" s="8">
        <v>51320.6</v>
      </c>
      <c r="N14" s="8">
        <v>52860.23</v>
      </c>
      <c r="O14" s="9">
        <v>0.06</v>
      </c>
      <c r="P14" s="8"/>
      <c r="Q14" s="8">
        <f>$O14*C14</f>
        <v>2291.2380000000003</v>
      </c>
      <c r="R14" s="8">
        <f t="shared" si="17"/>
        <v>2359.9740000000002</v>
      </c>
      <c r="S14" s="8">
        <f t="shared" si="17"/>
        <v>2430.7739999999999</v>
      </c>
      <c r="T14" s="8">
        <f t="shared" si="17"/>
        <v>2503.6979999999999</v>
      </c>
      <c r="U14" s="8">
        <f t="shared" si="17"/>
        <v>2578.8120000000004</v>
      </c>
      <c r="V14" s="8">
        <f t="shared" si="17"/>
        <v>2656.1759999999999</v>
      </c>
      <c r="X14" s="9">
        <v>0.92459999999999998</v>
      </c>
      <c r="Y14" s="9">
        <v>0.94310000000000005</v>
      </c>
      <c r="Z14" s="9">
        <v>1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O14" s="19"/>
      <c r="AP14" s="20"/>
      <c r="AQ14" s="20"/>
      <c r="AR14" s="20"/>
    </row>
    <row r="15" spans="1:44" ht="14.25" customHeight="1" x14ac:dyDescent="0.3">
      <c r="A15" s="13" t="s">
        <v>24</v>
      </c>
      <c r="B15" s="16">
        <f t="shared" ref="B15:N15" si="19">SUM(B4:B14)</f>
        <v>227783.62745098036</v>
      </c>
      <c r="C15" s="14">
        <f t="shared" si="19"/>
        <v>232339.3</v>
      </c>
      <c r="D15" s="14">
        <f t="shared" si="19"/>
        <v>237392.5</v>
      </c>
      <c r="E15" s="14">
        <f t="shared" si="19"/>
        <v>243267</v>
      </c>
      <c r="F15" s="14">
        <f t="shared" si="19"/>
        <v>250042.9</v>
      </c>
      <c r="G15" s="14">
        <f t="shared" si="19"/>
        <v>257446.6</v>
      </c>
      <c r="H15" s="14">
        <f t="shared" si="19"/>
        <v>265549.89999999997</v>
      </c>
      <c r="I15" s="16">
        <f t="shared" si="19"/>
        <v>274095.08549999999</v>
      </c>
      <c r="J15" s="16">
        <f t="shared" si="19"/>
        <v>283022.24089249998</v>
      </c>
      <c r="K15" s="16">
        <f t="shared" si="19"/>
        <v>292351.73053348751</v>
      </c>
      <c r="L15" s="16">
        <f t="shared" si="19"/>
        <v>302105.06818874576</v>
      </c>
      <c r="M15" s="16">
        <f t="shared" si="19"/>
        <v>312305.03449166834</v>
      </c>
      <c r="N15" s="16">
        <f t="shared" si="19"/>
        <v>322975.68844394019</v>
      </c>
      <c r="O15" s="9"/>
      <c r="P15" s="17">
        <f>SUM(P4:P14)</f>
        <v>10769.151764705883</v>
      </c>
      <c r="Q15" s="15">
        <f>SUM(Q4:Q14)</f>
        <v>20286.372800000001</v>
      </c>
      <c r="R15" s="14">
        <f t="shared" ref="R15:V15" si="20">SUM(R4:R13)</f>
        <v>13254.48934</v>
      </c>
      <c r="S15" s="14">
        <f t="shared" si="20"/>
        <v>13563.91041</v>
      </c>
      <c r="T15" s="14">
        <f t="shared" si="20"/>
        <v>13928.402250000001</v>
      </c>
      <c r="U15" s="14">
        <f t="shared" si="20"/>
        <v>14330.562740000001</v>
      </c>
      <c r="V15" s="14">
        <f t="shared" si="20"/>
        <v>14774.877369999998</v>
      </c>
      <c r="X15" s="11"/>
      <c r="Y15" s="11"/>
      <c r="Z15" s="11"/>
      <c r="AA15" s="11"/>
      <c r="AB15" s="11"/>
      <c r="AC15" s="11"/>
      <c r="AD15" s="11"/>
      <c r="AE15" s="11"/>
      <c r="AF15" s="11"/>
      <c r="AO15" s="19"/>
    </row>
    <row r="16" spans="1:44" ht="14.25" customHeight="1" x14ac:dyDescent="0.3">
      <c r="A16" s="7" t="s">
        <v>25</v>
      </c>
      <c r="B16" s="43">
        <f t="shared" ref="B16:B17" si="21">C16/(1+2%)</f>
        <v>1960.7843137254902</v>
      </c>
      <c r="C16" s="8">
        <v>2000</v>
      </c>
      <c r="D16" s="8">
        <f>C16*1.02999999</f>
        <v>2059.9999800000001</v>
      </c>
      <c r="E16" s="8">
        <v>2140</v>
      </c>
      <c r="F16" s="8">
        <v>2250</v>
      </c>
      <c r="G16" s="8">
        <v>2370</v>
      </c>
      <c r="H16" s="8">
        <v>2520</v>
      </c>
      <c r="I16" s="8">
        <f t="shared" ref="I16:N16" si="22">H16*1.06</f>
        <v>2671.2000000000003</v>
      </c>
      <c r="J16" s="8">
        <f t="shared" si="22"/>
        <v>2831.4720000000002</v>
      </c>
      <c r="K16" s="8">
        <f t="shared" si="22"/>
        <v>3001.3603200000002</v>
      </c>
      <c r="L16" s="8">
        <f t="shared" si="22"/>
        <v>3181.4419392000004</v>
      </c>
      <c r="M16" s="8">
        <f t="shared" si="22"/>
        <v>3372.3284555520008</v>
      </c>
      <c r="N16" s="8">
        <f t="shared" si="22"/>
        <v>3574.6681628851211</v>
      </c>
      <c r="O16" s="9">
        <v>6.7299999999999999E-2</v>
      </c>
      <c r="P16" s="8">
        <f t="shared" ref="P16:V17" si="23">$O16*B16</f>
        <v>131.9607843137255</v>
      </c>
      <c r="Q16" s="8">
        <f t="shared" si="23"/>
        <v>134.6</v>
      </c>
      <c r="R16" s="8">
        <f t="shared" si="23"/>
        <v>138.637998654</v>
      </c>
      <c r="S16" s="8">
        <f t="shared" si="23"/>
        <v>144.02199999999999</v>
      </c>
      <c r="T16" s="8">
        <f t="shared" si="23"/>
        <v>151.42499999999998</v>
      </c>
      <c r="U16" s="8">
        <f t="shared" si="23"/>
        <v>159.501</v>
      </c>
      <c r="V16" s="8">
        <f t="shared" si="23"/>
        <v>169.596</v>
      </c>
      <c r="X16" s="9">
        <v>0.99839999999999995</v>
      </c>
      <c r="Y16" s="9">
        <v>1</v>
      </c>
      <c r="Z16" s="9">
        <v>1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O16" s="19"/>
    </row>
    <row r="17" spans="1:32" ht="14.25" customHeight="1" x14ac:dyDescent="0.3">
      <c r="A17" s="7" t="s">
        <v>26</v>
      </c>
      <c r="B17" s="43">
        <f t="shared" si="21"/>
        <v>1960.7843137254902</v>
      </c>
      <c r="C17" s="8">
        <v>2000</v>
      </c>
      <c r="D17" s="8">
        <v>2000</v>
      </c>
      <c r="E17" s="8">
        <v>2000</v>
      </c>
      <c r="F17" s="8">
        <v>2000</v>
      </c>
      <c r="G17" s="8">
        <v>2000</v>
      </c>
      <c r="H17" s="8">
        <v>2000</v>
      </c>
      <c r="I17" s="8">
        <f>H17*1</f>
        <v>2000</v>
      </c>
      <c r="J17" s="8">
        <f t="shared" ref="J17:N17" si="24">I17*1</f>
        <v>2000</v>
      </c>
      <c r="K17" s="8">
        <f t="shared" si="24"/>
        <v>2000</v>
      </c>
      <c r="L17" s="8">
        <f t="shared" si="24"/>
        <v>2000</v>
      </c>
      <c r="M17" s="8">
        <f t="shared" si="24"/>
        <v>2000</v>
      </c>
      <c r="N17" s="8">
        <f t="shared" si="24"/>
        <v>2000</v>
      </c>
      <c r="O17" s="9">
        <v>0</v>
      </c>
      <c r="P17" s="8">
        <f t="shared" si="23"/>
        <v>0</v>
      </c>
      <c r="Q17" s="8">
        <f t="shared" si="23"/>
        <v>0</v>
      </c>
      <c r="R17" s="8">
        <f t="shared" si="23"/>
        <v>0</v>
      </c>
      <c r="S17" s="8">
        <f t="shared" si="23"/>
        <v>0</v>
      </c>
      <c r="T17" s="8">
        <f t="shared" si="23"/>
        <v>0</v>
      </c>
      <c r="U17" s="8">
        <f t="shared" si="23"/>
        <v>0</v>
      </c>
      <c r="V17" s="8">
        <f t="shared" si="23"/>
        <v>0</v>
      </c>
      <c r="X17" s="12" t="s">
        <v>22</v>
      </c>
      <c r="Y17" s="12" t="s">
        <v>22</v>
      </c>
      <c r="Z17" s="11"/>
      <c r="AA17" s="11"/>
      <c r="AB17" s="11"/>
      <c r="AC17" s="11"/>
      <c r="AD17" s="11"/>
      <c r="AE17" s="11"/>
      <c r="AF17" s="11"/>
    </row>
    <row r="18" spans="1:32" ht="14.25" customHeight="1" x14ac:dyDescent="0.3">
      <c r="A18" s="13" t="s">
        <v>27</v>
      </c>
      <c r="B18" s="16">
        <f t="shared" ref="B18" si="25">SUM(B16:B17)</f>
        <v>3921.5686274509803</v>
      </c>
      <c r="C18" s="16">
        <f t="shared" ref="C18:N18" si="26">SUM(C16:C17)</f>
        <v>4000</v>
      </c>
      <c r="D18" s="16">
        <f t="shared" si="26"/>
        <v>4059.9999800000001</v>
      </c>
      <c r="E18" s="16">
        <f t="shared" si="26"/>
        <v>4140</v>
      </c>
      <c r="F18" s="16">
        <f t="shared" si="26"/>
        <v>4250</v>
      </c>
      <c r="G18" s="16">
        <f t="shared" si="26"/>
        <v>4370</v>
      </c>
      <c r="H18" s="16">
        <f t="shared" si="26"/>
        <v>4520</v>
      </c>
      <c r="I18" s="16">
        <f t="shared" si="26"/>
        <v>4671.2000000000007</v>
      </c>
      <c r="J18" s="16">
        <f t="shared" si="26"/>
        <v>4831.4719999999998</v>
      </c>
      <c r="K18" s="16">
        <f t="shared" si="26"/>
        <v>5001.3603199999998</v>
      </c>
      <c r="L18" s="16">
        <f t="shared" si="26"/>
        <v>5181.4419392</v>
      </c>
      <c r="M18" s="16">
        <f t="shared" si="26"/>
        <v>5372.3284555520004</v>
      </c>
      <c r="N18" s="16">
        <f t="shared" si="26"/>
        <v>5574.6681628851211</v>
      </c>
      <c r="O18" s="11"/>
      <c r="P18" s="17">
        <f t="shared" ref="P18" si="27">SUM(P16:P17)</f>
        <v>131.9607843137255</v>
      </c>
      <c r="Q18" s="17">
        <f t="shared" ref="Q18:V18" si="28">SUM(Q16:Q17)</f>
        <v>134.6</v>
      </c>
      <c r="R18" s="16">
        <f t="shared" si="28"/>
        <v>138.637998654</v>
      </c>
      <c r="S18" s="16">
        <f t="shared" si="28"/>
        <v>144.02199999999999</v>
      </c>
      <c r="T18" s="16">
        <f t="shared" si="28"/>
        <v>151.42499999999998</v>
      </c>
      <c r="U18" s="16">
        <f t="shared" si="28"/>
        <v>159.501</v>
      </c>
      <c r="V18" s="16">
        <f t="shared" si="28"/>
        <v>169.596</v>
      </c>
      <c r="X18" s="11"/>
      <c r="Y18" s="11"/>
      <c r="Z18" s="11"/>
      <c r="AA18" s="11"/>
      <c r="AB18" s="11"/>
      <c r="AC18" s="11"/>
      <c r="AD18" s="11"/>
      <c r="AE18" s="11"/>
      <c r="AF18" s="11"/>
    </row>
    <row r="19" spans="1:32" ht="14.25" customHeight="1" x14ac:dyDescent="0.3">
      <c r="A19" s="13" t="s">
        <v>28</v>
      </c>
      <c r="B19" s="16">
        <f t="shared" ref="B19" si="29">B18+B15</f>
        <v>231705.19607843136</v>
      </c>
      <c r="C19" s="16">
        <f t="shared" ref="C19:N19" si="30">C18+C15</f>
        <v>236339.3</v>
      </c>
      <c r="D19" s="16">
        <f t="shared" si="30"/>
        <v>241452.49997999999</v>
      </c>
      <c r="E19" s="16">
        <f t="shared" si="30"/>
        <v>247407</v>
      </c>
      <c r="F19" s="16">
        <f t="shared" si="30"/>
        <v>254292.9</v>
      </c>
      <c r="G19" s="16">
        <f t="shared" si="30"/>
        <v>261816.6</v>
      </c>
      <c r="H19" s="16">
        <f t="shared" si="30"/>
        <v>270069.89999999997</v>
      </c>
      <c r="I19" s="16">
        <f t="shared" si="30"/>
        <v>278766.2855</v>
      </c>
      <c r="J19" s="16">
        <f t="shared" si="30"/>
        <v>287853.71289249999</v>
      </c>
      <c r="K19" s="16">
        <f t="shared" si="30"/>
        <v>297353.09085348749</v>
      </c>
      <c r="L19" s="16">
        <f t="shared" si="30"/>
        <v>307286.51012794574</v>
      </c>
      <c r="M19" s="16">
        <f t="shared" si="30"/>
        <v>317677.36294722033</v>
      </c>
      <c r="N19" s="16">
        <f t="shared" si="30"/>
        <v>328550.35660682531</v>
      </c>
      <c r="O19" s="11"/>
      <c r="P19" s="17">
        <f t="shared" ref="P19" si="31">P18+P15</f>
        <v>10901.112549019608</v>
      </c>
      <c r="Q19" s="17">
        <f t="shared" ref="Q19:V19" si="32">Q18+Q15</f>
        <v>20420.9728</v>
      </c>
      <c r="R19" s="16">
        <f t="shared" si="32"/>
        <v>13393.127338654</v>
      </c>
      <c r="S19" s="16">
        <f t="shared" si="32"/>
        <v>13707.932410000001</v>
      </c>
      <c r="T19" s="16">
        <f t="shared" si="32"/>
        <v>14079.82725</v>
      </c>
      <c r="U19" s="16">
        <f t="shared" si="32"/>
        <v>14490.063740000001</v>
      </c>
      <c r="V19" s="16">
        <f t="shared" si="32"/>
        <v>14944.473369999998</v>
      </c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ht="14.25" customHeight="1" x14ac:dyDescent="0.3"/>
    <row r="21" spans="1:32" ht="14.25" customHeight="1" x14ac:dyDescent="0.3">
      <c r="AA21" s="6" t="s">
        <v>6</v>
      </c>
      <c r="AB21" s="6" t="s">
        <v>7</v>
      </c>
      <c r="AC21" s="6" t="s">
        <v>8</v>
      </c>
      <c r="AD21" s="6" t="s">
        <v>9</v>
      </c>
      <c r="AE21" s="6" t="s">
        <v>10</v>
      </c>
      <c r="AF21" s="6" t="s">
        <v>11</v>
      </c>
    </row>
    <row r="22" spans="1:32" ht="14.25" customHeight="1" x14ac:dyDescent="0.3">
      <c r="F22" s="42"/>
      <c r="Y22" s="18">
        <v>2025</v>
      </c>
      <c r="AA22" s="8">
        <f t="shared" ref="AA22:AF22" si="33">SUMPRODUCT(AA4:AA16,$Y$4:$Y$16,$Q$4:$Q$16)</f>
        <v>1088.3111020000001</v>
      </c>
      <c r="AB22" s="8">
        <f t="shared" si="33"/>
        <v>8094.3584131999996</v>
      </c>
      <c r="AC22" s="8">
        <f t="shared" si="33"/>
        <v>1538.6690848000003</v>
      </c>
      <c r="AD22" s="8">
        <f t="shared" si="33"/>
        <v>743.02221499999996</v>
      </c>
      <c r="AE22" s="8">
        <f t="shared" si="33"/>
        <v>0</v>
      </c>
      <c r="AF22" s="8">
        <f t="shared" si="33"/>
        <v>0</v>
      </c>
    </row>
    <row r="23" spans="1:32" ht="14.25" customHeight="1" x14ac:dyDescent="0.3">
      <c r="Y23" s="18">
        <v>2026</v>
      </c>
      <c r="AA23" s="8">
        <f t="shared" ref="AA23:AF23" si="34">SUMPRODUCT(AA4:AA16,$Y$4:$Y$16,$R$4:$R$16)</f>
        <v>760.46043506000001</v>
      </c>
      <c r="AB23" s="8">
        <f t="shared" si="34"/>
        <v>4340.355665596001</v>
      </c>
      <c r="AC23" s="8">
        <f t="shared" si="34"/>
        <v>856.72689734400012</v>
      </c>
      <c r="AD23" s="8">
        <f t="shared" si="34"/>
        <v>658.97064145000002</v>
      </c>
      <c r="AE23" s="8">
        <f t="shared" si="34"/>
        <v>0</v>
      </c>
      <c r="AF23" s="8">
        <f t="shared" si="34"/>
        <v>0</v>
      </c>
    </row>
    <row r="24" spans="1:32" ht="14.25" customHeight="1" x14ac:dyDescent="0.3">
      <c r="Y24" s="18">
        <v>2027</v>
      </c>
      <c r="AA24" s="8">
        <f t="shared" ref="AA24:AF24" si="35">SUMPRODUCT(AA4:AA16,$Y$4:$Y$16,$S$4:$S$16)</f>
        <v>790.87885246239989</v>
      </c>
      <c r="AB24" s="8">
        <f t="shared" si="35"/>
        <v>4460.9675362198404</v>
      </c>
      <c r="AC24" s="8">
        <f t="shared" si="35"/>
        <v>878.98210587776009</v>
      </c>
      <c r="AD24" s="8">
        <f t="shared" si="35"/>
        <v>679.674492751</v>
      </c>
      <c r="AE24" s="8">
        <f t="shared" si="35"/>
        <v>0</v>
      </c>
      <c r="AF24" s="8">
        <f t="shared" si="35"/>
        <v>0</v>
      </c>
    </row>
    <row r="25" spans="1:32" ht="14.25" customHeight="1" x14ac:dyDescent="0.3">
      <c r="Y25" s="18">
        <v>2028</v>
      </c>
      <c r="AA25" s="8">
        <f t="shared" ref="AA25:AF25" si="36">SUMPRODUCT(AA4:AA16,$Y$4:$Y$16,$T$4:$T$16)</f>
        <v>830.42288974500002</v>
      </c>
      <c r="AB25" s="8">
        <f t="shared" si="36"/>
        <v>4608.6942148762109</v>
      </c>
      <c r="AC25" s="8">
        <f t="shared" si="36"/>
        <v>905.8583016979901</v>
      </c>
      <c r="AD25" s="8">
        <f t="shared" si="36"/>
        <v>705.6270449238001</v>
      </c>
      <c r="AE25" s="8">
        <f t="shared" si="36"/>
        <v>0</v>
      </c>
      <c r="AF25" s="8">
        <f t="shared" si="36"/>
        <v>0</v>
      </c>
    </row>
    <row r="26" spans="1:32" ht="14.25" customHeight="1" x14ac:dyDescent="0.3">
      <c r="Y26" s="18">
        <v>2029</v>
      </c>
      <c r="AA26" s="8">
        <f t="shared" ref="AA26:AF26" si="37">SUMPRODUCT(AA4:AA16,$Y$4:$Y$16,$U$4:$U$16)</f>
        <v>876.09635739856003</v>
      </c>
      <c r="AB26" s="8">
        <f t="shared" si="37"/>
        <v>4774.7959242068409</v>
      </c>
      <c r="AC26" s="8">
        <f t="shared" si="37"/>
        <v>935.87515915424012</v>
      </c>
      <c r="AD26" s="8">
        <f t="shared" si="37"/>
        <v>735.11660344236009</v>
      </c>
      <c r="AE26" s="8">
        <f t="shared" si="37"/>
        <v>0</v>
      </c>
      <c r="AF26" s="8">
        <f t="shared" si="37"/>
        <v>0</v>
      </c>
    </row>
    <row r="27" spans="1:32" ht="14.25" customHeight="1" x14ac:dyDescent="0.3">
      <c r="Y27" s="18">
        <v>2030</v>
      </c>
      <c r="AA27" s="8">
        <f t="shared" ref="AA27:AF27" si="38">SUMPRODUCT(AA4:AA16,$Y$4:$Y$16,$V$4:$V$16)</f>
        <v>928.66265963659998</v>
      </c>
      <c r="AB27" s="8">
        <f t="shared" si="38"/>
        <v>4961.5155723819807</v>
      </c>
      <c r="AC27" s="8">
        <f t="shared" si="38"/>
        <v>969.41347835982015</v>
      </c>
      <c r="AD27" s="8">
        <f t="shared" si="38"/>
        <v>768.58099529660012</v>
      </c>
      <c r="AE27" s="8">
        <f t="shared" si="38"/>
        <v>0</v>
      </c>
      <c r="AF27" s="8">
        <f t="shared" si="38"/>
        <v>0</v>
      </c>
    </row>
    <row r="28" spans="1:32" ht="14.25" customHeight="1" x14ac:dyDescent="0.3"/>
    <row r="29" spans="1:32" ht="14.25" customHeight="1" x14ac:dyDescent="0.3"/>
    <row r="30" spans="1:32" ht="14.25" customHeight="1" x14ac:dyDescent="0.3"/>
    <row r="31" spans="1:32" ht="14.25" customHeight="1" x14ac:dyDescent="0.3"/>
    <row r="32" spans="1: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</sheetData>
  <mergeCells count="1">
    <mergeCell ref="O1:Q1"/>
  </mergeCells>
  <pageMargins left="0.7" right="0.7" top="0.75" bottom="0.75" header="0" footer="0"/>
  <pageSetup orientation="landscape"/>
  <ignoredErrors>
    <ignoredError sqref="I11:N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16"/>
  <sheetViews>
    <sheetView workbookViewId="0">
      <selection activeCell="A19" sqref="A19"/>
    </sheetView>
  </sheetViews>
  <sheetFormatPr defaultColWidth="14.44140625" defaultRowHeight="15" customHeight="1" x14ac:dyDescent="0.3"/>
  <cols>
    <col min="1" max="1" width="53.109375" customWidth="1"/>
    <col min="2" max="5" width="12.6640625" customWidth="1"/>
  </cols>
  <sheetData>
    <row r="1" spans="1:11" ht="15" customHeight="1" x14ac:dyDescent="0.3">
      <c r="A1" s="61" t="s">
        <v>86</v>
      </c>
    </row>
    <row r="2" spans="1:11" ht="15" customHeight="1" thickBot="1" x14ac:dyDescent="0.35">
      <c r="F2" s="50"/>
      <c r="G2" s="50"/>
    </row>
    <row r="3" spans="1:11" ht="27.6" thickBot="1" x14ac:dyDescent="0.35">
      <c r="A3" s="6"/>
      <c r="B3" s="6" t="s">
        <v>2</v>
      </c>
      <c r="C3" s="6" t="s">
        <v>2</v>
      </c>
      <c r="D3" s="6" t="s">
        <v>30</v>
      </c>
      <c r="E3" s="6" t="s">
        <v>30</v>
      </c>
      <c r="F3" s="6" t="s">
        <v>31</v>
      </c>
      <c r="G3" s="6" t="s">
        <v>32</v>
      </c>
    </row>
    <row r="4" spans="1:11" thickBot="1" x14ac:dyDescent="0.35">
      <c r="A4" s="6" t="s">
        <v>1</v>
      </c>
      <c r="B4" s="6" t="s">
        <v>33</v>
      </c>
      <c r="C4" s="6" t="s">
        <v>34</v>
      </c>
      <c r="D4" s="6" t="s">
        <v>33</v>
      </c>
      <c r="E4" s="6" t="s">
        <v>34</v>
      </c>
      <c r="F4" s="6" t="s">
        <v>33</v>
      </c>
      <c r="G4" s="6" t="s">
        <v>34</v>
      </c>
    </row>
    <row r="5" spans="1:11" thickBot="1" x14ac:dyDescent="0.35">
      <c r="A5" s="55" t="s">
        <v>35</v>
      </c>
      <c r="B5" s="60">
        <v>105.8464</v>
      </c>
      <c r="C5" s="8">
        <v>15255</v>
      </c>
      <c r="D5" s="10">
        <v>1496.8817240000001</v>
      </c>
      <c r="E5" s="8">
        <v>218486</v>
      </c>
      <c r="F5" s="21">
        <f>ROUND(B5/D5,4)</f>
        <v>7.0699999999999999E-2</v>
      </c>
      <c r="G5" s="21">
        <f>ROUND(C5/E5,4)</f>
        <v>6.9800000000000001E-2</v>
      </c>
    </row>
    <row r="6" spans="1:11" thickBot="1" x14ac:dyDescent="0.35">
      <c r="A6" s="56" t="s">
        <v>36</v>
      </c>
      <c r="B6" s="10">
        <v>0.40681200000000001</v>
      </c>
      <c r="C6" s="8">
        <v>82</v>
      </c>
      <c r="D6" s="10">
        <v>60.386221999999997</v>
      </c>
      <c r="E6" s="8">
        <v>14241</v>
      </c>
      <c r="F6" s="51">
        <v>0.1447</v>
      </c>
      <c r="G6" s="21">
        <f>ROUND(C6/E6,4)</f>
        <v>5.7999999999999996E-3</v>
      </c>
      <c r="I6" s="52" t="s">
        <v>79</v>
      </c>
      <c r="J6" s="52"/>
      <c r="K6" s="52"/>
    </row>
    <row r="7" spans="1:11" thickBot="1" x14ac:dyDescent="0.35">
      <c r="A7" s="56" t="s">
        <v>37</v>
      </c>
      <c r="B7" s="10">
        <v>0.68332800000000005</v>
      </c>
      <c r="C7" s="8">
        <v>58</v>
      </c>
      <c r="D7" s="10">
        <v>33.631126999999999</v>
      </c>
      <c r="E7" s="8">
        <v>6139</v>
      </c>
      <c r="F7" s="21">
        <f>ROUND(B7/D7,4)</f>
        <v>2.0299999999999999E-2</v>
      </c>
      <c r="G7" s="21">
        <f>ROUND(C7/E7,4)</f>
        <v>9.4000000000000004E-3</v>
      </c>
    </row>
    <row r="8" spans="1:11" thickBot="1" x14ac:dyDescent="0.35">
      <c r="A8" s="56" t="s">
        <v>38</v>
      </c>
      <c r="B8" s="10">
        <v>4.4635259999999999</v>
      </c>
      <c r="C8" s="8">
        <v>472</v>
      </c>
      <c r="D8" s="10">
        <v>70.227723999999995</v>
      </c>
      <c r="E8" s="8">
        <v>7387</v>
      </c>
      <c r="F8" s="21">
        <f t="shared" ref="F8" si="0">B8/D8</f>
        <v>6.3557890613114565E-2</v>
      </c>
      <c r="G8" s="21">
        <f>ROUND(C8/E8,4)</f>
        <v>6.3899999999999998E-2</v>
      </c>
    </row>
    <row r="9" spans="1:11" thickBot="1" x14ac:dyDescent="0.35">
      <c r="A9" s="56" t="s">
        <v>82</v>
      </c>
      <c r="B9" s="57" t="s">
        <v>85</v>
      </c>
      <c r="C9" s="58"/>
      <c r="D9" s="58"/>
      <c r="E9" s="58"/>
      <c r="F9" s="58"/>
      <c r="G9" s="59"/>
    </row>
    <row r="10" spans="1:11" thickBot="1" x14ac:dyDescent="0.35">
      <c r="A10" s="55" t="s">
        <v>39</v>
      </c>
      <c r="B10" s="10">
        <v>0.66272399999999998</v>
      </c>
      <c r="C10" s="8">
        <v>197</v>
      </c>
      <c r="D10" s="10">
        <v>78.633297999999996</v>
      </c>
      <c r="E10" s="8">
        <v>15949</v>
      </c>
      <c r="F10" s="21">
        <f>B10/D10</f>
        <v>8.4280326128506021E-3</v>
      </c>
      <c r="G10" s="21">
        <v>0</v>
      </c>
    </row>
    <row r="11" spans="1:11" s="27" customFormat="1" thickBot="1" x14ac:dyDescent="0.35">
      <c r="A11" s="56" t="s">
        <v>83</v>
      </c>
      <c r="B11" s="57" t="s">
        <v>85</v>
      </c>
      <c r="C11" s="58"/>
      <c r="D11" s="58"/>
      <c r="E11" s="58"/>
      <c r="F11" s="58"/>
      <c r="G11" s="59"/>
    </row>
    <row r="12" spans="1:11" thickBot="1" x14ac:dyDescent="0.35">
      <c r="A12" s="56" t="s">
        <v>40</v>
      </c>
      <c r="B12" s="10">
        <v>2.1622910000000002</v>
      </c>
      <c r="C12" s="8">
        <v>162</v>
      </c>
      <c r="D12" s="10">
        <v>18.677779999999998</v>
      </c>
      <c r="E12" s="8">
        <v>2408</v>
      </c>
      <c r="F12" s="21">
        <f>ROUND(B12/D12,4)</f>
        <v>0.1158</v>
      </c>
      <c r="G12" s="21">
        <f>ROUND(C12/E12,4)</f>
        <v>6.7299999999999999E-2</v>
      </c>
    </row>
    <row r="13" spans="1:11" thickBot="1" x14ac:dyDescent="0.35">
      <c r="A13" s="56" t="s">
        <v>84</v>
      </c>
      <c r="B13" s="57" t="s">
        <v>85</v>
      </c>
      <c r="C13" s="58"/>
      <c r="D13" s="58"/>
      <c r="E13" s="58"/>
      <c r="F13" s="58"/>
      <c r="G13" s="59"/>
    </row>
    <row r="14" spans="1:11" ht="14.4" x14ac:dyDescent="0.3">
      <c r="A14" s="27"/>
      <c r="B14" s="27"/>
      <c r="C14" s="27"/>
      <c r="D14" s="27"/>
      <c r="E14" s="27"/>
      <c r="F14" s="27"/>
      <c r="G14" s="27"/>
    </row>
    <row r="15" spans="1:11" ht="15" customHeight="1" x14ac:dyDescent="0.3">
      <c r="A15" s="27"/>
      <c r="B15" s="27"/>
      <c r="C15" s="27"/>
      <c r="D15" s="27"/>
      <c r="E15" s="27"/>
      <c r="F15" s="27"/>
      <c r="G15" s="27"/>
    </row>
    <row r="16" spans="1:11" ht="15" customHeight="1" x14ac:dyDescent="0.3">
      <c r="A16" s="27"/>
      <c r="B16" s="27"/>
      <c r="C16" s="27"/>
      <c r="D16" s="27"/>
      <c r="E16" s="27"/>
      <c r="F16" s="27"/>
      <c r="G16" s="27"/>
    </row>
  </sheetData>
  <mergeCells count="4">
    <mergeCell ref="F2:G2"/>
    <mergeCell ref="B13:G13"/>
    <mergeCell ref="B11:G11"/>
    <mergeCell ref="B9:G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5:B8"/>
  <sheetViews>
    <sheetView workbookViewId="0"/>
  </sheetViews>
  <sheetFormatPr defaultColWidth="14.44140625" defaultRowHeight="15" customHeight="1" x14ac:dyDescent="0.3"/>
  <cols>
    <col min="1" max="1" width="33.109375" customWidth="1"/>
    <col min="2" max="2" width="16.6640625" customWidth="1"/>
  </cols>
  <sheetData>
    <row r="5" spans="1:2" ht="15" customHeight="1" x14ac:dyDescent="0.3">
      <c r="A5" s="6"/>
      <c r="B5" s="6" t="s">
        <v>41</v>
      </c>
    </row>
    <row r="6" spans="1:2" ht="15" customHeight="1" x14ac:dyDescent="0.3">
      <c r="A6" s="7" t="s">
        <v>42</v>
      </c>
      <c r="B6" s="8">
        <v>117</v>
      </c>
    </row>
    <row r="7" spans="1:2" ht="15" customHeight="1" x14ac:dyDescent="0.3">
      <c r="A7" s="7" t="s">
        <v>43</v>
      </c>
      <c r="B7" s="8">
        <v>10</v>
      </c>
    </row>
    <row r="8" spans="1:2" ht="15" customHeight="1" x14ac:dyDescent="0.3">
      <c r="A8" s="13" t="s">
        <v>44</v>
      </c>
      <c r="B8" s="22">
        <f>B7/B6</f>
        <v>8.5470085470085472E-2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F21"/>
  <sheetViews>
    <sheetView workbookViewId="0"/>
  </sheetViews>
  <sheetFormatPr defaultColWidth="14.44140625" defaultRowHeight="15" customHeight="1" x14ac:dyDescent="0.3"/>
  <cols>
    <col min="1" max="1" width="40.44140625" customWidth="1"/>
    <col min="2" max="2" width="25.33203125" customWidth="1"/>
    <col min="3" max="3" width="6.6640625" customWidth="1"/>
    <col min="5" max="5" width="18" customWidth="1"/>
  </cols>
  <sheetData>
    <row r="2" spans="1:6" ht="15" customHeight="1" x14ac:dyDescent="0.3">
      <c r="A2" s="6" t="s">
        <v>45</v>
      </c>
      <c r="B2" s="6" t="s">
        <v>46</v>
      </c>
    </row>
    <row r="3" spans="1:6" ht="15" customHeight="1" x14ac:dyDescent="0.3">
      <c r="A3" s="23" t="s">
        <v>47</v>
      </c>
      <c r="B3" s="21">
        <f>F11</f>
        <v>0.14466721281350861</v>
      </c>
    </row>
    <row r="4" spans="1:6" ht="15" customHeight="1" x14ac:dyDescent="0.3">
      <c r="A4" s="23" t="s">
        <v>48</v>
      </c>
      <c r="B4" s="21">
        <f>share!G6</f>
        <v>5.7999999999999996E-3</v>
      </c>
    </row>
    <row r="7" spans="1:6" ht="15" customHeight="1" x14ac:dyDescent="0.3">
      <c r="A7" s="6" t="s">
        <v>49</v>
      </c>
      <c r="B7" s="6" t="s">
        <v>50</v>
      </c>
    </row>
    <row r="8" spans="1:6" ht="15" customHeight="1" x14ac:dyDescent="0.3">
      <c r="A8" s="20" t="s">
        <v>51</v>
      </c>
      <c r="B8" s="24">
        <v>276086993</v>
      </c>
      <c r="D8" s="20" t="s">
        <v>52</v>
      </c>
      <c r="F8" s="25">
        <f>B8/B21</f>
        <v>0.3709415713166887</v>
      </c>
    </row>
    <row r="9" spans="1:6" ht="15" customHeight="1" x14ac:dyDescent="0.3">
      <c r="A9" s="20" t="s">
        <v>53</v>
      </c>
      <c r="B9" s="24">
        <v>19277143</v>
      </c>
      <c r="D9" s="20" t="s">
        <v>54</v>
      </c>
      <c r="F9" s="25">
        <v>0.39</v>
      </c>
    </row>
    <row r="10" spans="1:6" ht="15" customHeight="1" x14ac:dyDescent="0.3">
      <c r="A10" s="20" t="s">
        <v>55</v>
      </c>
      <c r="B10" s="24">
        <v>1997237</v>
      </c>
    </row>
    <row r="11" spans="1:6" ht="15" customHeight="1" x14ac:dyDescent="0.3">
      <c r="A11" s="20" t="s">
        <v>56</v>
      </c>
      <c r="B11" s="24">
        <v>7151451</v>
      </c>
      <c r="D11" s="20" t="s">
        <v>57</v>
      </c>
      <c r="F11" s="25">
        <f>F8*F9</f>
        <v>0.14466721281350861</v>
      </c>
    </row>
    <row r="12" spans="1:6" ht="15" customHeight="1" x14ac:dyDescent="0.3">
      <c r="A12" s="20" t="s">
        <v>58</v>
      </c>
      <c r="B12" s="24">
        <v>712692</v>
      </c>
    </row>
    <row r="13" spans="1:6" ht="15" customHeight="1" x14ac:dyDescent="0.3">
      <c r="A13" s="20" t="s">
        <v>59</v>
      </c>
      <c r="B13" s="24">
        <v>4769690</v>
      </c>
    </row>
    <row r="14" spans="1:6" ht="15" customHeight="1" x14ac:dyDescent="0.3">
      <c r="A14" s="20" t="s">
        <v>60</v>
      </c>
      <c r="B14" s="24">
        <v>1380958</v>
      </c>
    </row>
    <row r="15" spans="1:6" ht="15" customHeight="1" x14ac:dyDescent="0.3">
      <c r="A15" s="20" t="s">
        <v>61</v>
      </c>
      <c r="B15" s="20">
        <v>0</v>
      </c>
    </row>
    <row r="16" spans="1:6" ht="15" customHeight="1" x14ac:dyDescent="0.3">
      <c r="A16" s="20" t="s">
        <v>62</v>
      </c>
      <c r="B16" s="24">
        <v>2945565</v>
      </c>
    </row>
    <row r="17" spans="1:2" ht="14.4" x14ac:dyDescent="0.3">
      <c r="A17" s="20" t="s">
        <v>63</v>
      </c>
      <c r="B17" s="20">
        <v>0</v>
      </c>
    </row>
    <row r="18" spans="1:2" ht="14.4" x14ac:dyDescent="0.3">
      <c r="A18" s="20" t="s">
        <v>64</v>
      </c>
      <c r="B18" s="24">
        <v>23510679</v>
      </c>
    </row>
    <row r="19" spans="1:2" ht="14.4" x14ac:dyDescent="0.3">
      <c r="A19" s="20" t="s">
        <v>65</v>
      </c>
      <c r="B19" s="24">
        <v>394666116</v>
      </c>
    </row>
    <row r="20" spans="1:2" ht="14.4" x14ac:dyDescent="0.3">
      <c r="A20" s="20" t="s">
        <v>66</v>
      </c>
      <c r="B20" s="24">
        <v>11788486</v>
      </c>
    </row>
    <row r="21" spans="1:2" ht="14.4" x14ac:dyDescent="0.3">
      <c r="A21" s="20" t="s">
        <v>67</v>
      </c>
      <c r="B21" s="26">
        <v>744287010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kWhkW</vt:lpstr>
      <vt:lpstr>kWh</vt:lpstr>
      <vt:lpstr>kW</vt:lpstr>
      <vt:lpstr>share</vt:lpstr>
      <vt:lpstr>IEE</vt:lpstr>
      <vt:lpstr>sbl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Leyten, Karen</dc:creator>
  <cp:lastModifiedBy>Duong, Cuc</cp:lastModifiedBy>
  <dcterms:created xsi:type="dcterms:W3CDTF">2025-10-31T19:52:15Z</dcterms:created>
  <dcterms:modified xsi:type="dcterms:W3CDTF">2025-11-04T00:04:40Z</dcterms:modified>
</cp:coreProperties>
</file>