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1MAbnawzHiREfiYoF2TSMyyvc8PX773_\"/>
    </mc:Choice>
  </mc:AlternateContent>
  <xr:revisionPtr revIDLastSave="0" documentId="13_ncr:1_{FE4125AF-066A-4B8D-ACDF-C149B96A3C77}" xr6:coauthVersionLast="47" xr6:coauthVersionMax="47" xr10:uidLastSave="{00000000-0000-0000-0000-000000000000}"/>
  <bookViews>
    <workbookView xWindow="28680" yWindow="-45" windowWidth="29040" windowHeight="15720" activeTab="4" xr2:uid="{00000000-000D-0000-FFFF-FFFF00000000}"/>
  </bookViews>
  <sheets>
    <sheet name="2026-FULL" sheetId="1" r:id="rId1"/>
    <sheet name="2027-FULL" sheetId="2" r:id="rId2"/>
    <sheet name="2028-FULL" sheetId="3" r:id="rId3"/>
    <sheet name="2029-FULL" sheetId="4" r:id="rId4"/>
    <sheet name="2030-FULL" sheetId="5" r:id="rId5"/>
    <sheet name="2026 PDF" sheetId="6" r:id="rId6"/>
    <sheet name="2027 PDF" sheetId="7" r:id="rId7"/>
    <sheet name="2028 PDF" sheetId="8" r:id="rId8"/>
    <sheet name="2029 PDF" sheetId="9" r:id="rId9"/>
    <sheet name="2030 PDF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4" roundtripDataChecksum="a4cBKLyVziY4xA2qf5T5I2zjuqB1E1AYiiy9tq+FugU="/>
    </ext>
  </extLst>
</workbook>
</file>

<file path=xl/calcChain.xml><?xml version="1.0" encoding="utf-8"?>
<calcChain xmlns="http://schemas.openxmlformats.org/spreadsheetml/2006/main">
  <c r="C52" i="10" l="1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H27" i="10"/>
  <c r="G27" i="10"/>
  <c r="F27" i="10"/>
  <c r="E27" i="10"/>
  <c r="D27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F11" i="10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H27" i="9"/>
  <c r="G27" i="9"/>
  <c r="F27" i="9"/>
  <c r="E27" i="9"/>
  <c r="D27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F11" i="9"/>
  <c r="D11" i="9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H27" i="8"/>
  <c r="G27" i="8"/>
  <c r="F27" i="8"/>
  <c r="E27" i="8"/>
  <c r="D27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F11" i="8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H27" i="7"/>
  <c r="G27" i="7"/>
  <c r="F27" i="7"/>
  <c r="E27" i="7"/>
  <c r="D27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2" i="7"/>
  <c r="B12" i="7"/>
  <c r="A12" i="7"/>
  <c r="F11" i="7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H27" i="6"/>
  <c r="G27" i="6"/>
  <c r="F27" i="6"/>
  <c r="E27" i="6"/>
  <c r="D27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F11" i="6"/>
  <c r="F46" i="5"/>
  <c r="G46" i="5" s="1"/>
  <c r="I46" i="5" s="1"/>
  <c r="K46" i="5" s="1"/>
  <c r="E46" i="5"/>
  <c r="D46" i="5"/>
  <c r="H46" i="5" s="1"/>
  <c r="F45" i="5"/>
  <c r="H45" i="5" s="1"/>
  <c r="D45" i="5"/>
  <c r="E45" i="5" s="1"/>
  <c r="F44" i="5"/>
  <c r="E44" i="5"/>
  <c r="D44" i="5"/>
  <c r="G43" i="5"/>
  <c r="F43" i="5"/>
  <c r="D43" i="5"/>
  <c r="E43" i="5" s="1"/>
  <c r="F42" i="5"/>
  <c r="E42" i="5"/>
  <c r="D42" i="5"/>
  <c r="H41" i="5"/>
  <c r="M41" i="5" s="1"/>
  <c r="F41" i="5"/>
  <c r="G41" i="5" s="1"/>
  <c r="D41" i="5"/>
  <c r="E41" i="5" s="1"/>
  <c r="H40" i="5"/>
  <c r="G40" i="5"/>
  <c r="F40" i="5"/>
  <c r="E40" i="5"/>
  <c r="I40" i="5" s="1"/>
  <c r="K40" i="5" s="1"/>
  <c r="D40" i="5"/>
  <c r="M39" i="5"/>
  <c r="J39" i="5"/>
  <c r="D45" i="10" s="1"/>
  <c r="H39" i="5"/>
  <c r="F39" i="5"/>
  <c r="G39" i="5" s="1"/>
  <c r="I39" i="5" s="1"/>
  <c r="K39" i="5" s="1"/>
  <c r="D39" i="5"/>
  <c r="E39" i="5" s="1"/>
  <c r="G38" i="5"/>
  <c r="I38" i="5" s="1"/>
  <c r="K38" i="5" s="1"/>
  <c r="F38" i="5"/>
  <c r="H38" i="5" s="1"/>
  <c r="E38" i="5"/>
  <c r="D38" i="5"/>
  <c r="F37" i="5"/>
  <c r="H37" i="5" s="1"/>
  <c r="J37" i="5" s="1"/>
  <c r="D43" i="10" s="1"/>
  <c r="D37" i="5"/>
  <c r="E37" i="5" s="1"/>
  <c r="H36" i="5"/>
  <c r="J36" i="5" s="1"/>
  <c r="D42" i="10" s="1"/>
  <c r="G36" i="5"/>
  <c r="I36" i="5" s="1"/>
  <c r="K36" i="5" s="1"/>
  <c r="F36" i="5"/>
  <c r="E36" i="5"/>
  <c r="D36" i="5"/>
  <c r="G35" i="5"/>
  <c r="I35" i="5" s="1"/>
  <c r="K35" i="5" s="1"/>
  <c r="F35" i="5"/>
  <c r="H35" i="5" s="1"/>
  <c r="D35" i="5"/>
  <c r="E35" i="5" s="1"/>
  <c r="F34" i="5"/>
  <c r="E34" i="5"/>
  <c r="D34" i="5"/>
  <c r="F33" i="5"/>
  <c r="G33" i="5" s="1"/>
  <c r="D33" i="5"/>
  <c r="M32" i="5"/>
  <c r="J32" i="5"/>
  <c r="D38" i="10" s="1"/>
  <c r="H32" i="5"/>
  <c r="F32" i="5"/>
  <c r="G32" i="5" s="1"/>
  <c r="I32" i="5" s="1"/>
  <c r="K32" i="5" s="1"/>
  <c r="E32" i="5"/>
  <c r="D32" i="5"/>
  <c r="I31" i="5"/>
  <c r="K31" i="5" s="1"/>
  <c r="H31" i="5"/>
  <c r="M31" i="5" s="1"/>
  <c r="F31" i="5"/>
  <c r="G31" i="5" s="1"/>
  <c r="D31" i="5"/>
  <c r="E31" i="5" s="1"/>
  <c r="H30" i="5"/>
  <c r="F30" i="5"/>
  <c r="G30" i="5" s="1"/>
  <c r="I30" i="5" s="1"/>
  <c r="K30" i="5" s="1"/>
  <c r="E30" i="5"/>
  <c r="D30" i="5"/>
  <c r="C29" i="5"/>
  <c r="C35" i="10" s="1"/>
  <c r="B29" i="5"/>
  <c r="G28" i="5"/>
  <c r="F28" i="5"/>
  <c r="H28" i="5" s="1"/>
  <c r="E28" i="5"/>
  <c r="D28" i="5"/>
  <c r="F27" i="5"/>
  <c r="D27" i="5"/>
  <c r="E27" i="5" s="1"/>
  <c r="K26" i="5"/>
  <c r="E32" i="10" s="1"/>
  <c r="G26" i="5"/>
  <c r="I26" i="5" s="1"/>
  <c r="F26" i="5"/>
  <c r="H26" i="5" s="1"/>
  <c r="J26" i="5" s="1"/>
  <c r="D32" i="10" s="1"/>
  <c r="D26" i="5"/>
  <c r="E26" i="5" s="1"/>
  <c r="F25" i="5"/>
  <c r="H25" i="5" s="1"/>
  <c r="D25" i="5"/>
  <c r="E25" i="5" s="1"/>
  <c r="M24" i="5"/>
  <c r="G30" i="10" s="1"/>
  <c r="J24" i="5"/>
  <c r="D30" i="10" s="1"/>
  <c r="I24" i="5"/>
  <c r="K24" i="5" s="1"/>
  <c r="E30" i="10" s="1"/>
  <c r="H24" i="5"/>
  <c r="F24" i="5"/>
  <c r="G24" i="5" s="1"/>
  <c r="E24" i="5"/>
  <c r="D24" i="5"/>
  <c r="I23" i="5"/>
  <c r="K23" i="5" s="1"/>
  <c r="G23" i="5"/>
  <c r="F23" i="5"/>
  <c r="D23" i="5"/>
  <c r="E23" i="5" s="1"/>
  <c r="F22" i="5"/>
  <c r="D22" i="5"/>
  <c r="E22" i="5" s="1"/>
  <c r="F20" i="5"/>
  <c r="E20" i="5"/>
  <c r="D20" i="5"/>
  <c r="J19" i="5"/>
  <c r="D25" i="10" s="1"/>
  <c r="G19" i="5"/>
  <c r="I19" i="5" s="1"/>
  <c r="K19" i="5" s="1"/>
  <c r="F19" i="5"/>
  <c r="H19" i="5" s="1"/>
  <c r="M19" i="5" s="1"/>
  <c r="D19" i="5"/>
  <c r="E19" i="5" s="1"/>
  <c r="F18" i="5"/>
  <c r="H18" i="5" s="1"/>
  <c r="E18" i="5"/>
  <c r="D18" i="5"/>
  <c r="F17" i="5"/>
  <c r="G17" i="5" s="1"/>
  <c r="D17" i="5"/>
  <c r="F16" i="5"/>
  <c r="D16" i="5"/>
  <c r="E16" i="5" s="1"/>
  <c r="F15" i="5"/>
  <c r="E15" i="5"/>
  <c r="D15" i="5"/>
  <c r="M14" i="5"/>
  <c r="G20" i="10" s="1"/>
  <c r="H14" i="5"/>
  <c r="J14" i="5" s="1"/>
  <c r="D20" i="10" s="1"/>
  <c r="F14" i="5"/>
  <c r="G14" i="5" s="1"/>
  <c r="D14" i="5"/>
  <c r="E14" i="5" s="1"/>
  <c r="M13" i="5"/>
  <c r="J13" i="5"/>
  <c r="D19" i="10" s="1"/>
  <c r="G13" i="5"/>
  <c r="I13" i="5" s="1"/>
  <c r="K13" i="5" s="1"/>
  <c r="F13" i="5"/>
  <c r="H13" i="5" s="1"/>
  <c r="D13" i="5"/>
  <c r="E13" i="5" s="1"/>
  <c r="F12" i="5"/>
  <c r="D12" i="5"/>
  <c r="E12" i="5" s="1"/>
  <c r="M11" i="5"/>
  <c r="J11" i="5"/>
  <c r="D17" i="10" s="1"/>
  <c r="H11" i="5"/>
  <c r="F11" i="5"/>
  <c r="G11" i="5" s="1"/>
  <c r="E11" i="5"/>
  <c r="I11" i="5" s="1"/>
  <c r="K11" i="5" s="1"/>
  <c r="E17" i="10" s="1"/>
  <c r="D11" i="5"/>
  <c r="G10" i="5"/>
  <c r="I10" i="5" s="1"/>
  <c r="K10" i="5" s="1"/>
  <c r="F10" i="5"/>
  <c r="D10" i="5"/>
  <c r="E10" i="5" s="1"/>
  <c r="F9" i="5"/>
  <c r="H9" i="5" s="1"/>
  <c r="M9" i="5" s="1"/>
  <c r="D9" i="5"/>
  <c r="E9" i="5" s="1"/>
  <c r="F8" i="5"/>
  <c r="E8" i="5"/>
  <c r="D8" i="5"/>
  <c r="M7" i="5"/>
  <c r="J7" i="5"/>
  <c r="D13" i="10" s="1"/>
  <c r="I7" i="5"/>
  <c r="K7" i="5" s="1"/>
  <c r="G7" i="5"/>
  <c r="F7" i="5"/>
  <c r="H7" i="5" s="1"/>
  <c r="D7" i="5"/>
  <c r="E7" i="5" s="1"/>
  <c r="G6" i="5"/>
  <c r="F6" i="5"/>
  <c r="H6" i="5" s="1"/>
  <c r="D6" i="5"/>
  <c r="E6" i="5" s="1"/>
  <c r="I6" i="5" s="1"/>
  <c r="K6" i="5" s="1"/>
  <c r="M5" i="5"/>
  <c r="K5" i="5"/>
  <c r="E11" i="10" s="1"/>
  <c r="J5" i="5"/>
  <c r="D11" i="10" s="1"/>
  <c r="F46" i="4"/>
  <c r="H46" i="4" s="1"/>
  <c r="E46" i="4"/>
  <c r="D46" i="4"/>
  <c r="F45" i="4"/>
  <c r="D45" i="4"/>
  <c r="E45" i="4" s="1"/>
  <c r="I44" i="4"/>
  <c r="K44" i="4" s="1"/>
  <c r="E50" i="9" s="1"/>
  <c r="H44" i="4"/>
  <c r="G44" i="4"/>
  <c r="F44" i="4"/>
  <c r="E44" i="4"/>
  <c r="D44" i="4"/>
  <c r="G43" i="4"/>
  <c r="F43" i="4"/>
  <c r="D43" i="4"/>
  <c r="E43" i="4" s="1"/>
  <c r="G42" i="4"/>
  <c r="I42" i="4" s="1"/>
  <c r="K42" i="4" s="1"/>
  <c r="F42" i="4"/>
  <c r="H42" i="4" s="1"/>
  <c r="J42" i="4" s="1"/>
  <c r="D42" i="4"/>
  <c r="E42" i="4" s="1"/>
  <c r="G41" i="4"/>
  <c r="I41" i="4" s="1"/>
  <c r="K41" i="4" s="1"/>
  <c r="F41" i="4"/>
  <c r="H41" i="4" s="1"/>
  <c r="J41" i="4" s="1"/>
  <c r="E41" i="4"/>
  <c r="D41" i="4"/>
  <c r="F40" i="4"/>
  <c r="E40" i="4"/>
  <c r="D40" i="4"/>
  <c r="G39" i="4"/>
  <c r="F39" i="4"/>
  <c r="D39" i="4"/>
  <c r="E39" i="4" s="1"/>
  <c r="F38" i="4"/>
  <c r="D38" i="4"/>
  <c r="E38" i="4" s="1"/>
  <c r="H37" i="4"/>
  <c r="F37" i="4"/>
  <c r="G37" i="4" s="1"/>
  <c r="E37" i="4"/>
  <c r="D37" i="4"/>
  <c r="H36" i="4"/>
  <c r="J36" i="4" s="1"/>
  <c r="G36" i="4"/>
  <c r="I36" i="4" s="1"/>
  <c r="K36" i="4" s="1"/>
  <c r="F36" i="4"/>
  <c r="D36" i="4"/>
  <c r="E36" i="4" s="1"/>
  <c r="J35" i="4"/>
  <c r="F35" i="4"/>
  <c r="H35" i="4" s="1"/>
  <c r="D35" i="4"/>
  <c r="E35" i="4" s="1"/>
  <c r="J34" i="4"/>
  <c r="I34" i="4"/>
  <c r="K34" i="4" s="1"/>
  <c r="G34" i="4"/>
  <c r="F34" i="4"/>
  <c r="H34" i="4" s="1"/>
  <c r="E34" i="4"/>
  <c r="D34" i="4"/>
  <c r="G33" i="4"/>
  <c r="I33" i="4" s="1"/>
  <c r="K33" i="4" s="1"/>
  <c r="F33" i="4"/>
  <c r="H33" i="4" s="1"/>
  <c r="D33" i="4"/>
  <c r="E33" i="4" s="1"/>
  <c r="G32" i="4"/>
  <c r="F32" i="4"/>
  <c r="D32" i="4"/>
  <c r="E32" i="4" s="1"/>
  <c r="G31" i="4"/>
  <c r="F31" i="4"/>
  <c r="D31" i="4"/>
  <c r="F30" i="4"/>
  <c r="H30" i="4" s="1"/>
  <c r="M30" i="4" s="1"/>
  <c r="D30" i="4"/>
  <c r="E30" i="4" s="1"/>
  <c r="C29" i="4"/>
  <c r="B29" i="4"/>
  <c r="B35" i="9" s="1"/>
  <c r="F28" i="4"/>
  <c r="D28" i="4"/>
  <c r="E28" i="4" s="1"/>
  <c r="F27" i="4"/>
  <c r="E27" i="4"/>
  <c r="D27" i="4"/>
  <c r="H26" i="4"/>
  <c r="J26" i="4" s="1"/>
  <c r="F26" i="4"/>
  <c r="G26" i="4" s="1"/>
  <c r="E26" i="4"/>
  <c r="I26" i="4" s="1"/>
  <c r="K26" i="4" s="1"/>
  <c r="E32" i="9" s="1"/>
  <c r="D26" i="4"/>
  <c r="H25" i="4"/>
  <c r="G25" i="4"/>
  <c r="I25" i="4" s="1"/>
  <c r="K25" i="4" s="1"/>
  <c r="F25" i="4"/>
  <c r="E25" i="4"/>
  <c r="D25" i="4"/>
  <c r="F24" i="4"/>
  <c r="H24" i="4" s="1"/>
  <c r="D24" i="4"/>
  <c r="E24" i="4" s="1"/>
  <c r="I23" i="4"/>
  <c r="K23" i="4" s="1"/>
  <c r="H23" i="4"/>
  <c r="J23" i="4" s="1"/>
  <c r="F23" i="4"/>
  <c r="G23" i="4" s="1"/>
  <c r="E23" i="4"/>
  <c r="D23" i="4"/>
  <c r="G22" i="4"/>
  <c r="I22" i="4" s="1"/>
  <c r="K22" i="4" s="1"/>
  <c r="F22" i="4"/>
  <c r="D22" i="4"/>
  <c r="E22" i="4" s="1"/>
  <c r="F20" i="4"/>
  <c r="G20" i="4" s="1"/>
  <c r="I20" i="4" s="1"/>
  <c r="K20" i="4" s="1"/>
  <c r="E20" i="4"/>
  <c r="D20" i="4"/>
  <c r="K19" i="4"/>
  <c r="E25" i="9" s="1"/>
  <c r="H19" i="4"/>
  <c r="J19" i="4" s="1"/>
  <c r="D25" i="9" s="1"/>
  <c r="G19" i="4"/>
  <c r="F19" i="4"/>
  <c r="E19" i="4"/>
  <c r="I19" i="4" s="1"/>
  <c r="D19" i="4"/>
  <c r="J18" i="4"/>
  <c r="D24" i="9" s="1"/>
  <c r="H18" i="4"/>
  <c r="F18" i="4"/>
  <c r="G18" i="4" s="1"/>
  <c r="I18" i="4" s="1"/>
  <c r="K18" i="4" s="1"/>
  <c r="D18" i="4"/>
  <c r="E18" i="4" s="1"/>
  <c r="G17" i="4"/>
  <c r="I17" i="4" s="1"/>
  <c r="K17" i="4" s="1"/>
  <c r="F17" i="4"/>
  <c r="H17" i="4" s="1"/>
  <c r="E17" i="4"/>
  <c r="D17" i="4"/>
  <c r="H16" i="4"/>
  <c r="F16" i="4"/>
  <c r="G16" i="4" s="1"/>
  <c r="D16" i="4"/>
  <c r="E16" i="4" s="1"/>
  <c r="F15" i="4"/>
  <c r="G15" i="4" s="1"/>
  <c r="I15" i="4" s="1"/>
  <c r="K15" i="4" s="1"/>
  <c r="D15" i="4"/>
  <c r="E15" i="4" s="1"/>
  <c r="F14" i="4"/>
  <c r="E14" i="4"/>
  <c r="D14" i="4"/>
  <c r="F13" i="4"/>
  <c r="H13" i="4" s="1"/>
  <c r="J13" i="4" s="1"/>
  <c r="D19" i="9" s="1"/>
  <c r="E13" i="4"/>
  <c r="D13" i="4"/>
  <c r="F12" i="4"/>
  <c r="D12" i="4"/>
  <c r="E12" i="4" s="1"/>
  <c r="F11" i="4"/>
  <c r="G11" i="4" s="1"/>
  <c r="E11" i="4"/>
  <c r="D11" i="4"/>
  <c r="H11" i="4" s="1"/>
  <c r="H10" i="4"/>
  <c r="J10" i="4" s="1"/>
  <c r="D16" i="9" s="1"/>
  <c r="G10" i="4"/>
  <c r="F10" i="4"/>
  <c r="D10" i="4"/>
  <c r="E10" i="4" s="1"/>
  <c r="J9" i="4"/>
  <c r="D15" i="9" s="1"/>
  <c r="F9" i="4"/>
  <c r="H9" i="4" s="1"/>
  <c r="D9" i="4"/>
  <c r="E9" i="4" s="1"/>
  <c r="F8" i="4"/>
  <c r="G8" i="4" s="1"/>
  <c r="I8" i="4" s="1"/>
  <c r="K8" i="4" s="1"/>
  <c r="E8" i="4"/>
  <c r="D8" i="4"/>
  <c r="G7" i="4"/>
  <c r="I7" i="4" s="1"/>
  <c r="K7" i="4" s="1"/>
  <c r="F7" i="4"/>
  <c r="E7" i="4"/>
  <c r="D7" i="4"/>
  <c r="H7" i="4" s="1"/>
  <c r="F6" i="4"/>
  <c r="H6" i="4" s="1"/>
  <c r="D6" i="4"/>
  <c r="E6" i="4" s="1"/>
  <c r="M5" i="4"/>
  <c r="K5" i="4"/>
  <c r="E11" i="9" s="1"/>
  <c r="J5" i="4"/>
  <c r="F46" i="3"/>
  <c r="G46" i="3" s="1"/>
  <c r="I46" i="3" s="1"/>
  <c r="K46" i="3" s="1"/>
  <c r="E46" i="3"/>
  <c r="D46" i="3"/>
  <c r="G45" i="3"/>
  <c r="F45" i="3"/>
  <c r="D45" i="3"/>
  <c r="H45" i="3" s="1"/>
  <c r="M45" i="3" s="1"/>
  <c r="I44" i="3"/>
  <c r="K44" i="3" s="1"/>
  <c r="H44" i="3"/>
  <c r="M44" i="3" s="1"/>
  <c r="G44" i="3"/>
  <c r="F44" i="3"/>
  <c r="D44" i="3"/>
  <c r="E44" i="3" s="1"/>
  <c r="G43" i="3"/>
  <c r="F43" i="3"/>
  <c r="H43" i="3" s="1"/>
  <c r="E43" i="3"/>
  <c r="D43" i="3"/>
  <c r="F42" i="3"/>
  <c r="D42" i="3"/>
  <c r="E42" i="3" s="1"/>
  <c r="M41" i="3"/>
  <c r="H41" i="3"/>
  <c r="F41" i="3"/>
  <c r="G41" i="3" s="1"/>
  <c r="I41" i="3" s="1"/>
  <c r="K41" i="3" s="1"/>
  <c r="E41" i="3"/>
  <c r="D41" i="3"/>
  <c r="F40" i="3"/>
  <c r="G40" i="3" s="1"/>
  <c r="D40" i="3"/>
  <c r="E40" i="3" s="1"/>
  <c r="F39" i="3"/>
  <c r="D39" i="3"/>
  <c r="E39" i="3" s="1"/>
  <c r="F38" i="3"/>
  <c r="E38" i="3"/>
  <c r="D38" i="3"/>
  <c r="H37" i="3"/>
  <c r="F37" i="3"/>
  <c r="G37" i="3" s="1"/>
  <c r="I37" i="3" s="1"/>
  <c r="K37" i="3" s="1"/>
  <c r="E37" i="3"/>
  <c r="D37" i="3"/>
  <c r="G36" i="3"/>
  <c r="F36" i="3"/>
  <c r="D36" i="3"/>
  <c r="M35" i="3"/>
  <c r="G41" i="8" s="1"/>
  <c r="J35" i="3"/>
  <c r="F35" i="3"/>
  <c r="H35" i="3" s="1"/>
  <c r="D35" i="3"/>
  <c r="E35" i="3" s="1"/>
  <c r="F34" i="3"/>
  <c r="E34" i="3"/>
  <c r="D34" i="3"/>
  <c r="G33" i="3"/>
  <c r="I33" i="3" s="1"/>
  <c r="K33" i="3" s="1"/>
  <c r="F33" i="3"/>
  <c r="D33" i="3"/>
  <c r="E33" i="3" s="1"/>
  <c r="F32" i="3"/>
  <c r="H32" i="3" s="1"/>
  <c r="D32" i="3"/>
  <c r="E32" i="3" s="1"/>
  <c r="F31" i="3"/>
  <c r="H31" i="3" s="1"/>
  <c r="E31" i="3"/>
  <c r="D31" i="3"/>
  <c r="F30" i="3"/>
  <c r="D30" i="3"/>
  <c r="E30" i="3" s="1"/>
  <c r="F29" i="3"/>
  <c r="G29" i="3" s="1"/>
  <c r="I29" i="3" s="1"/>
  <c r="K29" i="3" s="1"/>
  <c r="E29" i="3"/>
  <c r="D29" i="3"/>
  <c r="C29" i="3"/>
  <c r="C35" i="8" s="1"/>
  <c r="B29" i="3"/>
  <c r="B35" i="8" s="1"/>
  <c r="F28" i="3"/>
  <c r="H28" i="3" s="1"/>
  <c r="E28" i="3"/>
  <c r="D28" i="3"/>
  <c r="F27" i="3"/>
  <c r="H27" i="3" s="1"/>
  <c r="E27" i="3"/>
  <c r="D27" i="3"/>
  <c r="M26" i="3"/>
  <c r="G32" i="8" s="1"/>
  <c r="H26" i="3"/>
  <c r="G26" i="3"/>
  <c r="F26" i="3"/>
  <c r="D26" i="3"/>
  <c r="E26" i="3" s="1"/>
  <c r="G25" i="3"/>
  <c r="F25" i="3"/>
  <c r="D25" i="3"/>
  <c r="E25" i="3" s="1"/>
  <c r="F24" i="3"/>
  <c r="D24" i="3"/>
  <c r="E24" i="3" s="1"/>
  <c r="F23" i="3"/>
  <c r="G23" i="3" s="1"/>
  <c r="D23" i="3"/>
  <c r="H23" i="3" s="1"/>
  <c r="G22" i="3"/>
  <c r="F22" i="3"/>
  <c r="D22" i="3"/>
  <c r="H20" i="3"/>
  <c r="J20" i="3" s="1"/>
  <c r="F20" i="3"/>
  <c r="G20" i="3" s="1"/>
  <c r="I20" i="3" s="1"/>
  <c r="K20" i="3" s="1"/>
  <c r="E20" i="3"/>
  <c r="D20" i="3"/>
  <c r="M19" i="3"/>
  <c r="G25" i="8" s="1"/>
  <c r="H19" i="3"/>
  <c r="G19" i="3"/>
  <c r="I19" i="3" s="1"/>
  <c r="K19" i="3" s="1"/>
  <c r="F19" i="3"/>
  <c r="E19" i="3"/>
  <c r="D19" i="3"/>
  <c r="H18" i="3"/>
  <c r="M18" i="3" s="1"/>
  <c r="F18" i="3"/>
  <c r="G18" i="3" s="1"/>
  <c r="E18" i="3"/>
  <c r="I18" i="3" s="1"/>
  <c r="K18" i="3" s="1"/>
  <c r="D18" i="3"/>
  <c r="F17" i="3"/>
  <c r="G17" i="3" s="1"/>
  <c r="I17" i="3" s="1"/>
  <c r="K17" i="3" s="1"/>
  <c r="E17" i="3"/>
  <c r="D17" i="3"/>
  <c r="F16" i="3"/>
  <c r="E16" i="3"/>
  <c r="D16" i="3"/>
  <c r="M15" i="3"/>
  <c r="G21" i="8" s="1"/>
  <c r="H15" i="3"/>
  <c r="F15" i="3"/>
  <c r="G15" i="3" s="1"/>
  <c r="D15" i="3"/>
  <c r="E15" i="3" s="1"/>
  <c r="I14" i="3"/>
  <c r="K14" i="3" s="1"/>
  <c r="E20" i="8" s="1"/>
  <c r="H14" i="3"/>
  <c r="F14" i="3"/>
  <c r="G14" i="3" s="1"/>
  <c r="E14" i="3"/>
  <c r="D14" i="3"/>
  <c r="F13" i="3"/>
  <c r="G13" i="3" s="1"/>
  <c r="I13" i="3" s="1"/>
  <c r="K13" i="3" s="1"/>
  <c r="E13" i="3"/>
  <c r="D13" i="3"/>
  <c r="F12" i="3"/>
  <c r="D12" i="3"/>
  <c r="E12" i="3" s="1"/>
  <c r="F11" i="3"/>
  <c r="D11" i="3"/>
  <c r="E11" i="3" s="1"/>
  <c r="M10" i="3"/>
  <c r="G16" i="8" s="1"/>
  <c r="H10" i="3"/>
  <c r="G10" i="3"/>
  <c r="F10" i="3"/>
  <c r="D10" i="3"/>
  <c r="E10" i="3" s="1"/>
  <c r="I10" i="3" s="1"/>
  <c r="K10" i="3" s="1"/>
  <c r="I9" i="3"/>
  <c r="K9" i="3" s="1"/>
  <c r="G9" i="3"/>
  <c r="F9" i="3"/>
  <c r="D9" i="3"/>
  <c r="E9" i="3" s="1"/>
  <c r="H8" i="3"/>
  <c r="M8" i="3" s="1"/>
  <c r="G8" i="3"/>
  <c r="I8" i="3" s="1"/>
  <c r="K8" i="3" s="1"/>
  <c r="F8" i="3"/>
  <c r="E8" i="3"/>
  <c r="D8" i="3"/>
  <c r="G7" i="3"/>
  <c r="I7" i="3" s="1"/>
  <c r="K7" i="3" s="1"/>
  <c r="F7" i="3"/>
  <c r="H7" i="3" s="1"/>
  <c r="E7" i="3"/>
  <c r="D7" i="3"/>
  <c r="F6" i="3"/>
  <c r="H6" i="3" s="1"/>
  <c r="D6" i="3"/>
  <c r="E6" i="3" s="1"/>
  <c r="M5" i="3"/>
  <c r="G11" i="8" s="1"/>
  <c r="K5" i="3"/>
  <c r="E11" i="8" s="1"/>
  <c r="J5" i="3"/>
  <c r="D11" i="8" s="1"/>
  <c r="F46" i="2"/>
  <c r="H46" i="2" s="1"/>
  <c r="E46" i="2"/>
  <c r="D46" i="2"/>
  <c r="F45" i="2"/>
  <c r="H45" i="2" s="1"/>
  <c r="E45" i="2"/>
  <c r="D45" i="2"/>
  <c r="F44" i="2"/>
  <c r="D44" i="2"/>
  <c r="E44" i="2" s="1"/>
  <c r="F43" i="2"/>
  <c r="D43" i="2"/>
  <c r="E43" i="2" s="1"/>
  <c r="F42" i="2"/>
  <c r="D42" i="2"/>
  <c r="E42" i="2" s="1"/>
  <c r="H41" i="2"/>
  <c r="M41" i="2" s="1"/>
  <c r="G41" i="2"/>
  <c r="I41" i="2" s="1"/>
  <c r="K41" i="2" s="1"/>
  <c r="F41" i="2"/>
  <c r="D41" i="2"/>
  <c r="E41" i="2" s="1"/>
  <c r="F40" i="2"/>
  <c r="D40" i="2"/>
  <c r="E40" i="2" s="1"/>
  <c r="F39" i="2"/>
  <c r="D39" i="2"/>
  <c r="E39" i="2" s="1"/>
  <c r="F38" i="2"/>
  <c r="D38" i="2"/>
  <c r="E38" i="2" s="1"/>
  <c r="F37" i="2"/>
  <c r="D37" i="2"/>
  <c r="E37" i="2" s="1"/>
  <c r="H36" i="2"/>
  <c r="G36" i="2"/>
  <c r="I36" i="2" s="1"/>
  <c r="K36" i="2" s="1"/>
  <c r="F36" i="2"/>
  <c r="E36" i="2"/>
  <c r="D36" i="2"/>
  <c r="F35" i="2"/>
  <c r="H35" i="2" s="1"/>
  <c r="D35" i="2"/>
  <c r="E35" i="2" s="1"/>
  <c r="F34" i="2"/>
  <c r="E34" i="2"/>
  <c r="D34" i="2"/>
  <c r="G33" i="2"/>
  <c r="F33" i="2"/>
  <c r="D33" i="2"/>
  <c r="E33" i="2" s="1"/>
  <c r="M32" i="2"/>
  <c r="H32" i="2"/>
  <c r="F32" i="2"/>
  <c r="G32" i="2" s="1"/>
  <c r="I32" i="2" s="1"/>
  <c r="K32" i="2" s="1"/>
  <c r="E32" i="2"/>
  <c r="D32" i="2"/>
  <c r="F31" i="2"/>
  <c r="D31" i="2"/>
  <c r="E31" i="2" s="1"/>
  <c r="G30" i="2"/>
  <c r="F30" i="2"/>
  <c r="D30" i="2"/>
  <c r="E30" i="2" s="1"/>
  <c r="I30" i="2" s="1"/>
  <c r="K30" i="2" s="1"/>
  <c r="F29" i="2"/>
  <c r="G29" i="2" s="1"/>
  <c r="C29" i="2"/>
  <c r="C35" i="7" s="1"/>
  <c r="B29" i="2"/>
  <c r="F28" i="2"/>
  <c r="H28" i="2" s="1"/>
  <c r="E28" i="2"/>
  <c r="D28" i="2"/>
  <c r="G27" i="2"/>
  <c r="F27" i="2"/>
  <c r="D27" i="2"/>
  <c r="E27" i="2" s="1"/>
  <c r="G26" i="2"/>
  <c r="F26" i="2"/>
  <c r="D26" i="2"/>
  <c r="E26" i="2" s="1"/>
  <c r="M25" i="2"/>
  <c r="G31" i="7" s="1"/>
  <c r="H25" i="2"/>
  <c r="J25" i="2" s="1"/>
  <c r="D31" i="7" s="1"/>
  <c r="F25" i="2"/>
  <c r="G25" i="2" s="1"/>
  <c r="I25" i="2" s="1"/>
  <c r="E25" i="2"/>
  <c r="D25" i="2"/>
  <c r="G24" i="2"/>
  <c r="I24" i="2" s="1"/>
  <c r="K24" i="2" s="1"/>
  <c r="F24" i="2"/>
  <c r="H24" i="2" s="1"/>
  <c r="D24" i="2"/>
  <c r="E24" i="2" s="1"/>
  <c r="F23" i="2"/>
  <c r="G23" i="2" s="1"/>
  <c r="D23" i="2"/>
  <c r="H23" i="2" s="1"/>
  <c r="I22" i="2"/>
  <c r="K22" i="2" s="1"/>
  <c r="G22" i="2"/>
  <c r="F22" i="2"/>
  <c r="D22" i="2"/>
  <c r="E22" i="2" s="1"/>
  <c r="G20" i="2"/>
  <c r="I20" i="2" s="1"/>
  <c r="K20" i="2" s="1"/>
  <c r="F20" i="2"/>
  <c r="H20" i="2" s="1"/>
  <c r="D20" i="2"/>
  <c r="E20" i="2" s="1"/>
  <c r="M19" i="2"/>
  <c r="F19" i="2"/>
  <c r="H19" i="2" s="1"/>
  <c r="E19" i="2"/>
  <c r="D19" i="2"/>
  <c r="F18" i="2"/>
  <c r="D18" i="2"/>
  <c r="E18" i="2" s="1"/>
  <c r="M17" i="2"/>
  <c r="F17" i="2"/>
  <c r="H17" i="2" s="1"/>
  <c r="J17" i="2" s="1"/>
  <c r="D23" i="7" s="1"/>
  <c r="D17" i="2"/>
  <c r="E17" i="2" s="1"/>
  <c r="H16" i="2"/>
  <c r="F16" i="2"/>
  <c r="G16" i="2" s="1"/>
  <c r="I16" i="2" s="1"/>
  <c r="K16" i="2" s="1"/>
  <c r="E16" i="2"/>
  <c r="D16" i="2"/>
  <c r="G15" i="2"/>
  <c r="F15" i="2"/>
  <c r="D15" i="2"/>
  <c r="E15" i="2" s="1"/>
  <c r="M14" i="2"/>
  <c r="I14" i="2"/>
  <c r="K14" i="2" s="1"/>
  <c r="G14" i="2"/>
  <c r="F14" i="2"/>
  <c r="H14" i="2" s="1"/>
  <c r="J14" i="2" s="1"/>
  <c r="D20" i="7" s="1"/>
  <c r="D14" i="2"/>
  <c r="E14" i="2" s="1"/>
  <c r="I13" i="2"/>
  <c r="K13" i="2" s="1"/>
  <c r="H13" i="2"/>
  <c r="M13" i="2" s="1"/>
  <c r="G19" i="7" s="1"/>
  <c r="F13" i="2"/>
  <c r="G13" i="2" s="1"/>
  <c r="E13" i="2"/>
  <c r="D13" i="2"/>
  <c r="G12" i="2"/>
  <c r="F12" i="2"/>
  <c r="D12" i="2"/>
  <c r="H12" i="2" s="1"/>
  <c r="I11" i="2"/>
  <c r="G11" i="2"/>
  <c r="F11" i="2"/>
  <c r="D11" i="2"/>
  <c r="E11" i="2" s="1"/>
  <c r="H10" i="2"/>
  <c r="G10" i="2"/>
  <c r="I10" i="2" s="1"/>
  <c r="K10" i="2" s="1"/>
  <c r="F10" i="2"/>
  <c r="E10" i="2"/>
  <c r="D10" i="2"/>
  <c r="G9" i="2"/>
  <c r="F9" i="2"/>
  <c r="H9" i="2" s="1"/>
  <c r="D9" i="2"/>
  <c r="E9" i="2" s="1"/>
  <c r="M8" i="2"/>
  <c r="G8" i="2"/>
  <c r="I8" i="2" s="1"/>
  <c r="K8" i="2" s="1"/>
  <c r="F8" i="2"/>
  <c r="H8" i="2" s="1"/>
  <c r="E8" i="2"/>
  <c r="D8" i="2"/>
  <c r="F7" i="2"/>
  <c r="G7" i="2" s="1"/>
  <c r="E7" i="2"/>
  <c r="D7" i="2"/>
  <c r="G6" i="2"/>
  <c r="F6" i="2"/>
  <c r="E6" i="2"/>
  <c r="D6" i="2"/>
  <c r="M5" i="2"/>
  <c r="G11" i="7" s="1"/>
  <c r="K5" i="2"/>
  <c r="E11" i="7" s="1"/>
  <c r="J5" i="2"/>
  <c r="D11" i="7" s="1"/>
  <c r="G46" i="1"/>
  <c r="F46" i="1"/>
  <c r="D46" i="1"/>
  <c r="E46" i="1" s="1"/>
  <c r="I46" i="1" s="1"/>
  <c r="K46" i="1" s="1"/>
  <c r="H45" i="1"/>
  <c r="G45" i="1"/>
  <c r="F45" i="1"/>
  <c r="D45" i="1"/>
  <c r="E45" i="1" s="1"/>
  <c r="G44" i="1"/>
  <c r="F44" i="1"/>
  <c r="D44" i="1"/>
  <c r="E44" i="1" s="1"/>
  <c r="F43" i="1"/>
  <c r="D43" i="1"/>
  <c r="E43" i="1" s="1"/>
  <c r="I42" i="1"/>
  <c r="K42" i="1" s="1"/>
  <c r="F42" i="1"/>
  <c r="G42" i="1" s="1"/>
  <c r="E42" i="1"/>
  <c r="D42" i="1"/>
  <c r="H42" i="1" s="1"/>
  <c r="H41" i="1"/>
  <c r="M41" i="1" s="1"/>
  <c r="G41" i="1"/>
  <c r="I41" i="1" s="1"/>
  <c r="K41" i="1" s="1"/>
  <c r="F41" i="1"/>
  <c r="D41" i="1"/>
  <c r="E41" i="1" s="1"/>
  <c r="G40" i="1"/>
  <c r="I40" i="1" s="1"/>
  <c r="K40" i="1" s="1"/>
  <c r="F40" i="1"/>
  <c r="H40" i="1" s="1"/>
  <c r="J40" i="1" s="1"/>
  <c r="D46" i="6" s="1"/>
  <c r="D40" i="1"/>
  <c r="E40" i="1" s="1"/>
  <c r="M39" i="1"/>
  <c r="G45" i="6" s="1"/>
  <c r="I39" i="1"/>
  <c r="K39" i="1" s="1"/>
  <c r="H39" i="1"/>
  <c r="F39" i="1"/>
  <c r="G39" i="1" s="1"/>
  <c r="E39" i="1"/>
  <c r="D39" i="1"/>
  <c r="G38" i="1"/>
  <c r="I38" i="1" s="1"/>
  <c r="K38" i="1" s="1"/>
  <c r="F38" i="1"/>
  <c r="E38" i="1"/>
  <c r="D38" i="1"/>
  <c r="H38" i="1" s="1"/>
  <c r="H37" i="1"/>
  <c r="M37" i="1" s="1"/>
  <c r="G37" i="1"/>
  <c r="I37" i="1" s="1"/>
  <c r="K37" i="1" s="1"/>
  <c r="F37" i="1"/>
  <c r="D37" i="1"/>
  <c r="E37" i="1" s="1"/>
  <c r="G36" i="1"/>
  <c r="I36" i="1" s="1"/>
  <c r="K36" i="1" s="1"/>
  <c r="F36" i="1"/>
  <c r="H36" i="1" s="1"/>
  <c r="E36" i="1"/>
  <c r="D36" i="1"/>
  <c r="G35" i="1"/>
  <c r="F35" i="1"/>
  <c r="D35" i="1"/>
  <c r="H35" i="1" s="1"/>
  <c r="H34" i="1"/>
  <c r="J34" i="1" s="1"/>
  <c r="D40" i="6" s="1"/>
  <c r="F34" i="1"/>
  <c r="G34" i="1" s="1"/>
  <c r="I34" i="1" s="1"/>
  <c r="K34" i="1" s="1"/>
  <c r="E34" i="1"/>
  <c r="D34" i="1"/>
  <c r="F33" i="1"/>
  <c r="H33" i="1" s="1"/>
  <c r="D33" i="1"/>
  <c r="E33" i="1" s="1"/>
  <c r="G32" i="1"/>
  <c r="F32" i="1"/>
  <c r="D32" i="1"/>
  <c r="E32" i="1" s="1"/>
  <c r="F31" i="1"/>
  <c r="E31" i="1"/>
  <c r="D31" i="1"/>
  <c r="H30" i="1"/>
  <c r="M30" i="1" s="1"/>
  <c r="F30" i="1"/>
  <c r="G30" i="1" s="1"/>
  <c r="I30" i="1" s="1"/>
  <c r="K30" i="1" s="1"/>
  <c r="E30" i="1"/>
  <c r="D30" i="1"/>
  <c r="C29" i="1"/>
  <c r="B29" i="1"/>
  <c r="B35" i="6" s="1"/>
  <c r="F28" i="1"/>
  <c r="G28" i="1" s="1"/>
  <c r="D28" i="1"/>
  <c r="H28" i="1" s="1"/>
  <c r="K27" i="1"/>
  <c r="E33" i="6" s="1"/>
  <c r="G27" i="1"/>
  <c r="I27" i="1" s="1"/>
  <c r="F27" i="1"/>
  <c r="D27" i="1"/>
  <c r="E27" i="1" s="1"/>
  <c r="G26" i="1"/>
  <c r="I26" i="1" s="1"/>
  <c r="K26" i="1" s="1"/>
  <c r="F26" i="1"/>
  <c r="H26" i="1" s="1"/>
  <c r="D26" i="1"/>
  <c r="E26" i="1" s="1"/>
  <c r="F25" i="1"/>
  <c r="G25" i="1" s="1"/>
  <c r="I25" i="1" s="1"/>
  <c r="K25" i="1" s="1"/>
  <c r="E25" i="1"/>
  <c r="D25" i="1"/>
  <c r="G24" i="1"/>
  <c r="F24" i="1"/>
  <c r="D24" i="1"/>
  <c r="H24" i="1" s="1"/>
  <c r="H23" i="1"/>
  <c r="M23" i="1" s="1"/>
  <c r="G23" i="1"/>
  <c r="I23" i="1" s="1"/>
  <c r="K23" i="1" s="1"/>
  <c r="F23" i="1"/>
  <c r="D23" i="1"/>
  <c r="E23" i="1" s="1"/>
  <c r="H22" i="1"/>
  <c r="M22" i="1" s="1"/>
  <c r="G28" i="6" s="1"/>
  <c r="G22" i="1"/>
  <c r="I22" i="1" s="1"/>
  <c r="K22" i="1" s="1"/>
  <c r="F22" i="1"/>
  <c r="E22" i="1"/>
  <c r="D22" i="1"/>
  <c r="F20" i="1"/>
  <c r="H20" i="1" s="1"/>
  <c r="D20" i="1"/>
  <c r="E20" i="1" s="1"/>
  <c r="F19" i="1"/>
  <c r="G19" i="1" s="1"/>
  <c r="D19" i="1"/>
  <c r="H19" i="1" s="1"/>
  <c r="H18" i="1"/>
  <c r="F18" i="1"/>
  <c r="G18" i="1" s="1"/>
  <c r="I18" i="1" s="1"/>
  <c r="K18" i="1" s="1"/>
  <c r="E18" i="1"/>
  <c r="D18" i="1"/>
  <c r="F17" i="1"/>
  <c r="G17" i="1" s="1"/>
  <c r="I17" i="1" s="1"/>
  <c r="K17" i="1" s="1"/>
  <c r="E17" i="1"/>
  <c r="D17" i="1"/>
  <c r="F16" i="1"/>
  <c r="G16" i="1" s="1"/>
  <c r="I16" i="1" s="1"/>
  <c r="K16" i="1" s="1"/>
  <c r="D16" i="1"/>
  <c r="E16" i="1" s="1"/>
  <c r="M15" i="1"/>
  <c r="G21" i="6" s="1"/>
  <c r="H15" i="1"/>
  <c r="F15" i="1"/>
  <c r="G15" i="1" s="1"/>
  <c r="D15" i="1"/>
  <c r="E15" i="1" s="1"/>
  <c r="I15" i="1" s="1"/>
  <c r="K15" i="1" s="1"/>
  <c r="F14" i="1"/>
  <c r="H14" i="1" s="1"/>
  <c r="E14" i="1"/>
  <c r="D14" i="1"/>
  <c r="G13" i="1"/>
  <c r="F13" i="1"/>
  <c r="D13" i="1"/>
  <c r="E13" i="1" s="1"/>
  <c r="F12" i="1"/>
  <c r="G12" i="1" s="1"/>
  <c r="I12" i="1" s="1"/>
  <c r="K12" i="1" s="1"/>
  <c r="D12" i="1"/>
  <c r="E12" i="1" s="1"/>
  <c r="F11" i="1"/>
  <c r="G11" i="1" s="1"/>
  <c r="I11" i="1" s="1"/>
  <c r="K11" i="1" s="1"/>
  <c r="E11" i="1"/>
  <c r="D11" i="1"/>
  <c r="F10" i="1"/>
  <c r="H10" i="1" s="1"/>
  <c r="D10" i="1"/>
  <c r="E10" i="1" s="1"/>
  <c r="G9" i="1"/>
  <c r="F9" i="1"/>
  <c r="H9" i="1" s="1"/>
  <c r="D9" i="1"/>
  <c r="E9" i="1" s="1"/>
  <c r="F8" i="1"/>
  <c r="H8" i="1" s="1"/>
  <c r="D8" i="1"/>
  <c r="E8" i="1" s="1"/>
  <c r="F7" i="1"/>
  <c r="H7" i="1" s="1"/>
  <c r="E7" i="1"/>
  <c r="D7" i="1"/>
  <c r="F6" i="1"/>
  <c r="G6" i="1" s="1"/>
  <c r="D6" i="1"/>
  <c r="H6" i="1" s="1"/>
  <c r="M5" i="1"/>
  <c r="G11" i="6" s="1"/>
  <c r="K5" i="1"/>
  <c r="E11" i="6" s="1"/>
  <c r="J5" i="1"/>
  <c r="D11" i="6" s="1"/>
  <c r="E17" i="6" l="1"/>
  <c r="M45" i="2"/>
  <c r="J45" i="2"/>
  <c r="D51" i="7" s="1"/>
  <c r="M20" i="1"/>
  <c r="J20" i="1"/>
  <c r="D26" i="6" s="1"/>
  <c r="I24" i="1"/>
  <c r="K24" i="1" s="1"/>
  <c r="M36" i="1"/>
  <c r="J36" i="1"/>
  <c r="D42" i="6" s="1"/>
  <c r="E52" i="6"/>
  <c r="E16" i="7"/>
  <c r="E22" i="7"/>
  <c r="M20" i="2"/>
  <c r="J20" i="2"/>
  <c r="D26" i="7" s="1"/>
  <c r="M28" i="2"/>
  <c r="J28" i="2"/>
  <c r="D34" i="7" s="1"/>
  <c r="E26" i="8"/>
  <c r="L20" i="3"/>
  <c r="F26" i="8" s="1"/>
  <c r="M33" i="4"/>
  <c r="J33" i="4"/>
  <c r="J6" i="1"/>
  <c r="D12" i="6" s="1"/>
  <c r="M6" i="1"/>
  <c r="E16" i="8"/>
  <c r="M7" i="3"/>
  <c r="J7" i="3"/>
  <c r="D13" i="8" s="1"/>
  <c r="I40" i="3"/>
  <c r="K40" i="3" s="1"/>
  <c r="M18" i="5"/>
  <c r="J18" i="5"/>
  <c r="D24" i="10" s="1"/>
  <c r="J42" i="1"/>
  <c r="D48" i="6" s="1"/>
  <c r="M42" i="1"/>
  <c r="E23" i="8"/>
  <c r="E29" i="10"/>
  <c r="J7" i="1"/>
  <c r="D13" i="6" s="1"/>
  <c r="M7" i="1"/>
  <c r="E22" i="6"/>
  <c r="E19" i="7"/>
  <c r="E47" i="7"/>
  <c r="L41" i="2"/>
  <c r="F47" i="7" s="1"/>
  <c r="M46" i="2"/>
  <c r="J46" i="2"/>
  <c r="D52" i="7" s="1"/>
  <c r="E50" i="8"/>
  <c r="M8" i="1"/>
  <c r="J8" i="1"/>
  <c r="D14" i="6" s="1"/>
  <c r="E31" i="6"/>
  <c r="E14" i="8"/>
  <c r="E35" i="8"/>
  <c r="G51" i="8"/>
  <c r="E47" i="6"/>
  <c r="J35" i="2"/>
  <c r="D41" i="7" s="1"/>
  <c r="M35" i="2"/>
  <c r="I19" i="1"/>
  <c r="K19" i="1" s="1"/>
  <c r="M24" i="1"/>
  <c r="J24" i="1"/>
  <c r="D30" i="6" s="1"/>
  <c r="E30" i="7"/>
  <c r="L24" i="2"/>
  <c r="F30" i="7" s="1"/>
  <c r="M28" i="3"/>
  <c r="J28" i="3"/>
  <c r="M32" i="3"/>
  <c r="J32" i="3"/>
  <c r="J28" i="1"/>
  <c r="D34" i="6" s="1"/>
  <c r="M28" i="1"/>
  <c r="E38" i="7"/>
  <c r="E36" i="10"/>
  <c r="E18" i="6"/>
  <c r="E42" i="6"/>
  <c r="E26" i="7"/>
  <c r="L20" i="2"/>
  <c r="F26" i="7" s="1"/>
  <c r="E42" i="7"/>
  <c r="E24" i="8"/>
  <c r="L18" i="3"/>
  <c r="F24" i="8" s="1"/>
  <c r="E39" i="8"/>
  <c r="E47" i="8"/>
  <c r="L41" i="3"/>
  <c r="F47" i="8" s="1"/>
  <c r="E24" i="9"/>
  <c r="L18" i="4"/>
  <c r="F24" i="9" s="1"/>
  <c r="E48" i="6"/>
  <c r="E43" i="8"/>
  <c r="I13" i="1"/>
  <c r="K13" i="1" s="1"/>
  <c r="E28" i="6"/>
  <c r="L22" i="1"/>
  <c r="F28" i="6" s="1"/>
  <c r="E43" i="6"/>
  <c r="E14" i="7"/>
  <c r="L8" i="2"/>
  <c r="F14" i="7" s="1"/>
  <c r="E36" i="7"/>
  <c r="E21" i="9"/>
  <c r="G36" i="9"/>
  <c r="J19" i="1"/>
  <c r="D25" i="6" s="1"/>
  <c r="M19" i="1"/>
  <c r="M33" i="1"/>
  <c r="J33" i="1"/>
  <c r="D39" i="6" s="1"/>
  <c r="E40" i="6"/>
  <c r="L34" i="1"/>
  <c r="F40" i="6" s="1"/>
  <c r="E20" i="7"/>
  <c r="L14" i="2"/>
  <c r="F20" i="7" s="1"/>
  <c r="E23" i="6"/>
  <c r="M9" i="1"/>
  <c r="J9" i="1"/>
  <c r="D15" i="6" s="1"/>
  <c r="E36" i="6"/>
  <c r="I9" i="1"/>
  <c r="K9" i="1" s="1"/>
  <c r="E32" i="6"/>
  <c r="L26" i="1"/>
  <c r="F32" i="6" s="1"/>
  <c r="G36" i="6"/>
  <c r="J38" i="1"/>
  <c r="D44" i="6" s="1"/>
  <c r="M38" i="1"/>
  <c r="E46" i="6"/>
  <c r="L40" i="1"/>
  <c r="F46" i="6" s="1"/>
  <c r="M12" i="2"/>
  <c r="J12" i="2"/>
  <c r="D18" i="7" s="1"/>
  <c r="M23" i="2"/>
  <c r="J23" i="2"/>
  <c r="D29" i="7" s="1"/>
  <c r="E40" i="9"/>
  <c r="L34" i="4"/>
  <c r="F40" i="9" s="1"/>
  <c r="E19" i="10"/>
  <c r="L13" i="5"/>
  <c r="F19" i="10" s="1"/>
  <c r="G47" i="6"/>
  <c r="E13" i="8"/>
  <c r="E44" i="6"/>
  <c r="L38" i="1"/>
  <c r="F44" i="6" s="1"/>
  <c r="E45" i="6"/>
  <c r="J14" i="1"/>
  <c r="D20" i="6" s="1"/>
  <c r="M14" i="1"/>
  <c r="E24" i="6"/>
  <c r="M35" i="1"/>
  <c r="J35" i="1"/>
  <c r="D41" i="6" s="1"/>
  <c r="M9" i="2"/>
  <c r="J9" i="2"/>
  <c r="D15" i="7" s="1"/>
  <c r="J6" i="3"/>
  <c r="D12" i="8" s="1"/>
  <c r="M6" i="3"/>
  <c r="E25" i="8"/>
  <c r="M10" i="1"/>
  <c r="J10" i="1"/>
  <c r="D16" i="6" s="1"/>
  <c r="E21" i="6"/>
  <c r="E29" i="6"/>
  <c r="E15" i="8"/>
  <c r="E19" i="8"/>
  <c r="E14" i="9"/>
  <c r="E29" i="9"/>
  <c r="L23" i="4"/>
  <c r="F29" i="9" s="1"/>
  <c r="E52" i="10"/>
  <c r="M23" i="3"/>
  <c r="J23" i="3"/>
  <c r="E12" i="2"/>
  <c r="I12" i="2" s="1"/>
  <c r="K12" i="2" s="1"/>
  <c r="H17" i="3"/>
  <c r="H29" i="3"/>
  <c r="H40" i="3"/>
  <c r="G11" i="9"/>
  <c r="M35" i="4"/>
  <c r="H15" i="4"/>
  <c r="M25" i="4"/>
  <c r="M44" i="4"/>
  <c r="J44" i="4"/>
  <c r="L44" i="4" s="1"/>
  <c r="F50" i="9" s="1"/>
  <c r="H20" i="5"/>
  <c r="G20" i="5"/>
  <c r="I20" i="5" s="1"/>
  <c r="K20" i="5" s="1"/>
  <c r="E38" i="10"/>
  <c r="L32" i="5"/>
  <c r="F38" i="10" s="1"/>
  <c r="M45" i="5"/>
  <c r="J45" i="5"/>
  <c r="D51" i="10" s="1"/>
  <c r="G10" i="1"/>
  <c r="I10" i="1" s="1"/>
  <c r="K10" i="1" s="1"/>
  <c r="H11" i="1"/>
  <c r="H17" i="1"/>
  <c r="G20" i="1"/>
  <c r="I20" i="1" s="1"/>
  <c r="K20" i="1" s="1"/>
  <c r="J22" i="1"/>
  <c r="D28" i="6" s="1"/>
  <c r="E24" i="1"/>
  <c r="H25" i="1"/>
  <c r="D29" i="1"/>
  <c r="E29" i="1" s="1"/>
  <c r="G33" i="1"/>
  <c r="I33" i="1" s="1"/>
  <c r="K33" i="1" s="1"/>
  <c r="M34" i="1"/>
  <c r="J37" i="1"/>
  <c r="D43" i="6" s="1"/>
  <c r="J41" i="1"/>
  <c r="D47" i="6" s="1"/>
  <c r="H44" i="1"/>
  <c r="E23" i="2"/>
  <c r="I23" i="2" s="1"/>
  <c r="K23" i="2" s="1"/>
  <c r="H33" i="2"/>
  <c r="G35" i="2"/>
  <c r="I35" i="2" s="1"/>
  <c r="K35" i="2" s="1"/>
  <c r="J41" i="2"/>
  <c r="D47" i="7" s="1"/>
  <c r="G6" i="3"/>
  <c r="I6" i="3" s="1"/>
  <c r="K6" i="3" s="1"/>
  <c r="H13" i="3"/>
  <c r="J15" i="3"/>
  <c r="D21" i="8" s="1"/>
  <c r="E36" i="3"/>
  <c r="H36" i="3"/>
  <c r="M43" i="3"/>
  <c r="J43" i="3"/>
  <c r="J45" i="3"/>
  <c r="M18" i="4"/>
  <c r="M19" i="4"/>
  <c r="J25" i="4"/>
  <c r="L25" i="4" s="1"/>
  <c r="F31" i="9" s="1"/>
  <c r="M36" i="4"/>
  <c r="E12" i="10"/>
  <c r="L11" i="5"/>
  <c r="F17" i="10" s="1"/>
  <c r="M46" i="5"/>
  <c r="J46" i="5"/>
  <c r="D52" i="10" s="1"/>
  <c r="M18" i="1"/>
  <c r="J18" i="1"/>
  <c r="D24" i="6" s="1"/>
  <c r="I27" i="2"/>
  <c r="K27" i="2" s="1"/>
  <c r="G38" i="7"/>
  <c r="M31" i="3"/>
  <c r="J31" i="3"/>
  <c r="D41" i="8"/>
  <c r="D41" i="9"/>
  <c r="E23" i="9"/>
  <c r="H27" i="4"/>
  <c r="G27" i="4"/>
  <c r="I27" i="4" s="1"/>
  <c r="K27" i="4" s="1"/>
  <c r="M35" i="5"/>
  <c r="J35" i="5"/>
  <c r="D41" i="10" s="1"/>
  <c r="G20" i="7"/>
  <c r="N14" i="2"/>
  <c r="H20" i="7" s="1"/>
  <c r="G25" i="7"/>
  <c r="J24" i="2"/>
  <c r="D30" i="7" s="1"/>
  <c r="D26" i="8"/>
  <c r="D26" i="9"/>
  <c r="E23" i="3"/>
  <c r="E31" i="9"/>
  <c r="E42" i="9"/>
  <c r="L36" i="4"/>
  <c r="F42" i="9" s="1"/>
  <c r="E47" i="9"/>
  <c r="L41" i="4"/>
  <c r="F47" i="9" s="1"/>
  <c r="E41" i="10"/>
  <c r="J26" i="1"/>
  <c r="D32" i="6" s="1"/>
  <c r="J16" i="2"/>
  <c r="D22" i="7" s="1"/>
  <c r="H37" i="2"/>
  <c r="G37" i="2"/>
  <c r="I37" i="2" s="1"/>
  <c r="K37" i="2" s="1"/>
  <c r="I15" i="3"/>
  <c r="K15" i="3" s="1"/>
  <c r="I44" i="1"/>
  <c r="K44" i="1" s="1"/>
  <c r="I33" i="2"/>
  <c r="K33" i="2" s="1"/>
  <c r="H44" i="2"/>
  <c r="M20" i="3"/>
  <c r="G34" i="3"/>
  <c r="I34" i="3" s="1"/>
  <c r="K34" i="3" s="1"/>
  <c r="H34" i="3"/>
  <c r="I43" i="3"/>
  <c r="K43" i="3" s="1"/>
  <c r="M6" i="4"/>
  <c r="J6" i="4"/>
  <c r="D12" i="9" s="1"/>
  <c r="M10" i="4"/>
  <c r="G15" i="10"/>
  <c r="G17" i="10"/>
  <c r="N11" i="5"/>
  <c r="H17" i="10" s="1"/>
  <c r="G8" i="1"/>
  <c r="I8" i="1" s="1"/>
  <c r="K8" i="1" s="1"/>
  <c r="E19" i="1"/>
  <c r="M26" i="1"/>
  <c r="E28" i="1"/>
  <c r="I28" i="1" s="1"/>
  <c r="K28" i="1" s="1"/>
  <c r="E35" i="1"/>
  <c r="I35" i="1" s="1"/>
  <c r="K35" i="1" s="1"/>
  <c r="H6" i="2"/>
  <c r="H15" i="2"/>
  <c r="I26" i="2"/>
  <c r="K26" i="2" s="1"/>
  <c r="H42" i="2"/>
  <c r="G42" i="2"/>
  <c r="I42" i="2" s="1"/>
  <c r="K42" i="2" s="1"/>
  <c r="G44" i="2"/>
  <c r="I44" i="2" s="1"/>
  <c r="K44" i="2" s="1"/>
  <c r="G46" i="2"/>
  <c r="I46" i="2" s="1"/>
  <c r="K46" i="2" s="1"/>
  <c r="G14" i="8"/>
  <c r="J19" i="3"/>
  <c r="D25" i="8" s="1"/>
  <c r="H30" i="3"/>
  <c r="G30" i="3"/>
  <c r="I30" i="3" s="1"/>
  <c r="K30" i="3" s="1"/>
  <c r="G32" i="3"/>
  <c r="I32" i="3" s="1"/>
  <c r="K32" i="3" s="1"/>
  <c r="I36" i="3"/>
  <c r="K36" i="3" s="1"/>
  <c r="C35" i="9"/>
  <c r="F29" i="4"/>
  <c r="M42" i="4"/>
  <c r="G18" i="5"/>
  <c r="I18" i="5" s="1"/>
  <c r="K18" i="5" s="1"/>
  <c r="H22" i="5"/>
  <c r="G22" i="5"/>
  <c r="I22" i="5" s="1"/>
  <c r="K22" i="5" s="1"/>
  <c r="L19" i="4"/>
  <c r="F25" i="9" s="1"/>
  <c r="H32" i="1"/>
  <c r="I6" i="2"/>
  <c r="K6" i="2" s="1"/>
  <c r="M16" i="2"/>
  <c r="G28" i="2"/>
  <c r="I28" i="2" s="1"/>
  <c r="K28" i="2" s="1"/>
  <c r="E22" i="3"/>
  <c r="H22" i="3"/>
  <c r="H24" i="3"/>
  <c r="G24" i="3"/>
  <c r="I24" i="3" s="1"/>
  <c r="K24" i="3" s="1"/>
  <c r="I26" i="3"/>
  <c r="K26" i="3" s="1"/>
  <c r="G28" i="3"/>
  <c r="I28" i="3" s="1"/>
  <c r="K28" i="3" s="1"/>
  <c r="J41" i="3"/>
  <c r="M7" i="4"/>
  <c r="J7" i="4"/>
  <c r="D13" i="9" s="1"/>
  <c r="J11" i="4"/>
  <c r="D17" i="9" s="1"/>
  <c r="M11" i="4"/>
  <c r="M13" i="4"/>
  <c r="I16" i="4"/>
  <c r="K16" i="4" s="1"/>
  <c r="E26" i="9"/>
  <c r="D29" i="4"/>
  <c r="E29" i="4" s="1"/>
  <c r="I32" i="4"/>
  <c r="K32" i="4" s="1"/>
  <c r="I37" i="4"/>
  <c r="K37" i="4" s="1"/>
  <c r="J9" i="5"/>
  <c r="D15" i="10" s="1"/>
  <c r="I45" i="1"/>
  <c r="K45" i="1" s="1"/>
  <c r="E28" i="7"/>
  <c r="H31" i="2"/>
  <c r="G31" i="2"/>
  <c r="I31" i="2" s="1"/>
  <c r="K31" i="2" s="1"/>
  <c r="L38" i="5"/>
  <c r="F44" i="10" s="1"/>
  <c r="E44" i="10"/>
  <c r="M45" i="1"/>
  <c r="J45" i="1"/>
  <c r="D51" i="6" s="1"/>
  <c r="I7" i="2"/>
  <c r="K7" i="2" s="1"/>
  <c r="G23" i="7"/>
  <c r="G47" i="7"/>
  <c r="N41" i="2"/>
  <c r="H47" i="7" s="1"/>
  <c r="E31" i="4"/>
  <c r="H31" i="4"/>
  <c r="G19" i="10"/>
  <c r="N13" i="5"/>
  <c r="H19" i="10" s="1"/>
  <c r="H12" i="1"/>
  <c r="C35" i="6"/>
  <c r="F29" i="1"/>
  <c r="H7" i="2"/>
  <c r="J13" i="2"/>
  <c r="D19" i="7" s="1"/>
  <c r="H39" i="2"/>
  <c r="I23" i="3"/>
  <c r="K23" i="3" s="1"/>
  <c r="I9" i="2"/>
  <c r="K9" i="2" s="1"/>
  <c r="I15" i="2"/>
  <c r="K15" i="2" s="1"/>
  <c r="H18" i="2"/>
  <c r="G18" i="2"/>
  <c r="I18" i="2" s="1"/>
  <c r="K18" i="2" s="1"/>
  <c r="M24" i="2"/>
  <c r="L42" i="4"/>
  <c r="F48" i="9" s="1"/>
  <c r="E48" i="9"/>
  <c r="M6" i="5"/>
  <c r="J6" i="5"/>
  <c r="D12" i="10" s="1"/>
  <c r="E6" i="1"/>
  <c r="I6" i="1" s="1"/>
  <c r="K6" i="1" s="1"/>
  <c r="G7" i="1"/>
  <c r="I7" i="1" s="1"/>
  <c r="K7" i="1" s="1"/>
  <c r="I32" i="1"/>
  <c r="K32" i="1" s="1"/>
  <c r="H43" i="1"/>
  <c r="G43" i="1"/>
  <c r="I43" i="1" s="1"/>
  <c r="K43" i="1" s="1"/>
  <c r="H46" i="1"/>
  <c r="H30" i="2"/>
  <c r="H40" i="2"/>
  <c r="J8" i="3"/>
  <c r="D14" i="8" s="1"/>
  <c r="G24" i="8"/>
  <c r="M23" i="4"/>
  <c r="M30" i="5"/>
  <c r="J30" i="5"/>
  <c r="D36" i="10" s="1"/>
  <c r="L40" i="5"/>
  <c r="F46" i="10" s="1"/>
  <c r="E46" i="10"/>
  <c r="J30" i="1"/>
  <c r="D36" i="6" s="1"/>
  <c r="J15" i="1"/>
  <c r="D21" i="6" s="1"/>
  <c r="J8" i="2"/>
  <c r="D14" i="7" s="1"/>
  <c r="H11" i="2"/>
  <c r="K25" i="2"/>
  <c r="H38" i="2"/>
  <c r="G38" i="2"/>
  <c r="I38" i="2" s="1"/>
  <c r="K38" i="2" s="1"/>
  <c r="G40" i="2"/>
  <c r="I40" i="2" s="1"/>
  <c r="K40" i="2" s="1"/>
  <c r="J14" i="3"/>
  <c r="D20" i="8" s="1"/>
  <c r="H16" i="3"/>
  <c r="G16" i="3"/>
  <c r="I16" i="3" s="1"/>
  <c r="K16" i="3" s="1"/>
  <c r="I22" i="3"/>
  <c r="K22" i="3" s="1"/>
  <c r="G50" i="8"/>
  <c r="I11" i="4"/>
  <c r="K11" i="4" s="1"/>
  <c r="L26" i="4"/>
  <c r="F32" i="9" s="1"/>
  <c r="G40" i="4"/>
  <c r="I40" i="4" s="1"/>
  <c r="K40" i="4" s="1"/>
  <c r="H40" i="4"/>
  <c r="H15" i="5"/>
  <c r="G15" i="5"/>
  <c r="I15" i="5" s="1"/>
  <c r="K15" i="5" s="1"/>
  <c r="H16" i="1"/>
  <c r="H26" i="2"/>
  <c r="M40" i="1"/>
  <c r="J32" i="2"/>
  <c r="D38" i="7" s="1"/>
  <c r="H12" i="3"/>
  <c r="G12" i="3"/>
  <c r="I12" i="3" s="1"/>
  <c r="K12" i="3" s="1"/>
  <c r="J18" i="3"/>
  <c r="D24" i="8" s="1"/>
  <c r="E52" i="8"/>
  <c r="E13" i="9"/>
  <c r="L7" i="4"/>
  <c r="F13" i="9" s="1"/>
  <c r="E28" i="9"/>
  <c r="M26" i="4"/>
  <c r="E39" i="9"/>
  <c r="L33" i="4"/>
  <c r="F39" i="9" s="1"/>
  <c r="E13" i="10"/>
  <c r="L7" i="5"/>
  <c r="F13" i="10" s="1"/>
  <c r="E16" i="10"/>
  <c r="G25" i="10"/>
  <c r="M10" i="2"/>
  <c r="J10" i="2"/>
  <c r="D16" i="7" s="1"/>
  <c r="H8" i="4"/>
  <c r="G29" i="6"/>
  <c r="B35" i="7"/>
  <c r="D29" i="2"/>
  <c r="E29" i="2" s="1"/>
  <c r="I29" i="2" s="1"/>
  <c r="K29" i="2" s="1"/>
  <c r="J10" i="3"/>
  <c r="D16" i="8" s="1"/>
  <c r="G47" i="8"/>
  <c r="H27" i="1"/>
  <c r="H31" i="1"/>
  <c r="G31" i="1"/>
  <c r="I31" i="1" s="1"/>
  <c r="K31" i="1" s="1"/>
  <c r="J19" i="2"/>
  <c r="D25" i="7" s="1"/>
  <c r="H34" i="2"/>
  <c r="G34" i="2"/>
  <c r="I34" i="2" s="1"/>
  <c r="K34" i="2" s="1"/>
  <c r="M36" i="2"/>
  <c r="J36" i="2"/>
  <c r="D42" i="7" s="1"/>
  <c r="G45" i="2"/>
  <c r="I45" i="2" s="1"/>
  <c r="K45" i="2" s="1"/>
  <c r="H33" i="3"/>
  <c r="J37" i="3"/>
  <c r="L37" i="3" s="1"/>
  <c r="F43" i="8" s="1"/>
  <c r="M37" i="3"/>
  <c r="J44" i="3"/>
  <c r="M9" i="4"/>
  <c r="H14" i="4"/>
  <c r="H22" i="4"/>
  <c r="J30" i="4"/>
  <c r="M46" i="4"/>
  <c r="J46" i="4"/>
  <c r="H16" i="5"/>
  <c r="E25" i="10"/>
  <c r="L19" i="5"/>
  <c r="F25" i="10" s="1"/>
  <c r="G43" i="6"/>
  <c r="J27" i="3"/>
  <c r="M27" i="3"/>
  <c r="J39" i="1"/>
  <c r="D45" i="6" s="1"/>
  <c r="K11" i="2"/>
  <c r="G14" i="1"/>
  <c r="I14" i="1" s="1"/>
  <c r="K14" i="1" s="1"/>
  <c r="H13" i="1"/>
  <c r="J23" i="1"/>
  <c r="D29" i="6" s="1"/>
  <c r="G19" i="2"/>
  <c r="I19" i="2" s="1"/>
  <c r="K19" i="2" s="1"/>
  <c r="H22" i="2"/>
  <c r="H27" i="2"/>
  <c r="H43" i="2"/>
  <c r="M14" i="3"/>
  <c r="I25" i="3"/>
  <c r="K25" i="3" s="1"/>
  <c r="H42" i="3"/>
  <c r="H12" i="4"/>
  <c r="G12" i="4"/>
  <c r="I12" i="4" s="1"/>
  <c r="K12" i="4" s="1"/>
  <c r="M17" i="4"/>
  <c r="J17" i="4"/>
  <c r="D23" i="9" s="1"/>
  <c r="G13" i="10"/>
  <c r="N7" i="5"/>
  <c r="H13" i="10" s="1"/>
  <c r="G16" i="5"/>
  <c r="I16" i="5" s="1"/>
  <c r="K16" i="5" s="1"/>
  <c r="M25" i="5"/>
  <c r="J25" i="5"/>
  <c r="D31" i="10" s="1"/>
  <c r="M28" i="5"/>
  <c r="J28" i="5"/>
  <c r="D34" i="10" s="1"/>
  <c r="E37" i="10"/>
  <c r="L31" i="5"/>
  <c r="F37" i="10" s="1"/>
  <c r="M38" i="5"/>
  <c r="J38" i="5"/>
  <c r="D44" i="10" s="1"/>
  <c r="G14" i="7"/>
  <c r="I31" i="4"/>
  <c r="K31" i="4" s="1"/>
  <c r="H45" i="4"/>
  <c r="G38" i="10"/>
  <c r="N32" i="5"/>
  <c r="H38" i="10" s="1"/>
  <c r="I41" i="5"/>
  <c r="K41" i="5" s="1"/>
  <c r="G27" i="3"/>
  <c r="I27" i="3" s="1"/>
  <c r="K27" i="3" s="1"/>
  <c r="H39" i="3"/>
  <c r="G14" i="4"/>
  <c r="I14" i="4" s="1"/>
  <c r="K14" i="4" s="1"/>
  <c r="H20" i="4"/>
  <c r="M37" i="4"/>
  <c r="H43" i="4"/>
  <c r="H8" i="5"/>
  <c r="G8" i="5"/>
  <c r="I8" i="5" s="1"/>
  <c r="K8" i="5" s="1"/>
  <c r="G17" i="2"/>
  <c r="I17" i="2" s="1"/>
  <c r="K17" i="2" s="1"/>
  <c r="G39" i="2"/>
  <c r="I39" i="2" s="1"/>
  <c r="K39" i="2" s="1"/>
  <c r="G43" i="2"/>
  <c r="I43" i="2" s="1"/>
  <c r="K43" i="2" s="1"/>
  <c r="H11" i="3"/>
  <c r="G11" i="3"/>
  <c r="I11" i="3" s="1"/>
  <c r="K11" i="3" s="1"/>
  <c r="G31" i="3"/>
  <c r="I31" i="3" s="1"/>
  <c r="K31" i="3" s="1"/>
  <c r="G35" i="3"/>
  <c r="I35" i="3" s="1"/>
  <c r="K35" i="3" s="1"/>
  <c r="G39" i="3"/>
  <c r="I39" i="3" s="1"/>
  <c r="K39" i="3" s="1"/>
  <c r="G42" i="3"/>
  <c r="I42" i="3" s="1"/>
  <c r="K42" i="3" s="1"/>
  <c r="E45" i="3"/>
  <c r="I45" i="3" s="1"/>
  <c r="K45" i="3" s="1"/>
  <c r="H46" i="3"/>
  <c r="G6" i="4"/>
  <c r="I6" i="4" s="1"/>
  <c r="K6" i="4" s="1"/>
  <c r="M24" i="4"/>
  <c r="J24" i="4"/>
  <c r="I43" i="4"/>
  <c r="K43" i="4" s="1"/>
  <c r="H12" i="5"/>
  <c r="G12" i="5"/>
  <c r="I12" i="5" s="1"/>
  <c r="K12" i="5" s="1"/>
  <c r="I28" i="5"/>
  <c r="K28" i="5" s="1"/>
  <c r="L39" i="5"/>
  <c r="F45" i="10" s="1"/>
  <c r="E45" i="10"/>
  <c r="I10" i="4"/>
  <c r="K10" i="4" s="1"/>
  <c r="G24" i="4"/>
  <c r="I24" i="4" s="1"/>
  <c r="K24" i="4" s="1"/>
  <c r="J37" i="4"/>
  <c r="H17" i="5"/>
  <c r="E17" i="5"/>
  <c r="I17" i="5" s="1"/>
  <c r="K17" i="5" s="1"/>
  <c r="M16" i="4"/>
  <c r="B35" i="10"/>
  <c r="D29" i="5"/>
  <c r="E29" i="5" s="1"/>
  <c r="E42" i="10"/>
  <c r="L36" i="5"/>
  <c r="F42" i="10" s="1"/>
  <c r="J26" i="3"/>
  <c r="H38" i="3"/>
  <c r="G38" i="3"/>
  <c r="I38" i="3" s="1"/>
  <c r="K38" i="3" s="1"/>
  <c r="G30" i="4"/>
  <c r="I30" i="4" s="1"/>
  <c r="K30" i="4" s="1"/>
  <c r="M34" i="4"/>
  <c r="M41" i="4"/>
  <c r="G46" i="4"/>
  <c r="I46" i="4" s="1"/>
  <c r="K46" i="4" s="1"/>
  <c r="G9" i="5"/>
  <c r="I9" i="5" s="1"/>
  <c r="K9" i="5" s="1"/>
  <c r="L26" i="5"/>
  <c r="F32" i="10" s="1"/>
  <c r="G45" i="10"/>
  <c r="N39" i="5"/>
  <c r="H45" i="10" s="1"/>
  <c r="H9" i="3"/>
  <c r="H25" i="3"/>
  <c r="G9" i="4"/>
  <c r="I9" i="4" s="1"/>
  <c r="K9" i="4" s="1"/>
  <c r="G13" i="4"/>
  <c r="I13" i="4" s="1"/>
  <c r="K13" i="4" s="1"/>
  <c r="J16" i="4"/>
  <c r="D22" i="9" s="1"/>
  <c r="H28" i="4"/>
  <c r="G28" i="4"/>
  <c r="I28" i="4" s="1"/>
  <c r="K28" i="4" s="1"/>
  <c r="H32" i="4"/>
  <c r="L24" i="5"/>
  <c r="M26" i="5"/>
  <c r="H34" i="5"/>
  <c r="G34" i="5"/>
  <c r="I34" i="5" s="1"/>
  <c r="K34" i="5" s="1"/>
  <c r="G47" i="10"/>
  <c r="G35" i="4"/>
  <c r="I35" i="4" s="1"/>
  <c r="K35" i="4" s="1"/>
  <c r="G45" i="4"/>
  <c r="I45" i="4" s="1"/>
  <c r="K45" i="4" s="1"/>
  <c r="H39" i="4"/>
  <c r="H27" i="5"/>
  <c r="G27" i="5"/>
  <c r="I27" i="5" s="1"/>
  <c r="K27" i="5" s="1"/>
  <c r="F29" i="5"/>
  <c r="M36" i="5"/>
  <c r="J41" i="5"/>
  <c r="D47" i="10" s="1"/>
  <c r="I39" i="4"/>
  <c r="K39" i="4" s="1"/>
  <c r="I14" i="5"/>
  <c r="K14" i="5" s="1"/>
  <c r="G37" i="10"/>
  <c r="H38" i="4"/>
  <c r="G38" i="4"/>
  <c r="I38" i="4" s="1"/>
  <c r="K38" i="4" s="1"/>
  <c r="G11" i="10"/>
  <c r="M37" i="5"/>
  <c r="H10" i="5"/>
  <c r="H23" i="5"/>
  <c r="J31" i="5"/>
  <c r="D37" i="10" s="1"/>
  <c r="H33" i="5"/>
  <c r="E33" i="5"/>
  <c r="I33" i="5" s="1"/>
  <c r="K33" i="5" s="1"/>
  <c r="H44" i="5"/>
  <c r="G44" i="5"/>
  <c r="I44" i="5" s="1"/>
  <c r="K44" i="5" s="1"/>
  <c r="H43" i="5"/>
  <c r="M40" i="5"/>
  <c r="I43" i="5"/>
  <c r="K43" i="5" s="1"/>
  <c r="G25" i="5"/>
  <c r="I25" i="5" s="1"/>
  <c r="K25" i="5" s="1"/>
  <c r="G37" i="5"/>
  <c r="I37" i="5" s="1"/>
  <c r="K37" i="5" s="1"/>
  <c r="J40" i="5"/>
  <c r="D46" i="10" s="1"/>
  <c r="G45" i="5"/>
  <c r="I45" i="5" s="1"/>
  <c r="K45" i="5" s="1"/>
  <c r="H42" i="5"/>
  <c r="G42" i="5"/>
  <c r="I42" i="5" s="1"/>
  <c r="K42" i="5" s="1"/>
  <c r="E35" i="7" l="1"/>
  <c r="L12" i="2"/>
  <c r="F18" i="7" s="1"/>
  <c r="E18" i="7"/>
  <c r="E23" i="10"/>
  <c r="L17" i="5"/>
  <c r="F23" i="10" s="1"/>
  <c r="E39" i="10"/>
  <c r="E51" i="8"/>
  <c r="L45" i="3"/>
  <c r="E12" i="6"/>
  <c r="L6" i="1"/>
  <c r="F12" i="6" s="1"/>
  <c r="E14" i="10"/>
  <c r="L8" i="5"/>
  <c r="F14" i="10" s="1"/>
  <c r="G34" i="8"/>
  <c r="E41" i="9"/>
  <c r="L35" i="4"/>
  <c r="F41" i="9" s="1"/>
  <c r="M8" i="5"/>
  <c r="J8" i="5"/>
  <c r="D14" i="10" s="1"/>
  <c r="G52" i="9"/>
  <c r="E49" i="6"/>
  <c r="M22" i="3"/>
  <c r="J22" i="3"/>
  <c r="M42" i="2"/>
  <c r="J42" i="2"/>
  <c r="D48" i="7" s="1"/>
  <c r="E50" i="6"/>
  <c r="L44" i="1"/>
  <c r="F50" i="6" s="1"/>
  <c r="G25" i="9"/>
  <c r="N19" i="4"/>
  <c r="H25" i="9" s="1"/>
  <c r="M33" i="2"/>
  <c r="J33" i="2"/>
  <c r="D39" i="7" s="1"/>
  <c r="M17" i="1"/>
  <c r="J17" i="1"/>
  <c r="J15" i="4"/>
  <c r="M15" i="4"/>
  <c r="G20" i="6"/>
  <c r="G48" i="6"/>
  <c r="N42" i="1"/>
  <c r="H48" i="6" s="1"/>
  <c r="J43" i="5"/>
  <c r="D49" i="10" s="1"/>
  <c r="M43" i="5"/>
  <c r="N31" i="5"/>
  <c r="H37" i="10" s="1"/>
  <c r="J25" i="3"/>
  <c r="M25" i="3"/>
  <c r="M38" i="3"/>
  <c r="J38" i="3"/>
  <c r="E16" i="9"/>
  <c r="L10" i="4"/>
  <c r="F16" i="9" s="1"/>
  <c r="M43" i="4"/>
  <c r="J43" i="4"/>
  <c r="G23" i="9"/>
  <c r="N17" i="4"/>
  <c r="H23" i="9" s="1"/>
  <c r="E20" i="6"/>
  <c r="L14" i="1"/>
  <c r="F20" i="6" s="1"/>
  <c r="G42" i="7"/>
  <c r="N40" i="1"/>
  <c r="H46" i="6" s="1"/>
  <c r="G46" i="6"/>
  <c r="E28" i="8"/>
  <c r="M43" i="1"/>
  <c r="J43" i="1"/>
  <c r="D49" i="6" s="1"/>
  <c r="E15" i="7"/>
  <c r="L9" i="2"/>
  <c r="F15" i="7" s="1"/>
  <c r="E37" i="7"/>
  <c r="L31" i="2"/>
  <c r="F37" i="7" s="1"/>
  <c r="E22" i="9"/>
  <c r="L16" i="4"/>
  <c r="F22" i="9" s="1"/>
  <c r="E42" i="8"/>
  <c r="E32" i="7"/>
  <c r="G24" i="9"/>
  <c r="N18" i="4"/>
  <c r="H24" i="9" s="1"/>
  <c r="E29" i="7"/>
  <c r="L23" i="2"/>
  <c r="F29" i="7" s="1"/>
  <c r="M11" i="1"/>
  <c r="J11" i="1"/>
  <c r="G41" i="9"/>
  <c r="G16" i="6"/>
  <c r="L37" i="1"/>
  <c r="L8" i="3"/>
  <c r="G39" i="9"/>
  <c r="N33" i="4"/>
  <c r="H39" i="9" s="1"/>
  <c r="E44" i="9"/>
  <c r="L38" i="4"/>
  <c r="F44" i="9" s="1"/>
  <c r="J12" i="3"/>
  <c r="D18" i="8" s="1"/>
  <c r="M12" i="3"/>
  <c r="H29" i="4"/>
  <c r="G29" i="4"/>
  <c r="I29" i="4" s="1"/>
  <c r="K29" i="4" s="1"/>
  <c r="E30" i="9"/>
  <c r="L24" i="4"/>
  <c r="F30" i="9" s="1"/>
  <c r="J13" i="1"/>
  <c r="D19" i="6" s="1"/>
  <c r="M13" i="1"/>
  <c r="E21" i="7"/>
  <c r="L15" i="2"/>
  <c r="F21" i="7" s="1"/>
  <c r="M31" i="4"/>
  <c r="J31" i="4"/>
  <c r="L31" i="4" s="1"/>
  <c r="F37" i="9" s="1"/>
  <c r="E50" i="10"/>
  <c r="M9" i="3"/>
  <c r="J9" i="3"/>
  <c r="D32" i="8"/>
  <c r="D32" i="9"/>
  <c r="E48" i="8"/>
  <c r="G43" i="9"/>
  <c r="N37" i="4"/>
  <c r="H43" i="9" s="1"/>
  <c r="N38" i="5"/>
  <c r="H44" i="10" s="1"/>
  <c r="G44" i="10"/>
  <c r="E18" i="9"/>
  <c r="L12" i="4"/>
  <c r="F18" i="9" s="1"/>
  <c r="E17" i="7"/>
  <c r="L11" i="2"/>
  <c r="F17" i="7" s="1"/>
  <c r="M22" i="4"/>
  <c r="J22" i="4"/>
  <c r="L22" i="4" s="1"/>
  <c r="F28" i="9" s="1"/>
  <c r="E40" i="7"/>
  <c r="G32" i="9"/>
  <c r="N26" i="4"/>
  <c r="H32" i="9" s="1"/>
  <c r="J26" i="2"/>
  <c r="D32" i="7" s="1"/>
  <c r="M26" i="2"/>
  <c r="E22" i="8"/>
  <c r="E38" i="6"/>
  <c r="M31" i="2"/>
  <c r="J31" i="2"/>
  <c r="D37" i="7" s="1"/>
  <c r="G19" i="9"/>
  <c r="E34" i="7"/>
  <c r="L28" i="2"/>
  <c r="F34" i="7" s="1"/>
  <c r="E38" i="8"/>
  <c r="L32" i="3"/>
  <c r="F38" i="8" s="1"/>
  <c r="M15" i="2"/>
  <c r="J15" i="2"/>
  <c r="D21" i="7" s="1"/>
  <c r="E21" i="8"/>
  <c r="L15" i="3"/>
  <c r="E33" i="7"/>
  <c r="D51" i="9"/>
  <c r="D51" i="8"/>
  <c r="M44" i="1"/>
  <c r="J44" i="1"/>
  <c r="D50" i="6" s="1"/>
  <c r="E16" i="6"/>
  <c r="L10" i="1"/>
  <c r="F16" i="6" s="1"/>
  <c r="L19" i="3"/>
  <c r="L39" i="1"/>
  <c r="E15" i="6"/>
  <c r="L9" i="1"/>
  <c r="F15" i="6" s="1"/>
  <c r="G39" i="6"/>
  <c r="L30" i="5"/>
  <c r="F36" i="10" s="1"/>
  <c r="L13" i="2"/>
  <c r="E19" i="9"/>
  <c r="L13" i="4"/>
  <c r="F19" i="9" s="1"/>
  <c r="E12" i="9"/>
  <c r="L6" i="4"/>
  <c r="F12" i="9" s="1"/>
  <c r="M18" i="2"/>
  <c r="J18" i="2"/>
  <c r="D24" i="7" s="1"/>
  <c r="M24" i="3"/>
  <c r="J24" i="3"/>
  <c r="L33" i="2"/>
  <c r="F39" i="7" s="1"/>
  <c r="E39" i="7"/>
  <c r="E26" i="6"/>
  <c r="L20" i="1"/>
  <c r="F26" i="6" s="1"/>
  <c r="G52" i="7"/>
  <c r="N46" i="2"/>
  <c r="H52" i="7" s="1"/>
  <c r="N40" i="5"/>
  <c r="H46" i="10" s="1"/>
  <c r="G46" i="10"/>
  <c r="E44" i="8"/>
  <c r="L38" i="3"/>
  <c r="F44" i="8" s="1"/>
  <c r="E20" i="10"/>
  <c r="L14" i="5"/>
  <c r="E45" i="8"/>
  <c r="M12" i="4"/>
  <c r="J12" i="4"/>
  <c r="D18" i="9" s="1"/>
  <c r="M34" i="2"/>
  <c r="J34" i="2"/>
  <c r="D40" i="7" s="1"/>
  <c r="M16" i="3"/>
  <c r="J16" i="3"/>
  <c r="D22" i="8" s="1"/>
  <c r="E29" i="8"/>
  <c r="L23" i="3"/>
  <c r="F29" i="8" s="1"/>
  <c r="G17" i="9"/>
  <c r="N11" i="4"/>
  <c r="H17" i="9" s="1"/>
  <c r="G41" i="10"/>
  <c r="L30" i="1"/>
  <c r="G25" i="6"/>
  <c r="G30" i="6"/>
  <c r="N24" i="1"/>
  <c r="H30" i="6" s="1"/>
  <c r="M34" i="5"/>
  <c r="J34" i="5"/>
  <c r="D40" i="10" s="1"/>
  <c r="E41" i="8"/>
  <c r="L35" i="3"/>
  <c r="E12" i="7"/>
  <c r="G24" i="6"/>
  <c r="N18" i="1"/>
  <c r="H24" i="6" s="1"/>
  <c r="J29" i="3"/>
  <c r="M29" i="3"/>
  <c r="G12" i="8"/>
  <c r="N6" i="3"/>
  <c r="H12" i="8" s="1"/>
  <c r="E37" i="8"/>
  <c r="L31" i="3"/>
  <c r="F37" i="8" s="1"/>
  <c r="D33" i="9"/>
  <c r="D33" i="8"/>
  <c r="D50" i="8"/>
  <c r="D50" i="9"/>
  <c r="G16" i="7"/>
  <c r="E46" i="7"/>
  <c r="N8" i="2"/>
  <c r="H14" i="7" s="1"/>
  <c r="E41" i="6"/>
  <c r="L35" i="1"/>
  <c r="F41" i="6" s="1"/>
  <c r="H29" i="2"/>
  <c r="J27" i="4"/>
  <c r="M27" i="4"/>
  <c r="J36" i="3"/>
  <c r="M36" i="3"/>
  <c r="G40" i="6"/>
  <c r="N34" i="1"/>
  <c r="H40" i="6" s="1"/>
  <c r="M17" i="3"/>
  <c r="J17" i="3"/>
  <c r="G18" i="7"/>
  <c r="N12" i="2"/>
  <c r="H18" i="7" s="1"/>
  <c r="E19" i="6"/>
  <c r="G41" i="7"/>
  <c r="N35" i="2"/>
  <c r="H41" i="7" s="1"/>
  <c r="G34" i="7"/>
  <c r="E49" i="10"/>
  <c r="L30" i="4"/>
  <c r="E36" i="9"/>
  <c r="E37" i="9"/>
  <c r="E48" i="7"/>
  <c r="L42" i="2"/>
  <c r="F48" i="7" s="1"/>
  <c r="G37" i="8"/>
  <c r="G31" i="9"/>
  <c r="N25" i="4"/>
  <c r="H31" i="9" s="1"/>
  <c r="E15" i="9"/>
  <c r="L9" i="4"/>
  <c r="F15" i="9" s="1"/>
  <c r="J46" i="3"/>
  <c r="M46" i="3"/>
  <c r="J44" i="5"/>
  <c r="D50" i="10" s="1"/>
  <c r="M44" i="5"/>
  <c r="E40" i="10"/>
  <c r="L34" i="5"/>
  <c r="F40" i="10" s="1"/>
  <c r="M14" i="4"/>
  <c r="J14" i="4"/>
  <c r="D20" i="9" s="1"/>
  <c r="M8" i="4"/>
  <c r="J8" i="4"/>
  <c r="E13" i="6"/>
  <c r="L7" i="1"/>
  <c r="F13" i="6" s="1"/>
  <c r="G22" i="7"/>
  <c r="G16" i="9"/>
  <c r="N10" i="4"/>
  <c r="H16" i="9" s="1"/>
  <c r="D49" i="9"/>
  <c r="D49" i="8"/>
  <c r="M40" i="3"/>
  <c r="J40" i="3"/>
  <c r="G29" i="7"/>
  <c r="G42" i="6"/>
  <c r="N36" i="1"/>
  <c r="H42" i="6" s="1"/>
  <c r="E45" i="9"/>
  <c r="E20" i="9"/>
  <c r="L14" i="4"/>
  <c r="F20" i="9" s="1"/>
  <c r="G36" i="10"/>
  <c r="J39" i="2"/>
  <c r="D45" i="7" s="1"/>
  <c r="M39" i="2"/>
  <c r="M30" i="3"/>
  <c r="J30" i="3"/>
  <c r="M6" i="2"/>
  <c r="J6" i="2"/>
  <c r="D12" i="7" s="1"/>
  <c r="M37" i="2"/>
  <c r="J37" i="2"/>
  <c r="D43" i="7" s="1"/>
  <c r="E33" i="9"/>
  <c r="L27" i="4"/>
  <c r="F33" i="9" s="1"/>
  <c r="G49" i="8"/>
  <c r="G51" i="10"/>
  <c r="L32" i="2"/>
  <c r="E48" i="10"/>
  <c r="E31" i="8"/>
  <c r="E37" i="6"/>
  <c r="L31" i="1"/>
  <c r="F37" i="6" s="1"/>
  <c r="E21" i="10"/>
  <c r="L15" i="5"/>
  <c r="F21" i="10" s="1"/>
  <c r="G29" i="9"/>
  <c r="N23" i="4"/>
  <c r="H29" i="9" s="1"/>
  <c r="M32" i="1"/>
  <c r="J32" i="1"/>
  <c r="D38" i="6" s="1"/>
  <c r="G12" i="9"/>
  <c r="J42" i="5"/>
  <c r="D48" i="10" s="1"/>
  <c r="M42" i="5"/>
  <c r="N36" i="5"/>
  <c r="H42" i="10" s="1"/>
  <c r="G42" i="10"/>
  <c r="F30" i="10"/>
  <c r="N24" i="5"/>
  <c r="H30" i="10" s="1"/>
  <c r="E18" i="10"/>
  <c r="E17" i="8"/>
  <c r="L11" i="3"/>
  <c r="F17" i="8" s="1"/>
  <c r="E33" i="8"/>
  <c r="L27" i="3"/>
  <c r="F33" i="8" s="1"/>
  <c r="G34" i="10"/>
  <c r="G20" i="8"/>
  <c r="G43" i="8"/>
  <c r="N37" i="3"/>
  <c r="H43" i="8" s="1"/>
  <c r="M31" i="1"/>
  <c r="J31" i="1"/>
  <c r="D37" i="6" s="1"/>
  <c r="J15" i="5"/>
  <c r="D21" i="10" s="1"/>
  <c r="M15" i="5"/>
  <c r="E44" i="7"/>
  <c r="N18" i="3"/>
  <c r="H24" i="8" s="1"/>
  <c r="G12" i="10"/>
  <c r="M7" i="2"/>
  <c r="J7" i="2"/>
  <c r="D13" i="7" s="1"/>
  <c r="E51" i="6"/>
  <c r="L45" i="1"/>
  <c r="F51" i="6" s="1"/>
  <c r="G13" i="9"/>
  <c r="N7" i="4"/>
  <c r="H13" i="9" s="1"/>
  <c r="E34" i="6"/>
  <c r="L28" i="1"/>
  <c r="F34" i="6" s="1"/>
  <c r="E49" i="8"/>
  <c r="L43" i="3"/>
  <c r="F49" i="8" s="1"/>
  <c r="L17" i="4"/>
  <c r="F23" i="9" s="1"/>
  <c r="G52" i="10"/>
  <c r="E39" i="6"/>
  <c r="L33" i="1"/>
  <c r="F39" i="6" s="1"/>
  <c r="L7" i="3"/>
  <c r="F13" i="8" s="1"/>
  <c r="G15" i="6"/>
  <c r="L36" i="2"/>
  <c r="F42" i="7" s="1"/>
  <c r="G34" i="6"/>
  <c r="N28" i="1"/>
  <c r="H34" i="6" s="1"/>
  <c r="G13" i="6"/>
  <c r="G13" i="8"/>
  <c r="G26" i="6"/>
  <c r="N20" i="1"/>
  <c r="H26" i="6" s="1"/>
  <c r="E46" i="8"/>
  <c r="L40" i="3"/>
  <c r="F46" i="8" s="1"/>
  <c r="J33" i="5"/>
  <c r="D39" i="10" s="1"/>
  <c r="M33" i="5"/>
  <c r="E51" i="10"/>
  <c r="L45" i="5"/>
  <c r="F51" i="10" s="1"/>
  <c r="J23" i="5"/>
  <c r="M23" i="5"/>
  <c r="G29" i="5"/>
  <c r="I29" i="5" s="1"/>
  <c r="K29" i="5" s="1"/>
  <c r="H29" i="5"/>
  <c r="M32" i="4"/>
  <c r="J32" i="4"/>
  <c r="L32" i="4" s="1"/>
  <c r="F38" i="9" s="1"/>
  <c r="E15" i="10"/>
  <c r="L9" i="5"/>
  <c r="M12" i="5"/>
  <c r="J12" i="5"/>
  <c r="D18" i="10" s="1"/>
  <c r="M11" i="3"/>
  <c r="J11" i="3"/>
  <c r="D17" i="8" s="1"/>
  <c r="E47" i="10"/>
  <c r="L41" i="5"/>
  <c r="M43" i="2"/>
  <c r="J43" i="2"/>
  <c r="D49" i="7" s="1"/>
  <c r="D43" i="9"/>
  <c r="D43" i="8"/>
  <c r="J27" i="1"/>
  <c r="M27" i="1"/>
  <c r="N19" i="5"/>
  <c r="H25" i="10" s="1"/>
  <c r="J40" i="4"/>
  <c r="L40" i="4" s="1"/>
  <c r="F46" i="9" s="1"/>
  <c r="M40" i="4"/>
  <c r="J38" i="2"/>
  <c r="D44" i="7" s="1"/>
  <c r="M38" i="2"/>
  <c r="H29" i="1"/>
  <c r="G29" i="1"/>
  <c r="I29" i="1" s="1"/>
  <c r="K29" i="1" s="1"/>
  <c r="D47" i="8"/>
  <c r="D47" i="9"/>
  <c r="E28" i="10"/>
  <c r="G32" i="6"/>
  <c r="N26" i="1"/>
  <c r="H32" i="6" s="1"/>
  <c r="M34" i="3"/>
  <c r="J34" i="3"/>
  <c r="E26" i="10"/>
  <c r="D29" i="8"/>
  <c r="D29" i="9"/>
  <c r="G15" i="7"/>
  <c r="L41" i="1"/>
  <c r="G14" i="6"/>
  <c r="G26" i="7"/>
  <c r="N20" i="2"/>
  <c r="H26" i="7" s="1"/>
  <c r="E51" i="7"/>
  <c r="L45" i="2"/>
  <c r="F51" i="7" s="1"/>
  <c r="J38" i="4"/>
  <c r="M38" i="4"/>
  <c r="M20" i="4"/>
  <c r="J20" i="4"/>
  <c r="L20" i="4" s="1"/>
  <c r="F26" i="9" s="1"/>
  <c r="E43" i="7"/>
  <c r="L37" i="2"/>
  <c r="F43" i="7" s="1"/>
  <c r="G15" i="9"/>
  <c r="E34" i="10"/>
  <c r="L28" i="5"/>
  <c r="F34" i="10" s="1"/>
  <c r="M10" i="5"/>
  <c r="J10" i="5"/>
  <c r="L27" i="5"/>
  <c r="F33" i="10" s="1"/>
  <c r="E33" i="10"/>
  <c r="E34" i="9"/>
  <c r="E52" i="9"/>
  <c r="L46" i="4"/>
  <c r="F52" i="9" s="1"/>
  <c r="G22" i="9"/>
  <c r="E49" i="9"/>
  <c r="L43" i="4"/>
  <c r="F49" i="9" s="1"/>
  <c r="E49" i="7"/>
  <c r="G31" i="10"/>
  <c r="J27" i="2"/>
  <c r="D33" i="7" s="1"/>
  <c r="M27" i="2"/>
  <c r="M33" i="3"/>
  <c r="J33" i="3"/>
  <c r="N41" i="3"/>
  <c r="H47" i="8" s="1"/>
  <c r="E46" i="9"/>
  <c r="E31" i="7"/>
  <c r="L25" i="2"/>
  <c r="E13" i="7"/>
  <c r="L37" i="4"/>
  <c r="F43" i="9" s="1"/>
  <c r="E43" i="9"/>
  <c r="E34" i="8"/>
  <c r="L28" i="3"/>
  <c r="F34" i="8" s="1"/>
  <c r="M22" i="5"/>
  <c r="J22" i="5"/>
  <c r="D28" i="10" s="1"/>
  <c r="N22" i="1"/>
  <c r="H28" i="6" s="1"/>
  <c r="E40" i="8"/>
  <c r="L34" i="3"/>
  <c r="F40" i="8" s="1"/>
  <c r="L35" i="5"/>
  <c r="F41" i="10" s="1"/>
  <c r="L6" i="5"/>
  <c r="F12" i="10" s="1"/>
  <c r="J13" i="3"/>
  <c r="M13" i="3"/>
  <c r="M25" i="1"/>
  <c r="J25" i="1"/>
  <c r="M20" i="5"/>
  <c r="J20" i="5"/>
  <c r="D26" i="10" s="1"/>
  <c r="G29" i="8"/>
  <c r="N23" i="3"/>
  <c r="H29" i="8" s="1"/>
  <c r="L23" i="1"/>
  <c r="G44" i="6"/>
  <c r="N38" i="1"/>
  <c r="H44" i="6" s="1"/>
  <c r="L42" i="1"/>
  <c r="F48" i="6" s="1"/>
  <c r="D38" i="8"/>
  <c r="D38" i="9"/>
  <c r="L44" i="3"/>
  <c r="L10" i="3"/>
  <c r="L16" i="2"/>
  <c r="F22" i="7" s="1"/>
  <c r="G51" i="7"/>
  <c r="N45" i="2"/>
  <c r="H51" i="7" s="1"/>
  <c r="G33" i="8"/>
  <c r="N27" i="3"/>
  <c r="H33" i="8" s="1"/>
  <c r="E30" i="6"/>
  <c r="L24" i="1"/>
  <c r="F30" i="6" s="1"/>
  <c r="G32" i="10"/>
  <c r="N26" i="5"/>
  <c r="H32" i="10" s="1"/>
  <c r="M39" i="3"/>
  <c r="J39" i="3"/>
  <c r="L37" i="5"/>
  <c r="F43" i="10" s="1"/>
  <c r="E43" i="10"/>
  <c r="G43" i="10"/>
  <c r="N37" i="5"/>
  <c r="H43" i="10" s="1"/>
  <c r="J27" i="5"/>
  <c r="D33" i="10" s="1"/>
  <c r="M27" i="5"/>
  <c r="J28" i="4"/>
  <c r="L28" i="4" s="1"/>
  <c r="F34" i="9" s="1"/>
  <c r="M28" i="4"/>
  <c r="G47" i="9"/>
  <c r="N41" i="4"/>
  <c r="H47" i="9" s="1"/>
  <c r="E45" i="7"/>
  <c r="E22" i="10"/>
  <c r="M22" i="2"/>
  <c r="J22" i="2"/>
  <c r="M11" i="2"/>
  <c r="J11" i="2"/>
  <c r="D17" i="7" s="1"/>
  <c r="J40" i="2"/>
  <c r="D46" i="7" s="1"/>
  <c r="M40" i="2"/>
  <c r="G30" i="7"/>
  <c r="N24" i="2"/>
  <c r="H30" i="7" s="1"/>
  <c r="J12" i="1"/>
  <c r="M12" i="1"/>
  <c r="E38" i="9"/>
  <c r="E32" i="8"/>
  <c r="L26" i="3"/>
  <c r="E24" i="10"/>
  <c r="L18" i="5"/>
  <c r="F24" i="10" s="1"/>
  <c r="E52" i="7"/>
  <c r="L46" i="2"/>
  <c r="F52" i="7" s="1"/>
  <c r="G26" i="8"/>
  <c r="N20" i="3"/>
  <c r="H26" i="8" s="1"/>
  <c r="E12" i="8"/>
  <c r="L6" i="3"/>
  <c r="F12" i="8" s="1"/>
  <c r="L46" i="5"/>
  <c r="F52" i="10" s="1"/>
  <c r="G41" i="6"/>
  <c r="N35" i="1"/>
  <c r="H41" i="6" s="1"/>
  <c r="G38" i="8"/>
  <c r="E51" i="9"/>
  <c r="L45" i="4"/>
  <c r="F51" i="9" s="1"/>
  <c r="J46" i="1"/>
  <c r="M46" i="1"/>
  <c r="E41" i="7"/>
  <c r="L35" i="2"/>
  <c r="F41" i="7" s="1"/>
  <c r="M16" i="1"/>
  <c r="J16" i="1"/>
  <c r="E36" i="8"/>
  <c r="L30" i="3"/>
  <c r="F36" i="8" s="1"/>
  <c r="G24" i="10"/>
  <c r="N18" i="5"/>
  <c r="H24" i="10" s="1"/>
  <c r="M42" i="3"/>
  <c r="J42" i="3"/>
  <c r="E25" i="6"/>
  <c r="L19" i="1"/>
  <c r="F25" i="6" s="1"/>
  <c r="E31" i="10"/>
  <c r="L25" i="5"/>
  <c r="F31" i="10" s="1"/>
  <c r="M39" i="4"/>
  <c r="J39" i="4"/>
  <c r="L39" i="4" s="1"/>
  <c r="F45" i="9" s="1"/>
  <c r="G40" i="9"/>
  <c r="N34" i="4"/>
  <c r="H40" i="9" s="1"/>
  <c r="M17" i="5"/>
  <c r="J17" i="5"/>
  <c r="D23" i="10" s="1"/>
  <c r="G30" i="9"/>
  <c r="N24" i="4"/>
  <c r="H30" i="9" s="1"/>
  <c r="E23" i="7"/>
  <c r="L17" i="2"/>
  <c r="M45" i="4"/>
  <c r="J45" i="4"/>
  <c r="E25" i="7"/>
  <c r="L19" i="2"/>
  <c r="M16" i="5"/>
  <c r="J16" i="5"/>
  <c r="D22" i="10" s="1"/>
  <c r="L14" i="3"/>
  <c r="F20" i="8" s="1"/>
  <c r="E18" i="8"/>
  <c r="L12" i="3"/>
  <c r="F18" i="8" s="1"/>
  <c r="E17" i="9"/>
  <c r="L11" i="4"/>
  <c r="F17" i="9" s="1"/>
  <c r="M30" i="2"/>
  <c r="J30" i="2"/>
  <c r="E24" i="7"/>
  <c r="L18" i="2"/>
  <c r="F24" i="7" s="1"/>
  <c r="G51" i="6"/>
  <c r="N45" i="1"/>
  <c r="H51" i="6" s="1"/>
  <c r="E30" i="8"/>
  <c r="L24" i="3"/>
  <c r="F30" i="8" s="1"/>
  <c r="G48" i="9"/>
  <c r="N42" i="4"/>
  <c r="H48" i="9" s="1"/>
  <c r="E50" i="7"/>
  <c r="L44" i="2"/>
  <c r="F50" i="7" s="1"/>
  <c r="E14" i="6"/>
  <c r="L8" i="1"/>
  <c r="F14" i="6" s="1"/>
  <c r="M44" i="2"/>
  <c r="J44" i="2"/>
  <c r="D50" i="7" s="1"/>
  <c r="D37" i="9"/>
  <c r="D37" i="8"/>
  <c r="G42" i="9"/>
  <c r="N36" i="4"/>
  <c r="H42" i="9" s="1"/>
  <c r="G50" i="9"/>
  <c r="N44" i="4"/>
  <c r="H50" i="9" s="1"/>
  <c r="L15" i="1"/>
  <c r="L18" i="1"/>
  <c r="F24" i="6" s="1"/>
  <c r="L36" i="1"/>
  <c r="F42" i="6" s="1"/>
  <c r="D34" i="9"/>
  <c r="D34" i="8"/>
  <c r="G12" i="6"/>
  <c r="N6" i="1"/>
  <c r="H12" i="6" s="1"/>
  <c r="L10" i="2"/>
  <c r="F16" i="7" s="1"/>
  <c r="G14" i="10" l="1"/>
  <c r="N8" i="5"/>
  <c r="H14" i="10" s="1"/>
  <c r="G44" i="7"/>
  <c r="N10" i="2"/>
  <c r="H16" i="7" s="1"/>
  <c r="F36" i="6"/>
  <c r="N30" i="1"/>
  <c r="H36" i="6" s="1"/>
  <c r="N12" i="4"/>
  <c r="H18" i="9" s="1"/>
  <c r="G18" i="9"/>
  <c r="F43" i="6"/>
  <c r="N37" i="1"/>
  <c r="H43" i="6" s="1"/>
  <c r="N15" i="4"/>
  <c r="H21" i="9" s="1"/>
  <c r="G21" i="9"/>
  <c r="D28" i="9"/>
  <c r="D28" i="8"/>
  <c r="G36" i="7"/>
  <c r="G52" i="6"/>
  <c r="N46" i="1"/>
  <c r="H52" i="6" s="1"/>
  <c r="D52" i="6"/>
  <c r="L46" i="1"/>
  <c r="F52" i="6" s="1"/>
  <c r="G46" i="7"/>
  <c r="G34" i="9"/>
  <c r="N28" i="4"/>
  <c r="H34" i="9" s="1"/>
  <c r="F31" i="7"/>
  <c r="N25" i="2"/>
  <c r="H31" i="7" s="1"/>
  <c r="G16" i="10"/>
  <c r="D40" i="9"/>
  <c r="D40" i="8"/>
  <c r="G46" i="9"/>
  <c r="N40" i="4"/>
  <c r="H46" i="9" s="1"/>
  <c r="G17" i="8"/>
  <c r="N11" i="3"/>
  <c r="H17" i="8" s="1"/>
  <c r="D36" i="9"/>
  <c r="D36" i="8"/>
  <c r="N23" i="2"/>
  <c r="H29" i="7" s="1"/>
  <c r="D14" i="9"/>
  <c r="L8" i="4"/>
  <c r="F14" i="9" s="1"/>
  <c r="N28" i="2"/>
  <c r="H34" i="7" s="1"/>
  <c r="G42" i="8"/>
  <c r="L6" i="2"/>
  <c r="F12" i="7" s="1"/>
  <c r="G37" i="7"/>
  <c r="N31" i="2"/>
  <c r="H37" i="7" s="1"/>
  <c r="G28" i="9"/>
  <c r="N22" i="4"/>
  <c r="H28" i="9" s="1"/>
  <c r="G44" i="8"/>
  <c r="N38" i="3"/>
  <c r="H44" i="8" s="1"/>
  <c r="D23" i="6"/>
  <c r="L17" i="1"/>
  <c r="F23" i="6" s="1"/>
  <c r="L43" i="1"/>
  <c r="F49" i="6" s="1"/>
  <c r="L16" i="5"/>
  <c r="F22" i="10" s="1"/>
  <c r="D19" i="8"/>
  <c r="L13" i="3"/>
  <c r="F19" i="8" s="1"/>
  <c r="G40" i="8"/>
  <c r="N34" i="3"/>
  <c r="H40" i="8" s="1"/>
  <c r="N35" i="4"/>
  <c r="H41" i="9" s="1"/>
  <c r="N36" i="2"/>
  <c r="H42" i="7" s="1"/>
  <c r="G31" i="8"/>
  <c r="G22" i="10"/>
  <c r="G26" i="10"/>
  <c r="N20" i="5"/>
  <c r="H26" i="10" s="1"/>
  <c r="G51" i="9"/>
  <c r="N45" i="4"/>
  <c r="H51" i="9" s="1"/>
  <c r="G39" i="10"/>
  <c r="N33" i="5"/>
  <c r="H39" i="10" s="1"/>
  <c r="G21" i="10"/>
  <c r="N15" i="5"/>
  <c r="H21" i="10" s="1"/>
  <c r="N30" i="3"/>
  <c r="H36" i="8" s="1"/>
  <c r="G36" i="8"/>
  <c r="E35" i="9"/>
  <c r="G23" i="6"/>
  <c r="N17" i="1"/>
  <c r="H23" i="6" s="1"/>
  <c r="G48" i="8"/>
  <c r="N42" i="3"/>
  <c r="H48" i="8" s="1"/>
  <c r="G33" i="10"/>
  <c r="N27" i="5"/>
  <c r="H33" i="10" s="1"/>
  <c r="F29" i="6"/>
  <c r="N23" i="1"/>
  <c r="H29" i="6" s="1"/>
  <c r="G18" i="10"/>
  <c r="N9" i="1"/>
  <c r="H15" i="6" s="1"/>
  <c r="G38" i="6"/>
  <c r="N45" i="5"/>
  <c r="H51" i="10" s="1"/>
  <c r="G45" i="7"/>
  <c r="N39" i="2"/>
  <c r="H45" i="7" s="1"/>
  <c r="D46" i="9"/>
  <c r="D46" i="8"/>
  <c r="N31" i="3"/>
  <c r="H37" i="8" s="1"/>
  <c r="G33" i="9"/>
  <c r="N27" i="4"/>
  <c r="H33" i="9" s="1"/>
  <c r="F41" i="8"/>
  <c r="N35" i="3"/>
  <c r="H41" i="8" s="1"/>
  <c r="G30" i="8"/>
  <c r="N24" i="3"/>
  <c r="H30" i="8" s="1"/>
  <c r="L32" i="1"/>
  <c r="F38" i="6" s="1"/>
  <c r="G15" i="8"/>
  <c r="N9" i="3"/>
  <c r="H15" i="8" s="1"/>
  <c r="J29" i="4"/>
  <c r="L29" i="4" s="1"/>
  <c r="F35" i="9" s="1"/>
  <c r="M29" i="4"/>
  <c r="D31" i="9"/>
  <c r="D31" i="8"/>
  <c r="N46" i="4"/>
  <c r="H52" i="9" s="1"/>
  <c r="F51" i="8"/>
  <c r="N45" i="3"/>
  <c r="H51" i="8" s="1"/>
  <c r="F47" i="6"/>
  <c r="N41" i="1"/>
  <c r="H47" i="6" s="1"/>
  <c r="D36" i="7"/>
  <c r="L30" i="2"/>
  <c r="F36" i="7" s="1"/>
  <c r="F38" i="7"/>
  <c r="N32" i="2"/>
  <c r="H38" i="7" s="1"/>
  <c r="G14" i="9"/>
  <c r="N8" i="4"/>
  <c r="H14" i="9" s="1"/>
  <c r="D42" i="9"/>
  <c r="D42" i="8"/>
  <c r="F20" i="10"/>
  <c r="N14" i="5"/>
  <c r="H20" i="10" s="1"/>
  <c r="D30" i="8"/>
  <c r="D30" i="9"/>
  <c r="F21" i="8"/>
  <c r="N15" i="3"/>
  <c r="H21" i="8" s="1"/>
  <c r="D15" i="8"/>
  <c r="L9" i="3"/>
  <c r="F15" i="8" s="1"/>
  <c r="N32" i="3"/>
  <c r="H38" i="8" s="1"/>
  <c r="G17" i="7"/>
  <c r="N11" i="2"/>
  <c r="H17" i="7" s="1"/>
  <c r="N16" i="4"/>
  <c r="H22" i="9" s="1"/>
  <c r="N9" i="4"/>
  <c r="H15" i="9" s="1"/>
  <c r="N8" i="1"/>
  <c r="H14" i="6" s="1"/>
  <c r="G33" i="6"/>
  <c r="N27" i="1"/>
  <c r="H33" i="6" s="1"/>
  <c r="F15" i="10"/>
  <c r="N9" i="5"/>
  <c r="H15" i="10" s="1"/>
  <c r="G46" i="8"/>
  <c r="N40" i="3"/>
  <c r="H46" i="8" s="1"/>
  <c r="G20" i="9"/>
  <c r="N14" i="4"/>
  <c r="H20" i="9" s="1"/>
  <c r="F45" i="6"/>
  <c r="N39" i="1"/>
  <c r="H45" i="6" s="1"/>
  <c r="L16" i="3"/>
  <c r="F22" i="8" s="1"/>
  <c r="G18" i="8"/>
  <c r="N12" i="3"/>
  <c r="H18" i="8" s="1"/>
  <c r="D17" i="6"/>
  <c r="L11" i="1"/>
  <c r="F17" i="6" s="1"/>
  <c r="G39" i="7"/>
  <c r="N33" i="2"/>
  <c r="H39" i="7" s="1"/>
  <c r="G28" i="7"/>
  <c r="G39" i="8"/>
  <c r="F21" i="6"/>
  <c r="N15" i="1"/>
  <c r="H21" i="6" s="1"/>
  <c r="D48" i="9"/>
  <c r="D48" i="8"/>
  <c r="G23" i="10"/>
  <c r="N17" i="5"/>
  <c r="H23" i="10" s="1"/>
  <c r="F32" i="8"/>
  <c r="N26" i="3"/>
  <c r="H32" i="8" s="1"/>
  <c r="D28" i="7"/>
  <c r="L22" i="2"/>
  <c r="F28" i="7" s="1"/>
  <c r="L22" i="5"/>
  <c r="F28" i="10" s="1"/>
  <c r="D33" i="6"/>
  <c r="L27" i="1"/>
  <c r="F33" i="6" s="1"/>
  <c r="G37" i="6"/>
  <c r="N31" i="1"/>
  <c r="H37" i="6" s="1"/>
  <c r="L12" i="5"/>
  <c r="F18" i="10" s="1"/>
  <c r="N43" i="3"/>
  <c r="H49" i="8" s="1"/>
  <c r="N30" i="5"/>
  <c r="H36" i="10" s="1"/>
  <c r="L13" i="1"/>
  <c r="F19" i="6" s="1"/>
  <c r="M29" i="2"/>
  <c r="J29" i="2"/>
  <c r="G24" i="7"/>
  <c r="N18" i="2"/>
  <c r="H24" i="7" s="1"/>
  <c r="F25" i="8"/>
  <c r="N19" i="3"/>
  <c r="H25" i="8" s="1"/>
  <c r="G21" i="7"/>
  <c r="N15" i="2"/>
  <c r="H21" i="7" s="1"/>
  <c r="L44" i="5"/>
  <c r="F50" i="10" s="1"/>
  <c r="G17" i="6"/>
  <c r="N11" i="1"/>
  <c r="H17" i="6" s="1"/>
  <c r="G49" i="10"/>
  <c r="N43" i="5"/>
  <c r="H49" i="10" s="1"/>
  <c r="L33" i="5"/>
  <c r="F39" i="10" s="1"/>
  <c r="G28" i="10"/>
  <c r="N22" i="5"/>
  <c r="H28" i="10" s="1"/>
  <c r="G38" i="9"/>
  <c r="N32" i="4"/>
  <c r="H38" i="9" s="1"/>
  <c r="G37" i="9"/>
  <c r="N31" i="4"/>
  <c r="H37" i="9" s="1"/>
  <c r="D22" i="6"/>
  <c r="L16" i="1"/>
  <c r="F22" i="6" s="1"/>
  <c r="M29" i="5"/>
  <c r="J29" i="5"/>
  <c r="D35" i="10" s="1"/>
  <c r="N46" i="5"/>
  <c r="H52" i="10" s="1"/>
  <c r="N14" i="3"/>
  <c r="H20" i="8" s="1"/>
  <c r="G45" i="9"/>
  <c r="N39" i="4"/>
  <c r="H45" i="9" s="1"/>
  <c r="G22" i="6"/>
  <c r="D23" i="8"/>
  <c r="L17" i="3"/>
  <c r="F23" i="8" s="1"/>
  <c r="G35" i="8"/>
  <c r="G40" i="7"/>
  <c r="N34" i="2"/>
  <c r="H40" i="7" s="1"/>
  <c r="G50" i="6"/>
  <c r="N44" i="1"/>
  <c r="H50" i="6" s="1"/>
  <c r="N43" i="1"/>
  <c r="H49" i="6" s="1"/>
  <c r="G49" i="6"/>
  <c r="G49" i="9"/>
  <c r="N43" i="4"/>
  <c r="H49" i="9" s="1"/>
  <c r="N14" i="1"/>
  <c r="H20" i="6" s="1"/>
  <c r="N28" i="3"/>
  <c r="H34" i="8" s="1"/>
  <c r="D39" i="9"/>
  <c r="D39" i="8"/>
  <c r="L33" i="3"/>
  <c r="F39" i="8" s="1"/>
  <c r="G40" i="10"/>
  <c r="N34" i="5"/>
  <c r="H40" i="10" s="1"/>
  <c r="G32" i="7"/>
  <c r="N26" i="2"/>
  <c r="H32" i="7" s="1"/>
  <c r="N9" i="2"/>
  <c r="H15" i="7" s="1"/>
  <c r="G50" i="10"/>
  <c r="N44" i="5"/>
  <c r="H50" i="10" s="1"/>
  <c r="G22" i="8"/>
  <c r="F25" i="7"/>
  <c r="N19" i="2"/>
  <c r="H25" i="7" s="1"/>
  <c r="F16" i="8"/>
  <c r="N10" i="3"/>
  <c r="H16" i="8" s="1"/>
  <c r="D31" i="6"/>
  <c r="L25" i="1"/>
  <c r="F31" i="6" s="1"/>
  <c r="G33" i="7"/>
  <c r="N7" i="3"/>
  <c r="H13" i="8" s="1"/>
  <c r="G13" i="7"/>
  <c r="G18" i="6"/>
  <c r="L39" i="2"/>
  <c r="F45" i="7" s="1"/>
  <c r="D45" i="9"/>
  <c r="D45" i="8"/>
  <c r="F50" i="8"/>
  <c r="N44" i="3"/>
  <c r="H50" i="8" s="1"/>
  <c r="G31" i="6"/>
  <c r="G26" i="9"/>
  <c r="N20" i="4"/>
  <c r="H26" i="9" s="1"/>
  <c r="E35" i="6"/>
  <c r="G49" i="7"/>
  <c r="E35" i="10"/>
  <c r="L29" i="5"/>
  <c r="F35" i="10" s="1"/>
  <c r="N6" i="5"/>
  <c r="H12" i="10" s="1"/>
  <c r="N16" i="2"/>
  <c r="H22" i="7" s="1"/>
  <c r="G52" i="8"/>
  <c r="N46" i="3"/>
  <c r="H52" i="8" s="1"/>
  <c r="L40" i="2"/>
  <c r="F46" i="7" s="1"/>
  <c r="N19" i="1"/>
  <c r="H25" i="6" s="1"/>
  <c r="G50" i="7"/>
  <c r="N44" i="2"/>
  <c r="H50" i="7" s="1"/>
  <c r="D18" i="6"/>
  <c r="L12" i="1"/>
  <c r="F18" i="6" s="1"/>
  <c r="G45" i="8"/>
  <c r="N39" i="3"/>
  <c r="H45" i="8" s="1"/>
  <c r="G19" i="8"/>
  <c r="N25" i="5"/>
  <c r="H31" i="10" s="1"/>
  <c r="G44" i="9"/>
  <c r="N38" i="4"/>
  <c r="H44" i="9" s="1"/>
  <c r="M29" i="1"/>
  <c r="J29" i="1"/>
  <c r="D35" i="6" s="1"/>
  <c r="F47" i="10"/>
  <c r="N41" i="5"/>
  <c r="H47" i="10" s="1"/>
  <c r="N23" i="5"/>
  <c r="H29" i="10" s="1"/>
  <c r="G29" i="10"/>
  <c r="N7" i="1"/>
  <c r="H13" i="6" s="1"/>
  <c r="N28" i="5"/>
  <c r="H34" i="10" s="1"/>
  <c r="G48" i="10"/>
  <c r="N42" i="5"/>
  <c r="H48" i="10" s="1"/>
  <c r="L25" i="3"/>
  <c r="F31" i="8" s="1"/>
  <c r="G43" i="7"/>
  <c r="N37" i="2"/>
  <c r="H43" i="7" s="1"/>
  <c r="D52" i="9"/>
  <c r="D52" i="8"/>
  <c r="L46" i="3"/>
  <c r="F52" i="8" s="1"/>
  <c r="F36" i="9"/>
  <c r="N30" i="4"/>
  <c r="H36" i="9" s="1"/>
  <c r="G23" i="8"/>
  <c r="N17" i="3"/>
  <c r="H23" i="8" s="1"/>
  <c r="D35" i="8"/>
  <c r="D35" i="9"/>
  <c r="L29" i="3"/>
  <c r="F35" i="8" s="1"/>
  <c r="F19" i="7"/>
  <c r="N13" i="2"/>
  <c r="H19" i="7" s="1"/>
  <c r="N13" i="4"/>
  <c r="H19" i="9" s="1"/>
  <c r="L34" i="2"/>
  <c r="F40" i="7" s="1"/>
  <c r="L42" i="3"/>
  <c r="F48" i="8" s="1"/>
  <c r="G19" i="6"/>
  <c r="F14" i="8"/>
  <c r="N8" i="3"/>
  <c r="H14" i="8" s="1"/>
  <c r="L26" i="2"/>
  <c r="F32" i="7" s="1"/>
  <c r="L22" i="3"/>
  <c r="F28" i="8" s="1"/>
  <c r="G48" i="7"/>
  <c r="N42" i="2"/>
  <c r="H48" i="7" s="1"/>
  <c r="L7" i="2"/>
  <c r="F13" i="7" s="1"/>
  <c r="L20" i="5"/>
  <c r="F26" i="10" s="1"/>
  <c r="D29" i="10"/>
  <c r="L23" i="5"/>
  <c r="F29" i="10" s="1"/>
  <c r="L43" i="5"/>
  <c r="F49" i="10" s="1"/>
  <c r="F23" i="7"/>
  <c r="N17" i="2"/>
  <c r="H23" i="7" s="1"/>
  <c r="L43" i="2"/>
  <c r="F49" i="7" s="1"/>
  <c r="D16" i="10"/>
  <c r="L10" i="5"/>
  <c r="F16" i="10" s="1"/>
  <c r="L38" i="2"/>
  <c r="F44" i="7" s="1"/>
  <c r="N6" i="4"/>
  <c r="H12" i="9" s="1"/>
  <c r="L42" i="5"/>
  <c r="F48" i="10" s="1"/>
  <c r="G12" i="7"/>
  <c r="N35" i="5"/>
  <c r="H41" i="10" s="1"/>
  <c r="L39" i="3"/>
  <c r="F45" i="8" s="1"/>
  <c r="N33" i="1"/>
  <c r="H39" i="6" s="1"/>
  <c r="L27" i="2"/>
  <c r="F33" i="7" s="1"/>
  <c r="N10" i="1"/>
  <c r="H16" i="6" s="1"/>
  <c r="L36" i="3"/>
  <c r="F42" i="8" s="1"/>
  <c r="D44" i="8"/>
  <c r="D44" i="9"/>
  <c r="D21" i="9"/>
  <c r="L15" i="4"/>
  <c r="F21" i="9" s="1"/>
  <c r="G28" i="8"/>
  <c r="N25" i="1" l="1"/>
  <c r="H31" i="6" s="1"/>
  <c r="N27" i="2"/>
  <c r="H33" i="7" s="1"/>
  <c r="N33" i="3"/>
  <c r="H39" i="8" s="1"/>
  <c r="N40" i="2"/>
  <c r="H46" i="7" s="1"/>
  <c r="N22" i="2"/>
  <c r="H28" i="7" s="1"/>
  <c r="G35" i="9"/>
  <c r="N29" i="4"/>
  <c r="H35" i="9" s="1"/>
  <c r="N13" i="3"/>
  <c r="H19" i="8" s="1"/>
  <c r="D35" i="7"/>
  <c r="L29" i="2"/>
  <c r="F35" i="7" s="1"/>
  <c r="N13" i="1"/>
  <c r="H19" i="6" s="1"/>
  <c r="N43" i="2"/>
  <c r="H49" i="7" s="1"/>
  <c r="N29" i="3"/>
  <c r="H35" i="8" s="1"/>
  <c r="N32" i="1"/>
  <c r="H38" i="6" s="1"/>
  <c r="N10" i="5"/>
  <c r="H16" i="10" s="1"/>
  <c r="N30" i="2"/>
  <c r="H36" i="7" s="1"/>
  <c r="N16" i="5"/>
  <c r="H22" i="10" s="1"/>
  <c r="N38" i="2"/>
  <c r="H44" i="7" s="1"/>
  <c r="G35" i="7"/>
  <c r="N36" i="3"/>
  <c r="H42" i="8" s="1"/>
  <c r="N12" i="1"/>
  <c r="H18" i="6" s="1"/>
  <c r="N22" i="3"/>
  <c r="H28" i="8" s="1"/>
  <c r="N6" i="2"/>
  <c r="H12" i="7" s="1"/>
  <c r="L29" i="1"/>
  <c r="F35" i="6" s="1"/>
  <c r="N16" i="3"/>
  <c r="H22" i="8" s="1"/>
  <c r="N7" i="2"/>
  <c r="H13" i="7" s="1"/>
  <c r="N12" i="5"/>
  <c r="H18" i="10" s="1"/>
  <c r="N25" i="3"/>
  <c r="H31" i="8" s="1"/>
  <c r="N29" i="5"/>
  <c r="H35" i="10" s="1"/>
  <c r="G35" i="10"/>
  <c r="G35" i="6"/>
  <c r="N29" i="1"/>
  <c r="H35" i="6" s="1"/>
  <c r="N16" i="1"/>
  <c r="H22" i="6" s="1"/>
  <c r="N29" i="2" l="1"/>
  <c r="H35" i="7" s="1"/>
</calcChain>
</file>

<file path=xl/sharedStrings.xml><?xml version="1.0" encoding="utf-8"?>
<sst xmlns="http://schemas.openxmlformats.org/spreadsheetml/2006/main" count="523" uniqueCount="111">
  <si>
    <t>Dry Core Transformer Losses Effective Jan 1, 2026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</si>
  <si>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</si>
  <si>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</si>
  <si>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</si>
  <si>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</si>
  <si>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</si>
  <si>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</si>
  <si>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</si>
  <si>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</si>
  <si>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</si>
  <si>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</si>
  <si>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</si>
  <si>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</si>
  <si>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</si>
  <si>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</si>
  <si>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Rates</t>
  </si>
  <si>
    <t xml:space="preserve"> </t>
  </si>
  <si>
    <t>1.5 KVA 1PH, 1.2kV BIL</t>
  </si>
  <si>
    <t>25 KVA 1 PH, 1.2kV BIL</t>
  </si>
  <si>
    <t>37.5 KVA 1 PH, 1.2kV BIL</t>
  </si>
  <si>
    <t>50 KVA 1 PH, 1.2kV BIL</t>
  </si>
  <si>
    <t>75 KVA 1 PH, 1.2kV BIL</t>
  </si>
  <si>
    <t>100 KVA 1 PH, 1.2kV BIL</t>
  </si>
  <si>
    <t>2026 Proposed Rates</t>
  </si>
  <si>
    <t>112.5 kVA 1 PH, 1.2kV BIL</t>
  </si>
  <si>
    <t>LV</t>
  </si>
  <si>
    <t>Network</t>
  </si>
  <si>
    <t>Line &amp; Transmission</t>
  </si>
  <si>
    <t>Variable</t>
  </si>
  <si>
    <t>*150 KVA 1 PH, 1.2kV BIL</t>
  </si>
  <si>
    <t>GS 50 to 1,499 kW</t>
  </si>
  <si>
    <t>167 KVA 1 PH, 1.2kV BIL</t>
  </si>
  <si>
    <t xml:space="preserve">GS 1,500 to 4,999 kW </t>
  </si>
  <si>
    <t>175 KVA 1PH, 1.2kV BIL</t>
  </si>
  <si>
    <t>Large Use</t>
  </si>
  <si>
    <t>*200 KVA 1 PH, 1.2kV BIL</t>
  </si>
  <si>
    <t>*225 KVA 1 PH, 1.2kV BIL</t>
  </si>
  <si>
    <t>250 KVA 1 PH, 1.2kV BIL</t>
  </si>
  <si>
    <t>Tier 1</t>
  </si>
  <si>
    <t>November 1, 2025 Rate</t>
  </si>
  <si>
    <t>300 KVA 1 PH, 1.2kV BIL</t>
  </si>
  <si>
    <t>333 KVA 1PH 1.2kV BIL</t>
  </si>
  <si>
    <t>Tier 2</t>
  </si>
  <si>
    <t>*10 kVA 3 PH, 1.2kV BIL</t>
  </si>
  <si>
    <t>*15 KVA 3 PH, 1.2kV BIL</t>
  </si>
  <si>
    <t>WMSR</t>
  </si>
  <si>
    <t>30 kVA 3PH, 1.2kV BIL</t>
  </si>
  <si>
    <t>CBR</t>
  </si>
  <si>
    <t>45 KVA 3 PH, 1.2kV BIL</t>
  </si>
  <si>
    <t>RRRP</t>
  </si>
  <si>
    <t>75 KVA 3 PH, 1.2kV BIL</t>
  </si>
  <si>
    <t>*90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</si>
  <si>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</si>
  <si>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</si>
  <si>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</si>
  <si>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</si>
  <si>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</si>
  <si>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</si>
  <si>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*250 KVA 3 PH, 1.2kV BIL</t>
  </si>
  <si>
    <t>300 KVA 3 PH, 1.2kV BIL</t>
  </si>
  <si>
    <t>400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</si>
  <si>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</si>
  <si>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</si>
  <si>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</si>
  <si>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</si>
  <si>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</si>
  <si>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</si>
  <si>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</si>
  <si>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</si>
  <si>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</si>
  <si>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</si>
  <si>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</si>
  <si>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</si>
  <si>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</si>
  <si>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</si>
  <si>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</si>
  <si>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** Cost of Energy and Wholesale Market per kWh contains Nov 1, 2025 RPP Tiered Pricing,  WMSR Pricing to be effective January 1, 2026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</si>
  <si>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</si>
  <si>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</si>
  <si>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</si>
  <si>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</si>
  <si>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</si>
  <si>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</si>
  <si>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>Dry Core Transformer Losses Effective Jan 1, 2027</t>
  </si>
  <si>
    <t>2027 Proposed Rates</t>
  </si>
  <si>
    <t>** Cost of Energy and Wholesale Market per kWh contains Nov 1, 2025 RPP Tiered Pricing,  WMSR Pricing to be effective January 1, 2027</t>
  </si>
  <si>
    <t>Dry Core Transformer Losses Effective Jan 1, 2028</t>
  </si>
  <si>
    <t>2028 Proposed Rates</t>
  </si>
  <si>
    <t>** Cost of Energy and Wholesale Market per kWh contains Nov 1, 2025 RPP Tiered Pricing,  WMSR Pricing to be effective January 1, 2028</t>
  </si>
  <si>
    <t>Dry Core Transformer Losses Effective Jan 1, 2029</t>
  </si>
  <si>
    <t>2029 Proposed Rates</t>
  </si>
  <si>
    <t>** Cost of Energy and Wholesale Market per kWh contains Nov 1, 2025 RPP Tiered Pricing,  WMSR Pricing to be effective January 1, 2029</t>
  </si>
  <si>
    <t>Dry Core Transformer Losses Effective Jan 1, 2030</t>
  </si>
  <si>
    <t>2030 Proposed Rates</t>
  </si>
  <si>
    <t>** Cost of Energy and Wholesale Market per kWh contains Nov 1, 2025 RPP Tiered Pricing,  WMSR Pricing to be effective January 1, 2030</t>
  </si>
  <si>
    <t xml:space="preserve">DRAFT - TARIFF OF RATES AND CHARGES </t>
  </si>
  <si>
    <t>Effective and Implementation Date January 1, 2026</t>
  </si>
  <si>
    <t>This schedule supersedes and replaces all previously</t>
  </si>
  <si>
    <t>approved schedules of Rates, Charges and Loss Factors</t>
  </si>
  <si>
    <t>EB-2024-0115</t>
  </si>
  <si>
    <t>Dry Core Transformer Charges</t>
  </si>
  <si>
    <t>Cost of Energy and Wholesale Market per kWh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</si>
  <si>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</si>
  <si>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</si>
  <si>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</si>
  <si>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 xml:space="preserve">PROPOSED - TARIFF OF RATES AND CHARGES </t>
  </si>
  <si>
    <t>Effective and Implementation Date January 1, 2027</t>
  </si>
  <si>
    <t>Effective and Implementation Date January 1, 2028</t>
  </si>
  <si>
    <t>Effective and Implementation Date January 1, 2029</t>
  </si>
  <si>
    <t>Effective and Implementation Date January 1, 2030</t>
  </si>
  <si>
    <t>Jan 1, 2026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</si>
</sst>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&quot;$&quot;#,##0.0000"/>
    <numFmt numFmtId="165" formatCode="0.000"/>
    <numFmt numFmtId="166" formatCode="_-* #,##0_-;\-* #,##0_-;_-* &quot;-&quot;??_-;_-@"/>
    <numFmt numFmtId="167" formatCode="&quot;$&quot;#,##0.00"/>
    <numFmt numFmtId="168" formatCode="&quot;$&quot;#,##0.00;[Red]\-&quot;$&quot;#,##0.00"/>
    <numFmt numFmtId="169" formatCode="&quot;$&quot;#,##0.00000"/>
    <numFmt numFmtId="170" formatCode="0.00000"/>
    <numFmt numFmtId="171" formatCode="0.0000"/>
    <numFmt numFmtId="172" formatCode="_-&quot;$&quot;* #,##0.0000_-;\-&quot;$&quot;* #,##0.0000_-;_-&quot;$&quot;* &quot;-&quot;??_-;_-@"/>
    <numFmt numFmtId="173" formatCode="_(&quot;$&quot;* #,##0.0000_);_(&quot;$&quot;* \(#,##0.0000\);_(&quot;$&quot;* &quot;-&quot;??_);_(@_)"/>
    <numFmt numFmtId="174" formatCode="_-&quot;$&quot;* #,##0.00_-;\-&quot;$&quot;* #,##0.00_-;_-&quot;$&quot;* &quot;-&quot;??_-;_-@"/>
  </numFmts>
  <fonts count="9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5" fontId="3" fillId="0" borderId="10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7" fontId="3" fillId="0" borderId="10" xfId="0" applyNumberFormat="1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3" fillId="0" borderId="12" xfId="0" applyNumberFormat="1" applyFont="1" applyBorder="1" applyAlignment="1">
      <alignment horizontal="right"/>
    </xf>
    <xf numFmtId="168" fontId="3" fillId="0" borderId="0" xfId="0" applyNumberFormat="1" applyFont="1"/>
    <xf numFmtId="9" fontId="3" fillId="0" borderId="0" xfId="0" applyNumberFormat="1" applyFont="1"/>
    <xf numFmtId="169" fontId="3" fillId="0" borderId="0" xfId="0" applyNumberFormat="1" applyFont="1"/>
    <xf numFmtId="2" fontId="3" fillId="0" borderId="0" xfId="0" applyNumberFormat="1" applyFont="1"/>
    <xf numFmtId="167" fontId="3" fillId="0" borderId="12" xfId="0" applyNumberFormat="1" applyFont="1" applyBorder="1"/>
    <xf numFmtId="9" fontId="2" fillId="0" borderId="0" xfId="0" applyNumberFormat="1" applyFont="1"/>
    <xf numFmtId="169" fontId="2" fillId="0" borderId="0" xfId="0" applyNumberFormat="1" applyFont="1"/>
    <xf numFmtId="170" fontId="3" fillId="2" borderId="13" xfId="0" applyNumberFormat="1" applyFont="1" applyFill="1" applyBorder="1" applyAlignment="1"/>
    <xf numFmtId="171" fontId="3" fillId="2" borderId="13" xfId="0" applyNumberFormat="1" applyFont="1" applyFill="1" applyBorder="1"/>
    <xf numFmtId="171" fontId="4" fillId="2" borderId="13" xfId="0" applyNumberFormat="1" applyFont="1" applyFill="1" applyBorder="1"/>
    <xf numFmtId="171" fontId="3" fillId="2" borderId="13" xfId="0" applyNumberFormat="1" applyFont="1" applyFill="1" applyBorder="1" applyAlignment="1"/>
    <xf numFmtId="165" fontId="3" fillId="3" borderId="13" xfId="0" applyNumberFormat="1" applyFont="1" applyFill="1" applyBorder="1"/>
    <xf numFmtId="165" fontId="3" fillId="0" borderId="0" xfId="0" applyNumberFormat="1" applyFont="1"/>
    <xf numFmtId="171" fontId="3" fillId="0" borderId="0" xfId="0" applyNumberFormat="1" applyFont="1"/>
    <xf numFmtId="171" fontId="3" fillId="0" borderId="0" xfId="0" applyNumberFormat="1" applyFont="1" applyAlignment="1"/>
    <xf numFmtId="1" fontId="3" fillId="0" borderId="10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15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166" fontId="3" fillId="0" borderId="15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horizontal="center" wrapText="1"/>
    </xf>
    <xf numFmtId="167" fontId="3" fillId="0" borderId="17" xfId="0" applyNumberFormat="1" applyFont="1" applyBorder="1" applyAlignment="1">
      <alignment horizontal="center" wrapText="1"/>
    </xf>
    <xf numFmtId="167" fontId="3" fillId="0" borderId="18" xfId="0" applyNumberFormat="1" applyFont="1" applyBorder="1"/>
    <xf numFmtId="165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/>
    <xf numFmtId="0" fontId="3" fillId="0" borderId="0" xfId="0" applyFont="1" applyAlignment="1">
      <alignment vertical="center"/>
    </xf>
    <xf numFmtId="171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44" fontId="7" fillId="0" borderId="0" xfId="0" applyNumberFormat="1" applyFont="1" applyAlignment="1">
      <alignment horizontal="center" vertical="center"/>
    </xf>
    <xf numFmtId="44" fontId="8" fillId="0" borderId="0" xfId="0" applyNumberFormat="1" applyFont="1"/>
    <xf numFmtId="44" fontId="3" fillId="0" borderId="0" xfId="0" applyNumberFormat="1" applyFont="1"/>
    <xf numFmtId="0" fontId="2" fillId="0" borderId="0" xfId="0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2" fillId="4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 applyAlignment="1">
      <alignment horizontal="center" wrapText="1"/>
    </xf>
    <xf numFmtId="172" fontId="3" fillId="0" borderId="21" xfId="0" applyNumberFormat="1" applyFont="1" applyBorder="1" applyAlignment="1">
      <alignment horizontal="center" wrapText="1"/>
    </xf>
    <xf numFmtId="173" fontId="3" fillId="0" borderId="21" xfId="0" applyNumberFormat="1" applyFont="1" applyBorder="1" applyAlignment="1">
      <alignment horizontal="center" wrapText="1"/>
    </xf>
    <xf numFmtId="44" fontId="3" fillId="0" borderId="21" xfId="0" applyNumberFormat="1" applyFont="1" applyBorder="1" applyAlignment="1">
      <alignment horizontal="center" wrapText="1"/>
    </xf>
    <xf numFmtId="44" fontId="3" fillId="0" borderId="22" xfId="0" applyNumberFormat="1" applyFont="1" applyBorder="1" applyAlignment="1">
      <alignment horizontal="center" wrapText="1"/>
    </xf>
    <xf numFmtId="174" fontId="3" fillId="0" borderId="10" xfId="0" applyNumberFormat="1" applyFont="1" applyBorder="1" applyAlignment="1">
      <alignment horizontal="center" wrapText="1"/>
    </xf>
    <xf numFmtId="44" fontId="3" fillId="0" borderId="10" xfId="0" applyNumberFormat="1" applyFont="1" applyBorder="1" applyAlignment="1">
      <alignment horizontal="center" wrapText="1"/>
    </xf>
    <xf numFmtId="44" fontId="3" fillId="0" borderId="12" xfId="0" applyNumberFormat="1" applyFont="1" applyBorder="1" applyAlignment="1">
      <alignment horizontal="center" wrapText="1"/>
    </xf>
    <xf numFmtId="0" fontId="3" fillId="0" borderId="23" xfId="0" applyFont="1" applyBorder="1"/>
    <xf numFmtId="0" fontId="3" fillId="0" borderId="23" xfId="0" applyFont="1" applyBorder="1" applyAlignment="1">
      <alignment horizontal="center" wrapText="1"/>
    </xf>
    <xf numFmtId="174" fontId="3" fillId="0" borderId="23" xfId="0" applyNumberFormat="1" applyFont="1" applyBorder="1" applyAlignment="1">
      <alignment horizontal="center" wrapText="1"/>
    </xf>
    <xf numFmtId="44" fontId="3" fillId="0" borderId="23" xfId="0" applyNumberFormat="1" applyFont="1" applyBorder="1" applyAlignment="1">
      <alignment horizontal="center" wrapText="1"/>
    </xf>
    <xf numFmtId="17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0"/>
  <sheetViews>
    <sheetView workbookViewId="0">
      <selection activeCell="R35" sqref="R35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7.5703366666666669</v>
      </c>
      <c r="K5" s="14">
        <f>((Q18+Q21)/2)+(Q23+Q24+Q25)</f>
        <v>0.1363</v>
      </c>
      <c r="L5" s="15" t="s">
        <v>16</v>
      </c>
      <c r="M5" s="16">
        <f>((T13)+(T14)+(T15))/3</f>
        <v>7.9737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0.42781978642550006</v>
      </c>
      <c r="K6" s="23">
        <f t="shared" ref="K6:K20" si="6">+I6*$K$5</f>
        <v>4.6504686953589154</v>
      </c>
      <c r="L6" s="23">
        <f t="shared" ref="L6:L20" si="7">+K6+J6</f>
        <v>5.0782884817844156</v>
      </c>
      <c r="M6" s="24">
        <f t="shared" ref="M6:M7" si="8">+$H6*$M$5</f>
        <v>0.45061491730500003</v>
      </c>
      <c r="N6" s="25">
        <f t="shared" ref="N6:N20" si="9">M6+L6</f>
        <v>5.5289033990894154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1.2165152506500001</v>
      </c>
      <c r="K7" s="23">
        <f t="shared" si="6"/>
        <v>12.387201186514499</v>
      </c>
      <c r="L7" s="23">
        <f t="shared" si="7"/>
        <v>13.603716437164499</v>
      </c>
      <c r="M7" s="24">
        <f t="shared" si="8"/>
        <v>1.2813337215</v>
      </c>
      <c r="N7" s="30">
        <f t="shared" si="9"/>
        <v>14.885050158664498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1.6220203342000004</v>
      </c>
      <c r="K8" s="23">
        <f t="shared" si="6"/>
        <v>16.516268248686004</v>
      </c>
      <c r="L8" s="23">
        <f t="shared" si="7"/>
        <v>18.138288582886005</v>
      </c>
      <c r="M8" s="24">
        <f t="shared" ref="M8:M20" si="12">+H8*$M$5</f>
        <v>1.7084449620000002</v>
      </c>
      <c r="N8" s="30">
        <f t="shared" si="9"/>
        <v>19.846733544886007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2.0680645705999998</v>
      </c>
      <c r="K9" s="23">
        <f t="shared" si="6"/>
        <v>20.777953498248003</v>
      </c>
      <c r="L9" s="23">
        <f t="shared" si="7"/>
        <v>22.846018068848004</v>
      </c>
      <c r="M9" s="24">
        <f t="shared" si="12"/>
        <v>2.1782553659999997</v>
      </c>
      <c r="N9" s="30">
        <f t="shared" si="9"/>
        <v>25.024273434848002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2.7574572791499996</v>
      </c>
      <c r="K10" s="23">
        <f t="shared" si="6"/>
        <v>28.638233060419498</v>
      </c>
      <c r="L10" s="23">
        <f t="shared" si="7"/>
        <v>31.395690339569498</v>
      </c>
      <c r="M10" s="24">
        <f t="shared" si="12"/>
        <v>2.9043803564999995</v>
      </c>
      <c r="N10" s="30">
        <f t="shared" si="9"/>
        <v>34.300070696069497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3.3251189741000005</v>
      </c>
      <c r="K11" s="23">
        <f t="shared" si="6"/>
        <v>33.297772872153004</v>
      </c>
      <c r="L11" s="23">
        <f t="shared" si="7"/>
        <v>36.622891846253005</v>
      </c>
      <c r="M11" s="24">
        <f t="shared" si="12"/>
        <v>3.5022882510000004</v>
      </c>
      <c r="N11" s="30">
        <f t="shared" si="9"/>
        <v>40.125180097253008</v>
      </c>
      <c r="O11" s="26"/>
      <c r="P11" s="27"/>
      <c r="Q11" s="84" t="s">
        <v>23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3.7281848951760006</v>
      </c>
      <c r="K12" s="23">
        <f t="shared" si="6"/>
        <v>37.250709731785079</v>
      </c>
      <c r="L12" s="23">
        <f t="shared" si="7"/>
        <v>40.978894626961079</v>
      </c>
      <c r="M12" s="24">
        <f t="shared" si="12"/>
        <v>3.9268303653600003</v>
      </c>
      <c r="N12" s="30">
        <f t="shared" si="9"/>
        <v>44.905724992321076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4.39969041225</v>
      </c>
      <c r="K13" s="23">
        <f t="shared" si="6"/>
        <v>43.819367808667508</v>
      </c>
      <c r="L13" s="23">
        <f t="shared" si="7"/>
        <v>48.21905822091751</v>
      </c>
      <c r="M13" s="24">
        <f t="shared" si="12"/>
        <v>4.6341150974999996</v>
      </c>
      <c r="N13" s="30">
        <f t="shared" si="9"/>
        <v>52.853173318417511</v>
      </c>
      <c r="O13" s="26"/>
      <c r="P13" s="31" t="s">
        <v>30</v>
      </c>
      <c r="Q13" s="33">
        <v>2.332E-2</v>
      </c>
      <c r="R13" s="34">
        <v>4.5787000000000004</v>
      </c>
      <c r="S13" s="35">
        <v>2.5918000000000001</v>
      </c>
      <c r="T13" s="36">
        <v>7.9935999999999998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5.4742618504000014</v>
      </c>
      <c r="K14" s="23">
        <f t="shared" si="6"/>
        <v>54.340962745181997</v>
      </c>
      <c r="L14" s="23">
        <f t="shared" si="7"/>
        <v>59.815224595581995</v>
      </c>
      <c r="M14" s="24">
        <f t="shared" si="12"/>
        <v>5.7659419440000006</v>
      </c>
      <c r="N14" s="30">
        <f t="shared" si="9"/>
        <v>65.581166539582</v>
      </c>
      <c r="O14" s="26"/>
      <c r="P14" s="31" t="s">
        <v>32</v>
      </c>
      <c r="Q14" s="33">
        <v>2.3130000000000001E-2</v>
      </c>
      <c r="R14" s="34">
        <v>4.5423999999999998</v>
      </c>
      <c r="S14" s="35">
        <v>2.5712000000000002</v>
      </c>
      <c r="T14" s="36">
        <v>7.6669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5.5983457246360002</v>
      </c>
      <c r="K15" s="23">
        <f t="shared" si="6"/>
        <v>55.587639955076888</v>
      </c>
      <c r="L15" s="23">
        <f t="shared" si="7"/>
        <v>61.185985679712886</v>
      </c>
      <c r="M15" s="24">
        <f t="shared" si="12"/>
        <v>5.8966372659599999</v>
      </c>
      <c r="N15" s="30">
        <f t="shared" si="9"/>
        <v>67.082622945672881</v>
      </c>
      <c r="O15" s="26"/>
      <c r="P15" s="31" t="s">
        <v>34</v>
      </c>
      <c r="Q15" s="33">
        <v>2.716E-2</v>
      </c>
      <c r="R15" s="34">
        <v>5.3339999999999996</v>
      </c>
      <c r="S15" s="35">
        <v>3.0192999999999999</v>
      </c>
      <c r="T15" s="36">
        <v>8.2606000000000002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5.8570559239500009</v>
      </c>
      <c r="K16" s="23">
        <f t="shared" si="6"/>
        <v>58.171532807353508</v>
      </c>
      <c r="L16" s="23">
        <f t="shared" si="7"/>
        <v>64.028588731303515</v>
      </c>
      <c r="M16" s="24">
        <f t="shared" si="12"/>
        <v>6.1691320845000002</v>
      </c>
      <c r="N16" s="30">
        <f t="shared" si="9"/>
        <v>70.197720815803521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6.2941860889250005</v>
      </c>
      <c r="K17" s="23">
        <f t="shared" si="6"/>
        <v>62.516157463220253</v>
      </c>
      <c r="L17" s="23">
        <f t="shared" si="7"/>
        <v>68.810343552145255</v>
      </c>
      <c r="M17" s="24">
        <f t="shared" si="12"/>
        <v>6.6295534567500001</v>
      </c>
      <c r="N17" s="30">
        <f t="shared" si="9"/>
        <v>75.439897008895258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6.7313162539000011</v>
      </c>
      <c r="K18" s="23">
        <f t="shared" si="6"/>
        <v>66.86078211908702</v>
      </c>
      <c r="L18" s="23">
        <f t="shared" si="7"/>
        <v>73.592098372987024</v>
      </c>
      <c r="M18" s="24">
        <f t="shared" si="12"/>
        <v>7.0899748290000009</v>
      </c>
      <c r="N18" s="30">
        <f t="shared" si="9"/>
        <v>80.682073201987023</v>
      </c>
      <c r="O18" s="26"/>
      <c r="P18" s="31" t="s">
        <v>38</v>
      </c>
      <c r="Q18" s="37">
        <v>0.12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7.7057446290055012</v>
      </c>
      <c r="K19" s="23">
        <f t="shared" si="6"/>
        <v>76.774521613920328</v>
      </c>
      <c r="L19" s="23">
        <f t="shared" si="7"/>
        <v>84.480266242925836</v>
      </c>
      <c r="M19" s="24">
        <f t="shared" si="12"/>
        <v>8.1163227811050014</v>
      </c>
      <c r="N19" s="25">
        <f t="shared" si="9"/>
        <v>92.596589024030834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8.3533365880999995</v>
      </c>
      <c r="K20" s="23">
        <f t="shared" si="6"/>
        <v>83.377050367773009</v>
      </c>
      <c r="L20" s="23">
        <f t="shared" si="7"/>
        <v>91.730386955873001</v>
      </c>
      <c r="M20" s="24">
        <f t="shared" si="12"/>
        <v>8.7984197909999988</v>
      </c>
      <c r="N20" s="30">
        <f t="shared" si="9"/>
        <v>100.528806746873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7">
        <v>0.14199999999999999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0.63341006889999996</v>
      </c>
      <c r="K22" s="23">
        <f t="shared" ref="K22:K46" si="31">+I22*$K$5</f>
        <v>6.7242854995619998</v>
      </c>
      <c r="L22" s="23">
        <f t="shared" ref="L22:L46" si="32">+K22+J22</f>
        <v>7.3576955684619998</v>
      </c>
      <c r="M22" s="24">
        <f t="shared" ref="M22:M46" si="33">+H22*$M$5</f>
        <v>0.66715947899999994</v>
      </c>
      <c r="N22" s="30">
        <f t="shared" ref="N22:N46" si="34">M22+L22</f>
        <v>8.0248550474619993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0.97322355602499999</v>
      </c>
      <c r="K23" s="23">
        <f t="shared" si="31"/>
        <v>10.19004946803825</v>
      </c>
      <c r="L23" s="23">
        <f t="shared" si="32"/>
        <v>11.163273024063249</v>
      </c>
      <c r="M23" s="24">
        <f t="shared" si="33"/>
        <v>1.02507893775</v>
      </c>
      <c r="N23" s="30">
        <f t="shared" si="34"/>
        <v>12.18835196181325</v>
      </c>
      <c r="O23" s="26"/>
      <c r="P23" s="31" t="s">
        <v>45</v>
      </c>
      <c r="Q23" s="39">
        <v>4.1000000000000003E-3</v>
      </c>
      <c r="R23" s="27" t="s">
        <v>110</v>
      </c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1.94644711205</v>
      </c>
      <c r="K24" s="23">
        <f t="shared" si="31"/>
        <v>20.3800989360765</v>
      </c>
      <c r="L24" s="23">
        <f t="shared" si="32"/>
        <v>22.326546048126499</v>
      </c>
      <c r="M24" s="24">
        <f t="shared" si="33"/>
        <v>2.0501578755000001</v>
      </c>
      <c r="N24" s="30">
        <f t="shared" si="34"/>
        <v>24.376703923626501</v>
      </c>
      <c r="O24" s="26"/>
      <c r="P24" s="31" t="s">
        <v>47</v>
      </c>
      <c r="Q24" s="40">
        <v>5.9999999999999995E-4</v>
      </c>
      <c r="R24" s="27" t="s">
        <v>110</v>
      </c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2.4330305013000002</v>
      </c>
      <c r="K25" s="23">
        <f t="shared" si="31"/>
        <v>24.774402373028998</v>
      </c>
      <c r="L25" s="23">
        <f t="shared" si="32"/>
        <v>27.207432874328997</v>
      </c>
      <c r="M25" s="24">
        <f t="shared" si="33"/>
        <v>2.562667443</v>
      </c>
      <c r="N25" s="30">
        <f t="shared" si="34"/>
        <v>29.770100317328996</v>
      </c>
      <c r="O25" s="26"/>
      <c r="P25" s="31" t="s">
        <v>49</v>
      </c>
      <c r="Q25" s="40">
        <v>5.9999999999999995E-4</v>
      </c>
      <c r="R25" s="27" t="s">
        <v>110</v>
      </c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3.2440406684000007</v>
      </c>
      <c r="K26" s="23">
        <f t="shared" si="31"/>
        <v>33.032536497372007</v>
      </c>
      <c r="L26" s="23">
        <f t="shared" si="32"/>
        <v>36.276577165772011</v>
      </c>
      <c r="M26" s="24">
        <f t="shared" si="33"/>
        <v>3.4168899240000004</v>
      </c>
      <c r="N26" s="30">
        <f t="shared" si="34"/>
        <v>39.693467089772014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480</v>
      </c>
      <c r="C27" s="19">
        <v>2800</v>
      </c>
      <c r="D27" s="20">
        <f t="shared" si="25"/>
        <v>0.36</v>
      </c>
      <c r="E27" s="21">
        <f t="shared" si="26"/>
        <v>262.8</v>
      </c>
      <c r="F27" s="20">
        <f t="shared" si="27"/>
        <v>0.14994000000000002</v>
      </c>
      <c r="G27" s="21">
        <f t="shared" si="28"/>
        <v>27.243648180000005</v>
      </c>
      <c r="H27" s="20">
        <f t="shared" ref="H27:I27" si="39">F27+D27</f>
        <v>0.50994000000000006</v>
      </c>
      <c r="I27" s="22">
        <f t="shared" si="39"/>
        <v>290.04364817999999</v>
      </c>
      <c r="J27" s="23">
        <f t="shared" si="30"/>
        <v>3.8604174798000006</v>
      </c>
      <c r="K27" s="23">
        <f t="shared" si="31"/>
        <v>39.532949246934002</v>
      </c>
      <c r="L27" s="23">
        <f t="shared" si="32"/>
        <v>43.393366726734001</v>
      </c>
      <c r="M27" s="24">
        <f t="shared" si="33"/>
        <v>4.0661085780000006</v>
      </c>
      <c r="N27" s="30">
        <f t="shared" si="34"/>
        <v>47.459475304733999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600</v>
      </c>
      <c r="C28" s="19">
        <v>3400</v>
      </c>
      <c r="D28" s="20">
        <f t="shared" si="25"/>
        <v>0.44999999999999996</v>
      </c>
      <c r="E28" s="21">
        <f t="shared" si="26"/>
        <v>328.49999999999994</v>
      </c>
      <c r="F28" s="20">
        <f t="shared" si="27"/>
        <v>0.18207000000000001</v>
      </c>
      <c r="G28" s="21">
        <f t="shared" si="28"/>
        <v>33.081572790000003</v>
      </c>
      <c r="H28" s="20">
        <f t="shared" ref="H28:I28" si="40">F28+D28</f>
        <v>0.63206999999999991</v>
      </c>
      <c r="I28" s="22">
        <f t="shared" si="40"/>
        <v>361.58157278999994</v>
      </c>
      <c r="J28" s="23">
        <f t="shared" si="30"/>
        <v>4.7849826968999993</v>
      </c>
      <c r="K28" s="23">
        <f t="shared" si="31"/>
        <v>49.283568371276992</v>
      </c>
      <c r="L28" s="23">
        <f t="shared" si="32"/>
        <v>54.068551068176994</v>
      </c>
      <c r="M28" s="24">
        <f t="shared" si="33"/>
        <v>5.0399365589999991</v>
      </c>
      <c r="N28" s="30">
        <f t="shared" si="34"/>
        <v>59.108487627176991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41">
        <f>ROUND(B28+((B30-B28)/(150-112.5))*(125-112.5),0)</f>
        <v>633</v>
      </c>
      <c r="C29" s="41">
        <f>ROUND(C28+((C30-C28)/(150-112.5))*(125-112.5),2)</f>
        <v>3766.67</v>
      </c>
      <c r="D29" s="20">
        <f t="shared" si="25"/>
        <v>0.47475000000000001</v>
      </c>
      <c r="E29" s="21">
        <f t="shared" si="26"/>
        <v>346.56750000000005</v>
      </c>
      <c r="F29" s="20">
        <f t="shared" si="27"/>
        <v>0.2017051785</v>
      </c>
      <c r="G29" s="21">
        <f t="shared" si="28"/>
        <v>36.649225817914505</v>
      </c>
      <c r="H29" s="20">
        <f t="shared" ref="H29:I29" si="41">F29+D29</f>
        <v>0.67645517850000003</v>
      </c>
      <c r="I29" s="22">
        <f t="shared" si="41"/>
        <v>383.21672581791455</v>
      </c>
      <c r="J29" s="23">
        <f t="shared" si="30"/>
        <v>5.120993441155095</v>
      </c>
      <c r="K29" s="23">
        <f t="shared" si="31"/>
        <v>52.232439728981753</v>
      </c>
      <c r="L29" s="23">
        <f t="shared" si="32"/>
        <v>57.353433170136846</v>
      </c>
      <c r="M29" s="24">
        <f t="shared" si="33"/>
        <v>5.3938506568054505</v>
      </c>
      <c r="N29" s="30">
        <f t="shared" si="34"/>
        <v>62.747283826942294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700</v>
      </c>
      <c r="C30" s="19">
        <v>4500</v>
      </c>
      <c r="D30" s="20">
        <f t="shared" si="25"/>
        <v>0.52499999999999991</v>
      </c>
      <c r="E30" s="21">
        <f t="shared" si="26"/>
        <v>383.24999999999994</v>
      </c>
      <c r="F30" s="20">
        <f t="shared" si="27"/>
        <v>0.24097500000000002</v>
      </c>
      <c r="G30" s="21">
        <f t="shared" si="28"/>
        <v>43.784434575000006</v>
      </c>
      <c r="H30" s="20">
        <f t="shared" ref="H30:I30" si="42">F30+D30</f>
        <v>0.76597499999999996</v>
      </c>
      <c r="I30" s="22">
        <f t="shared" si="42"/>
        <v>427.03443457499998</v>
      </c>
      <c r="J30" s="23">
        <f t="shared" si="30"/>
        <v>5.7986886282499999</v>
      </c>
      <c r="K30" s="23">
        <f t="shared" si="31"/>
        <v>58.204793432572501</v>
      </c>
      <c r="L30" s="23">
        <f t="shared" si="32"/>
        <v>64.003482060822506</v>
      </c>
      <c r="M30" s="24">
        <f t="shared" si="33"/>
        <v>6.1076548575</v>
      </c>
      <c r="N30" s="30">
        <f t="shared" si="34"/>
        <v>70.111136918322501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766</v>
      </c>
      <c r="C31" s="19">
        <v>4767</v>
      </c>
      <c r="D31" s="20">
        <f t="shared" si="25"/>
        <v>0.57450000000000001</v>
      </c>
      <c r="E31" s="21">
        <f t="shared" si="26"/>
        <v>419.38499999999999</v>
      </c>
      <c r="F31" s="20">
        <f t="shared" si="27"/>
        <v>0.25527285000000005</v>
      </c>
      <c r="G31" s="21">
        <f t="shared" si="28"/>
        <v>46.382311026450004</v>
      </c>
      <c r="H31" s="20">
        <f t="shared" ref="H31:I31" si="43">F31+D31</f>
        <v>0.82977285000000012</v>
      </c>
      <c r="I31" s="22">
        <f t="shared" si="43"/>
        <v>465.76731102644999</v>
      </c>
      <c r="J31" s="23">
        <f t="shared" si="30"/>
        <v>6.2816598313595007</v>
      </c>
      <c r="K31" s="23">
        <f t="shared" si="31"/>
        <v>63.484084492905133</v>
      </c>
      <c r="L31" s="23">
        <f t="shared" si="32"/>
        <v>69.765744324264631</v>
      </c>
      <c r="M31" s="24">
        <f t="shared" si="33"/>
        <v>6.6163597740450006</v>
      </c>
      <c r="N31" s="30">
        <f t="shared" si="34"/>
        <v>76.382104098309625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833</v>
      </c>
      <c r="C32" s="19">
        <v>5033</v>
      </c>
      <c r="D32" s="20">
        <f t="shared" si="25"/>
        <v>0.62474999999999992</v>
      </c>
      <c r="E32" s="21">
        <f t="shared" si="26"/>
        <v>456.06749999999994</v>
      </c>
      <c r="F32" s="20">
        <f t="shared" si="27"/>
        <v>0.26951715000000004</v>
      </c>
      <c r="G32" s="21">
        <f t="shared" si="28"/>
        <v>48.97045760355001</v>
      </c>
      <c r="H32" s="20">
        <f t="shared" ref="H32:I32" si="44">F32+D32</f>
        <v>0.8942671499999999</v>
      </c>
      <c r="I32" s="22">
        <f t="shared" si="44"/>
        <v>505.03795760354996</v>
      </c>
      <c r="J32" s="23">
        <f t="shared" si="30"/>
        <v>6.7699033954404992</v>
      </c>
      <c r="K32" s="23">
        <f t="shared" si="31"/>
        <v>68.836673621363857</v>
      </c>
      <c r="L32" s="23">
        <f t="shared" si="32"/>
        <v>75.606577016804351</v>
      </c>
      <c r="M32" s="24">
        <f t="shared" si="33"/>
        <v>7.1306179739549993</v>
      </c>
      <c r="N32" s="30">
        <f t="shared" si="34"/>
        <v>82.737194990759349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900</v>
      </c>
      <c r="C33" s="19">
        <v>5300</v>
      </c>
      <c r="D33" s="20">
        <f t="shared" si="25"/>
        <v>0.67500000000000004</v>
      </c>
      <c r="E33" s="21">
        <f t="shared" si="26"/>
        <v>492.75</v>
      </c>
      <c r="F33" s="20">
        <f t="shared" si="27"/>
        <v>0.28381500000000004</v>
      </c>
      <c r="G33" s="21">
        <f t="shared" si="28"/>
        <v>51.568334055000015</v>
      </c>
      <c r="H33" s="20">
        <f t="shared" ref="H33:I33" si="45">F33+D33</f>
        <v>0.95881500000000008</v>
      </c>
      <c r="I33" s="22">
        <f t="shared" si="45"/>
        <v>544.31833405500004</v>
      </c>
      <c r="J33" s="23">
        <f t="shared" si="30"/>
        <v>7.2585523510500005</v>
      </c>
      <c r="K33" s="23">
        <f t="shared" si="31"/>
        <v>74.19058893169651</v>
      </c>
      <c r="L33" s="23">
        <f t="shared" si="32"/>
        <v>81.44914128274651</v>
      </c>
      <c r="M33" s="24">
        <f t="shared" si="33"/>
        <v>7.6453031655000006</v>
      </c>
      <c r="N33" s="30">
        <f t="shared" si="34"/>
        <v>89.094444448246506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967</v>
      </c>
      <c r="C34" s="19">
        <v>5633</v>
      </c>
      <c r="D34" s="20">
        <f t="shared" si="25"/>
        <v>0.72524999999999995</v>
      </c>
      <c r="E34" s="21">
        <f t="shared" si="26"/>
        <v>529.4325</v>
      </c>
      <c r="F34" s="20">
        <f t="shared" si="27"/>
        <v>0.30164714999999998</v>
      </c>
      <c r="G34" s="21">
        <f t="shared" si="28"/>
        <v>54.808382213549997</v>
      </c>
      <c r="H34" s="20">
        <f t="shared" ref="H34:I34" si="46">F34+D34</f>
        <v>1.0268971499999999</v>
      </c>
      <c r="I34" s="22">
        <f t="shared" si="46"/>
        <v>584.24088221354998</v>
      </c>
      <c r="J34" s="23">
        <f t="shared" si="30"/>
        <v>7.7739571475405</v>
      </c>
      <c r="K34" s="23">
        <f t="shared" si="31"/>
        <v>79.632032245706867</v>
      </c>
      <c r="L34" s="23">
        <f t="shared" si="32"/>
        <v>87.405989393247367</v>
      </c>
      <c r="M34" s="24">
        <f t="shared" si="33"/>
        <v>8.1881698049549989</v>
      </c>
      <c r="N34" s="30">
        <f t="shared" si="34"/>
        <v>95.594159198202362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1100</v>
      </c>
      <c r="C35" s="19">
        <v>6300</v>
      </c>
      <c r="D35" s="20">
        <f t="shared" si="25"/>
        <v>0.82500000000000007</v>
      </c>
      <c r="E35" s="21">
        <f t="shared" si="26"/>
        <v>602.25000000000011</v>
      </c>
      <c r="F35" s="20">
        <f t="shared" si="27"/>
        <v>0.33736500000000003</v>
      </c>
      <c r="G35" s="21">
        <f t="shared" si="28"/>
        <v>61.298208405000011</v>
      </c>
      <c r="H35" s="20">
        <f t="shared" ref="H35:I35" si="47">F35+D35</f>
        <v>1.1623650000000001</v>
      </c>
      <c r="I35" s="22">
        <f t="shared" si="47"/>
        <v>663.54820840500008</v>
      </c>
      <c r="J35" s="23">
        <f t="shared" si="30"/>
        <v>8.7994943795500014</v>
      </c>
      <c r="K35" s="23">
        <f t="shared" si="31"/>
        <v>90.441620805601517</v>
      </c>
      <c r="L35" s="23">
        <f t="shared" si="32"/>
        <v>99.241115185151514</v>
      </c>
      <c r="M35" s="24">
        <f t="shared" si="33"/>
        <v>9.2683498005000011</v>
      </c>
      <c r="N35" s="30">
        <f t="shared" si="34"/>
        <v>108.50946498565152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12.753537998075</v>
      </c>
      <c r="K36" s="23">
        <f t="shared" si="31"/>
        <v>139.80940152363976</v>
      </c>
      <c r="L36" s="23">
        <f t="shared" si="32"/>
        <v>152.56293952171475</v>
      </c>
      <c r="M36" s="24">
        <f t="shared" si="33"/>
        <v>13.43307311325</v>
      </c>
      <c r="N36" s="30">
        <f t="shared" si="34"/>
        <v>165.99601263496476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14.730559807337501</v>
      </c>
      <c r="K37" s="23">
        <f t="shared" si="31"/>
        <v>164.49329188265889</v>
      </c>
      <c r="L37" s="23">
        <f t="shared" si="32"/>
        <v>179.22385168999639</v>
      </c>
      <c r="M37" s="24">
        <f t="shared" si="33"/>
        <v>15.515434769625001</v>
      </c>
      <c r="N37" s="30">
        <f t="shared" si="34"/>
        <v>194.73928645962138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16.707581616599999</v>
      </c>
      <c r="K38" s="23">
        <f t="shared" si="31"/>
        <v>189.17718224167797</v>
      </c>
      <c r="L38" s="23">
        <f t="shared" si="32"/>
        <v>205.88476385827798</v>
      </c>
      <c r="M38" s="24">
        <f t="shared" si="33"/>
        <v>17.597796425999999</v>
      </c>
      <c r="N38" s="30">
        <f t="shared" si="34"/>
        <v>223.48256028427798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21.897955841999998</v>
      </c>
      <c r="K39" s="23">
        <f t="shared" si="31"/>
        <v>239.78693248686002</v>
      </c>
      <c r="L39" s="23">
        <f t="shared" si="32"/>
        <v>261.68488832886004</v>
      </c>
      <c r="M39" s="24">
        <f t="shared" si="33"/>
        <v>23.06472462</v>
      </c>
      <c r="N39" s="30">
        <f t="shared" si="34"/>
        <v>284.74961294886003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24.574448370500001</v>
      </c>
      <c r="K40" s="23">
        <f t="shared" si="31"/>
        <v>270.96281436076498</v>
      </c>
      <c r="L40" s="23">
        <f t="shared" si="32"/>
        <v>295.537262731265</v>
      </c>
      <c r="M40" s="24">
        <f t="shared" si="33"/>
        <v>25.883826255000002</v>
      </c>
      <c r="N40" s="30">
        <f t="shared" si="34"/>
        <v>321.42108898626498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32.846933763000003</v>
      </c>
      <c r="K41" s="23">
        <f t="shared" si="31"/>
        <v>359.68039873028999</v>
      </c>
      <c r="L41" s="23">
        <f t="shared" si="32"/>
        <v>392.52733249328998</v>
      </c>
      <c r="M41" s="24">
        <f t="shared" si="33"/>
        <v>34.597086929999996</v>
      </c>
      <c r="N41" s="30">
        <f t="shared" si="34"/>
        <v>427.12441942328996</v>
      </c>
      <c r="O41" s="42"/>
      <c r="P41" s="43"/>
      <c r="Q41" s="43"/>
      <c r="R41" s="43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39.173085598500009</v>
      </c>
      <c r="K42" s="23">
        <f t="shared" si="31"/>
        <v>430.82076935200507</v>
      </c>
      <c r="L42" s="23">
        <f t="shared" si="32"/>
        <v>469.99385495050507</v>
      </c>
      <c r="M42" s="24">
        <f t="shared" si="33"/>
        <v>41.260309335000009</v>
      </c>
      <c r="N42" s="30">
        <f t="shared" si="34"/>
        <v>511.25416428550506</v>
      </c>
      <c r="O42" s="42"/>
      <c r="P42" s="43"/>
      <c r="Q42" s="43"/>
      <c r="R42" s="43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47.040179462499999</v>
      </c>
      <c r="K43" s="23">
        <f t="shared" si="31"/>
        <v>518.21217184762509</v>
      </c>
      <c r="L43" s="23">
        <f t="shared" si="32"/>
        <v>565.25235131012505</v>
      </c>
      <c r="M43" s="24">
        <f t="shared" si="33"/>
        <v>49.546578375000003</v>
      </c>
      <c r="N43" s="30">
        <f t="shared" si="34"/>
        <v>614.79892968512502</v>
      </c>
      <c r="O43" s="42"/>
      <c r="P43" s="43"/>
      <c r="Q43" s="43"/>
      <c r="R43" s="43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55.475048576500008</v>
      </c>
      <c r="K44" s="23">
        <f t="shared" si="31"/>
        <v>613.06599934324504</v>
      </c>
      <c r="L44" s="23">
        <f t="shared" si="32"/>
        <v>668.5410479197451</v>
      </c>
      <c r="M44" s="24">
        <f t="shared" si="33"/>
        <v>58.430874915000004</v>
      </c>
      <c r="N44" s="30">
        <f t="shared" si="34"/>
        <v>726.9719228347451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68.127352247499999</v>
      </c>
      <c r="K45" s="23">
        <f t="shared" si="31"/>
        <v>755.34674058667508</v>
      </c>
      <c r="L45" s="23">
        <f t="shared" si="32"/>
        <v>823.47409283417505</v>
      </c>
      <c r="M45" s="24">
        <f t="shared" si="33"/>
        <v>71.757319725000002</v>
      </c>
      <c r="N45" s="30">
        <f t="shared" si="34"/>
        <v>895.23141255917506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4" t="s">
        <v>70</v>
      </c>
      <c r="B46" s="45">
        <v>11000</v>
      </c>
      <c r="C46" s="46">
        <v>39000</v>
      </c>
      <c r="D46" s="47">
        <f t="shared" si="25"/>
        <v>8.25</v>
      </c>
      <c r="E46" s="48">
        <f t="shared" si="26"/>
        <v>6022.5</v>
      </c>
      <c r="F46" s="47">
        <f t="shared" si="27"/>
        <v>2.0884499999999999</v>
      </c>
      <c r="G46" s="48">
        <f t="shared" si="28"/>
        <v>379.46509965000001</v>
      </c>
      <c r="H46" s="47">
        <f t="shared" ref="H46:I46" si="58">F46+D46</f>
        <v>10.33845</v>
      </c>
      <c r="I46" s="49">
        <f t="shared" si="58"/>
        <v>6401.9650996500004</v>
      </c>
      <c r="J46" s="50">
        <f t="shared" si="30"/>
        <v>78.265547111499998</v>
      </c>
      <c r="K46" s="50">
        <f t="shared" si="31"/>
        <v>872.58784308229508</v>
      </c>
      <c r="L46" s="50">
        <f t="shared" si="32"/>
        <v>950.85339019379512</v>
      </c>
      <c r="M46" s="51">
        <f t="shared" si="33"/>
        <v>82.435698764999998</v>
      </c>
      <c r="N46" s="52">
        <f t="shared" si="34"/>
        <v>1033.2890889587952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3"/>
      <c r="I47" s="4"/>
      <c r="J47" s="54"/>
      <c r="K47" s="54"/>
      <c r="L47" s="54"/>
      <c r="M47" s="5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6" t="s">
        <v>76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3"/>
      <c r="E55" s="53"/>
      <c r="F55" s="53"/>
      <c r="G55" s="53"/>
      <c r="H55" s="5"/>
      <c r="I55" s="5"/>
      <c r="J55" s="5"/>
      <c r="K55" s="5"/>
      <c r="L55" s="5"/>
      <c r="M55" s="3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3"/>
      <c r="E56" s="53"/>
      <c r="F56" s="53"/>
      <c r="G56" s="5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3"/>
      <c r="E57" s="53"/>
      <c r="F57" s="53"/>
      <c r="G57" s="53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3"/>
      <c r="E60" s="53"/>
      <c r="F60" s="53"/>
      <c r="G60" s="5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3"/>
      <c r="E61" s="53"/>
      <c r="F61" s="53"/>
      <c r="G61" s="5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3"/>
      <c r="E62" s="53"/>
      <c r="F62" s="53"/>
      <c r="G62" s="5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3"/>
      <c r="E63" s="53"/>
      <c r="F63" s="53"/>
      <c r="G63" s="5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3"/>
      <c r="E64" s="53"/>
      <c r="F64" s="53"/>
      <c r="G64" s="5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3"/>
      <c r="E65" s="53"/>
      <c r="F65" s="53"/>
      <c r="G65" s="5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3"/>
      <c r="E66" s="53"/>
      <c r="F66" s="53"/>
      <c r="G66" s="5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3"/>
      <c r="E67" s="53"/>
      <c r="F67" s="53"/>
      <c r="G67" s="5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3"/>
      <c r="E68" s="53"/>
      <c r="F68" s="53"/>
      <c r="G68" s="5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3"/>
      <c r="E69" s="53"/>
      <c r="F69" s="53"/>
      <c r="G69" s="5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3"/>
      <c r="E70" s="53"/>
      <c r="F70" s="53"/>
      <c r="G70" s="5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3"/>
      <c r="E71" s="53"/>
      <c r="F71" s="53"/>
      <c r="G71" s="5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3"/>
      <c r="E72" s="53"/>
      <c r="F72" s="53"/>
      <c r="G72" s="5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3"/>
      <c r="E73" s="53"/>
      <c r="F73" s="53"/>
      <c r="G73" s="5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3"/>
      <c r="E74" s="53"/>
      <c r="F74" s="53"/>
      <c r="G74" s="5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3"/>
      <c r="G75" s="5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109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2.2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'2030-FULL'!J5</f>
        <v>7.5721500000000006</v>
      </c>
      <c r="E11" s="73">
        <f>'2030-FULL'!K5</f>
        <v>0.1363</v>
      </c>
      <c r="F11" s="74" t="str">
        <f>'2026-FULL'!L5</f>
        <v xml:space="preserve"> </v>
      </c>
      <c r="G11" s="73">
        <f>'2030-FULL'!M5</f>
        <v>10.1694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'2030-FULL'!B6</f>
        <v>58</v>
      </c>
      <c r="C12" s="19">
        <f>'2030-FULL'!C6</f>
        <v>243</v>
      </c>
      <c r="D12" s="76">
        <f>'2030-FULL'!J6</f>
        <v>0.42792226269750006</v>
      </c>
      <c r="E12" s="77">
        <f>'2030-FULL'!K6</f>
        <v>4.6504686953589154</v>
      </c>
      <c r="F12" s="77">
        <f>'2030-FULL'!L6</f>
        <v>5.0783909580564153</v>
      </c>
      <c r="G12" s="77">
        <f>'2030-FULL'!M6</f>
        <v>0.57469974291000003</v>
      </c>
      <c r="H12" s="78">
        <f>'2030-FULL'!N6</f>
        <v>5.6530907009664153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'2030-FULL'!B7</f>
        <v>150</v>
      </c>
      <c r="C13" s="19">
        <f>'2030-FULL'!C7</f>
        <v>900</v>
      </c>
      <c r="D13" s="76">
        <f>'2030-FULL'!J7</f>
        <v>1.2168066442500001</v>
      </c>
      <c r="E13" s="77">
        <f>'2030-FULL'!K7</f>
        <v>12.387201186514499</v>
      </c>
      <c r="F13" s="77">
        <f>'2030-FULL'!L7</f>
        <v>13.604007830764498</v>
      </c>
      <c r="G13" s="77">
        <f>'2030-FULL'!M7</f>
        <v>1.6341717330000001</v>
      </c>
      <c r="H13" s="78">
        <f>'2030-FULL'!N7</f>
        <v>15.238179563764499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'2030-FULL'!B8</f>
        <v>200</v>
      </c>
      <c r="C14" s="19">
        <f>'2030-FULL'!C8</f>
        <v>1200</v>
      </c>
      <c r="D14" s="76">
        <f>'2030-FULL'!J8</f>
        <v>1.6224088590000003</v>
      </c>
      <c r="E14" s="77">
        <f>'2030-FULL'!K8</f>
        <v>16.516268248686004</v>
      </c>
      <c r="F14" s="77">
        <f>'2030-FULL'!L8</f>
        <v>18.138677107686004</v>
      </c>
      <c r="G14" s="77">
        <f>'2030-FULL'!M8</f>
        <v>2.1788956440000002</v>
      </c>
      <c r="H14" s="78">
        <f>'2030-FULL'!N8</f>
        <v>20.317572751686004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'2030-FULL'!B9</f>
        <v>250</v>
      </c>
      <c r="C15" s="19">
        <f>'2030-FULL'!C9</f>
        <v>1600</v>
      </c>
      <c r="D15" s="76">
        <f>'2030-FULL'!J9</f>
        <v>2.0685599369999998</v>
      </c>
      <c r="E15" s="77">
        <f>'2030-FULL'!K9</f>
        <v>20.777953498248003</v>
      </c>
      <c r="F15" s="77">
        <f>'2030-FULL'!L9</f>
        <v>22.846513435248003</v>
      </c>
      <c r="G15" s="77">
        <f>'2030-FULL'!M9</f>
        <v>2.7780766919999995</v>
      </c>
      <c r="H15" s="78">
        <f>'2030-FULL'!N9</f>
        <v>25.624590127248002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'2030-FULL'!B10</f>
        <v>350</v>
      </c>
      <c r="C16" s="19">
        <f>'2030-FULL'!C10</f>
        <v>1900</v>
      </c>
      <c r="D16" s="76">
        <f>'2030-FULL'!J10</f>
        <v>2.7581177767499998</v>
      </c>
      <c r="E16" s="77">
        <f>'2030-FULL'!K10</f>
        <v>28.638233060419498</v>
      </c>
      <c r="F16" s="77">
        <f>'2030-FULL'!L10</f>
        <v>31.3963508371695</v>
      </c>
      <c r="G16" s="77">
        <f>'2030-FULL'!M10</f>
        <v>3.704153102999999</v>
      </c>
      <c r="H16" s="78">
        <f>'2030-FULL'!N10</f>
        <v>35.100503940169496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'2030-FULL'!B11</f>
        <v>400</v>
      </c>
      <c r="C17" s="19">
        <f>'2030-FULL'!C11</f>
        <v>2600</v>
      </c>
      <c r="D17" s="76">
        <f>'2030-FULL'!J11</f>
        <v>3.3259154445000005</v>
      </c>
      <c r="E17" s="77">
        <f>'2030-FULL'!K11</f>
        <v>33.297772872153004</v>
      </c>
      <c r="F17" s="77">
        <f>'2030-FULL'!L11</f>
        <v>36.623688316653002</v>
      </c>
      <c r="G17" s="77">
        <f>'2030-FULL'!M11</f>
        <v>4.4667055620000005</v>
      </c>
      <c r="H17" s="78">
        <f>'2030-FULL'!N11</f>
        <v>41.090393878653003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'2030-FULL'!B12</f>
        <v>447</v>
      </c>
      <c r="C18" s="19">
        <f>'2030-FULL'!C12</f>
        <v>2936</v>
      </c>
      <c r="D18" s="76">
        <f>'2030-FULL'!J12</f>
        <v>3.7290779125200006</v>
      </c>
      <c r="E18" s="77">
        <f>'2030-FULL'!K12</f>
        <v>37.250709731785079</v>
      </c>
      <c r="F18" s="77">
        <f>'2030-FULL'!L12</f>
        <v>40.979787644305077</v>
      </c>
      <c r="G18" s="77">
        <f>'2030-FULL'!M12</f>
        <v>5.00815289232</v>
      </c>
      <c r="H18" s="78">
        <f>'2030-FULL'!N12</f>
        <v>45.987940536625075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'2030-FULL'!B13</f>
        <v>525</v>
      </c>
      <c r="C19" s="19">
        <f>'2030-FULL'!C13</f>
        <v>3500</v>
      </c>
      <c r="D19" s="76">
        <f>'2030-FULL'!J13</f>
        <v>4.4007442762500002</v>
      </c>
      <c r="E19" s="77">
        <f>'2030-FULL'!K13</f>
        <v>43.819367808667508</v>
      </c>
      <c r="F19" s="77">
        <f>'2030-FULL'!L13</f>
        <v>48.22011208491751</v>
      </c>
      <c r="G19" s="77">
        <f>'2030-FULL'!M13</f>
        <v>5.910201045</v>
      </c>
      <c r="H19" s="78">
        <f>'2030-FULL'!N13</f>
        <v>54.130313129917511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'2030-FULL'!B14</f>
        <v>650</v>
      </c>
      <c r="C20" s="19">
        <f>'2030-FULL'!C14</f>
        <v>4400</v>
      </c>
      <c r="D20" s="76">
        <f>'2030-FULL'!J14</f>
        <v>5.4755731080000007</v>
      </c>
      <c r="E20" s="77">
        <f>'2030-FULL'!K14</f>
        <v>54.340962745181997</v>
      </c>
      <c r="F20" s="77">
        <f>'2030-FULL'!L14</f>
        <v>59.816535853181996</v>
      </c>
      <c r="G20" s="77">
        <f>'2030-FULL'!M14</f>
        <v>7.3536965280000004</v>
      </c>
      <c r="H20" s="78">
        <f>'2030-FULL'!N14</f>
        <v>67.170232381181989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'2030-FULL'!B15</f>
        <v>665</v>
      </c>
      <c r="C21" s="19">
        <f>'2030-FULL'!C15</f>
        <v>4496</v>
      </c>
      <c r="D21" s="76">
        <f>'2030-FULL'!J15</f>
        <v>5.5996867042200007</v>
      </c>
      <c r="E21" s="77">
        <f>'2030-FULL'!K15</f>
        <v>55.587639955076888</v>
      </c>
      <c r="F21" s="77">
        <f>'2030-FULL'!L15</f>
        <v>61.187326659296886</v>
      </c>
      <c r="G21" s="77">
        <f>'2030-FULL'!M15</f>
        <v>7.5203811295199996</v>
      </c>
      <c r="H21" s="78">
        <f>'2030-FULL'!N15</f>
        <v>68.70770778881689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'2030-FULL'!B16</f>
        <v>696</v>
      </c>
      <c r="C22" s="19">
        <f>'2030-FULL'!C16</f>
        <v>4700</v>
      </c>
      <c r="D22" s="76">
        <f>'2030-FULL'!J16</f>
        <v>5.8584588727500009</v>
      </c>
      <c r="E22" s="77">
        <f>'2030-FULL'!K16</f>
        <v>58.171532807353508</v>
      </c>
      <c r="F22" s="77">
        <f>'2030-FULL'!L16</f>
        <v>64.029991680103507</v>
      </c>
      <c r="G22" s="77">
        <f>'2030-FULL'!M16</f>
        <v>7.8679122390000007</v>
      </c>
      <c r="H22" s="78">
        <f>'2030-FULL'!N16</f>
        <v>71.897903919103513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'2030-FULL'!B17</f>
        <v>748</v>
      </c>
      <c r="C23" s="19">
        <f>'2030-FULL'!C17</f>
        <v>5050</v>
      </c>
      <c r="D23" s="76">
        <f>'2030-FULL'!J17</f>
        <v>6.2956937441250007</v>
      </c>
      <c r="E23" s="77">
        <f>'2030-FULL'!K17</f>
        <v>62.516157463220253</v>
      </c>
      <c r="F23" s="77">
        <f>'2030-FULL'!L17</f>
        <v>68.811851207345256</v>
      </c>
      <c r="G23" s="77">
        <f>'2030-FULL'!M17</f>
        <v>8.455118818499999</v>
      </c>
      <c r="H23" s="78">
        <f>'2030-FULL'!N17</f>
        <v>77.266970025845254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'2030-FULL'!B18</f>
        <v>800</v>
      </c>
      <c r="C24" s="19">
        <f>'2030-FULL'!C18</f>
        <v>5400</v>
      </c>
      <c r="D24" s="76">
        <f>'2030-FULL'!J18</f>
        <v>6.7329286155000014</v>
      </c>
      <c r="E24" s="77">
        <f>'2030-FULL'!K18</f>
        <v>66.86078211908702</v>
      </c>
      <c r="F24" s="77">
        <f>'2030-FULL'!L18</f>
        <v>73.59371073458702</v>
      </c>
      <c r="G24" s="77">
        <f>'2030-FULL'!M18</f>
        <v>9.0423253980000009</v>
      </c>
      <c r="H24" s="78">
        <f>'2030-FULL'!N18</f>
        <v>82.636036132587023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'2030-FULL'!B19</f>
        <v>920</v>
      </c>
      <c r="C25" s="19">
        <f>'2030-FULL'!C19</f>
        <v>6123</v>
      </c>
      <c r="D25" s="76">
        <f>'2030-FULL'!J19</f>
        <v>7.7075903967975012</v>
      </c>
      <c r="E25" s="77">
        <f>'2030-FULL'!K19</f>
        <v>76.774521613920328</v>
      </c>
      <c r="F25" s="77">
        <f>'2030-FULL'!L19</f>
        <v>84.482112010717827</v>
      </c>
      <c r="G25" s="77">
        <f>'2030-FULL'!M19</f>
        <v>10.351296498510001</v>
      </c>
      <c r="H25" s="78">
        <f>'2030-FULL'!N19</f>
        <v>94.833408509227823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'2030-FULL'!B20</f>
        <v>1000</v>
      </c>
      <c r="C26" s="19">
        <f>'2030-FULL'!C20</f>
        <v>6600</v>
      </c>
      <c r="D26" s="76">
        <f>'2030-FULL'!J20</f>
        <v>8.3553374745000006</v>
      </c>
      <c r="E26" s="77">
        <f>'2030-FULL'!K20</f>
        <v>83.377050367773009</v>
      </c>
      <c r="F26" s="77">
        <f>'2030-FULL'!L20</f>
        <v>91.732387842273013</v>
      </c>
      <c r="G26" s="77">
        <f>'2030-FULL'!M20</f>
        <v>11.221221041999998</v>
      </c>
      <c r="H26" s="78">
        <f>'2030-FULL'!N20</f>
        <v>102.95360888427301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'2030-FULL'!B22</f>
        <v>83</v>
      </c>
      <c r="C28" s="19">
        <f>'2030-FULL'!C22</f>
        <v>400</v>
      </c>
      <c r="D28" s="76">
        <f>'2030-FULL'!J22</f>
        <v>0.63356179050000005</v>
      </c>
      <c r="E28" s="77">
        <f>'2030-FULL'!K22</f>
        <v>6.7242854995619998</v>
      </c>
      <c r="F28" s="77">
        <f>'2030-FULL'!L22</f>
        <v>7.3578472900619998</v>
      </c>
      <c r="G28" s="77">
        <f>'2030-FULL'!M22</f>
        <v>0.8508736979999999</v>
      </c>
      <c r="H28" s="78">
        <f>'2030-FULL'!N22</f>
        <v>8.2087209880619998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'2030-FULL'!B23</f>
        <v>125</v>
      </c>
      <c r="C29" s="19">
        <f>'2030-FULL'!C23</f>
        <v>650</v>
      </c>
      <c r="D29" s="76">
        <f>'2030-FULL'!J23</f>
        <v>0.97345667362499999</v>
      </c>
      <c r="E29" s="77">
        <f>'2030-FULL'!K23</f>
        <v>10.19004946803825</v>
      </c>
      <c r="F29" s="77">
        <f>'2030-FULL'!L23</f>
        <v>11.16350614166325</v>
      </c>
      <c r="G29" s="77">
        <f>'2030-FULL'!M23</f>
        <v>1.3073526404999998</v>
      </c>
      <c r="H29" s="78">
        <f>'2030-FULL'!N23</f>
        <v>12.47085878216325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'2030-FULL'!B24</f>
        <v>250</v>
      </c>
      <c r="C30" s="19">
        <f>'2030-FULL'!C24</f>
        <v>1300</v>
      </c>
      <c r="D30" s="76">
        <f>'2030-FULL'!J24</f>
        <v>1.94691334725</v>
      </c>
      <c r="E30" s="77">
        <f>'2030-FULL'!K24</f>
        <v>20.3800989360765</v>
      </c>
      <c r="F30" s="77">
        <f>'2030-FULL'!L24</f>
        <v>22.3270122833265</v>
      </c>
      <c r="G30" s="77">
        <f>'2030-FULL'!M24</f>
        <v>2.6147052809999995</v>
      </c>
      <c r="H30" s="78">
        <f>'2030-FULL'!N24</f>
        <v>24.941717564326499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'2030-FULL'!B25</f>
        <v>300</v>
      </c>
      <c r="C31" s="19">
        <f>'2030-FULL'!C25</f>
        <v>1800</v>
      </c>
      <c r="D31" s="76">
        <f>'2030-FULL'!J25</f>
        <v>2.4336132885000001</v>
      </c>
      <c r="E31" s="77">
        <f>'2030-FULL'!K25</f>
        <v>24.774402373028998</v>
      </c>
      <c r="F31" s="77">
        <f>'2030-FULL'!L25</f>
        <v>27.208015661528997</v>
      </c>
      <c r="G31" s="77">
        <f>'2030-FULL'!M25</f>
        <v>3.2683434660000001</v>
      </c>
      <c r="H31" s="78">
        <f>'2030-FULL'!N25</f>
        <v>30.476359127528998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'2030-FULL'!B26</f>
        <v>400</v>
      </c>
      <c r="C32" s="19">
        <f>'2030-FULL'!C26</f>
        <v>2400</v>
      </c>
      <c r="D32" s="76">
        <f>'2030-FULL'!J26</f>
        <v>3.2448177180000006</v>
      </c>
      <c r="E32" s="77">
        <f>'2030-FULL'!K26</f>
        <v>33.032536497372007</v>
      </c>
      <c r="F32" s="77">
        <f>'2030-FULL'!L26</f>
        <v>36.277354215372007</v>
      </c>
      <c r="G32" s="77">
        <f>'2030-FULL'!M26</f>
        <v>4.3577912880000005</v>
      </c>
      <c r="H32" s="78">
        <f>'2030-FULL'!N26</f>
        <v>40.635145503372009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'2030-FULL'!B27</f>
        <v>480</v>
      </c>
      <c r="C33" s="19">
        <f>'2030-FULL'!C27</f>
        <v>2800</v>
      </c>
      <c r="D33" s="76">
        <f>'2030-FULL'!J27</f>
        <v>3.8613421710000009</v>
      </c>
      <c r="E33" s="77">
        <f>'2030-FULL'!K27</f>
        <v>39.532949246934002</v>
      </c>
      <c r="F33" s="77">
        <f>'2030-FULL'!L27</f>
        <v>43.394291417934006</v>
      </c>
      <c r="G33" s="77">
        <f>'2030-FULL'!M27</f>
        <v>5.1857838360000006</v>
      </c>
      <c r="H33" s="78">
        <f>'2030-FULL'!N27</f>
        <v>48.580075253934005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'2030-FULL'!B28</f>
        <v>600</v>
      </c>
      <c r="C34" s="19">
        <f>'2030-FULL'!C28</f>
        <v>3400</v>
      </c>
      <c r="D34" s="76">
        <f>'2030-FULL'!J28</f>
        <v>4.7861288504999999</v>
      </c>
      <c r="E34" s="77">
        <f>'2030-FULL'!K28</f>
        <v>49.283568371276992</v>
      </c>
      <c r="F34" s="77">
        <f>'2030-FULL'!L28</f>
        <v>54.069697221776991</v>
      </c>
      <c r="G34" s="77">
        <f>'2030-FULL'!M28</f>
        <v>6.4277726579999985</v>
      </c>
      <c r="H34" s="78">
        <f>'2030-FULL'!N28</f>
        <v>60.497469879776986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'2030-FULL'!B29</f>
        <v>633</v>
      </c>
      <c r="C35" s="21">
        <f>'2030-FULL'!C29</f>
        <v>3766.67</v>
      </c>
      <c r="D35" s="76">
        <f>'2030-FULL'!J29</f>
        <v>5.122220079878776</v>
      </c>
      <c r="E35" s="77">
        <f>'2030-FULL'!K29</f>
        <v>52.232439728981753</v>
      </c>
      <c r="F35" s="77">
        <f>'2030-FULL'!L29</f>
        <v>57.354659808860532</v>
      </c>
      <c r="G35" s="77">
        <f>'2030-FULL'!M29</f>
        <v>6.8791432922378997</v>
      </c>
      <c r="H35" s="78">
        <f>'2030-FULL'!N29</f>
        <v>64.233803101098431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'2030-FULL'!B30</f>
        <v>700</v>
      </c>
      <c r="C36" s="19">
        <f>'2030-FULL'!C30</f>
        <v>4500</v>
      </c>
      <c r="D36" s="76">
        <f>'2030-FULL'!J30</f>
        <v>5.8000775962500004</v>
      </c>
      <c r="E36" s="77">
        <f>'2030-FULL'!K30</f>
        <v>58.204793432572501</v>
      </c>
      <c r="F36" s="77">
        <f>'2030-FULL'!L30</f>
        <v>64.004871028822507</v>
      </c>
      <c r="G36" s="77">
        <f>'2030-FULL'!M30</f>
        <v>7.7895061649999997</v>
      </c>
      <c r="H36" s="78">
        <f>'2030-FULL'!N30</f>
        <v>71.794377193822513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'2030-FULL'!B31</f>
        <v>766</v>
      </c>
      <c r="C37" s="19">
        <f>'2030-FULL'!C31</f>
        <v>4767</v>
      </c>
      <c r="D37" s="76">
        <f>'2030-FULL'!J31</f>
        <v>6.2831644861275011</v>
      </c>
      <c r="E37" s="77">
        <f>'2030-FULL'!K31</f>
        <v>63.484084492905133</v>
      </c>
      <c r="F37" s="77">
        <f>'2030-FULL'!L31</f>
        <v>69.76724897903263</v>
      </c>
      <c r="G37" s="77">
        <f>'2030-FULL'!M31</f>
        <v>8.4382920207900014</v>
      </c>
      <c r="H37" s="78">
        <f>'2030-FULL'!N31</f>
        <v>78.205540999822631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'2030-FULL'!B32</f>
        <v>833</v>
      </c>
      <c r="C38" s="19">
        <f>'2030-FULL'!C32</f>
        <v>5033</v>
      </c>
      <c r="D38" s="76">
        <f>'2030-FULL'!J32</f>
        <v>6.7715249998724998</v>
      </c>
      <c r="E38" s="77">
        <f>'2030-FULL'!K32</f>
        <v>68.836673621363857</v>
      </c>
      <c r="F38" s="77">
        <f>'2030-FULL'!L32</f>
        <v>75.608198621236355</v>
      </c>
      <c r="G38" s="77">
        <f>'2030-FULL'!M32</f>
        <v>9.0941603552099988</v>
      </c>
      <c r="H38" s="78">
        <f>'2030-FULL'!N32</f>
        <v>84.702358976446348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'2030-FULL'!B33</f>
        <v>900</v>
      </c>
      <c r="C39" s="19">
        <f>'2030-FULL'!C33</f>
        <v>5300</v>
      </c>
      <c r="D39" s="76">
        <f>'2030-FULL'!J33</f>
        <v>7.2602910022500016</v>
      </c>
      <c r="E39" s="77">
        <f>'2030-FULL'!K33</f>
        <v>74.19058893169651</v>
      </c>
      <c r="F39" s="77">
        <f>'2030-FULL'!L33</f>
        <v>81.45087993394651</v>
      </c>
      <c r="G39" s="77">
        <f>'2030-FULL'!M33</f>
        <v>9.7505732609999995</v>
      </c>
      <c r="H39" s="78">
        <f>'2030-FULL'!N33</f>
        <v>91.201453194946509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'2030-FULL'!B34</f>
        <v>967</v>
      </c>
      <c r="C40" s="19">
        <f>'2030-FULL'!C34</f>
        <v>5633</v>
      </c>
      <c r="D40" s="76">
        <f>'2030-FULL'!J34</f>
        <v>7.7758192543725002</v>
      </c>
      <c r="E40" s="77">
        <f>'2030-FULL'!K34</f>
        <v>79.632032245706867</v>
      </c>
      <c r="F40" s="77">
        <f>'2030-FULL'!L34</f>
        <v>87.407851500079374</v>
      </c>
      <c r="G40" s="77">
        <f>'2030-FULL'!M34</f>
        <v>10.442927877209998</v>
      </c>
      <c r="H40" s="78">
        <f>'2030-FULL'!N34</f>
        <v>97.850779377289371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'2030-FULL'!B35</f>
        <v>1100</v>
      </c>
      <c r="C41" s="19">
        <f>'2030-FULL'!C35</f>
        <v>6300</v>
      </c>
      <c r="D41" s="76">
        <f>'2030-FULL'!J35</f>
        <v>8.8016021347500022</v>
      </c>
      <c r="E41" s="77">
        <f>'2030-FULL'!K35</f>
        <v>90.441620805601517</v>
      </c>
      <c r="F41" s="77">
        <f>'2030-FULL'!L35</f>
        <v>99.243222940351515</v>
      </c>
      <c r="G41" s="77">
        <f>'2030-FULL'!M35</f>
        <v>11.820554631</v>
      </c>
      <c r="H41" s="78">
        <f>'2030-FULL'!N35</f>
        <v>111.06377757135152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'2030-FULL'!B36</f>
        <v>1750</v>
      </c>
      <c r="C42" s="19">
        <f>'2030-FULL'!C36</f>
        <v>6950</v>
      </c>
      <c r="D42" s="76">
        <f>'2030-FULL'!J36</f>
        <v>12.756592870875002</v>
      </c>
      <c r="E42" s="77">
        <f>'2030-FULL'!K36</f>
        <v>139.80940152363976</v>
      </c>
      <c r="F42" s="77">
        <f>'2030-FULL'!L36</f>
        <v>152.56599439451477</v>
      </c>
      <c r="G42" s="77">
        <f>'2030-FULL'!M36</f>
        <v>17.132108521500001</v>
      </c>
      <c r="H42" s="78">
        <f>'2030-FULL'!N36</f>
        <v>169.69810291601476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'2030-FULL'!B37</f>
        <v>2075</v>
      </c>
      <c r="C43" s="19">
        <f>'2030-FULL'!C37</f>
        <v>7275</v>
      </c>
      <c r="D43" s="76">
        <f>'2030-FULL'!J37</f>
        <v>14.734088238937503</v>
      </c>
      <c r="E43" s="77">
        <f>'2030-FULL'!K37</f>
        <v>164.49329188265889</v>
      </c>
      <c r="F43" s="77">
        <f>'2030-FULL'!L37</f>
        <v>179.22738012159641</v>
      </c>
      <c r="G43" s="77">
        <f>'2030-FULL'!M37</f>
        <v>19.787885466750001</v>
      </c>
      <c r="H43" s="78">
        <f>'2030-FULL'!N37</f>
        <v>199.01526558834641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'2030-FULL'!B38</f>
        <v>2400</v>
      </c>
      <c r="C44" s="19">
        <f>'2030-FULL'!C38</f>
        <v>7600</v>
      </c>
      <c r="D44" s="76">
        <f>'2030-FULL'!J38</f>
        <v>16.711583606999998</v>
      </c>
      <c r="E44" s="77">
        <f>'2030-FULL'!K38</f>
        <v>189.17718224167797</v>
      </c>
      <c r="F44" s="77">
        <f>'2030-FULL'!L38</f>
        <v>205.88876584867796</v>
      </c>
      <c r="G44" s="77">
        <f>'2030-FULL'!M38</f>
        <v>22.443662411999995</v>
      </c>
      <c r="H44" s="78">
        <f>'2030-FULL'!N38</f>
        <v>228.33242826067794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'2030-FULL'!B39</f>
        <v>3000</v>
      </c>
      <c r="C45" s="19">
        <f>'2030-FULL'!C39</f>
        <v>12000</v>
      </c>
      <c r="D45" s="76">
        <f>'2030-FULL'!J39</f>
        <v>21.90320109</v>
      </c>
      <c r="E45" s="77">
        <f>'2030-FULL'!K39</f>
        <v>239.78693248686002</v>
      </c>
      <c r="F45" s="77">
        <f>'2030-FULL'!L39</f>
        <v>261.69013357686003</v>
      </c>
      <c r="G45" s="77">
        <f>'2030-FULL'!M39</f>
        <v>29.416006439999997</v>
      </c>
      <c r="H45" s="78">
        <f>'2030-FULL'!N39</f>
        <v>291.10614001686002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'2030-FULL'!B40</f>
        <v>3400</v>
      </c>
      <c r="C46" s="19">
        <f>'2030-FULL'!C40</f>
        <v>13000</v>
      </c>
      <c r="D46" s="76">
        <f>'2030-FULL'!J40</f>
        <v>24.580334722500002</v>
      </c>
      <c r="E46" s="77">
        <f>'2030-FULL'!K40</f>
        <v>270.96281436076498</v>
      </c>
      <c r="F46" s="77">
        <f>'2030-FULL'!L40</f>
        <v>295.54314908326501</v>
      </c>
      <c r="G46" s="77">
        <f>'2030-FULL'!M40</f>
        <v>33.011397809999998</v>
      </c>
      <c r="H46" s="78">
        <f>'2030-FULL'!N40</f>
        <v>328.55454689326501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'2030-FULL'!B41</f>
        <v>4500</v>
      </c>
      <c r="C47" s="19">
        <f>'2030-FULL'!C41</f>
        <v>18000</v>
      </c>
      <c r="D47" s="76">
        <f>'2030-FULL'!J41</f>
        <v>32.854801635000001</v>
      </c>
      <c r="E47" s="77">
        <f>'2030-FULL'!K41</f>
        <v>359.68039873028999</v>
      </c>
      <c r="F47" s="77">
        <f>'2030-FULL'!L41</f>
        <v>392.53520036529</v>
      </c>
      <c r="G47" s="77">
        <f>'2030-FULL'!M41</f>
        <v>44.124009659999999</v>
      </c>
      <c r="H47" s="78">
        <f>'2030-FULL'!N41</f>
        <v>436.65921002529001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'2030-FULL'!B42</f>
        <v>5400</v>
      </c>
      <c r="C48" s="19">
        <f>'2030-FULL'!C42</f>
        <v>21000</v>
      </c>
      <c r="D48" s="76">
        <f>'2030-FULL'!J42</f>
        <v>39.18246878250001</v>
      </c>
      <c r="E48" s="77">
        <f>'2030-FULL'!K42</f>
        <v>430.82076935200507</v>
      </c>
      <c r="F48" s="77">
        <f>'2030-FULL'!L42</f>
        <v>470.00323813450507</v>
      </c>
      <c r="G48" s="77">
        <f>'2030-FULL'!M42</f>
        <v>52.622068770000006</v>
      </c>
      <c r="H48" s="78">
        <f>'2030-FULL'!N42</f>
        <v>522.62530690450512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'2030-FULL'!B43</f>
        <v>6500</v>
      </c>
      <c r="C49" s="19">
        <f>'2030-FULL'!C43</f>
        <v>25000</v>
      </c>
      <c r="D49" s="76">
        <f>'2030-FULL'!J43</f>
        <v>47.051447062500003</v>
      </c>
      <c r="E49" s="77">
        <f>'2030-FULL'!K43</f>
        <v>518.21217184762509</v>
      </c>
      <c r="F49" s="77">
        <f>'2030-FULL'!L43</f>
        <v>565.26361891012505</v>
      </c>
      <c r="G49" s="77">
        <f>'2030-FULL'!M43</f>
        <v>63.190109249999999</v>
      </c>
      <c r="H49" s="78">
        <f>'2030-FULL'!N43</f>
        <v>628.45372816012502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'2030-FULL'!B44</f>
        <v>7700</v>
      </c>
      <c r="C50" s="19">
        <f>'2030-FULL'!C44</f>
        <v>29000</v>
      </c>
      <c r="D50" s="76">
        <f>'2030-FULL'!J44</f>
        <v>55.488336592500005</v>
      </c>
      <c r="E50" s="77">
        <f>'2030-FULL'!K44</f>
        <v>613.06599934324504</v>
      </c>
      <c r="F50" s="77">
        <f>'2030-FULL'!L44</f>
        <v>668.55433593574503</v>
      </c>
      <c r="G50" s="77">
        <f>'2030-FULL'!M44</f>
        <v>74.520854729999996</v>
      </c>
      <c r="H50" s="78">
        <f>'2030-FULL'!N44</f>
        <v>743.07519066574503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'2030-FULL'!B45</f>
        <v>9500</v>
      </c>
      <c r="C51" s="19">
        <f>'2030-FULL'!C45</f>
        <v>35000</v>
      </c>
      <c r="D51" s="76">
        <f>'2030-FULL'!J45</f>
        <v>68.143670887500008</v>
      </c>
      <c r="E51" s="77">
        <f>'2030-FULL'!K45</f>
        <v>755.34674058667508</v>
      </c>
      <c r="F51" s="77">
        <f>'2030-FULL'!L45</f>
        <v>823.49041147417506</v>
      </c>
      <c r="G51" s="77">
        <f>'2030-FULL'!M45</f>
        <v>91.516972949999996</v>
      </c>
      <c r="H51" s="78">
        <f>'2030-FULL'!N45</f>
        <v>915.00738442417503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'2030-FULL'!B46</f>
        <v>11000</v>
      </c>
      <c r="C52" s="19">
        <f>'2030-FULL'!C46</f>
        <v>39000</v>
      </c>
      <c r="D52" s="76">
        <f>'2030-FULL'!J46</f>
        <v>78.284294167500008</v>
      </c>
      <c r="E52" s="77">
        <f>'2030-FULL'!K46</f>
        <v>872.58784308229508</v>
      </c>
      <c r="F52" s="77">
        <f>'2030-FULL'!L46</f>
        <v>950.87213724979506</v>
      </c>
      <c r="G52" s="77">
        <f>'2030-FULL'!M46</f>
        <v>105.13583342999999</v>
      </c>
      <c r="H52" s="78">
        <f>'2030-FULL'!N46</f>
        <v>1056.0079706797951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83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7.570973333333332</v>
      </c>
      <c r="K5" s="14">
        <f>((Q18+Q21)/2)+(Q23+Q24+Q25)</f>
        <v>0.1363</v>
      </c>
      <c r="L5" s="15" t="s">
        <v>16</v>
      </c>
      <c r="M5" s="16">
        <f>((T13)+(T14)+(T15))/3</f>
        <v>8.4883000000000006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0.42785576614599996</v>
      </c>
      <c r="K6" s="23">
        <f t="shared" ref="K6:K20" si="6">+I6*$K$5</f>
        <v>4.6504686953589154</v>
      </c>
      <c r="L6" s="23">
        <f t="shared" ref="L6:L20" si="7">+K6+J6</f>
        <v>5.0783244615049155</v>
      </c>
      <c r="M6" s="24">
        <f t="shared" ref="M6:M7" si="8">+$H6*$M$5</f>
        <v>0.47969632699500009</v>
      </c>
      <c r="N6" s="25">
        <f t="shared" ref="N6:N20" si="9">M6+L6</f>
        <v>5.5580207884999151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1.2166175597999997</v>
      </c>
      <c r="K7" s="23">
        <f t="shared" si="6"/>
        <v>12.387201186514499</v>
      </c>
      <c r="L7" s="23">
        <f t="shared" si="7"/>
        <v>13.603818746314499</v>
      </c>
      <c r="M7" s="24">
        <f t="shared" si="8"/>
        <v>1.3640273685000002</v>
      </c>
      <c r="N7" s="30">
        <f t="shared" si="9"/>
        <v>14.967846114814499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1.6221567464</v>
      </c>
      <c r="K8" s="23">
        <f t="shared" si="6"/>
        <v>16.516268248686004</v>
      </c>
      <c r="L8" s="23">
        <f t="shared" si="7"/>
        <v>18.138424995086005</v>
      </c>
      <c r="M8" s="24">
        <f t="shared" ref="M8:M20" si="12">+H8*$M$5</f>
        <v>1.8187031580000004</v>
      </c>
      <c r="N8" s="30">
        <f t="shared" si="9"/>
        <v>19.957128153086007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2.0682384951999997</v>
      </c>
      <c r="K9" s="23">
        <f t="shared" si="6"/>
        <v>20.777953498248003</v>
      </c>
      <c r="L9" s="23">
        <f t="shared" si="7"/>
        <v>22.846191993448002</v>
      </c>
      <c r="M9" s="24">
        <f t="shared" si="12"/>
        <v>2.3188337940000001</v>
      </c>
      <c r="N9" s="30">
        <f t="shared" si="9"/>
        <v>25.165025787448002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2.7576891817999991</v>
      </c>
      <c r="K10" s="23">
        <f t="shared" si="6"/>
        <v>28.638233060419498</v>
      </c>
      <c r="L10" s="23">
        <f t="shared" si="7"/>
        <v>31.395922242219498</v>
      </c>
      <c r="M10" s="24">
        <f t="shared" si="12"/>
        <v>3.0918208334999995</v>
      </c>
      <c r="N10" s="30">
        <f t="shared" si="9"/>
        <v>34.4877430757195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3.3253986171999999</v>
      </c>
      <c r="K11" s="23">
        <f t="shared" si="6"/>
        <v>33.297772872153004</v>
      </c>
      <c r="L11" s="23">
        <f t="shared" si="7"/>
        <v>36.623171489353005</v>
      </c>
      <c r="M11" s="24">
        <f t="shared" si="12"/>
        <v>3.7283160090000007</v>
      </c>
      <c r="N11" s="30">
        <f t="shared" si="9"/>
        <v>40.351487498353009</v>
      </c>
      <c r="O11" s="26"/>
      <c r="P11" s="27"/>
      <c r="Q11" s="84" t="s">
        <v>84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3.7284984361919995</v>
      </c>
      <c r="K12" s="23">
        <f t="shared" si="6"/>
        <v>37.250709731785079</v>
      </c>
      <c r="L12" s="23">
        <f t="shared" si="7"/>
        <v>40.979208167977077</v>
      </c>
      <c r="M12" s="24">
        <f t="shared" si="12"/>
        <v>4.1802568682400008</v>
      </c>
      <c r="N12" s="30">
        <f t="shared" si="9"/>
        <v>45.159465036217078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4.4000604269999988</v>
      </c>
      <c r="K13" s="23">
        <f t="shared" si="6"/>
        <v>43.819367808667508</v>
      </c>
      <c r="L13" s="23">
        <f t="shared" si="7"/>
        <v>48.219428235667507</v>
      </c>
      <c r="M13" s="24">
        <f t="shared" si="12"/>
        <v>4.9331877525000003</v>
      </c>
      <c r="N13" s="30">
        <f t="shared" si="9"/>
        <v>53.152615988167511</v>
      </c>
      <c r="O13" s="26"/>
      <c r="P13" s="31" t="s">
        <v>30</v>
      </c>
      <c r="Q13" s="33">
        <v>2.392E-2</v>
      </c>
      <c r="R13" s="34">
        <v>4.5787000000000004</v>
      </c>
      <c r="S13" s="35">
        <v>2.5918000000000001</v>
      </c>
      <c r="T13" s="36">
        <v>8.4202999999999992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5.4747222367999999</v>
      </c>
      <c r="K14" s="23">
        <f t="shared" si="6"/>
        <v>54.340962745181997</v>
      </c>
      <c r="L14" s="23">
        <f t="shared" si="7"/>
        <v>59.815684981981995</v>
      </c>
      <c r="M14" s="24">
        <f t="shared" si="12"/>
        <v>6.1380594960000012</v>
      </c>
      <c r="N14" s="30">
        <f t="shared" si="9"/>
        <v>65.953744477981999</v>
      </c>
      <c r="O14" s="26"/>
      <c r="P14" s="31" t="s">
        <v>32</v>
      </c>
      <c r="Q14" s="33">
        <v>2.3730000000000001E-2</v>
      </c>
      <c r="R14" s="34">
        <v>4.5423999999999998</v>
      </c>
      <c r="S14" s="35">
        <v>2.5712000000000002</v>
      </c>
      <c r="T14" s="36">
        <v>8.1407000000000007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5.5988165465119994</v>
      </c>
      <c r="K15" s="23">
        <f t="shared" si="6"/>
        <v>55.587639955076888</v>
      </c>
      <c r="L15" s="23">
        <f t="shared" si="7"/>
        <v>61.186456501588886</v>
      </c>
      <c r="M15" s="24">
        <f t="shared" si="12"/>
        <v>6.2771895236400006</v>
      </c>
      <c r="N15" s="30">
        <f t="shared" si="9"/>
        <v>67.463646025228883</v>
      </c>
      <c r="O15" s="26"/>
      <c r="P15" s="31" t="s">
        <v>34</v>
      </c>
      <c r="Q15" s="33">
        <v>2.7869999999999999E-2</v>
      </c>
      <c r="R15" s="34">
        <v>5.3339999999999996</v>
      </c>
      <c r="S15" s="35">
        <v>3.0192999999999999</v>
      </c>
      <c r="T15" s="36">
        <v>8.9039000000000001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5.8575485033999994</v>
      </c>
      <c r="K16" s="23">
        <f t="shared" si="6"/>
        <v>58.171532807353508</v>
      </c>
      <c r="L16" s="23">
        <f t="shared" si="7"/>
        <v>64.029081310753512</v>
      </c>
      <c r="M16" s="24">
        <f t="shared" si="12"/>
        <v>6.5672703855000014</v>
      </c>
      <c r="N16" s="30">
        <f t="shared" si="9"/>
        <v>70.596351696253507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6.2947154310999984</v>
      </c>
      <c r="K17" s="23">
        <f t="shared" si="6"/>
        <v>62.516157463220253</v>
      </c>
      <c r="L17" s="23">
        <f t="shared" si="7"/>
        <v>68.810872894320255</v>
      </c>
      <c r="M17" s="24">
        <f t="shared" si="12"/>
        <v>7.0574060482500007</v>
      </c>
      <c r="N17" s="30">
        <f t="shared" si="9"/>
        <v>75.868278942570257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6.7318823588000001</v>
      </c>
      <c r="K18" s="23">
        <f t="shared" si="6"/>
        <v>66.86078211908702</v>
      </c>
      <c r="L18" s="23">
        <f t="shared" si="7"/>
        <v>73.592664477887013</v>
      </c>
      <c r="M18" s="24">
        <f t="shared" si="12"/>
        <v>7.5475417110000018</v>
      </c>
      <c r="N18" s="30">
        <f t="shared" si="9"/>
        <v>81.140206188887021</v>
      </c>
      <c r="O18" s="26"/>
      <c r="P18" s="31" t="s">
        <v>38</v>
      </c>
      <c r="Q18" s="37">
        <v>0.12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7.7063926835059995</v>
      </c>
      <c r="K19" s="23">
        <f t="shared" si="6"/>
        <v>76.774521613920328</v>
      </c>
      <c r="L19" s="23">
        <f t="shared" si="7"/>
        <v>84.480914297426324</v>
      </c>
      <c r="M19" s="24">
        <f t="shared" si="12"/>
        <v>8.6401272511950022</v>
      </c>
      <c r="N19" s="25">
        <f t="shared" si="9"/>
        <v>93.121041548621321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8.3540391051999983</v>
      </c>
      <c r="K20" s="23">
        <f t="shared" si="6"/>
        <v>83.377050367773009</v>
      </c>
      <c r="L20" s="23">
        <f t="shared" si="7"/>
        <v>91.731089472973011</v>
      </c>
      <c r="M20" s="24">
        <f t="shared" si="12"/>
        <v>9.3662448689999991</v>
      </c>
      <c r="N20" s="30">
        <f t="shared" si="9"/>
        <v>101.09733434197301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7">
        <v>0.14199999999999999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0.63346333879999983</v>
      </c>
      <c r="K22" s="23">
        <f t="shared" ref="K22:K46" si="31">+I22*$K$5</f>
        <v>6.7242854995619998</v>
      </c>
      <c r="L22" s="23">
        <f t="shared" ref="L22:L46" si="32">+K22+J22</f>
        <v>7.3577488383619993</v>
      </c>
      <c r="M22" s="24">
        <f t="shared" ref="M22:M46" si="33">+H22*$M$5</f>
        <v>0.71021606100000001</v>
      </c>
      <c r="N22" s="30">
        <f t="shared" ref="N22:N46" si="34">M22+L22</f>
        <v>8.0679648993619999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0.97330540429999979</v>
      </c>
      <c r="K23" s="23">
        <f t="shared" si="31"/>
        <v>10.19004946803825</v>
      </c>
      <c r="L23" s="23">
        <f t="shared" si="32"/>
        <v>11.16335487233825</v>
      </c>
      <c r="M23" s="24">
        <f t="shared" si="33"/>
        <v>1.09123462725</v>
      </c>
      <c r="N23" s="30">
        <f t="shared" si="34"/>
        <v>12.254589499588249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1.9466108085999996</v>
      </c>
      <c r="K24" s="23">
        <f t="shared" si="31"/>
        <v>20.3800989360765</v>
      </c>
      <c r="L24" s="23">
        <f t="shared" si="32"/>
        <v>22.326709744676499</v>
      </c>
      <c r="M24" s="24">
        <f t="shared" si="33"/>
        <v>2.1824692545</v>
      </c>
      <c r="N24" s="30">
        <f t="shared" si="34"/>
        <v>24.509178999176498</v>
      </c>
      <c r="O24" s="26"/>
      <c r="P24" s="31" t="s">
        <v>47</v>
      </c>
      <c r="Q24" s="40">
        <v>5.9999999999999995E-4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2.4332351195999995</v>
      </c>
      <c r="K25" s="23">
        <f t="shared" si="31"/>
        <v>24.774402373028998</v>
      </c>
      <c r="L25" s="23">
        <f t="shared" si="32"/>
        <v>27.207637492628997</v>
      </c>
      <c r="M25" s="24">
        <f t="shared" si="33"/>
        <v>2.7280547370000003</v>
      </c>
      <c r="N25" s="30">
        <f t="shared" si="34"/>
        <v>29.935692229628998</v>
      </c>
      <c r="O25" s="26"/>
      <c r="P25" s="31" t="s">
        <v>49</v>
      </c>
      <c r="Q25" s="40">
        <v>5.9999999999999995E-4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3.2443134927999999</v>
      </c>
      <c r="K26" s="23">
        <f t="shared" si="31"/>
        <v>33.032536497372007</v>
      </c>
      <c r="L26" s="23">
        <f t="shared" si="32"/>
        <v>36.276849990172011</v>
      </c>
      <c r="M26" s="24">
        <f t="shared" si="33"/>
        <v>3.6374063160000007</v>
      </c>
      <c r="N26" s="30">
        <f t="shared" si="34"/>
        <v>39.914256306172014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480</v>
      </c>
      <c r="C27" s="19">
        <v>2800</v>
      </c>
      <c r="D27" s="20">
        <f t="shared" si="25"/>
        <v>0.36</v>
      </c>
      <c r="E27" s="21">
        <f t="shared" si="26"/>
        <v>262.8</v>
      </c>
      <c r="F27" s="20">
        <f t="shared" si="27"/>
        <v>0.14994000000000002</v>
      </c>
      <c r="G27" s="21">
        <f t="shared" si="28"/>
        <v>27.243648180000005</v>
      </c>
      <c r="H27" s="20">
        <f t="shared" ref="H27:I27" si="39">F27+D27</f>
        <v>0.50994000000000006</v>
      </c>
      <c r="I27" s="22">
        <f t="shared" si="39"/>
        <v>290.04364817999999</v>
      </c>
      <c r="J27" s="23">
        <f t="shared" si="30"/>
        <v>3.8607421415999998</v>
      </c>
      <c r="K27" s="23">
        <f t="shared" si="31"/>
        <v>39.532949246934002</v>
      </c>
      <c r="L27" s="23">
        <f t="shared" si="32"/>
        <v>43.393691388534002</v>
      </c>
      <c r="M27" s="24">
        <f t="shared" si="33"/>
        <v>4.3285237020000009</v>
      </c>
      <c r="N27" s="30">
        <f t="shared" si="34"/>
        <v>47.722215090534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600</v>
      </c>
      <c r="C28" s="19">
        <v>3400</v>
      </c>
      <c r="D28" s="20">
        <f t="shared" si="25"/>
        <v>0.44999999999999996</v>
      </c>
      <c r="E28" s="21">
        <f t="shared" si="26"/>
        <v>328.49999999999994</v>
      </c>
      <c r="F28" s="20">
        <f t="shared" si="27"/>
        <v>0.18207000000000001</v>
      </c>
      <c r="G28" s="21">
        <f t="shared" si="28"/>
        <v>33.081572790000003</v>
      </c>
      <c r="H28" s="20">
        <f t="shared" ref="H28:I28" si="40">F28+D28</f>
        <v>0.63206999999999991</v>
      </c>
      <c r="I28" s="22">
        <f t="shared" si="40"/>
        <v>361.58157278999994</v>
      </c>
      <c r="J28" s="23">
        <f t="shared" si="30"/>
        <v>4.7853851147999986</v>
      </c>
      <c r="K28" s="23">
        <f t="shared" si="31"/>
        <v>49.283568371276992</v>
      </c>
      <c r="L28" s="23">
        <f t="shared" si="32"/>
        <v>54.068953486076992</v>
      </c>
      <c r="M28" s="24">
        <f t="shared" si="33"/>
        <v>5.3651997809999994</v>
      </c>
      <c r="N28" s="30">
        <f t="shared" si="34"/>
        <v>59.434153267076994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41">
        <f>ROUND(B28+((B30-B28)/(150-112.5))*(125-112.5),0)</f>
        <v>633</v>
      </c>
      <c r="C29" s="41">
        <f>ROUND(C28+((C30-C28)/(150-112.5))*(125-112.5),2)</f>
        <v>3766.67</v>
      </c>
      <c r="D29" s="20">
        <f t="shared" si="25"/>
        <v>0.47475000000000001</v>
      </c>
      <c r="E29" s="21">
        <f t="shared" si="26"/>
        <v>346.56750000000005</v>
      </c>
      <c r="F29" s="20">
        <f t="shared" si="27"/>
        <v>0.2017051785</v>
      </c>
      <c r="G29" s="21">
        <f t="shared" si="28"/>
        <v>36.649225817914505</v>
      </c>
      <c r="H29" s="20">
        <f t="shared" ref="H29:I29" si="41">F29+D29</f>
        <v>0.67645517850000003</v>
      </c>
      <c r="I29" s="22">
        <f t="shared" si="41"/>
        <v>383.21672581791455</v>
      </c>
      <c r="J29" s="23">
        <f t="shared" si="30"/>
        <v>5.1214241176187389</v>
      </c>
      <c r="K29" s="23">
        <f t="shared" si="31"/>
        <v>52.232439728981753</v>
      </c>
      <c r="L29" s="23">
        <f t="shared" si="32"/>
        <v>57.35386384660049</v>
      </c>
      <c r="M29" s="24">
        <f t="shared" si="33"/>
        <v>5.7419544916615504</v>
      </c>
      <c r="N29" s="30">
        <f t="shared" si="34"/>
        <v>63.095818338262042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700</v>
      </c>
      <c r="C30" s="19">
        <v>4500</v>
      </c>
      <c r="D30" s="20">
        <f t="shared" si="25"/>
        <v>0.52499999999999991</v>
      </c>
      <c r="E30" s="21">
        <f t="shared" si="26"/>
        <v>383.24999999999994</v>
      </c>
      <c r="F30" s="20">
        <f t="shared" si="27"/>
        <v>0.24097500000000002</v>
      </c>
      <c r="G30" s="21">
        <f t="shared" si="28"/>
        <v>43.784434575000006</v>
      </c>
      <c r="H30" s="20">
        <f t="shared" ref="H30:I30" si="42">F30+D30</f>
        <v>0.76597499999999996</v>
      </c>
      <c r="I30" s="22">
        <f t="shared" si="42"/>
        <v>427.03443457499998</v>
      </c>
      <c r="J30" s="23">
        <f t="shared" si="30"/>
        <v>5.7991762989999991</v>
      </c>
      <c r="K30" s="23">
        <f t="shared" si="31"/>
        <v>58.204793432572501</v>
      </c>
      <c r="L30" s="23">
        <f t="shared" si="32"/>
        <v>64.003969731572496</v>
      </c>
      <c r="M30" s="24">
        <f t="shared" si="33"/>
        <v>6.5018255925000004</v>
      </c>
      <c r="N30" s="30">
        <f t="shared" si="34"/>
        <v>70.505795324072494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766</v>
      </c>
      <c r="C31" s="19">
        <v>4767</v>
      </c>
      <c r="D31" s="20">
        <f t="shared" si="25"/>
        <v>0.57450000000000001</v>
      </c>
      <c r="E31" s="21">
        <f t="shared" si="26"/>
        <v>419.38499999999999</v>
      </c>
      <c r="F31" s="20">
        <f t="shared" si="27"/>
        <v>0.25527285000000005</v>
      </c>
      <c r="G31" s="21">
        <f t="shared" si="28"/>
        <v>46.382311026450004</v>
      </c>
      <c r="H31" s="20">
        <f t="shared" ref="H31:I31" si="43">F31+D31</f>
        <v>0.82977285000000012</v>
      </c>
      <c r="I31" s="22">
        <f t="shared" si="43"/>
        <v>465.76731102644999</v>
      </c>
      <c r="J31" s="23">
        <f t="shared" si="30"/>
        <v>6.2821881200740002</v>
      </c>
      <c r="K31" s="23">
        <f t="shared" si="31"/>
        <v>63.484084492905133</v>
      </c>
      <c r="L31" s="23">
        <f t="shared" si="32"/>
        <v>69.766272612979137</v>
      </c>
      <c r="M31" s="24">
        <f t="shared" si="33"/>
        <v>7.0433608826550014</v>
      </c>
      <c r="N31" s="30">
        <f t="shared" si="34"/>
        <v>76.809633495634131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833</v>
      </c>
      <c r="C32" s="19">
        <v>5033</v>
      </c>
      <c r="D32" s="20">
        <f t="shared" si="25"/>
        <v>0.62474999999999992</v>
      </c>
      <c r="E32" s="21">
        <f t="shared" si="26"/>
        <v>456.06749999999994</v>
      </c>
      <c r="F32" s="20">
        <f t="shared" si="27"/>
        <v>0.26951715000000004</v>
      </c>
      <c r="G32" s="21">
        <f t="shared" si="28"/>
        <v>48.97045760355001</v>
      </c>
      <c r="H32" s="20">
        <f t="shared" ref="H32:I32" si="44">F32+D32</f>
        <v>0.8942671499999999</v>
      </c>
      <c r="I32" s="22">
        <f t="shared" si="44"/>
        <v>505.03795760354996</v>
      </c>
      <c r="J32" s="23">
        <f t="shared" si="30"/>
        <v>6.7704727455259981</v>
      </c>
      <c r="K32" s="23">
        <f t="shared" si="31"/>
        <v>68.836673621363857</v>
      </c>
      <c r="L32" s="23">
        <f t="shared" si="32"/>
        <v>75.60714636688985</v>
      </c>
      <c r="M32" s="24">
        <f t="shared" si="33"/>
        <v>7.5908078493449995</v>
      </c>
      <c r="N32" s="30">
        <f t="shared" si="34"/>
        <v>83.197954216234848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900</v>
      </c>
      <c r="C33" s="19">
        <v>5300</v>
      </c>
      <c r="D33" s="20">
        <f t="shared" si="25"/>
        <v>0.67500000000000004</v>
      </c>
      <c r="E33" s="21">
        <f t="shared" si="26"/>
        <v>492.75</v>
      </c>
      <c r="F33" s="20">
        <f t="shared" si="27"/>
        <v>0.28381500000000004</v>
      </c>
      <c r="G33" s="21">
        <f t="shared" si="28"/>
        <v>51.568334055000015</v>
      </c>
      <c r="H33" s="20">
        <f t="shared" ref="H33:I33" si="45">F33+D33</f>
        <v>0.95881500000000008</v>
      </c>
      <c r="I33" s="22">
        <f t="shared" si="45"/>
        <v>544.31833405500004</v>
      </c>
      <c r="J33" s="23">
        <f t="shared" si="30"/>
        <v>7.2591627965999992</v>
      </c>
      <c r="K33" s="23">
        <f t="shared" si="31"/>
        <v>74.19058893169651</v>
      </c>
      <c r="L33" s="23">
        <f t="shared" si="32"/>
        <v>81.449751728296505</v>
      </c>
      <c r="M33" s="24">
        <f t="shared" si="33"/>
        <v>8.1387093645000022</v>
      </c>
      <c r="N33" s="30">
        <f t="shared" si="34"/>
        <v>89.588461092796507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967</v>
      </c>
      <c r="C34" s="19">
        <v>5633</v>
      </c>
      <c r="D34" s="20">
        <f t="shared" si="25"/>
        <v>0.72524999999999995</v>
      </c>
      <c r="E34" s="21">
        <f t="shared" si="26"/>
        <v>529.4325</v>
      </c>
      <c r="F34" s="20">
        <f t="shared" si="27"/>
        <v>0.30164714999999998</v>
      </c>
      <c r="G34" s="21">
        <f t="shared" si="28"/>
        <v>54.808382213549997</v>
      </c>
      <c r="H34" s="20">
        <f t="shared" ref="H34:I34" si="46">F34+D34</f>
        <v>1.0268971499999999</v>
      </c>
      <c r="I34" s="22">
        <f t="shared" si="46"/>
        <v>584.24088221354998</v>
      </c>
      <c r="J34" s="23">
        <f t="shared" si="30"/>
        <v>7.7746109387259983</v>
      </c>
      <c r="K34" s="23">
        <f t="shared" si="31"/>
        <v>79.632032245706867</v>
      </c>
      <c r="L34" s="23">
        <f t="shared" si="32"/>
        <v>87.406643184432866</v>
      </c>
      <c r="M34" s="24">
        <f t="shared" si="33"/>
        <v>8.7166110783450002</v>
      </c>
      <c r="N34" s="30">
        <f t="shared" si="34"/>
        <v>96.123254262777863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1100</v>
      </c>
      <c r="C35" s="19">
        <v>6300</v>
      </c>
      <c r="D35" s="20">
        <f t="shared" si="25"/>
        <v>0.82500000000000007</v>
      </c>
      <c r="E35" s="21">
        <f t="shared" si="26"/>
        <v>602.25000000000011</v>
      </c>
      <c r="F35" s="20">
        <f t="shared" si="27"/>
        <v>0.33736500000000003</v>
      </c>
      <c r="G35" s="21">
        <f t="shared" si="28"/>
        <v>61.298208405000011</v>
      </c>
      <c r="H35" s="20">
        <f t="shared" ref="H35:I35" si="47">F35+D35</f>
        <v>1.1623650000000001</v>
      </c>
      <c r="I35" s="22">
        <f t="shared" si="47"/>
        <v>663.54820840500008</v>
      </c>
      <c r="J35" s="23">
        <f t="shared" si="30"/>
        <v>8.8002344185999988</v>
      </c>
      <c r="K35" s="23">
        <f t="shared" si="31"/>
        <v>90.441620805601517</v>
      </c>
      <c r="L35" s="23">
        <f t="shared" si="32"/>
        <v>99.241855224201515</v>
      </c>
      <c r="M35" s="24">
        <f t="shared" si="33"/>
        <v>9.8665028295000017</v>
      </c>
      <c r="N35" s="30">
        <f t="shared" si="34"/>
        <v>109.10835805370152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12.754610572899997</v>
      </c>
      <c r="K36" s="23">
        <f t="shared" si="31"/>
        <v>139.80940152363976</v>
      </c>
      <c r="L36" s="23">
        <f t="shared" si="32"/>
        <v>152.56401209653976</v>
      </c>
      <c r="M36" s="24">
        <f t="shared" si="33"/>
        <v>14.300005581750002</v>
      </c>
      <c r="N36" s="30">
        <f t="shared" si="34"/>
        <v>166.86401767828977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14.731798650049997</v>
      </c>
      <c r="K37" s="23">
        <f t="shared" si="31"/>
        <v>164.49329188265889</v>
      </c>
      <c r="L37" s="23">
        <f t="shared" si="32"/>
        <v>179.22509053270889</v>
      </c>
      <c r="M37" s="24">
        <f t="shared" si="33"/>
        <v>16.516756957875003</v>
      </c>
      <c r="N37" s="30">
        <f t="shared" si="34"/>
        <v>195.74184749058389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16.708986727199996</v>
      </c>
      <c r="K38" s="23">
        <f t="shared" si="31"/>
        <v>189.17718224167797</v>
      </c>
      <c r="L38" s="23">
        <f t="shared" si="32"/>
        <v>205.88616896887797</v>
      </c>
      <c r="M38" s="24">
        <f t="shared" si="33"/>
        <v>18.733508334</v>
      </c>
      <c r="N38" s="30">
        <f t="shared" si="34"/>
        <v>224.61967730287796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21.899797463999995</v>
      </c>
      <c r="K39" s="23">
        <f t="shared" si="31"/>
        <v>239.78693248686002</v>
      </c>
      <c r="L39" s="23">
        <f t="shared" si="32"/>
        <v>261.68672995086001</v>
      </c>
      <c r="M39" s="24">
        <f t="shared" si="33"/>
        <v>24.553256579999999</v>
      </c>
      <c r="N39" s="30">
        <f t="shared" si="34"/>
        <v>286.23998653085999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24.576515085999997</v>
      </c>
      <c r="K40" s="23">
        <f t="shared" si="31"/>
        <v>270.96281436076498</v>
      </c>
      <c r="L40" s="23">
        <f t="shared" si="32"/>
        <v>295.53932944676495</v>
      </c>
      <c r="M40" s="24">
        <f t="shared" si="33"/>
        <v>27.554295045000003</v>
      </c>
      <c r="N40" s="30">
        <f t="shared" si="34"/>
        <v>323.09362449176496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32.849696195999989</v>
      </c>
      <c r="K41" s="23">
        <f t="shared" si="31"/>
        <v>359.68039873028999</v>
      </c>
      <c r="L41" s="23">
        <f t="shared" si="32"/>
        <v>392.53009492628996</v>
      </c>
      <c r="M41" s="24">
        <f t="shared" si="33"/>
        <v>36.829884870000001</v>
      </c>
      <c r="N41" s="30">
        <f t="shared" si="34"/>
        <v>429.35997979628996</v>
      </c>
      <c r="O41" s="42"/>
      <c r="P41" s="43"/>
      <c r="Q41" s="43"/>
      <c r="R41" s="43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39.176380062</v>
      </c>
      <c r="K42" s="23">
        <f t="shared" si="31"/>
        <v>430.82076935200507</v>
      </c>
      <c r="L42" s="23">
        <f t="shared" si="32"/>
        <v>469.99714941400509</v>
      </c>
      <c r="M42" s="24">
        <f t="shared" si="33"/>
        <v>43.923132765000013</v>
      </c>
      <c r="N42" s="30">
        <f t="shared" si="34"/>
        <v>513.92028217900508</v>
      </c>
      <c r="O42" s="42"/>
      <c r="P42" s="43"/>
      <c r="Q42" s="43"/>
      <c r="R42" s="43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47.044135549999993</v>
      </c>
      <c r="K43" s="23">
        <f t="shared" si="31"/>
        <v>518.21217184762509</v>
      </c>
      <c r="L43" s="23">
        <f t="shared" si="32"/>
        <v>565.25630739762505</v>
      </c>
      <c r="M43" s="24">
        <f t="shared" si="33"/>
        <v>52.744174125000008</v>
      </c>
      <c r="N43" s="30">
        <f t="shared" si="34"/>
        <v>618.00048152262502</v>
      </c>
      <c r="O43" s="42"/>
      <c r="P43" s="43"/>
      <c r="Q43" s="43"/>
      <c r="R43" s="43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55.47971403799999</v>
      </c>
      <c r="K44" s="23">
        <f t="shared" si="31"/>
        <v>613.06599934324504</v>
      </c>
      <c r="L44" s="23">
        <f t="shared" si="32"/>
        <v>668.54571338124504</v>
      </c>
      <c r="M44" s="24">
        <f t="shared" si="33"/>
        <v>62.201837985000004</v>
      </c>
      <c r="N44" s="30">
        <f t="shared" si="34"/>
        <v>730.74755136624503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68.13308176999999</v>
      </c>
      <c r="K45" s="23">
        <f t="shared" si="31"/>
        <v>755.34674058667508</v>
      </c>
      <c r="L45" s="23">
        <f t="shared" si="32"/>
        <v>823.47982235667507</v>
      </c>
      <c r="M45" s="24">
        <f t="shared" si="33"/>
        <v>76.388333775000007</v>
      </c>
      <c r="N45" s="30">
        <f t="shared" si="34"/>
        <v>899.86815613167505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4" t="s">
        <v>70</v>
      </c>
      <c r="B46" s="45">
        <v>11000</v>
      </c>
      <c r="C46" s="46">
        <v>39000</v>
      </c>
      <c r="D46" s="47">
        <f t="shared" si="25"/>
        <v>8.25</v>
      </c>
      <c r="E46" s="48">
        <f t="shared" si="26"/>
        <v>6022.5</v>
      </c>
      <c r="F46" s="47">
        <f t="shared" si="27"/>
        <v>2.0884499999999999</v>
      </c>
      <c r="G46" s="48">
        <f t="shared" si="28"/>
        <v>379.46509965000001</v>
      </c>
      <c r="H46" s="47">
        <f t="shared" ref="H46:I46" si="58">F46+D46</f>
        <v>10.33845</v>
      </c>
      <c r="I46" s="49">
        <f t="shared" si="58"/>
        <v>6401.9650996500004</v>
      </c>
      <c r="J46" s="50">
        <f t="shared" si="30"/>
        <v>78.272129257999993</v>
      </c>
      <c r="K46" s="50">
        <f t="shared" si="31"/>
        <v>872.58784308229508</v>
      </c>
      <c r="L46" s="50">
        <f t="shared" si="32"/>
        <v>950.85997234029503</v>
      </c>
      <c r="M46" s="51">
        <f t="shared" si="33"/>
        <v>87.755865135000008</v>
      </c>
      <c r="N46" s="52">
        <f t="shared" si="34"/>
        <v>1038.6158374752949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3"/>
      <c r="I47" s="4"/>
      <c r="J47" s="54"/>
      <c r="K47" s="54"/>
      <c r="L47" s="54"/>
      <c r="M47" s="5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6" t="s">
        <v>85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3"/>
      <c r="E55" s="53"/>
      <c r="F55" s="53"/>
      <c r="G55" s="53"/>
      <c r="H55" s="5"/>
      <c r="I55" s="5"/>
      <c r="J55" s="5"/>
      <c r="K55" s="5"/>
      <c r="L55" s="5"/>
      <c r="M55" s="3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3"/>
      <c r="E56" s="53"/>
      <c r="F56" s="53"/>
      <c r="G56" s="5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3"/>
      <c r="E57" s="53"/>
      <c r="F57" s="53"/>
      <c r="G57" s="53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3"/>
      <c r="E60" s="53"/>
      <c r="F60" s="53"/>
      <c r="G60" s="5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3"/>
      <c r="E61" s="53"/>
      <c r="F61" s="53"/>
      <c r="G61" s="5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3"/>
      <c r="E62" s="53"/>
      <c r="F62" s="53"/>
      <c r="G62" s="5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3"/>
      <c r="E63" s="53"/>
      <c r="F63" s="53"/>
      <c r="G63" s="5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3"/>
      <c r="E64" s="53"/>
      <c r="F64" s="53"/>
      <c r="G64" s="5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3"/>
      <c r="E65" s="53"/>
      <c r="F65" s="53"/>
      <c r="G65" s="5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3"/>
      <c r="E66" s="53"/>
      <c r="F66" s="53"/>
      <c r="G66" s="5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3"/>
      <c r="E67" s="53"/>
      <c r="F67" s="53"/>
      <c r="G67" s="5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3"/>
      <c r="E68" s="53"/>
      <c r="F68" s="53"/>
      <c r="G68" s="5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3"/>
      <c r="E69" s="53"/>
      <c r="F69" s="53"/>
      <c r="G69" s="5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3"/>
      <c r="E70" s="53"/>
      <c r="F70" s="53"/>
      <c r="G70" s="5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3"/>
      <c r="E71" s="53"/>
      <c r="F71" s="53"/>
      <c r="G71" s="5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3"/>
      <c r="E72" s="53"/>
      <c r="F72" s="53"/>
      <c r="G72" s="5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3"/>
      <c r="E73" s="53"/>
      <c r="F73" s="53"/>
      <c r="G73" s="5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3"/>
      <c r="E74" s="53"/>
      <c r="F74" s="53"/>
      <c r="G74" s="5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3"/>
      <c r="G75" s="5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86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7.5712799999999989</v>
      </c>
      <c r="K5" s="14">
        <f>((Q18+Q21)/2)+(Q23+Q24+Q25)</f>
        <v>0.1363</v>
      </c>
      <c r="L5" s="15" t="s">
        <v>16</v>
      </c>
      <c r="M5" s="16">
        <f>((T13)+(T14)+(T15))/3</f>
        <v>9.1757333333333335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0.42787309669199997</v>
      </c>
      <c r="K6" s="23">
        <f t="shared" ref="K6:K20" si="6">+I6*$K$5</f>
        <v>4.6504686953589154</v>
      </c>
      <c r="L6" s="23">
        <f t="shared" ref="L6:L20" si="7">+K6+J6</f>
        <v>5.0783417920509155</v>
      </c>
      <c r="M6" s="24">
        <f t="shared" ref="M6:M7" si="8">+$H6*$M$5</f>
        <v>0.51854500636</v>
      </c>
      <c r="N6" s="25">
        <f t="shared" ref="N6:N20" si="9">M6+L6</f>
        <v>5.5968867984109156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1.2166668395999998</v>
      </c>
      <c r="K7" s="23">
        <f t="shared" si="6"/>
        <v>12.387201186514499</v>
      </c>
      <c r="L7" s="23">
        <f t="shared" si="7"/>
        <v>13.603868026114499</v>
      </c>
      <c r="M7" s="24">
        <f t="shared" si="8"/>
        <v>1.4744944680000001</v>
      </c>
      <c r="N7" s="30">
        <f t="shared" si="9"/>
        <v>15.078362494114499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1.6222224528</v>
      </c>
      <c r="K8" s="23">
        <f t="shared" si="6"/>
        <v>16.516268248686004</v>
      </c>
      <c r="L8" s="23">
        <f t="shared" si="7"/>
        <v>18.138490701486003</v>
      </c>
      <c r="M8" s="24">
        <f t="shared" ref="M8:M20" si="12">+H8*$M$5</f>
        <v>1.9659926240000003</v>
      </c>
      <c r="N8" s="30">
        <f t="shared" si="9"/>
        <v>20.104483325486004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2.0683222703999995</v>
      </c>
      <c r="K9" s="23">
        <f t="shared" si="6"/>
        <v>20.777953498248003</v>
      </c>
      <c r="L9" s="23">
        <f t="shared" si="7"/>
        <v>22.846275768648002</v>
      </c>
      <c r="M9" s="24">
        <f t="shared" si="12"/>
        <v>2.5066268319999998</v>
      </c>
      <c r="N9" s="30">
        <f t="shared" si="9"/>
        <v>25.352902600648001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2.757800883599999</v>
      </c>
      <c r="K10" s="23">
        <f t="shared" si="6"/>
        <v>28.638233060419498</v>
      </c>
      <c r="L10" s="23">
        <f t="shared" si="7"/>
        <v>31.396033944019496</v>
      </c>
      <c r="M10" s="24">
        <f t="shared" si="12"/>
        <v>3.3422149879999994</v>
      </c>
      <c r="N10" s="30">
        <f t="shared" si="9"/>
        <v>34.738248932019495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3.3255333143999999</v>
      </c>
      <c r="K11" s="23">
        <f t="shared" si="6"/>
        <v>33.297772872153004</v>
      </c>
      <c r="L11" s="23">
        <f t="shared" si="7"/>
        <v>36.623306186553002</v>
      </c>
      <c r="M11" s="24">
        <f t="shared" si="12"/>
        <v>4.0302573520000005</v>
      </c>
      <c r="N11" s="30">
        <f t="shared" si="9"/>
        <v>40.653563538553001</v>
      </c>
      <c r="O11" s="26"/>
      <c r="P11" s="27"/>
      <c r="Q11" s="84" t="s">
        <v>87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3.7286494611839998</v>
      </c>
      <c r="K12" s="23">
        <f t="shared" si="6"/>
        <v>37.250709731785079</v>
      </c>
      <c r="L12" s="23">
        <f t="shared" si="7"/>
        <v>40.979359192969078</v>
      </c>
      <c r="M12" s="24">
        <f t="shared" si="12"/>
        <v>4.5187990867200005</v>
      </c>
      <c r="N12" s="30">
        <f t="shared" si="9"/>
        <v>45.498158279689079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4.4002386539999989</v>
      </c>
      <c r="K13" s="23">
        <f t="shared" si="6"/>
        <v>43.819367808667508</v>
      </c>
      <c r="L13" s="23">
        <f t="shared" si="7"/>
        <v>48.219606462667507</v>
      </c>
      <c r="M13" s="24">
        <f t="shared" si="12"/>
        <v>5.3327068200000003</v>
      </c>
      <c r="N13" s="30">
        <f t="shared" si="9"/>
        <v>53.552313282667505</v>
      </c>
      <c r="O13" s="26"/>
      <c r="P13" s="31" t="s">
        <v>30</v>
      </c>
      <c r="Q13" s="33">
        <v>2.4209999999999999E-2</v>
      </c>
      <c r="R13" s="34">
        <v>4.5787000000000004</v>
      </c>
      <c r="S13" s="35">
        <v>2.5918000000000001</v>
      </c>
      <c r="T13" s="36">
        <v>9.0498999999999992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5.4749439936000002</v>
      </c>
      <c r="K14" s="23">
        <f t="shared" si="6"/>
        <v>54.340962745181997</v>
      </c>
      <c r="L14" s="23">
        <f t="shared" si="7"/>
        <v>59.815906738781997</v>
      </c>
      <c r="M14" s="24">
        <f t="shared" si="12"/>
        <v>6.635156288000001</v>
      </c>
      <c r="N14" s="30">
        <f t="shared" si="9"/>
        <v>66.451063026781995</v>
      </c>
      <c r="O14" s="26"/>
      <c r="P14" s="31" t="s">
        <v>32</v>
      </c>
      <c r="Q14" s="33">
        <v>2.402E-2</v>
      </c>
      <c r="R14" s="34">
        <v>4.5423999999999998</v>
      </c>
      <c r="S14" s="35">
        <v>2.5712000000000002</v>
      </c>
      <c r="T14" s="36">
        <v>8.8402999999999992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5.5990433298239992</v>
      </c>
      <c r="K15" s="23">
        <f t="shared" si="6"/>
        <v>55.587639955076888</v>
      </c>
      <c r="L15" s="23">
        <f t="shared" si="7"/>
        <v>61.186683284900887</v>
      </c>
      <c r="M15" s="24">
        <f t="shared" si="12"/>
        <v>6.7855538979200007</v>
      </c>
      <c r="N15" s="30">
        <f t="shared" si="9"/>
        <v>67.972237182820891</v>
      </c>
      <c r="O15" s="26"/>
      <c r="P15" s="31" t="s">
        <v>34</v>
      </c>
      <c r="Q15" s="33">
        <v>2.8209999999999999E-2</v>
      </c>
      <c r="R15" s="34">
        <v>5.3339999999999996</v>
      </c>
      <c r="S15" s="35">
        <v>3.0192999999999999</v>
      </c>
      <c r="T15" s="36">
        <v>9.6370000000000005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5.8577857667999993</v>
      </c>
      <c r="K16" s="23">
        <f t="shared" si="6"/>
        <v>58.171532807353508</v>
      </c>
      <c r="L16" s="23">
        <f t="shared" si="7"/>
        <v>64.029318574153507</v>
      </c>
      <c r="M16" s="24">
        <f t="shared" si="12"/>
        <v>7.0991272440000008</v>
      </c>
      <c r="N16" s="30">
        <f t="shared" si="9"/>
        <v>71.128445818153509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6.2949704021999988</v>
      </c>
      <c r="K17" s="23">
        <f t="shared" si="6"/>
        <v>62.516157463220253</v>
      </c>
      <c r="L17" s="23">
        <f t="shared" si="7"/>
        <v>68.811127865420247</v>
      </c>
      <c r="M17" s="24">
        <f t="shared" si="12"/>
        <v>7.6289570260000001</v>
      </c>
      <c r="N17" s="30">
        <f t="shared" si="9"/>
        <v>76.440084891420241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6.7321550376000001</v>
      </c>
      <c r="K18" s="23">
        <f t="shared" si="6"/>
        <v>66.86078211908702</v>
      </c>
      <c r="L18" s="23">
        <f t="shared" si="7"/>
        <v>73.592937156687015</v>
      </c>
      <c r="M18" s="24">
        <f t="shared" si="12"/>
        <v>8.1587868080000021</v>
      </c>
      <c r="N18" s="30">
        <f t="shared" si="9"/>
        <v>81.751723964687017</v>
      </c>
      <c r="O18" s="26"/>
      <c r="P18" s="31" t="s">
        <v>38</v>
      </c>
      <c r="Q18" s="37">
        <v>0.12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7.7067048354119994</v>
      </c>
      <c r="K19" s="23">
        <f t="shared" si="6"/>
        <v>76.774521613920328</v>
      </c>
      <c r="L19" s="23">
        <f t="shared" si="7"/>
        <v>84.481226449332326</v>
      </c>
      <c r="M19" s="24">
        <f t="shared" si="12"/>
        <v>9.3398564639600021</v>
      </c>
      <c r="N19" s="25">
        <f t="shared" si="9"/>
        <v>93.821082913292329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8.3543774903999974</v>
      </c>
      <c r="K20" s="23">
        <f t="shared" si="6"/>
        <v>83.377050367773009</v>
      </c>
      <c r="L20" s="23">
        <f t="shared" si="7"/>
        <v>91.731427858173006</v>
      </c>
      <c r="M20" s="24">
        <f t="shared" si="12"/>
        <v>10.124779431999999</v>
      </c>
      <c r="N20" s="30">
        <f t="shared" si="9"/>
        <v>101.856207290173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7">
        <v>0.14199999999999999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0.63348899759999988</v>
      </c>
      <c r="K22" s="23">
        <f t="shared" ref="K22:K46" si="31">+I22*$K$5</f>
        <v>6.7242854995619998</v>
      </c>
      <c r="L22" s="23">
        <f t="shared" ref="L22:L46" si="32">+K22+J22</f>
        <v>7.3577744971619996</v>
      </c>
      <c r="M22" s="24">
        <f t="shared" ref="M22:M46" si="33">+H22*$M$5</f>
        <v>0.76773360800000001</v>
      </c>
      <c r="N22" s="30">
        <f t="shared" ref="N22:N46" si="34">M22+L22</f>
        <v>8.1255081051619999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0.97334482859999982</v>
      </c>
      <c r="K23" s="23">
        <f t="shared" si="31"/>
        <v>10.19004946803825</v>
      </c>
      <c r="L23" s="23">
        <f t="shared" si="32"/>
        <v>11.16339429663825</v>
      </c>
      <c r="M23" s="24">
        <f t="shared" si="33"/>
        <v>1.1796093379999999</v>
      </c>
      <c r="N23" s="30">
        <f t="shared" si="34"/>
        <v>12.343003634638251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1.9466896571999996</v>
      </c>
      <c r="K24" s="23">
        <f t="shared" si="31"/>
        <v>20.3800989360765</v>
      </c>
      <c r="L24" s="23">
        <f t="shared" si="32"/>
        <v>22.3267885932765</v>
      </c>
      <c r="M24" s="24">
        <f t="shared" si="33"/>
        <v>2.3592186759999998</v>
      </c>
      <c r="N24" s="30">
        <f t="shared" si="34"/>
        <v>24.686007269276502</v>
      </c>
      <c r="O24" s="26"/>
      <c r="P24" s="31" t="s">
        <v>47</v>
      </c>
      <c r="Q24" s="40">
        <v>5.9999999999999995E-4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2.4333336791999995</v>
      </c>
      <c r="K25" s="23">
        <f t="shared" si="31"/>
        <v>24.774402373028998</v>
      </c>
      <c r="L25" s="23">
        <f t="shared" si="32"/>
        <v>27.207736052228999</v>
      </c>
      <c r="M25" s="24">
        <f t="shared" si="33"/>
        <v>2.9489889360000001</v>
      </c>
      <c r="N25" s="30">
        <f t="shared" si="34"/>
        <v>30.156724988228998</v>
      </c>
      <c r="O25" s="26"/>
      <c r="P25" s="31" t="s">
        <v>49</v>
      </c>
      <c r="Q25" s="40">
        <v>5.9999999999999995E-4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3.2444449056</v>
      </c>
      <c r="K26" s="23">
        <f t="shared" si="31"/>
        <v>33.032536497372007</v>
      </c>
      <c r="L26" s="23">
        <f t="shared" si="32"/>
        <v>36.276981402972005</v>
      </c>
      <c r="M26" s="24">
        <f t="shared" si="33"/>
        <v>3.9319852480000006</v>
      </c>
      <c r="N26" s="30">
        <f t="shared" si="34"/>
        <v>40.208966650972009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480</v>
      </c>
      <c r="C27" s="19">
        <v>2800</v>
      </c>
      <c r="D27" s="20">
        <f t="shared" si="25"/>
        <v>0.36</v>
      </c>
      <c r="E27" s="21">
        <f t="shared" si="26"/>
        <v>262.8</v>
      </c>
      <c r="F27" s="20">
        <f t="shared" si="27"/>
        <v>0.14994000000000002</v>
      </c>
      <c r="G27" s="21">
        <f t="shared" si="28"/>
        <v>27.243648180000005</v>
      </c>
      <c r="H27" s="20">
        <f t="shared" ref="H27:I27" si="39">F27+D27</f>
        <v>0.50994000000000006</v>
      </c>
      <c r="I27" s="22">
        <f t="shared" si="39"/>
        <v>290.04364817999999</v>
      </c>
      <c r="J27" s="23">
        <f t="shared" si="30"/>
        <v>3.8608985231999999</v>
      </c>
      <c r="K27" s="23">
        <f t="shared" si="31"/>
        <v>39.532949246934002</v>
      </c>
      <c r="L27" s="23">
        <f t="shared" si="32"/>
        <v>43.393847770134002</v>
      </c>
      <c r="M27" s="24">
        <f t="shared" si="33"/>
        <v>4.6790734560000002</v>
      </c>
      <c r="N27" s="30">
        <f t="shared" si="34"/>
        <v>48.072921226134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600</v>
      </c>
      <c r="C28" s="19">
        <v>3400</v>
      </c>
      <c r="D28" s="20">
        <f t="shared" si="25"/>
        <v>0.44999999999999996</v>
      </c>
      <c r="E28" s="21">
        <f t="shared" si="26"/>
        <v>328.49999999999994</v>
      </c>
      <c r="F28" s="20">
        <f t="shared" si="27"/>
        <v>0.18207000000000001</v>
      </c>
      <c r="G28" s="21">
        <f t="shared" si="28"/>
        <v>33.081572790000003</v>
      </c>
      <c r="H28" s="20">
        <f t="shared" ref="H28:I28" si="40">F28+D28</f>
        <v>0.63206999999999991</v>
      </c>
      <c r="I28" s="22">
        <f t="shared" si="40"/>
        <v>361.58157278999994</v>
      </c>
      <c r="J28" s="23">
        <f t="shared" si="30"/>
        <v>4.7855789495999987</v>
      </c>
      <c r="K28" s="23">
        <f t="shared" si="31"/>
        <v>49.283568371276992</v>
      </c>
      <c r="L28" s="23">
        <f t="shared" si="32"/>
        <v>54.069147320876993</v>
      </c>
      <c r="M28" s="24">
        <f t="shared" si="33"/>
        <v>5.799705767999999</v>
      </c>
      <c r="N28" s="30">
        <f t="shared" si="34"/>
        <v>59.868853088876989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41">
        <f>ROUND(B28+((B30-B28)/(150-112.5))*(125-112.5),0)</f>
        <v>633</v>
      </c>
      <c r="C29" s="41">
        <f>ROUND(C28+((C30-C28)/(150-112.5))*(125-112.5),2)</f>
        <v>3766.67</v>
      </c>
      <c r="D29" s="20">
        <f t="shared" si="25"/>
        <v>0.47475000000000001</v>
      </c>
      <c r="E29" s="21">
        <f t="shared" si="26"/>
        <v>346.56750000000005</v>
      </c>
      <c r="F29" s="20">
        <f t="shared" si="27"/>
        <v>0.2017051785</v>
      </c>
      <c r="G29" s="21">
        <f t="shared" si="28"/>
        <v>36.649225817914505</v>
      </c>
      <c r="H29" s="20">
        <f t="shared" ref="H29:I29" si="41">F29+D29</f>
        <v>0.67645517850000003</v>
      </c>
      <c r="I29" s="22">
        <f t="shared" si="41"/>
        <v>383.21672581791455</v>
      </c>
      <c r="J29" s="23">
        <f t="shared" si="30"/>
        <v>5.1216315638734793</v>
      </c>
      <c r="K29" s="23">
        <f t="shared" si="31"/>
        <v>52.232439728981753</v>
      </c>
      <c r="L29" s="23">
        <f t="shared" si="32"/>
        <v>57.354071292855231</v>
      </c>
      <c r="M29" s="24">
        <f t="shared" si="33"/>
        <v>6.2069723298684005</v>
      </c>
      <c r="N29" s="30">
        <f t="shared" si="34"/>
        <v>63.561043622723631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700</v>
      </c>
      <c r="C30" s="19">
        <v>4500</v>
      </c>
      <c r="D30" s="20">
        <f t="shared" si="25"/>
        <v>0.52499999999999991</v>
      </c>
      <c r="E30" s="21">
        <f t="shared" si="26"/>
        <v>383.24999999999994</v>
      </c>
      <c r="F30" s="20">
        <f t="shared" si="27"/>
        <v>0.24097500000000002</v>
      </c>
      <c r="G30" s="21">
        <f t="shared" si="28"/>
        <v>43.784434575000006</v>
      </c>
      <c r="H30" s="20">
        <f t="shared" ref="H30:I30" si="42">F30+D30</f>
        <v>0.76597499999999996</v>
      </c>
      <c r="I30" s="22">
        <f t="shared" si="42"/>
        <v>427.03443457499998</v>
      </c>
      <c r="J30" s="23">
        <f t="shared" si="30"/>
        <v>5.7994111979999987</v>
      </c>
      <c r="K30" s="23">
        <f t="shared" si="31"/>
        <v>58.204793432572501</v>
      </c>
      <c r="L30" s="23">
        <f t="shared" si="32"/>
        <v>64.004204630572502</v>
      </c>
      <c r="M30" s="24">
        <f t="shared" si="33"/>
        <v>7.0283823399999994</v>
      </c>
      <c r="N30" s="30">
        <f t="shared" si="34"/>
        <v>71.032586970572495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766</v>
      </c>
      <c r="C31" s="19">
        <v>4767</v>
      </c>
      <c r="D31" s="20">
        <f t="shared" si="25"/>
        <v>0.57450000000000001</v>
      </c>
      <c r="E31" s="21">
        <f t="shared" si="26"/>
        <v>419.38499999999999</v>
      </c>
      <c r="F31" s="20">
        <f t="shared" si="27"/>
        <v>0.25527285000000005</v>
      </c>
      <c r="G31" s="21">
        <f t="shared" si="28"/>
        <v>46.382311026450004</v>
      </c>
      <c r="H31" s="20">
        <f t="shared" ref="H31:I31" si="43">F31+D31</f>
        <v>0.82977285000000012</v>
      </c>
      <c r="I31" s="22">
        <f t="shared" si="43"/>
        <v>465.76731102644999</v>
      </c>
      <c r="J31" s="23">
        <f t="shared" si="30"/>
        <v>6.2824425837479998</v>
      </c>
      <c r="K31" s="23">
        <f t="shared" si="31"/>
        <v>63.484084492905133</v>
      </c>
      <c r="L31" s="23">
        <f t="shared" si="32"/>
        <v>69.766527076653134</v>
      </c>
      <c r="M31" s="24">
        <f t="shared" si="33"/>
        <v>7.6137743988400013</v>
      </c>
      <c r="N31" s="30">
        <f t="shared" si="34"/>
        <v>77.380301475493141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833</v>
      </c>
      <c r="C32" s="19">
        <v>5033</v>
      </c>
      <c r="D32" s="20">
        <f t="shared" si="25"/>
        <v>0.62474999999999992</v>
      </c>
      <c r="E32" s="21">
        <f t="shared" si="26"/>
        <v>456.06749999999994</v>
      </c>
      <c r="F32" s="20">
        <f t="shared" si="27"/>
        <v>0.26951715000000004</v>
      </c>
      <c r="G32" s="21">
        <f t="shared" si="28"/>
        <v>48.97045760355001</v>
      </c>
      <c r="H32" s="20">
        <f t="shared" ref="H32:I32" si="44">F32+D32</f>
        <v>0.8942671499999999</v>
      </c>
      <c r="I32" s="22">
        <f t="shared" si="44"/>
        <v>505.03795760354996</v>
      </c>
      <c r="J32" s="23">
        <f t="shared" si="30"/>
        <v>6.7707469874519983</v>
      </c>
      <c r="K32" s="23">
        <f t="shared" si="31"/>
        <v>68.836673621363857</v>
      </c>
      <c r="L32" s="23">
        <f t="shared" si="32"/>
        <v>75.607420608815858</v>
      </c>
      <c r="M32" s="24">
        <f t="shared" si="33"/>
        <v>8.2055568971599993</v>
      </c>
      <c r="N32" s="30">
        <f t="shared" si="34"/>
        <v>83.812977505975851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900</v>
      </c>
      <c r="C33" s="19">
        <v>5300</v>
      </c>
      <c r="D33" s="20">
        <f t="shared" si="25"/>
        <v>0.67500000000000004</v>
      </c>
      <c r="E33" s="21">
        <f t="shared" si="26"/>
        <v>492.75</v>
      </c>
      <c r="F33" s="20">
        <f t="shared" si="27"/>
        <v>0.28381500000000004</v>
      </c>
      <c r="G33" s="21">
        <f t="shared" si="28"/>
        <v>51.568334055000015</v>
      </c>
      <c r="H33" s="20">
        <f t="shared" ref="H33:I33" si="45">F33+D33</f>
        <v>0.95881500000000008</v>
      </c>
      <c r="I33" s="22">
        <f t="shared" si="45"/>
        <v>544.31833405500004</v>
      </c>
      <c r="J33" s="23">
        <f t="shared" si="30"/>
        <v>7.2594568331999998</v>
      </c>
      <c r="K33" s="23">
        <f t="shared" si="31"/>
        <v>74.19058893169651</v>
      </c>
      <c r="L33" s="23">
        <f t="shared" si="32"/>
        <v>81.450045764896515</v>
      </c>
      <c r="M33" s="24">
        <f t="shared" si="33"/>
        <v>8.7978307560000015</v>
      </c>
      <c r="N33" s="30">
        <f t="shared" si="34"/>
        <v>90.247876520896511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967</v>
      </c>
      <c r="C34" s="19">
        <v>5633</v>
      </c>
      <c r="D34" s="20">
        <f t="shared" si="25"/>
        <v>0.72524999999999995</v>
      </c>
      <c r="E34" s="21">
        <f t="shared" si="26"/>
        <v>529.4325</v>
      </c>
      <c r="F34" s="20">
        <f t="shared" si="27"/>
        <v>0.30164714999999998</v>
      </c>
      <c r="G34" s="21">
        <f t="shared" si="28"/>
        <v>54.808382213549997</v>
      </c>
      <c r="H34" s="20">
        <f t="shared" ref="H34:I34" si="46">F34+D34</f>
        <v>1.0268971499999999</v>
      </c>
      <c r="I34" s="22">
        <f t="shared" si="46"/>
        <v>584.24088221354998</v>
      </c>
      <c r="J34" s="23">
        <f t="shared" si="30"/>
        <v>7.7749258538519985</v>
      </c>
      <c r="K34" s="23">
        <f t="shared" si="31"/>
        <v>79.632032245706867</v>
      </c>
      <c r="L34" s="23">
        <f t="shared" si="32"/>
        <v>87.406958099558864</v>
      </c>
      <c r="M34" s="24">
        <f t="shared" si="33"/>
        <v>9.422534409159999</v>
      </c>
      <c r="N34" s="30">
        <f t="shared" si="34"/>
        <v>96.829492508718857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1100</v>
      </c>
      <c r="C35" s="19">
        <v>6300</v>
      </c>
      <c r="D35" s="20">
        <f t="shared" si="25"/>
        <v>0.82500000000000007</v>
      </c>
      <c r="E35" s="21">
        <f t="shared" si="26"/>
        <v>602.25000000000011</v>
      </c>
      <c r="F35" s="20">
        <f t="shared" si="27"/>
        <v>0.33736500000000003</v>
      </c>
      <c r="G35" s="21">
        <f t="shared" si="28"/>
        <v>61.298208405000011</v>
      </c>
      <c r="H35" s="20">
        <f t="shared" ref="H35:I35" si="47">F35+D35</f>
        <v>1.1623650000000001</v>
      </c>
      <c r="I35" s="22">
        <f t="shared" si="47"/>
        <v>663.54820840500008</v>
      </c>
      <c r="J35" s="23">
        <f t="shared" si="30"/>
        <v>8.8005908771999994</v>
      </c>
      <c r="K35" s="23">
        <f t="shared" si="31"/>
        <v>90.441620805601517</v>
      </c>
      <c r="L35" s="23">
        <f t="shared" si="32"/>
        <v>99.242211682801511</v>
      </c>
      <c r="M35" s="24">
        <f t="shared" si="33"/>
        <v>10.665551276</v>
      </c>
      <c r="N35" s="30">
        <f t="shared" si="34"/>
        <v>109.90776295880151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12.755127205799999</v>
      </c>
      <c r="K36" s="23">
        <f t="shared" si="31"/>
        <v>139.80940152363976</v>
      </c>
      <c r="L36" s="23">
        <f t="shared" si="32"/>
        <v>152.56452872943976</v>
      </c>
      <c r="M36" s="24">
        <f t="shared" si="33"/>
        <v>15.458105614000001</v>
      </c>
      <c r="N36" s="30">
        <f t="shared" si="34"/>
        <v>168.02263434343976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14.732395370099999</v>
      </c>
      <c r="K37" s="23">
        <f t="shared" si="31"/>
        <v>164.49329188265889</v>
      </c>
      <c r="L37" s="23">
        <f t="shared" si="32"/>
        <v>179.22568725275889</v>
      </c>
      <c r="M37" s="24">
        <f t="shared" si="33"/>
        <v>17.854382783000002</v>
      </c>
      <c r="N37" s="30">
        <f t="shared" si="34"/>
        <v>197.08007003575889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16.709663534399997</v>
      </c>
      <c r="K38" s="23">
        <f t="shared" si="31"/>
        <v>189.17718224167797</v>
      </c>
      <c r="L38" s="23">
        <f t="shared" si="32"/>
        <v>205.88684577607796</v>
      </c>
      <c r="M38" s="24">
        <f t="shared" si="33"/>
        <v>20.250659951999999</v>
      </c>
      <c r="N38" s="30">
        <f t="shared" si="34"/>
        <v>226.13750572807797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21.900684527999996</v>
      </c>
      <c r="K39" s="23">
        <f t="shared" si="31"/>
        <v>239.78693248686002</v>
      </c>
      <c r="L39" s="23">
        <f t="shared" si="32"/>
        <v>261.68761701486</v>
      </c>
      <c r="M39" s="24">
        <f t="shared" si="33"/>
        <v>26.541726239999999</v>
      </c>
      <c r="N39" s="30">
        <f t="shared" si="34"/>
        <v>288.22934325486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24.577510571999998</v>
      </c>
      <c r="K40" s="23">
        <f t="shared" si="31"/>
        <v>270.96281436076498</v>
      </c>
      <c r="L40" s="23">
        <f t="shared" si="32"/>
        <v>295.54032493276497</v>
      </c>
      <c r="M40" s="24">
        <f t="shared" si="33"/>
        <v>29.78580676</v>
      </c>
      <c r="N40" s="30">
        <f t="shared" si="34"/>
        <v>325.32613169276499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32.851026791999992</v>
      </c>
      <c r="K41" s="23">
        <f t="shared" si="31"/>
        <v>359.68039873028999</v>
      </c>
      <c r="L41" s="23">
        <f t="shared" si="32"/>
        <v>392.53142552228996</v>
      </c>
      <c r="M41" s="24">
        <f t="shared" si="33"/>
        <v>39.812589359999997</v>
      </c>
      <c r="N41" s="30">
        <f t="shared" si="34"/>
        <v>432.34401488228997</v>
      </c>
      <c r="O41" s="42"/>
      <c r="P41" s="43"/>
      <c r="Q41" s="43"/>
      <c r="R41" s="43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39.177966924000003</v>
      </c>
      <c r="K42" s="23">
        <f t="shared" si="31"/>
        <v>430.82076935200507</v>
      </c>
      <c r="L42" s="23">
        <f t="shared" si="32"/>
        <v>469.99873627600505</v>
      </c>
      <c r="M42" s="24">
        <f t="shared" si="33"/>
        <v>47.480290920000009</v>
      </c>
      <c r="N42" s="30">
        <f t="shared" si="34"/>
        <v>517.47902719600506</v>
      </c>
      <c r="O42" s="42"/>
      <c r="P42" s="43"/>
      <c r="Q42" s="43"/>
      <c r="R42" s="43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47.046041099999997</v>
      </c>
      <c r="K43" s="23">
        <f t="shared" si="31"/>
        <v>518.21217184762509</v>
      </c>
      <c r="L43" s="23">
        <f t="shared" si="32"/>
        <v>565.25821294762511</v>
      </c>
      <c r="M43" s="24">
        <f t="shared" si="33"/>
        <v>57.015713000000005</v>
      </c>
      <c r="N43" s="30">
        <f t="shared" si="34"/>
        <v>622.27392594762512</v>
      </c>
      <c r="O43" s="42"/>
      <c r="P43" s="43"/>
      <c r="Q43" s="43"/>
      <c r="R43" s="43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55.481961275999993</v>
      </c>
      <c r="K44" s="23">
        <f t="shared" si="31"/>
        <v>613.06599934324504</v>
      </c>
      <c r="L44" s="23">
        <f t="shared" si="32"/>
        <v>668.54796061924503</v>
      </c>
      <c r="M44" s="24">
        <f t="shared" si="33"/>
        <v>67.239315080000011</v>
      </c>
      <c r="N44" s="30">
        <f t="shared" si="34"/>
        <v>735.78727569924501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68.135841539999987</v>
      </c>
      <c r="K45" s="23">
        <f t="shared" si="31"/>
        <v>755.34674058667508</v>
      </c>
      <c r="L45" s="23">
        <f t="shared" si="32"/>
        <v>823.48258212667508</v>
      </c>
      <c r="M45" s="24">
        <f t="shared" si="33"/>
        <v>82.574718200000007</v>
      </c>
      <c r="N45" s="30">
        <f t="shared" si="34"/>
        <v>906.05730032667509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4" t="s">
        <v>70</v>
      </c>
      <c r="B46" s="45">
        <v>11000</v>
      </c>
      <c r="C46" s="46">
        <v>39000</v>
      </c>
      <c r="D46" s="47">
        <f t="shared" si="25"/>
        <v>8.25</v>
      </c>
      <c r="E46" s="48">
        <f t="shared" si="26"/>
        <v>6022.5</v>
      </c>
      <c r="F46" s="47">
        <f t="shared" si="27"/>
        <v>2.0884499999999999</v>
      </c>
      <c r="G46" s="48">
        <f t="shared" si="28"/>
        <v>379.46509965000001</v>
      </c>
      <c r="H46" s="47">
        <f t="shared" ref="H46:I46" si="58">F46+D46</f>
        <v>10.33845</v>
      </c>
      <c r="I46" s="49">
        <f t="shared" si="58"/>
        <v>6401.9650996500004</v>
      </c>
      <c r="J46" s="50">
        <f t="shared" si="30"/>
        <v>78.275299715999992</v>
      </c>
      <c r="K46" s="50">
        <f t="shared" si="31"/>
        <v>872.58784308229508</v>
      </c>
      <c r="L46" s="50">
        <f t="shared" si="32"/>
        <v>950.86314279829503</v>
      </c>
      <c r="M46" s="51">
        <f t="shared" si="33"/>
        <v>94.862860280000007</v>
      </c>
      <c r="N46" s="52">
        <f t="shared" si="34"/>
        <v>1045.726003078295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3"/>
      <c r="I47" s="4"/>
      <c r="J47" s="54"/>
      <c r="K47" s="54"/>
      <c r="L47" s="54"/>
      <c r="M47" s="5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6" t="s">
        <v>88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3"/>
      <c r="E55" s="53"/>
      <c r="F55" s="53"/>
      <c r="G55" s="53"/>
      <c r="H55" s="5"/>
      <c r="I55" s="5"/>
      <c r="J55" s="5"/>
      <c r="K55" s="5"/>
      <c r="L55" s="5"/>
      <c r="M55" s="3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3"/>
      <c r="E56" s="53"/>
      <c r="F56" s="53"/>
      <c r="G56" s="5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3"/>
      <c r="E57" s="53"/>
      <c r="F57" s="53"/>
      <c r="G57" s="53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3"/>
      <c r="E60" s="53"/>
      <c r="F60" s="53"/>
      <c r="G60" s="5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3"/>
      <c r="E61" s="53"/>
      <c r="F61" s="53"/>
      <c r="G61" s="5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3"/>
      <c r="E62" s="53"/>
      <c r="F62" s="53"/>
      <c r="G62" s="5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3"/>
      <c r="E63" s="53"/>
      <c r="F63" s="53"/>
      <c r="G63" s="5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3"/>
      <c r="E64" s="53"/>
      <c r="F64" s="53"/>
      <c r="G64" s="5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3"/>
      <c r="E65" s="53"/>
      <c r="F65" s="53"/>
      <c r="G65" s="5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3"/>
      <c r="E66" s="53"/>
      <c r="F66" s="53"/>
      <c r="G66" s="5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3"/>
      <c r="E67" s="53"/>
      <c r="F67" s="53"/>
      <c r="G67" s="5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3"/>
      <c r="E68" s="53"/>
      <c r="F68" s="53"/>
      <c r="G68" s="5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3"/>
      <c r="E69" s="53"/>
      <c r="F69" s="53"/>
      <c r="G69" s="5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3"/>
      <c r="E70" s="53"/>
      <c r="F70" s="53"/>
      <c r="G70" s="5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3"/>
      <c r="E71" s="53"/>
      <c r="F71" s="53"/>
      <c r="G71" s="5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3"/>
      <c r="E72" s="53"/>
      <c r="F72" s="53"/>
      <c r="G72" s="5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3"/>
      <c r="E73" s="53"/>
      <c r="F73" s="53"/>
      <c r="G73" s="5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3"/>
      <c r="E74" s="53"/>
      <c r="F74" s="53"/>
      <c r="G74" s="5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3"/>
      <c r="G75" s="5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89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7.5716900000000003</v>
      </c>
      <c r="K5" s="14">
        <f>((Q18+Q21)/2)+(Q23+Q24+Q25)</f>
        <v>0.1363</v>
      </c>
      <c r="L5" s="15" t="s">
        <v>16</v>
      </c>
      <c r="M5" s="16">
        <f>((T13)+(T14)+(T15))/3</f>
        <v>9.6871333333333336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0.42789626687850008</v>
      </c>
      <c r="K6" s="23">
        <f t="shared" ref="K6:K20" si="6">+I6*$K$5</f>
        <v>4.6504686953589154</v>
      </c>
      <c r="L6" s="23">
        <f t="shared" ref="L6:L20" si="7">+K6+J6</f>
        <v>5.0783649622374156</v>
      </c>
      <c r="M6" s="24">
        <f t="shared" ref="M6:M7" si="8">+$H6*$M$5</f>
        <v>0.54744557557000006</v>
      </c>
      <c r="N6" s="25">
        <f t="shared" ref="N6:N20" si="9">M6+L6</f>
        <v>5.6258105378074159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1.2167327245500001</v>
      </c>
      <c r="K7" s="23">
        <f t="shared" si="6"/>
        <v>12.387201186514499</v>
      </c>
      <c r="L7" s="23">
        <f t="shared" si="7"/>
        <v>13.6039339110645</v>
      </c>
      <c r="M7" s="24">
        <f t="shared" si="8"/>
        <v>1.556673891</v>
      </c>
      <c r="N7" s="30">
        <f t="shared" si="9"/>
        <v>15.160607802064501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1.6223102994000003</v>
      </c>
      <c r="K8" s="23">
        <f t="shared" si="6"/>
        <v>16.516268248686004</v>
      </c>
      <c r="L8" s="23">
        <f t="shared" si="7"/>
        <v>18.138578548086002</v>
      </c>
      <c r="M8" s="24">
        <f t="shared" ref="M8:M20" si="12">+H8*$M$5</f>
        <v>2.0755651880000006</v>
      </c>
      <c r="N8" s="30">
        <f t="shared" si="9"/>
        <v>20.214143736086001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2.0684342741999999</v>
      </c>
      <c r="K9" s="23">
        <f t="shared" si="6"/>
        <v>20.777953498248003</v>
      </c>
      <c r="L9" s="23">
        <f t="shared" si="7"/>
        <v>22.846387772448004</v>
      </c>
      <c r="M9" s="24">
        <f t="shared" si="12"/>
        <v>2.6463310839999998</v>
      </c>
      <c r="N9" s="30">
        <f t="shared" si="9"/>
        <v>25.492718856448004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2.7579502240499996</v>
      </c>
      <c r="K10" s="23">
        <f t="shared" si="6"/>
        <v>28.638233060419498</v>
      </c>
      <c r="L10" s="23">
        <f t="shared" si="7"/>
        <v>31.396183284469497</v>
      </c>
      <c r="M10" s="24">
        <f t="shared" si="12"/>
        <v>3.5284898809999996</v>
      </c>
      <c r="N10" s="30">
        <f t="shared" si="9"/>
        <v>34.9246731654695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3.3257133987000005</v>
      </c>
      <c r="K11" s="23">
        <f t="shared" si="6"/>
        <v>33.297772872153004</v>
      </c>
      <c r="L11" s="23">
        <f t="shared" si="7"/>
        <v>36.623486270853007</v>
      </c>
      <c r="M11" s="24">
        <f t="shared" si="12"/>
        <v>4.2548795740000012</v>
      </c>
      <c r="N11" s="30">
        <f t="shared" si="9"/>
        <v>40.878365844853008</v>
      </c>
      <c r="O11" s="26"/>
      <c r="P11" s="27"/>
      <c r="Q11" s="84" t="s">
        <v>90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3.7288513750320003</v>
      </c>
      <c r="K12" s="23">
        <f t="shared" si="6"/>
        <v>37.250709731785079</v>
      </c>
      <c r="L12" s="23">
        <f t="shared" si="7"/>
        <v>40.97956110681708</v>
      </c>
      <c r="M12" s="24">
        <f t="shared" si="12"/>
        <v>4.7706496766400006</v>
      </c>
      <c r="N12" s="30">
        <f t="shared" si="9"/>
        <v>45.750210783457078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4.4004769357500004</v>
      </c>
      <c r="K13" s="23">
        <f t="shared" si="6"/>
        <v>43.819367808667508</v>
      </c>
      <c r="L13" s="23">
        <f t="shared" si="7"/>
        <v>48.219844744417507</v>
      </c>
      <c r="M13" s="24">
        <f t="shared" si="12"/>
        <v>5.6299197149999998</v>
      </c>
      <c r="N13" s="30">
        <f t="shared" si="9"/>
        <v>53.849764459417507</v>
      </c>
      <c r="O13" s="26"/>
      <c r="P13" s="31" t="s">
        <v>30</v>
      </c>
      <c r="Q13" s="33">
        <v>2.46E-2</v>
      </c>
      <c r="R13" s="34">
        <v>4.5787000000000004</v>
      </c>
      <c r="S13" s="35">
        <v>2.5918000000000001</v>
      </c>
      <c r="T13" s="36">
        <v>9.3849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5.4752404728000013</v>
      </c>
      <c r="K14" s="23">
        <f t="shared" si="6"/>
        <v>54.340962745181997</v>
      </c>
      <c r="L14" s="23">
        <f t="shared" si="7"/>
        <v>59.816203217982</v>
      </c>
      <c r="M14" s="24">
        <f t="shared" si="12"/>
        <v>7.004959856000001</v>
      </c>
      <c r="N14" s="30">
        <f t="shared" si="9"/>
        <v>66.821163073982007</v>
      </c>
      <c r="O14" s="26"/>
      <c r="P14" s="31" t="s">
        <v>32</v>
      </c>
      <c r="Q14" s="33">
        <v>2.4410000000000001E-2</v>
      </c>
      <c r="R14" s="34">
        <v>4.5423999999999998</v>
      </c>
      <c r="S14" s="35">
        <v>2.5712000000000002</v>
      </c>
      <c r="T14" s="36">
        <v>9.2126999999999999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5.5993465292520002</v>
      </c>
      <c r="K15" s="23">
        <f t="shared" si="6"/>
        <v>55.587639955076888</v>
      </c>
      <c r="L15" s="23">
        <f t="shared" si="7"/>
        <v>61.186986484328891</v>
      </c>
      <c r="M15" s="24">
        <f t="shared" si="12"/>
        <v>7.1637397210400007</v>
      </c>
      <c r="N15" s="30">
        <f t="shared" si="9"/>
        <v>68.350726205368886</v>
      </c>
      <c r="O15" s="26"/>
      <c r="P15" s="31" t="s">
        <v>34</v>
      </c>
      <c r="Q15" s="33">
        <v>2.8660000000000001E-2</v>
      </c>
      <c r="R15" s="34">
        <v>5.3339999999999996</v>
      </c>
      <c r="S15" s="35">
        <v>3.0192999999999999</v>
      </c>
      <c r="T15" s="36">
        <v>10.463800000000001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5.8581029776500007</v>
      </c>
      <c r="K16" s="23">
        <f t="shared" si="6"/>
        <v>58.171532807353508</v>
      </c>
      <c r="L16" s="23">
        <f t="shared" si="7"/>
        <v>64.029635785003506</v>
      </c>
      <c r="M16" s="24">
        <f t="shared" si="12"/>
        <v>7.4947897530000009</v>
      </c>
      <c r="N16" s="30">
        <f t="shared" si="9"/>
        <v>71.524425538003513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6.2953112874750001</v>
      </c>
      <c r="K17" s="23">
        <f t="shared" si="6"/>
        <v>62.516157463220253</v>
      </c>
      <c r="L17" s="23">
        <f t="shared" si="7"/>
        <v>68.811468750695255</v>
      </c>
      <c r="M17" s="24">
        <f t="shared" si="12"/>
        <v>8.0541490494999994</v>
      </c>
      <c r="N17" s="30">
        <f t="shared" si="9"/>
        <v>76.865617800195253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6.7325195973000014</v>
      </c>
      <c r="K18" s="23">
        <f t="shared" si="6"/>
        <v>66.86078211908702</v>
      </c>
      <c r="L18" s="23">
        <f t="shared" si="7"/>
        <v>73.593301716387018</v>
      </c>
      <c r="M18" s="24">
        <f t="shared" si="12"/>
        <v>8.6135083460000015</v>
      </c>
      <c r="N18" s="30">
        <f t="shared" si="9"/>
        <v>82.206810062387021</v>
      </c>
      <c r="O18" s="26"/>
      <c r="P18" s="31" t="s">
        <v>38</v>
      </c>
      <c r="Q18" s="37">
        <v>0.12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7.7071221689385014</v>
      </c>
      <c r="K19" s="23">
        <f t="shared" si="6"/>
        <v>76.774521613920328</v>
      </c>
      <c r="L19" s="23">
        <f t="shared" si="7"/>
        <v>84.481643782858825</v>
      </c>
      <c r="M19" s="24">
        <f t="shared" si="12"/>
        <v>9.8604036967700015</v>
      </c>
      <c r="N19" s="25">
        <f t="shared" si="9"/>
        <v>94.342047479628832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8.3548298967000001</v>
      </c>
      <c r="K20" s="23">
        <f t="shared" si="6"/>
        <v>83.377050367773009</v>
      </c>
      <c r="L20" s="23">
        <f t="shared" si="7"/>
        <v>91.731880264473006</v>
      </c>
      <c r="M20" s="24">
        <f t="shared" si="12"/>
        <v>10.689073534</v>
      </c>
      <c r="N20" s="30">
        <f t="shared" si="9"/>
        <v>102.42095379847301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7">
        <v>0.14199999999999999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0.63352330229999998</v>
      </c>
      <c r="K22" s="23">
        <f t="shared" ref="K22:K46" si="31">+I22*$K$5</f>
        <v>6.7242854995619998</v>
      </c>
      <c r="L22" s="23">
        <f t="shared" ref="L22:L46" si="32">+K22+J22</f>
        <v>7.3578088018619994</v>
      </c>
      <c r="M22" s="24">
        <f t="shared" ref="M22:M46" si="33">+H22*$M$5</f>
        <v>0.81052244600000001</v>
      </c>
      <c r="N22" s="30">
        <f t="shared" ref="N22:N46" si="34">M22+L22</f>
        <v>8.1683312478619996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0.97339753717499999</v>
      </c>
      <c r="K23" s="23">
        <f t="shared" si="31"/>
        <v>10.19004946803825</v>
      </c>
      <c r="L23" s="23">
        <f t="shared" si="32"/>
        <v>11.16344700521325</v>
      </c>
      <c r="M23" s="24">
        <f t="shared" si="33"/>
        <v>1.2453536434999999</v>
      </c>
      <c r="N23" s="30">
        <f t="shared" si="34"/>
        <v>12.40880064871325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1.94679507435</v>
      </c>
      <c r="K24" s="23">
        <f t="shared" si="31"/>
        <v>20.3800989360765</v>
      </c>
      <c r="L24" s="23">
        <f t="shared" si="32"/>
        <v>22.3268940104265</v>
      </c>
      <c r="M24" s="24">
        <f t="shared" si="33"/>
        <v>2.4907072869999998</v>
      </c>
      <c r="N24" s="30">
        <f t="shared" si="34"/>
        <v>24.817601297426499</v>
      </c>
      <c r="O24" s="26"/>
      <c r="P24" s="31" t="s">
        <v>47</v>
      </c>
      <c r="Q24" s="40">
        <v>5.9999999999999995E-4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2.4334654491000003</v>
      </c>
      <c r="K25" s="23">
        <f t="shared" si="31"/>
        <v>24.774402373028998</v>
      </c>
      <c r="L25" s="23">
        <f t="shared" si="32"/>
        <v>27.207867822129</v>
      </c>
      <c r="M25" s="24">
        <f t="shared" si="33"/>
        <v>3.113347782</v>
      </c>
      <c r="N25" s="30">
        <f t="shared" si="34"/>
        <v>30.321215604129002</v>
      </c>
      <c r="O25" s="26"/>
      <c r="P25" s="31" t="s">
        <v>49</v>
      </c>
      <c r="Q25" s="40">
        <v>5.9999999999999995E-4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3.2446205988000005</v>
      </c>
      <c r="K26" s="23">
        <f t="shared" si="31"/>
        <v>33.032536497372007</v>
      </c>
      <c r="L26" s="23">
        <f t="shared" si="32"/>
        <v>36.277157096172004</v>
      </c>
      <c r="M26" s="24">
        <f t="shared" si="33"/>
        <v>4.1511303760000011</v>
      </c>
      <c r="N26" s="30">
        <f t="shared" si="34"/>
        <v>40.428287472172002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480</v>
      </c>
      <c r="C27" s="19">
        <v>2800</v>
      </c>
      <c r="D27" s="20">
        <f t="shared" si="25"/>
        <v>0.36</v>
      </c>
      <c r="E27" s="21">
        <f t="shared" si="26"/>
        <v>262.8</v>
      </c>
      <c r="F27" s="20">
        <f t="shared" si="27"/>
        <v>0.14994000000000002</v>
      </c>
      <c r="G27" s="21">
        <f t="shared" si="28"/>
        <v>27.243648180000005</v>
      </c>
      <c r="H27" s="20">
        <f t="shared" ref="H27:I27" si="39">F27+D27</f>
        <v>0.50994000000000006</v>
      </c>
      <c r="I27" s="22">
        <f t="shared" si="39"/>
        <v>290.04364817999999</v>
      </c>
      <c r="J27" s="23">
        <f t="shared" si="30"/>
        <v>3.8611075986000007</v>
      </c>
      <c r="K27" s="23">
        <f t="shared" si="31"/>
        <v>39.532949246934002</v>
      </c>
      <c r="L27" s="23">
        <f t="shared" si="32"/>
        <v>43.394056845534003</v>
      </c>
      <c r="M27" s="24">
        <f t="shared" si="33"/>
        <v>4.9398567720000006</v>
      </c>
      <c r="N27" s="30">
        <f t="shared" si="34"/>
        <v>48.333913617534002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600</v>
      </c>
      <c r="C28" s="19">
        <v>3400</v>
      </c>
      <c r="D28" s="20">
        <f t="shared" si="25"/>
        <v>0.44999999999999996</v>
      </c>
      <c r="E28" s="21">
        <f t="shared" si="26"/>
        <v>328.49999999999994</v>
      </c>
      <c r="F28" s="20">
        <f t="shared" si="27"/>
        <v>0.18207000000000001</v>
      </c>
      <c r="G28" s="21">
        <f t="shared" si="28"/>
        <v>33.081572790000003</v>
      </c>
      <c r="H28" s="20">
        <f t="shared" ref="H28:I28" si="40">F28+D28</f>
        <v>0.63206999999999991</v>
      </c>
      <c r="I28" s="22">
        <f t="shared" si="40"/>
        <v>361.58157278999994</v>
      </c>
      <c r="J28" s="23">
        <f t="shared" si="30"/>
        <v>4.7858380982999993</v>
      </c>
      <c r="K28" s="23">
        <f t="shared" si="31"/>
        <v>49.283568371276992</v>
      </c>
      <c r="L28" s="23">
        <f t="shared" si="32"/>
        <v>54.06940646957699</v>
      </c>
      <c r="M28" s="24">
        <f t="shared" si="33"/>
        <v>6.122946365999999</v>
      </c>
      <c r="N28" s="30">
        <f t="shared" si="34"/>
        <v>60.19235283557699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41">
        <f>ROUND(B28+((B30-B28)/(150-112.5))*(125-112.5),0)</f>
        <v>633</v>
      </c>
      <c r="C29" s="41">
        <f>ROUND(C28+((C30-C28)/(150-112.5))*(125-112.5),2)</f>
        <v>3766.67</v>
      </c>
      <c r="D29" s="20">
        <f t="shared" si="25"/>
        <v>0.47475000000000001</v>
      </c>
      <c r="E29" s="21">
        <f t="shared" si="26"/>
        <v>346.56750000000005</v>
      </c>
      <c r="F29" s="20">
        <f t="shared" si="27"/>
        <v>0.2017051785</v>
      </c>
      <c r="G29" s="21">
        <f t="shared" si="28"/>
        <v>36.649225817914505</v>
      </c>
      <c r="H29" s="20">
        <f t="shared" ref="H29:I29" si="41">F29+D29</f>
        <v>0.67645517850000003</v>
      </c>
      <c r="I29" s="22">
        <f t="shared" si="41"/>
        <v>383.21672581791455</v>
      </c>
      <c r="J29" s="23">
        <f t="shared" si="30"/>
        <v>5.1219089104966651</v>
      </c>
      <c r="K29" s="23">
        <f t="shared" si="31"/>
        <v>52.232439728981753</v>
      </c>
      <c r="L29" s="23">
        <f t="shared" si="32"/>
        <v>57.354348639478417</v>
      </c>
      <c r="M29" s="24">
        <f t="shared" si="33"/>
        <v>6.5529115081533007</v>
      </c>
      <c r="N29" s="30">
        <f t="shared" si="34"/>
        <v>63.907260147631717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700</v>
      </c>
      <c r="C30" s="19">
        <v>4500</v>
      </c>
      <c r="D30" s="20">
        <f t="shared" si="25"/>
        <v>0.52499999999999991</v>
      </c>
      <c r="E30" s="21">
        <f t="shared" si="26"/>
        <v>383.24999999999994</v>
      </c>
      <c r="F30" s="20">
        <f t="shared" si="27"/>
        <v>0.24097500000000002</v>
      </c>
      <c r="G30" s="21">
        <f t="shared" si="28"/>
        <v>43.784434575000006</v>
      </c>
      <c r="H30" s="20">
        <f t="shared" ref="H30:I30" si="42">F30+D30</f>
        <v>0.76597499999999996</v>
      </c>
      <c r="I30" s="22">
        <f t="shared" si="42"/>
        <v>427.03443457499998</v>
      </c>
      <c r="J30" s="23">
        <f t="shared" si="30"/>
        <v>5.7997252477499996</v>
      </c>
      <c r="K30" s="23">
        <f t="shared" si="31"/>
        <v>58.204793432572501</v>
      </c>
      <c r="L30" s="23">
        <f t="shared" si="32"/>
        <v>64.004518680322505</v>
      </c>
      <c r="M30" s="24">
        <f t="shared" si="33"/>
        <v>7.4201019549999998</v>
      </c>
      <c r="N30" s="30">
        <f t="shared" si="34"/>
        <v>71.424620635322498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766</v>
      </c>
      <c r="C31" s="19">
        <v>4767</v>
      </c>
      <c r="D31" s="20">
        <f t="shared" si="25"/>
        <v>0.57450000000000001</v>
      </c>
      <c r="E31" s="21">
        <f t="shared" si="26"/>
        <v>419.38499999999999</v>
      </c>
      <c r="F31" s="20">
        <f t="shared" si="27"/>
        <v>0.25527285000000005</v>
      </c>
      <c r="G31" s="21">
        <f t="shared" si="28"/>
        <v>46.382311026450004</v>
      </c>
      <c r="H31" s="20">
        <f t="shared" ref="H31:I31" si="43">F31+D31</f>
        <v>0.82977285000000012</v>
      </c>
      <c r="I31" s="22">
        <f t="shared" si="43"/>
        <v>465.76731102644999</v>
      </c>
      <c r="J31" s="23">
        <f t="shared" si="30"/>
        <v>6.2827827906165012</v>
      </c>
      <c r="K31" s="23">
        <f t="shared" si="31"/>
        <v>63.484084492905133</v>
      </c>
      <c r="L31" s="23">
        <f t="shared" si="32"/>
        <v>69.766867283521634</v>
      </c>
      <c r="M31" s="24">
        <f t="shared" si="33"/>
        <v>8.0381202343300018</v>
      </c>
      <c r="N31" s="30">
        <f t="shared" si="34"/>
        <v>77.804987517851629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833</v>
      </c>
      <c r="C32" s="19">
        <v>5033</v>
      </c>
      <c r="D32" s="20">
        <f t="shared" si="25"/>
        <v>0.62474999999999992</v>
      </c>
      <c r="E32" s="21">
        <f t="shared" si="26"/>
        <v>456.06749999999994</v>
      </c>
      <c r="F32" s="20">
        <f t="shared" si="27"/>
        <v>0.26951715000000004</v>
      </c>
      <c r="G32" s="21">
        <f t="shared" si="28"/>
        <v>48.97045760355001</v>
      </c>
      <c r="H32" s="20">
        <f t="shared" ref="H32:I32" si="44">F32+D32</f>
        <v>0.8942671499999999</v>
      </c>
      <c r="I32" s="22">
        <f t="shared" si="44"/>
        <v>505.03795760354996</v>
      </c>
      <c r="J32" s="23">
        <f t="shared" si="30"/>
        <v>6.7711136369834994</v>
      </c>
      <c r="K32" s="23">
        <f t="shared" si="31"/>
        <v>68.836673621363857</v>
      </c>
      <c r="L32" s="23">
        <f t="shared" si="32"/>
        <v>75.607787258347358</v>
      </c>
      <c r="M32" s="24">
        <f t="shared" si="33"/>
        <v>8.6628851176699992</v>
      </c>
      <c r="N32" s="30">
        <f t="shared" si="34"/>
        <v>84.270672376017359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900</v>
      </c>
      <c r="C33" s="19">
        <v>5300</v>
      </c>
      <c r="D33" s="20">
        <f t="shared" si="25"/>
        <v>0.67500000000000004</v>
      </c>
      <c r="E33" s="21">
        <f t="shared" si="26"/>
        <v>492.75</v>
      </c>
      <c r="F33" s="20">
        <f t="shared" si="27"/>
        <v>0.28381500000000004</v>
      </c>
      <c r="G33" s="21">
        <f t="shared" si="28"/>
        <v>51.568334055000015</v>
      </c>
      <c r="H33" s="20">
        <f t="shared" ref="H33:I33" si="45">F33+D33</f>
        <v>0.95881500000000008</v>
      </c>
      <c r="I33" s="22">
        <f t="shared" si="45"/>
        <v>544.31833405500004</v>
      </c>
      <c r="J33" s="23">
        <f t="shared" si="30"/>
        <v>7.2598499473500011</v>
      </c>
      <c r="K33" s="23">
        <f t="shared" si="31"/>
        <v>74.19058893169651</v>
      </c>
      <c r="L33" s="23">
        <f t="shared" si="32"/>
        <v>81.450438879046516</v>
      </c>
      <c r="M33" s="24">
        <f t="shared" si="33"/>
        <v>9.2881687470000003</v>
      </c>
      <c r="N33" s="30">
        <f t="shared" si="34"/>
        <v>90.738607626046516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967</v>
      </c>
      <c r="C34" s="19">
        <v>5633</v>
      </c>
      <c r="D34" s="20">
        <f t="shared" si="25"/>
        <v>0.72524999999999995</v>
      </c>
      <c r="E34" s="21">
        <f t="shared" si="26"/>
        <v>529.4325</v>
      </c>
      <c r="F34" s="20">
        <f t="shared" si="27"/>
        <v>0.30164714999999998</v>
      </c>
      <c r="G34" s="21">
        <f t="shared" si="28"/>
        <v>54.808382213549997</v>
      </c>
      <c r="H34" s="20">
        <f t="shared" ref="H34:I34" si="46">F34+D34</f>
        <v>1.0268971499999999</v>
      </c>
      <c r="I34" s="22">
        <f t="shared" si="46"/>
        <v>584.24088221354998</v>
      </c>
      <c r="J34" s="23">
        <f t="shared" si="30"/>
        <v>7.7753468816834994</v>
      </c>
      <c r="K34" s="23">
        <f t="shared" si="31"/>
        <v>79.632032245706867</v>
      </c>
      <c r="L34" s="23">
        <f t="shared" si="32"/>
        <v>87.407379127390371</v>
      </c>
      <c r="M34" s="24">
        <f t="shared" si="33"/>
        <v>9.9476896116700004</v>
      </c>
      <c r="N34" s="30">
        <f t="shared" si="34"/>
        <v>97.355068739060371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1100</v>
      </c>
      <c r="C35" s="19">
        <v>6300</v>
      </c>
      <c r="D35" s="20">
        <f t="shared" si="25"/>
        <v>0.82500000000000007</v>
      </c>
      <c r="E35" s="21">
        <f t="shared" si="26"/>
        <v>602.25000000000011</v>
      </c>
      <c r="F35" s="20">
        <f t="shared" si="27"/>
        <v>0.33736500000000003</v>
      </c>
      <c r="G35" s="21">
        <f t="shared" si="28"/>
        <v>61.298208405000011</v>
      </c>
      <c r="H35" s="20">
        <f t="shared" ref="H35:I35" si="47">F35+D35</f>
        <v>1.1623650000000001</v>
      </c>
      <c r="I35" s="22">
        <f t="shared" si="47"/>
        <v>663.54820840500008</v>
      </c>
      <c r="J35" s="23">
        <f t="shared" si="30"/>
        <v>8.8010674468500003</v>
      </c>
      <c r="K35" s="23">
        <f t="shared" si="31"/>
        <v>90.441620805601517</v>
      </c>
      <c r="L35" s="23">
        <f t="shared" si="32"/>
        <v>99.242688252451515</v>
      </c>
      <c r="M35" s="24">
        <f t="shared" si="33"/>
        <v>11.259984737000002</v>
      </c>
      <c r="N35" s="30">
        <f t="shared" si="34"/>
        <v>110.50267298945151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12.755817921525001</v>
      </c>
      <c r="K36" s="23">
        <f t="shared" si="31"/>
        <v>139.80940152363976</v>
      </c>
      <c r="L36" s="23">
        <f t="shared" si="32"/>
        <v>152.56521944516476</v>
      </c>
      <c r="M36" s="24">
        <f t="shared" si="33"/>
        <v>16.319647130500002</v>
      </c>
      <c r="N36" s="30">
        <f t="shared" si="34"/>
        <v>168.88486657566477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14.733193158862502</v>
      </c>
      <c r="K37" s="23">
        <f t="shared" si="31"/>
        <v>164.49329188265889</v>
      </c>
      <c r="L37" s="23">
        <f t="shared" si="32"/>
        <v>179.22648504152139</v>
      </c>
      <c r="M37" s="24">
        <f t="shared" si="33"/>
        <v>18.849478327250001</v>
      </c>
      <c r="N37" s="30">
        <f t="shared" si="34"/>
        <v>198.0759633687714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16.710568396199999</v>
      </c>
      <c r="K38" s="23">
        <f t="shared" si="31"/>
        <v>189.17718224167797</v>
      </c>
      <c r="L38" s="23">
        <f t="shared" si="32"/>
        <v>205.88775063787796</v>
      </c>
      <c r="M38" s="24">
        <f t="shared" si="33"/>
        <v>21.379309523999996</v>
      </c>
      <c r="N38" s="30">
        <f t="shared" si="34"/>
        <v>227.26706016187796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21.901870494000001</v>
      </c>
      <c r="K39" s="23">
        <f t="shared" si="31"/>
        <v>239.78693248686002</v>
      </c>
      <c r="L39" s="23">
        <f t="shared" si="32"/>
        <v>261.68880298086003</v>
      </c>
      <c r="M39" s="24">
        <f t="shared" si="33"/>
        <v>28.02100188</v>
      </c>
      <c r="N39" s="30">
        <f t="shared" si="34"/>
        <v>289.70980486086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24.578841493500001</v>
      </c>
      <c r="K40" s="23">
        <f t="shared" si="31"/>
        <v>270.96281436076498</v>
      </c>
      <c r="L40" s="23">
        <f t="shared" si="32"/>
        <v>295.541655854265</v>
      </c>
      <c r="M40" s="24">
        <f t="shared" si="33"/>
        <v>31.44588787</v>
      </c>
      <c r="N40" s="30">
        <f t="shared" si="34"/>
        <v>326.98754372426498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32.852805740999997</v>
      </c>
      <c r="K41" s="23">
        <f t="shared" si="31"/>
        <v>359.68039873028999</v>
      </c>
      <c r="L41" s="23">
        <f t="shared" si="32"/>
        <v>392.53320447128999</v>
      </c>
      <c r="M41" s="24">
        <f t="shared" si="33"/>
        <v>42.03150282</v>
      </c>
      <c r="N41" s="30">
        <f t="shared" si="34"/>
        <v>434.56470729129001</v>
      </c>
      <c r="O41" s="42"/>
      <c r="P41" s="43"/>
      <c r="Q41" s="43"/>
      <c r="R41" s="43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39.180088489500008</v>
      </c>
      <c r="K42" s="23">
        <f t="shared" si="31"/>
        <v>430.82076935200507</v>
      </c>
      <c r="L42" s="23">
        <f t="shared" si="32"/>
        <v>470.00085784150508</v>
      </c>
      <c r="M42" s="24">
        <f t="shared" si="33"/>
        <v>50.126555790000012</v>
      </c>
      <c r="N42" s="30">
        <f t="shared" si="34"/>
        <v>520.12741363150508</v>
      </c>
      <c r="O42" s="42"/>
      <c r="P42" s="43"/>
      <c r="Q42" s="43"/>
      <c r="R42" s="43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47.048588737500005</v>
      </c>
      <c r="K43" s="23">
        <f t="shared" si="31"/>
        <v>518.21217184762509</v>
      </c>
      <c r="L43" s="23">
        <f t="shared" si="32"/>
        <v>565.26076058512513</v>
      </c>
      <c r="M43" s="24">
        <f t="shared" si="33"/>
        <v>60.193424750000005</v>
      </c>
      <c r="N43" s="30">
        <f t="shared" si="34"/>
        <v>625.45418533512509</v>
      </c>
      <c r="O43" s="42"/>
      <c r="P43" s="43"/>
      <c r="Q43" s="43"/>
      <c r="R43" s="43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55.484965735500005</v>
      </c>
      <c r="K44" s="23">
        <f t="shared" si="31"/>
        <v>613.06599934324504</v>
      </c>
      <c r="L44" s="23">
        <f t="shared" si="32"/>
        <v>668.55096507874509</v>
      </c>
      <c r="M44" s="24">
        <f t="shared" si="33"/>
        <v>70.986828710000012</v>
      </c>
      <c r="N44" s="30">
        <f t="shared" si="34"/>
        <v>739.53779378874515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68.139531232500005</v>
      </c>
      <c r="K45" s="23">
        <f t="shared" si="31"/>
        <v>755.34674058667508</v>
      </c>
      <c r="L45" s="23">
        <f t="shared" si="32"/>
        <v>823.48627181917504</v>
      </c>
      <c r="M45" s="24">
        <f t="shared" si="33"/>
        <v>87.176934650000007</v>
      </c>
      <c r="N45" s="30">
        <f t="shared" si="34"/>
        <v>910.66320646917507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4" t="s">
        <v>70</v>
      </c>
      <c r="B46" s="45">
        <v>11000</v>
      </c>
      <c r="C46" s="46">
        <v>39000</v>
      </c>
      <c r="D46" s="47">
        <f t="shared" si="25"/>
        <v>8.25</v>
      </c>
      <c r="E46" s="48">
        <f t="shared" si="26"/>
        <v>6022.5</v>
      </c>
      <c r="F46" s="47">
        <f t="shared" si="27"/>
        <v>2.0884499999999999</v>
      </c>
      <c r="G46" s="48">
        <f t="shared" si="28"/>
        <v>379.46509965000001</v>
      </c>
      <c r="H46" s="47">
        <f t="shared" ref="H46:I46" si="58">F46+D46</f>
        <v>10.33845</v>
      </c>
      <c r="I46" s="49">
        <f t="shared" si="58"/>
        <v>6401.9650996500004</v>
      </c>
      <c r="J46" s="50">
        <f t="shared" si="30"/>
        <v>78.279538480500008</v>
      </c>
      <c r="K46" s="50">
        <f t="shared" si="31"/>
        <v>872.58784308229508</v>
      </c>
      <c r="L46" s="50">
        <f t="shared" si="32"/>
        <v>950.86738156279512</v>
      </c>
      <c r="M46" s="51">
        <f t="shared" si="33"/>
        <v>100.14994361000001</v>
      </c>
      <c r="N46" s="52">
        <f t="shared" si="34"/>
        <v>1051.0173251727952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3"/>
      <c r="I47" s="4"/>
      <c r="J47" s="54"/>
      <c r="K47" s="54"/>
      <c r="L47" s="54"/>
      <c r="M47" s="5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6" t="s">
        <v>91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3"/>
      <c r="E55" s="53"/>
      <c r="F55" s="53"/>
      <c r="G55" s="53"/>
      <c r="H55" s="5"/>
      <c r="I55" s="5"/>
      <c r="J55" s="5"/>
      <c r="K55" s="5"/>
      <c r="L55" s="5"/>
      <c r="M55" s="3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3"/>
      <c r="E56" s="53"/>
      <c r="F56" s="53"/>
      <c r="G56" s="5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3"/>
      <c r="E57" s="53"/>
      <c r="F57" s="53"/>
      <c r="G57" s="53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3"/>
      <c r="E60" s="53"/>
      <c r="F60" s="53"/>
      <c r="G60" s="5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3"/>
      <c r="E61" s="53"/>
      <c r="F61" s="53"/>
      <c r="G61" s="5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3"/>
      <c r="E62" s="53"/>
      <c r="F62" s="53"/>
      <c r="G62" s="5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3"/>
      <c r="E63" s="53"/>
      <c r="F63" s="53"/>
      <c r="G63" s="5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3"/>
      <c r="E64" s="53"/>
      <c r="F64" s="53"/>
      <c r="G64" s="5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3"/>
      <c r="E65" s="53"/>
      <c r="F65" s="53"/>
      <c r="G65" s="5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3"/>
      <c r="E66" s="53"/>
      <c r="F66" s="53"/>
      <c r="G66" s="5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3"/>
      <c r="E67" s="53"/>
      <c r="F67" s="53"/>
      <c r="G67" s="5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3"/>
      <c r="E68" s="53"/>
      <c r="F68" s="53"/>
      <c r="G68" s="5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3"/>
      <c r="E69" s="53"/>
      <c r="F69" s="53"/>
      <c r="G69" s="5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3"/>
      <c r="E70" s="53"/>
      <c r="F70" s="53"/>
      <c r="G70" s="5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3"/>
      <c r="E71" s="53"/>
      <c r="F71" s="53"/>
      <c r="G71" s="5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3"/>
      <c r="E72" s="53"/>
      <c r="F72" s="53"/>
      <c r="G72" s="5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3"/>
      <c r="E73" s="53"/>
      <c r="F73" s="53"/>
      <c r="G73" s="5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3"/>
      <c r="E74" s="53"/>
      <c r="F74" s="53"/>
      <c r="G74" s="5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3"/>
      <c r="G75" s="5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Z1000"/>
  <sheetViews>
    <sheetView tabSelected="1" workbookViewId="0">
      <selection activeCell="S13" sqref="S13:S14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92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7.5721500000000006</v>
      </c>
      <c r="K5" s="14">
        <f>((Q18+Q21)/2)+(Q23+Q24+Q25)</f>
        <v>0.1363</v>
      </c>
      <c r="L5" s="15" t="s">
        <v>16</v>
      </c>
      <c r="M5" s="16">
        <f>((T13)+(T14)+(T15))/3</f>
        <v>10.1694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 t="shared" ref="D6:D20" si="0">B6/1000*0.75</f>
        <v>4.3500000000000004E-2</v>
      </c>
      <c r="E6" s="21">
        <f t="shared" ref="E6:E20" si="1">D6*8760/12</f>
        <v>31.755000000000006</v>
      </c>
      <c r="F6" s="20">
        <f t="shared" ref="F6:F20" si="2">C6/1000*0.0714*0.75</f>
        <v>1.3012650000000001E-2</v>
      </c>
      <c r="G6" s="21">
        <f t="shared" ref="G6:G20" si="3">F6*8760/12*0.2489</f>
        <v>2.3643594670499999</v>
      </c>
      <c r="H6" s="20">
        <f t="shared" ref="H6:I6" si="4">F6+D6</f>
        <v>5.6512650000000005E-2</v>
      </c>
      <c r="I6" s="22">
        <f t="shared" si="4"/>
        <v>34.119359467050003</v>
      </c>
      <c r="J6" s="23">
        <f t="shared" ref="J6:J20" si="5">+$H6*$J$5</f>
        <v>0.42792226269750006</v>
      </c>
      <c r="K6" s="23">
        <f t="shared" ref="K6:K20" si="6">+I6*$K$5</f>
        <v>4.6504686953589154</v>
      </c>
      <c r="L6" s="23">
        <f t="shared" ref="L6:L20" si="7">+K6+J6</f>
        <v>5.0783909580564153</v>
      </c>
      <c r="M6" s="24">
        <f t="shared" ref="M6:M7" si="8">+$H6*$M$5</f>
        <v>0.57469974291000003</v>
      </c>
      <c r="N6" s="25">
        <f t="shared" ref="N6:N20" si="9">M6+L6</f>
        <v>5.6530907009664153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18" t="s">
        <v>18</v>
      </c>
      <c r="B7" s="19">
        <v>150</v>
      </c>
      <c r="C7" s="19">
        <v>900</v>
      </c>
      <c r="D7" s="20">
        <f t="shared" si="0"/>
        <v>0.11249999999999999</v>
      </c>
      <c r="E7" s="21">
        <f t="shared" si="1"/>
        <v>82.124999999999986</v>
      </c>
      <c r="F7" s="20">
        <f t="shared" si="2"/>
        <v>4.8195000000000009E-2</v>
      </c>
      <c r="G7" s="21">
        <f t="shared" si="3"/>
        <v>8.7568869150000026</v>
      </c>
      <c r="H7" s="20">
        <f t="shared" ref="H7:I7" si="10">F7+D7</f>
        <v>0.160695</v>
      </c>
      <c r="I7" s="22">
        <f t="shared" si="10"/>
        <v>90.881886914999995</v>
      </c>
      <c r="J7" s="23">
        <f t="shared" si="5"/>
        <v>1.2168066442500001</v>
      </c>
      <c r="K7" s="23">
        <f t="shared" si="6"/>
        <v>12.387201186514499</v>
      </c>
      <c r="L7" s="23">
        <f t="shared" si="7"/>
        <v>13.604007830764498</v>
      </c>
      <c r="M7" s="24">
        <f t="shared" si="8"/>
        <v>1.6341717330000001</v>
      </c>
      <c r="N7" s="30">
        <f t="shared" si="9"/>
        <v>15.238179563764499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18" t="s">
        <v>19</v>
      </c>
      <c r="B8" s="19">
        <v>200</v>
      </c>
      <c r="C8" s="19">
        <v>1200</v>
      </c>
      <c r="D8" s="20">
        <f t="shared" si="0"/>
        <v>0.15000000000000002</v>
      </c>
      <c r="E8" s="21">
        <f t="shared" si="1"/>
        <v>109.50000000000001</v>
      </c>
      <c r="F8" s="20">
        <f t="shared" si="2"/>
        <v>6.4260000000000012E-2</v>
      </c>
      <c r="G8" s="21">
        <f t="shared" si="3"/>
        <v>11.675849220000003</v>
      </c>
      <c r="H8" s="20">
        <f t="shared" ref="H8:I8" si="11">F8+D8</f>
        <v>0.21426000000000003</v>
      </c>
      <c r="I8" s="22">
        <f t="shared" si="11"/>
        <v>121.17584922000002</v>
      </c>
      <c r="J8" s="23">
        <f t="shared" si="5"/>
        <v>1.6224088590000003</v>
      </c>
      <c r="K8" s="23">
        <f t="shared" si="6"/>
        <v>16.516268248686004</v>
      </c>
      <c r="L8" s="23">
        <f t="shared" si="7"/>
        <v>18.138677107686004</v>
      </c>
      <c r="M8" s="24">
        <f t="shared" ref="M8:M20" si="12">+H8*$M$5</f>
        <v>2.1788956440000002</v>
      </c>
      <c r="N8" s="30">
        <f t="shared" si="9"/>
        <v>20.317572751686004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18" t="s">
        <v>20</v>
      </c>
      <c r="B9" s="19">
        <v>250</v>
      </c>
      <c r="C9" s="19">
        <v>1600</v>
      </c>
      <c r="D9" s="20">
        <f t="shared" si="0"/>
        <v>0.1875</v>
      </c>
      <c r="E9" s="21">
        <f t="shared" si="1"/>
        <v>136.875</v>
      </c>
      <c r="F9" s="20">
        <f t="shared" si="2"/>
        <v>8.5680000000000006E-2</v>
      </c>
      <c r="G9" s="21">
        <f t="shared" si="3"/>
        <v>15.567798960000003</v>
      </c>
      <c r="H9" s="20">
        <f t="shared" ref="H9:I9" si="13">F9+D9</f>
        <v>0.27317999999999998</v>
      </c>
      <c r="I9" s="22">
        <f t="shared" si="13"/>
        <v>152.44279896</v>
      </c>
      <c r="J9" s="23">
        <f t="shared" si="5"/>
        <v>2.0685599369999998</v>
      </c>
      <c r="K9" s="23">
        <f t="shared" si="6"/>
        <v>20.777953498248003</v>
      </c>
      <c r="L9" s="23">
        <f t="shared" si="7"/>
        <v>22.846513435248003</v>
      </c>
      <c r="M9" s="24">
        <f t="shared" si="12"/>
        <v>2.7780766919999995</v>
      </c>
      <c r="N9" s="30">
        <f t="shared" si="9"/>
        <v>25.624590127248002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18" t="s">
        <v>21</v>
      </c>
      <c r="B10" s="19">
        <v>350</v>
      </c>
      <c r="C10" s="19">
        <v>1900</v>
      </c>
      <c r="D10" s="20">
        <f t="shared" si="0"/>
        <v>0.26249999999999996</v>
      </c>
      <c r="E10" s="21">
        <f t="shared" si="1"/>
        <v>191.62499999999997</v>
      </c>
      <c r="F10" s="20">
        <f t="shared" si="2"/>
        <v>0.101745</v>
      </c>
      <c r="G10" s="21">
        <f t="shared" si="3"/>
        <v>18.486761264999998</v>
      </c>
      <c r="H10" s="20">
        <f t="shared" ref="H10:I10" si="14">F10+D10</f>
        <v>0.36424499999999993</v>
      </c>
      <c r="I10" s="22">
        <f t="shared" si="14"/>
        <v>210.11176126499998</v>
      </c>
      <c r="J10" s="23">
        <f t="shared" si="5"/>
        <v>2.7581177767499998</v>
      </c>
      <c r="K10" s="23">
        <f t="shared" si="6"/>
        <v>28.638233060419498</v>
      </c>
      <c r="L10" s="23">
        <f t="shared" si="7"/>
        <v>31.3963508371695</v>
      </c>
      <c r="M10" s="24">
        <f t="shared" si="12"/>
        <v>3.704153102999999</v>
      </c>
      <c r="N10" s="30">
        <f t="shared" si="9"/>
        <v>35.100503940169496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18" t="s">
        <v>22</v>
      </c>
      <c r="B11" s="19">
        <v>400</v>
      </c>
      <c r="C11" s="19">
        <v>2600</v>
      </c>
      <c r="D11" s="20">
        <f t="shared" si="0"/>
        <v>0.30000000000000004</v>
      </c>
      <c r="E11" s="21">
        <f t="shared" si="1"/>
        <v>219.00000000000003</v>
      </c>
      <c r="F11" s="20">
        <f t="shared" si="2"/>
        <v>0.13923000000000002</v>
      </c>
      <c r="G11" s="21">
        <f t="shared" si="3"/>
        <v>25.297673310000004</v>
      </c>
      <c r="H11" s="20">
        <f t="shared" ref="H11:I11" si="15">F11+D11</f>
        <v>0.43923000000000006</v>
      </c>
      <c r="I11" s="22">
        <f t="shared" si="15"/>
        <v>244.29767331000002</v>
      </c>
      <c r="J11" s="23">
        <f t="shared" si="5"/>
        <v>3.3259154445000005</v>
      </c>
      <c r="K11" s="23">
        <f t="shared" si="6"/>
        <v>33.297772872153004</v>
      </c>
      <c r="L11" s="23">
        <f t="shared" si="7"/>
        <v>36.623688316653002</v>
      </c>
      <c r="M11" s="24">
        <f t="shared" si="12"/>
        <v>4.4667055620000005</v>
      </c>
      <c r="N11" s="30">
        <f t="shared" si="9"/>
        <v>41.090393878653003</v>
      </c>
      <c r="O11" s="26"/>
      <c r="P11" s="27"/>
      <c r="Q11" s="84" t="s">
        <v>93</v>
      </c>
      <c r="R11" s="85"/>
      <c r="S11" s="85"/>
      <c r="T11" s="85"/>
      <c r="U11" s="29"/>
      <c r="V11" s="5"/>
      <c r="W11" s="5"/>
      <c r="X11" s="27"/>
      <c r="Y11" s="5"/>
      <c r="Z11" s="5"/>
    </row>
    <row r="12" spans="1:26" ht="12" customHeight="1" x14ac:dyDescent="0.2">
      <c r="A12" s="18" t="s">
        <v>24</v>
      </c>
      <c r="B12" s="19">
        <v>447</v>
      </c>
      <c r="C12" s="19">
        <v>2936</v>
      </c>
      <c r="D12" s="20">
        <f t="shared" si="0"/>
        <v>0.33524999999999999</v>
      </c>
      <c r="E12" s="21">
        <f t="shared" si="1"/>
        <v>244.73249999999999</v>
      </c>
      <c r="F12" s="20">
        <f t="shared" si="2"/>
        <v>0.15722280000000002</v>
      </c>
      <c r="G12" s="21">
        <f t="shared" si="3"/>
        <v>28.566911091600005</v>
      </c>
      <c r="H12" s="20">
        <f t="shared" ref="H12:I12" si="16">F12+D12</f>
        <v>0.49247280000000004</v>
      </c>
      <c r="I12" s="22">
        <f t="shared" si="16"/>
        <v>273.29941109160001</v>
      </c>
      <c r="J12" s="23">
        <f t="shared" si="5"/>
        <v>3.7290779125200006</v>
      </c>
      <c r="K12" s="23">
        <f t="shared" si="6"/>
        <v>37.250709731785079</v>
      </c>
      <c r="L12" s="23">
        <f t="shared" si="7"/>
        <v>40.979787644305077</v>
      </c>
      <c r="M12" s="24">
        <f t="shared" si="12"/>
        <v>5.00815289232</v>
      </c>
      <c r="N12" s="30">
        <f t="shared" si="9"/>
        <v>45.987940536625075</v>
      </c>
      <c r="O12" s="26"/>
      <c r="P12" s="27"/>
      <c r="Q12" s="31" t="s">
        <v>25</v>
      </c>
      <c r="R12" s="31" t="s">
        <v>26</v>
      </c>
      <c r="S12" s="32" t="s">
        <v>27</v>
      </c>
      <c r="T12" s="31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18" t="s">
        <v>29</v>
      </c>
      <c r="B13" s="19">
        <v>525</v>
      </c>
      <c r="C13" s="19">
        <v>3500</v>
      </c>
      <c r="D13" s="20">
        <f t="shared" si="0"/>
        <v>0.39375000000000004</v>
      </c>
      <c r="E13" s="21">
        <f t="shared" si="1"/>
        <v>287.43750000000006</v>
      </c>
      <c r="F13" s="20">
        <f t="shared" si="2"/>
        <v>0.18742500000000001</v>
      </c>
      <c r="G13" s="21">
        <f t="shared" si="3"/>
        <v>34.054560225000003</v>
      </c>
      <c r="H13" s="20">
        <f t="shared" ref="H13:I13" si="17">F13+D13</f>
        <v>0.581175</v>
      </c>
      <c r="I13" s="22">
        <f t="shared" si="17"/>
        <v>321.49206022500005</v>
      </c>
      <c r="J13" s="23">
        <f t="shared" si="5"/>
        <v>4.4007442762500002</v>
      </c>
      <c r="K13" s="23">
        <f t="shared" si="6"/>
        <v>43.819367808667508</v>
      </c>
      <c r="L13" s="23">
        <f t="shared" si="7"/>
        <v>48.22011208491751</v>
      </c>
      <c r="M13" s="24">
        <f t="shared" si="12"/>
        <v>5.910201045</v>
      </c>
      <c r="N13" s="30">
        <f t="shared" si="9"/>
        <v>54.130313129917511</v>
      </c>
      <c r="O13" s="26"/>
      <c r="P13" s="31" t="s">
        <v>30</v>
      </c>
      <c r="Q13" s="33">
        <v>2.504E-2</v>
      </c>
      <c r="R13" s="34">
        <v>4.5787000000000004</v>
      </c>
      <c r="S13" s="35">
        <v>2.5918000000000001</v>
      </c>
      <c r="T13" s="36">
        <v>9.6918000000000006</v>
      </c>
      <c r="U13" s="29"/>
      <c r="V13" s="5"/>
      <c r="W13" s="5"/>
      <c r="X13" s="27"/>
      <c r="Y13" s="5"/>
      <c r="Z13" s="5"/>
    </row>
    <row r="14" spans="1:26" ht="12" customHeight="1" x14ac:dyDescent="0.2">
      <c r="A14" s="18" t="s">
        <v>31</v>
      </c>
      <c r="B14" s="19">
        <v>650</v>
      </c>
      <c r="C14" s="19">
        <v>4400</v>
      </c>
      <c r="D14" s="20">
        <f t="shared" si="0"/>
        <v>0.48750000000000004</v>
      </c>
      <c r="E14" s="21">
        <f t="shared" si="1"/>
        <v>355.875</v>
      </c>
      <c r="F14" s="20">
        <f t="shared" si="2"/>
        <v>0.23562000000000005</v>
      </c>
      <c r="G14" s="21">
        <f t="shared" si="3"/>
        <v>42.811447140000006</v>
      </c>
      <c r="H14" s="20">
        <f t="shared" ref="H14:I14" si="18">F14+D14</f>
        <v>0.7231200000000001</v>
      </c>
      <c r="I14" s="22">
        <f t="shared" si="18"/>
        <v>398.68644713999998</v>
      </c>
      <c r="J14" s="23">
        <f t="shared" si="5"/>
        <v>5.4755731080000007</v>
      </c>
      <c r="K14" s="23">
        <f t="shared" si="6"/>
        <v>54.340962745181997</v>
      </c>
      <c r="L14" s="23">
        <f t="shared" si="7"/>
        <v>59.816535853181996</v>
      </c>
      <c r="M14" s="24">
        <f t="shared" si="12"/>
        <v>7.3536965280000004</v>
      </c>
      <c r="N14" s="30">
        <f t="shared" si="9"/>
        <v>67.170232381181989</v>
      </c>
      <c r="O14" s="26"/>
      <c r="P14" s="31" t="s">
        <v>32</v>
      </c>
      <c r="Q14" s="33">
        <v>2.4840000000000001E-2</v>
      </c>
      <c r="R14" s="34">
        <v>4.5423999999999998</v>
      </c>
      <c r="S14" s="35">
        <v>2.5712000000000002</v>
      </c>
      <c r="T14" s="36">
        <v>9.5539000000000005</v>
      </c>
      <c r="U14" s="29"/>
      <c r="V14" s="5"/>
      <c r="W14" s="5"/>
      <c r="X14" s="27"/>
      <c r="Y14" s="5"/>
      <c r="Z14" s="5"/>
    </row>
    <row r="15" spans="1:26" ht="12" customHeight="1" x14ac:dyDescent="0.2">
      <c r="A15" s="18" t="s">
        <v>33</v>
      </c>
      <c r="B15" s="19">
        <v>665</v>
      </c>
      <c r="C15" s="19">
        <v>4496</v>
      </c>
      <c r="D15" s="20">
        <f t="shared" si="0"/>
        <v>0.49875000000000003</v>
      </c>
      <c r="E15" s="21">
        <f t="shared" si="1"/>
        <v>364.08750000000003</v>
      </c>
      <c r="F15" s="20">
        <f t="shared" si="2"/>
        <v>0.24076080000000002</v>
      </c>
      <c r="G15" s="21">
        <f t="shared" si="3"/>
        <v>43.745515077600004</v>
      </c>
      <c r="H15" s="20">
        <f t="shared" ref="H15:I15" si="19">F15+D15</f>
        <v>0.73951080000000002</v>
      </c>
      <c r="I15" s="22">
        <f t="shared" si="19"/>
        <v>407.83301507760007</v>
      </c>
      <c r="J15" s="23">
        <f t="shared" si="5"/>
        <v>5.5996867042200007</v>
      </c>
      <c r="K15" s="23">
        <f t="shared" si="6"/>
        <v>55.587639955076888</v>
      </c>
      <c r="L15" s="23">
        <f t="shared" si="7"/>
        <v>61.187326659296886</v>
      </c>
      <c r="M15" s="24">
        <f t="shared" si="12"/>
        <v>7.5203811295199996</v>
      </c>
      <c r="N15" s="30">
        <f t="shared" si="9"/>
        <v>68.70770778881689</v>
      </c>
      <c r="O15" s="26"/>
      <c r="P15" s="31" t="s">
        <v>34</v>
      </c>
      <c r="Q15" s="33">
        <v>2.9170000000000001E-2</v>
      </c>
      <c r="R15" s="34">
        <v>5.3339999999999996</v>
      </c>
      <c r="S15" s="35">
        <v>3.0192999999999999</v>
      </c>
      <c r="T15" s="36">
        <v>11.262499999999999</v>
      </c>
      <c r="U15" s="29"/>
      <c r="V15" s="5"/>
      <c r="W15" s="5"/>
      <c r="X15" s="27"/>
      <c r="Y15" s="5"/>
      <c r="Z15" s="5"/>
    </row>
    <row r="16" spans="1:26" ht="12" customHeight="1" x14ac:dyDescent="0.2">
      <c r="A16" s="18" t="s">
        <v>35</v>
      </c>
      <c r="B16" s="19">
        <v>696</v>
      </c>
      <c r="C16" s="19">
        <v>4700</v>
      </c>
      <c r="D16" s="20">
        <f t="shared" si="0"/>
        <v>0.52200000000000002</v>
      </c>
      <c r="E16" s="21">
        <f t="shared" si="1"/>
        <v>381.06</v>
      </c>
      <c r="F16" s="20">
        <f t="shared" si="2"/>
        <v>0.25168500000000005</v>
      </c>
      <c r="G16" s="21">
        <f t="shared" si="3"/>
        <v>45.730409445000014</v>
      </c>
      <c r="H16" s="20">
        <f t="shared" ref="H16:I16" si="20">F16+D16</f>
        <v>0.77368500000000007</v>
      </c>
      <c r="I16" s="22">
        <f t="shared" si="20"/>
        <v>426.79040944500002</v>
      </c>
      <c r="J16" s="23">
        <f t="shared" si="5"/>
        <v>5.8584588727500009</v>
      </c>
      <c r="K16" s="23">
        <f t="shared" si="6"/>
        <v>58.171532807353508</v>
      </c>
      <c r="L16" s="23">
        <f t="shared" si="7"/>
        <v>64.029991680103507</v>
      </c>
      <c r="M16" s="24">
        <f t="shared" si="12"/>
        <v>7.8679122390000007</v>
      </c>
      <c r="N16" s="30">
        <f t="shared" si="9"/>
        <v>71.897903919103513</v>
      </c>
      <c r="O16" s="26"/>
      <c r="P16" s="31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18" t="s">
        <v>36</v>
      </c>
      <c r="B17" s="19">
        <v>748</v>
      </c>
      <c r="C17" s="19">
        <v>5050</v>
      </c>
      <c r="D17" s="20">
        <f t="shared" si="0"/>
        <v>0.56099999999999994</v>
      </c>
      <c r="E17" s="21">
        <f t="shared" si="1"/>
        <v>409.53</v>
      </c>
      <c r="F17" s="20">
        <f t="shared" si="2"/>
        <v>0.27042749999999999</v>
      </c>
      <c r="G17" s="21">
        <f t="shared" si="3"/>
        <v>49.135865467499997</v>
      </c>
      <c r="H17" s="20">
        <f t="shared" ref="H17:I17" si="21">F17+D17</f>
        <v>0.83142749999999999</v>
      </c>
      <c r="I17" s="22">
        <f t="shared" si="21"/>
        <v>458.6658654675</v>
      </c>
      <c r="J17" s="23">
        <f t="shared" si="5"/>
        <v>6.2956937441250007</v>
      </c>
      <c r="K17" s="23">
        <f t="shared" si="6"/>
        <v>62.516157463220253</v>
      </c>
      <c r="L17" s="23">
        <f t="shared" si="7"/>
        <v>68.811851207345256</v>
      </c>
      <c r="M17" s="24">
        <f t="shared" si="12"/>
        <v>8.455118818499999</v>
      </c>
      <c r="N17" s="30">
        <f t="shared" si="9"/>
        <v>77.266970025845254</v>
      </c>
      <c r="O17" s="26"/>
      <c r="P17" s="31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18" t="s">
        <v>37</v>
      </c>
      <c r="B18" s="19">
        <v>800</v>
      </c>
      <c r="C18" s="19">
        <v>5400</v>
      </c>
      <c r="D18" s="20">
        <f t="shared" si="0"/>
        <v>0.60000000000000009</v>
      </c>
      <c r="E18" s="21">
        <f t="shared" si="1"/>
        <v>438.00000000000006</v>
      </c>
      <c r="F18" s="20">
        <f t="shared" si="2"/>
        <v>0.28917000000000004</v>
      </c>
      <c r="G18" s="21">
        <f t="shared" si="3"/>
        <v>52.541321490000009</v>
      </c>
      <c r="H18" s="20">
        <f t="shared" ref="H18:I18" si="22">F18+D18</f>
        <v>0.88917000000000013</v>
      </c>
      <c r="I18" s="22">
        <f t="shared" si="22"/>
        <v>490.54132149000009</v>
      </c>
      <c r="J18" s="23">
        <f t="shared" si="5"/>
        <v>6.7329286155000014</v>
      </c>
      <c r="K18" s="23">
        <f t="shared" si="6"/>
        <v>66.86078211908702</v>
      </c>
      <c r="L18" s="23">
        <f t="shared" si="7"/>
        <v>73.59371073458702</v>
      </c>
      <c r="M18" s="24">
        <f t="shared" si="12"/>
        <v>9.0423253980000009</v>
      </c>
      <c r="N18" s="30">
        <f t="shared" si="9"/>
        <v>82.636036132587023</v>
      </c>
      <c r="O18" s="26"/>
      <c r="P18" s="31" t="s">
        <v>38</v>
      </c>
      <c r="Q18" s="37">
        <v>0.12</v>
      </c>
      <c r="R18" s="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18" t="s">
        <v>40</v>
      </c>
      <c r="B19" s="19">
        <v>920</v>
      </c>
      <c r="C19" s="19">
        <v>6123</v>
      </c>
      <c r="D19" s="20">
        <f t="shared" si="0"/>
        <v>0.69000000000000006</v>
      </c>
      <c r="E19" s="21">
        <f t="shared" si="1"/>
        <v>503.70000000000005</v>
      </c>
      <c r="F19" s="20">
        <f t="shared" si="2"/>
        <v>0.32788665</v>
      </c>
      <c r="G19" s="21">
        <f t="shared" si="3"/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5"/>
        <v>7.7075903967975012</v>
      </c>
      <c r="K19" s="23">
        <f t="shared" si="6"/>
        <v>76.774521613920328</v>
      </c>
      <c r="L19" s="23">
        <f t="shared" si="7"/>
        <v>84.482112010717827</v>
      </c>
      <c r="M19" s="24">
        <f t="shared" si="12"/>
        <v>10.351296498510001</v>
      </c>
      <c r="N19" s="25">
        <f t="shared" si="9"/>
        <v>94.833408509227823</v>
      </c>
      <c r="O19" s="26"/>
      <c r="P19" s="31"/>
      <c r="Q19" s="3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18" t="s">
        <v>41</v>
      </c>
      <c r="B20" s="19">
        <v>1000</v>
      </c>
      <c r="C20" s="19">
        <v>6600</v>
      </c>
      <c r="D20" s="20">
        <f t="shared" si="0"/>
        <v>0.75</v>
      </c>
      <c r="E20" s="21">
        <f t="shared" si="1"/>
        <v>547.5</v>
      </c>
      <c r="F20" s="20">
        <f t="shared" si="2"/>
        <v>0.35343000000000002</v>
      </c>
      <c r="G20" s="21">
        <f t="shared" si="3"/>
        <v>64.217170710000005</v>
      </c>
      <c r="H20" s="20">
        <f t="shared" ref="H20:I20" si="24">F20+D20</f>
        <v>1.1034299999999999</v>
      </c>
      <c r="I20" s="22">
        <f t="shared" si="24"/>
        <v>611.71717071</v>
      </c>
      <c r="J20" s="23">
        <f t="shared" si="5"/>
        <v>8.3553374745000006</v>
      </c>
      <c r="K20" s="23">
        <f t="shared" si="6"/>
        <v>83.377050367773009</v>
      </c>
      <c r="L20" s="23">
        <f t="shared" si="7"/>
        <v>91.732387842273013</v>
      </c>
      <c r="M20" s="24">
        <f t="shared" si="12"/>
        <v>11.221221041999998</v>
      </c>
      <c r="N20" s="30">
        <f t="shared" si="9"/>
        <v>102.95360888427301</v>
      </c>
      <c r="O20" s="26"/>
      <c r="P20" s="31"/>
      <c r="Q20" s="3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18"/>
      <c r="B21" s="19"/>
      <c r="C21" s="19"/>
      <c r="D21" s="20"/>
      <c r="E21" s="21"/>
      <c r="F21" s="20"/>
      <c r="G21" s="21"/>
      <c r="H21" s="20"/>
      <c r="I21" s="22"/>
      <c r="J21" s="23"/>
      <c r="K21" s="23"/>
      <c r="L21" s="23"/>
      <c r="M21" s="24"/>
      <c r="N21" s="30"/>
      <c r="O21" s="27"/>
      <c r="P21" s="31" t="s">
        <v>42</v>
      </c>
      <c r="Q21" s="37">
        <v>0.14199999999999999</v>
      </c>
      <c r="R21" s="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18" t="s">
        <v>43</v>
      </c>
      <c r="B22" s="19">
        <v>83</v>
      </c>
      <c r="C22" s="19">
        <v>400</v>
      </c>
      <c r="D22" s="20">
        <f t="shared" ref="D22:D46" si="25">B22/1000*0.75</f>
        <v>6.225E-2</v>
      </c>
      <c r="E22" s="21">
        <f t="shared" ref="E22:E46" si="26">D22*8760/12</f>
        <v>45.442499999999995</v>
      </c>
      <c r="F22" s="20">
        <f t="shared" ref="F22:F46" si="27">C22/1000*0.0714*0.75</f>
        <v>2.1420000000000002E-2</v>
      </c>
      <c r="G22" s="21">
        <f t="shared" ref="G22:G46" si="28">F22*8760/12*0.2489</f>
        <v>3.8919497400000007</v>
      </c>
      <c r="H22" s="20">
        <f t="shared" ref="H22:I22" si="29">F22+D22</f>
        <v>8.3669999999999994E-2</v>
      </c>
      <c r="I22" s="22">
        <f t="shared" si="29"/>
        <v>49.334449739999997</v>
      </c>
      <c r="J22" s="23">
        <f t="shared" ref="J22:J46" si="30">+$H22*$J$5</f>
        <v>0.63356179050000005</v>
      </c>
      <c r="K22" s="23">
        <f t="shared" ref="K22:K46" si="31">+I22*$K$5</f>
        <v>6.7242854995619998</v>
      </c>
      <c r="L22" s="23">
        <f t="shared" ref="L22:L46" si="32">+K22+J22</f>
        <v>7.3578472900619998</v>
      </c>
      <c r="M22" s="24">
        <f t="shared" ref="M22:M46" si="33">+H22*$M$5</f>
        <v>0.8508736979999999</v>
      </c>
      <c r="N22" s="30">
        <f t="shared" ref="N22:N46" si="34">M22+L22</f>
        <v>8.2087209880619998</v>
      </c>
      <c r="O22" s="26"/>
      <c r="P22" s="31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18" t="s">
        <v>44</v>
      </c>
      <c r="B23" s="19">
        <v>125</v>
      </c>
      <c r="C23" s="19">
        <v>650</v>
      </c>
      <c r="D23" s="20">
        <f t="shared" si="25"/>
        <v>9.375E-2</v>
      </c>
      <c r="E23" s="21">
        <f t="shared" si="26"/>
        <v>68.4375</v>
      </c>
      <c r="F23" s="20">
        <f t="shared" si="27"/>
        <v>3.4807500000000005E-2</v>
      </c>
      <c r="G23" s="21">
        <f t="shared" si="28"/>
        <v>6.324418327500001</v>
      </c>
      <c r="H23" s="20">
        <f t="shared" ref="H23:I23" si="35">F23+D23</f>
        <v>0.12855749999999999</v>
      </c>
      <c r="I23" s="22">
        <f t="shared" si="35"/>
        <v>74.761918327499998</v>
      </c>
      <c r="J23" s="23">
        <f t="shared" si="30"/>
        <v>0.97345667362499999</v>
      </c>
      <c r="K23" s="23">
        <f t="shared" si="31"/>
        <v>10.19004946803825</v>
      </c>
      <c r="L23" s="23">
        <f t="shared" si="32"/>
        <v>11.16350614166325</v>
      </c>
      <c r="M23" s="24">
        <f t="shared" si="33"/>
        <v>1.3073526404999998</v>
      </c>
      <c r="N23" s="30">
        <f t="shared" si="34"/>
        <v>12.47085878216325</v>
      </c>
      <c r="O23" s="26"/>
      <c r="P23" s="31" t="s">
        <v>45</v>
      </c>
      <c r="Q23" s="3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18" t="s">
        <v>46</v>
      </c>
      <c r="B24" s="19">
        <v>250</v>
      </c>
      <c r="C24" s="19">
        <v>1300</v>
      </c>
      <c r="D24" s="20">
        <f t="shared" si="25"/>
        <v>0.1875</v>
      </c>
      <c r="E24" s="21">
        <f t="shared" si="26"/>
        <v>136.875</v>
      </c>
      <c r="F24" s="20">
        <f t="shared" si="27"/>
        <v>6.961500000000001E-2</v>
      </c>
      <c r="G24" s="21">
        <f t="shared" si="28"/>
        <v>12.648836655000002</v>
      </c>
      <c r="H24" s="20">
        <f t="shared" ref="H24:I24" si="36">F24+D24</f>
        <v>0.25711499999999998</v>
      </c>
      <c r="I24" s="22">
        <f t="shared" si="36"/>
        <v>149.523836655</v>
      </c>
      <c r="J24" s="23">
        <f t="shared" si="30"/>
        <v>1.94691334725</v>
      </c>
      <c r="K24" s="23">
        <f t="shared" si="31"/>
        <v>20.3800989360765</v>
      </c>
      <c r="L24" s="23">
        <f t="shared" si="32"/>
        <v>22.3270122833265</v>
      </c>
      <c r="M24" s="24">
        <f t="shared" si="33"/>
        <v>2.6147052809999995</v>
      </c>
      <c r="N24" s="30">
        <f t="shared" si="34"/>
        <v>24.941717564326499</v>
      </c>
      <c r="O24" s="26"/>
      <c r="P24" s="31" t="s">
        <v>47</v>
      </c>
      <c r="Q24" s="40">
        <v>5.9999999999999995E-4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18" t="s">
        <v>48</v>
      </c>
      <c r="B25" s="19">
        <v>300</v>
      </c>
      <c r="C25" s="19">
        <v>1800</v>
      </c>
      <c r="D25" s="20">
        <f t="shared" si="25"/>
        <v>0.22499999999999998</v>
      </c>
      <c r="E25" s="21">
        <f t="shared" si="26"/>
        <v>164.24999999999997</v>
      </c>
      <c r="F25" s="20">
        <f t="shared" si="27"/>
        <v>9.6390000000000017E-2</v>
      </c>
      <c r="G25" s="21">
        <f t="shared" si="28"/>
        <v>17.513773830000005</v>
      </c>
      <c r="H25" s="20">
        <f t="shared" ref="H25:I25" si="37">F25+D25</f>
        <v>0.32139000000000001</v>
      </c>
      <c r="I25" s="22">
        <f t="shared" si="37"/>
        <v>181.76377382999999</v>
      </c>
      <c r="J25" s="23">
        <f t="shared" si="30"/>
        <v>2.4336132885000001</v>
      </c>
      <c r="K25" s="23">
        <f t="shared" si="31"/>
        <v>24.774402373028998</v>
      </c>
      <c r="L25" s="23">
        <f t="shared" si="32"/>
        <v>27.208015661528997</v>
      </c>
      <c r="M25" s="24">
        <f t="shared" si="33"/>
        <v>3.2683434660000001</v>
      </c>
      <c r="N25" s="30">
        <f t="shared" si="34"/>
        <v>30.476359127528998</v>
      </c>
      <c r="O25" s="26"/>
      <c r="P25" s="31" t="s">
        <v>49</v>
      </c>
      <c r="Q25" s="40">
        <v>5.9999999999999995E-4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18" t="s">
        <v>50</v>
      </c>
      <c r="B26" s="19">
        <v>400</v>
      </c>
      <c r="C26" s="19">
        <v>2400</v>
      </c>
      <c r="D26" s="20">
        <f t="shared" si="25"/>
        <v>0.30000000000000004</v>
      </c>
      <c r="E26" s="21">
        <f t="shared" si="26"/>
        <v>219.00000000000003</v>
      </c>
      <c r="F26" s="20">
        <f t="shared" si="27"/>
        <v>0.12852000000000002</v>
      </c>
      <c r="G26" s="21">
        <f t="shared" si="28"/>
        <v>23.351698440000007</v>
      </c>
      <c r="H26" s="20">
        <f t="shared" ref="H26:I26" si="38">F26+D26</f>
        <v>0.42852000000000007</v>
      </c>
      <c r="I26" s="22">
        <f t="shared" si="38"/>
        <v>242.35169844000004</v>
      </c>
      <c r="J26" s="23">
        <f t="shared" si="30"/>
        <v>3.2448177180000006</v>
      </c>
      <c r="K26" s="23">
        <f t="shared" si="31"/>
        <v>33.032536497372007</v>
      </c>
      <c r="L26" s="23">
        <f t="shared" si="32"/>
        <v>36.277354215372007</v>
      </c>
      <c r="M26" s="24">
        <f t="shared" si="33"/>
        <v>4.3577912880000005</v>
      </c>
      <c r="N26" s="30">
        <f t="shared" si="34"/>
        <v>40.635145503372009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18" t="s">
        <v>51</v>
      </c>
      <c r="B27" s="19">
        <v>480</v>
      </c>
      <c r="C27" s="19">
        <v>2800</v>
      </c>
      <c r="D27" s="20">
        <f t="shared" si="25"/>
        <v>0.36</v>
      </c>
      <c r="E27" s="21">
        <f t="shared" si="26"/>
        <v>262.8</v>
      </c>
      <c r="F27" s="20">
        <f t="shared" si="27"/>
        <v>0.14994000000000002</v>
      </c>
      <c r="G27" s="21">
        <f t="shared" si="28"/>
        <v>27.243648180000005</v>
      </c>
      <c r="H27" s="20">
        <f t="shared" ref="H27:I27" si="39">F27+D27</f>
        <v>0.50994000000000006</v>
      </c>
      <c r="I27" s="22">
        <f t="shared" si="39"/>
        <v>290.04364817999999</v>
      </c>
      <c r="J27" s="23">
        <f t="shared" si="30"/>
        <v>3.8613421710000009</v>
      </c>
      <c r="K27" s="23">
        <f t="shared" si="31"/>
        <v>39.532949246934002</v>
      </c>
      <c r="L27" s="23">
        <f t="shared" si="32"/>
        <v>43.394291417934006</v>
      </c>
      <c r="M27" s="24">
        <f t="shared" si="33"/>
        <v>5.1857838360000006</v>
      </c>
      <c r="N27" s="30">
        <f t="shared" si="34"/>
        <v>48.580075253934005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19">
        <v>600</v>
      </c>
      <c r="C28" s="19">
        <v>3400</v>
      </c>
      <c r="D28" s="20">
        <f t="shared" si="25"/>
        <v>0.44999999999999996</v>
      </c>
      <c r="E28" s="21">
        <f t="shared" si="26"/>
        <v>328.49999999999994</v>
      </c>
      <c r="F28" s="20">
        <f t="shared" si="27"/>
        <v>0.18207000000000001</v>
      </c>
      <c r="G28" s="21">
        <f t="shared" si="28"/>
        <v>33.081572790000003</v>
      </c>
      <c r="H28" s="20">
        <f t="shared" ref="H28:I28" si="40">F28+D28</f>
        <v>0.63206999999999991</v>
      </c>
      <c r="I28" s="22">
        <f t="shared" si="40"/>
        <v>361.58157278999994</v>
      </c>
      <c r="J28" s="23">
        <f t="shared" si="30"/>
        <v>4.7861288504999999</v>
      </c>
      <c r="K28" s="23">
        <f t="shared" si="31"/>
        <v>49.283568371276992</v>
      </c>
      <c r="L28" s="23">
        <f t="shared" si="32"/>
        <v>54.069697221776991</v>
      </c>
      <c r="M28" s="24">
        <f t="shared" si="33"/>
        <v>6.4277726579999985</v>
      </c>
      <c r="N28" s="30">
        <f t="shared" si="34"/>
        <v>60.497469879776986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18" t="s">
        <v>53</v>
      </c>
      <c r="B29" s="41">
        <f>ROUND(B28+((B30-B28)/(150-112.5))*(125-112.5),0)</f>
        <v>633</v>
      </c>
      <c r="C29" s="41">
        <f>ROUND(C28+((C30-C28)/(150-112.5))*(125-112.5),2)</f>
        <v>3766.67</v>
      </c>
      <c r="D29" s="20">
        <f t="shared" si="25"/>
        <v>0.47475000000000001</v>
      </c>
      <c r="E29" s="21">
        <f t="shared" si="26"/>
        <v>346.56750000000005</v>
      </c>
      <c r="F29" s="20">
        <f t="shared" si="27"/>
        <v>0.2017051785</v>
      </c>
      <c r="G29" s="21">
        <f t="shared" si="28"/>
        <v>36.649225817914505</v>
      </c>
      <c r="H29" s="20">
        <f t="shared" ref="H29:I29" si="41">F29+D29</f>
        <v>0.67645517850000003</v>
      </c>
      <c r="I29" s="22">
        <f t="shared" si="41"/>
        <v>383.21672581791455</v>
      </c>
      <c r="J29" s="23">
        <f t="shared" si="30"/>
        <v>5.122220079878776</v>
      </c>
      <c r="K29" s="23">
        <f t="shared" si="31"/>
        <v>52.232439728981753</v>
      </c>
      <c r="L29" s="23">
        <f t="shared" si="32"/>
        <v>57.354659808860532</v>
      </c>
      <c r="M29" s="24">
        <f t="shared" si="33"/>
        <v>6.8791432922378997</v>
      </c>
      <c r="N29" s="30">
        <f t="shared" si="34"/>
        <v>64.233803101098431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18" t="s">
        <v>54</v>
      </c>
      <c r="B30" s="19">
        <v>700</v>
      </c>
      <c r="C30" s="19">
        <v>4500</v>
      </c>
      <c r="D30" s="20">
        <f t="shared" si="25"/>
        <v>0.52499999999999991</v>
      </c>
      <c r="E30" s="21">
        <f t="shared" si="26"/>
        <v>383.24999999999994</v>
      </c>
      <c r="F30" s="20">
        <f t="shared" si="27"/>
        <v>0.24097500000000002</v>
      </c>
      <c r="G30" s="21">
        <f t="shared" si="28"/>
        <v>43.784434575000006</v>
      </c>
      <c r="H30" s="20">
        <f t="shared" ref="H30:I30" si="42">F30+D30</f>
        <v>0.76597499999999996</v>
      </c>
      <c r="I30" s="22">
        <f t="shared" si="42"/>
        <v>427.03443457499998</v>
      </c>
      <c r="J30" s="23">
        <f t="shared" si="30"/>
        <v>5.8000775962500004</v>
      </c>
      <c r="K30" s="23">
        <f t="shared" si="31"/>
        <v>58.204793432572501</v>
      </c>
      <c r="L30" s="23">
        <f t="shared" si="32"/>
        <v>64.004871028822507</v>
      </c>
      <c r="M30" s="24">
        <f t="shared" si="33"/>
        <v>7.7895061649999997</v>
      </c>
      <c r="N30" s="30">
        <f t="shared" si="34"/>
        <v>71.794377193822513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18" t="s">
        <v>55</v>
      </c>
      <c r="B31" s="19">
        <v>766</v>
      </c>
      <c r="C31" s="19">
        <v>4767</v>
      </c>
      <c r="D31" s="20">
        <f t="shared" si="25"/>
        <v>0.57450000000000001</v>
      </c>
      <c r="E31" s="21">
        <f t="shared" si="26"/>
        <v>419.38499999999999</v>
      </c>
      <c r="F31" s="20">
        <f t="shared" si="27"/>
        <v>0.25527285000000005</v>
      </c>
      <c r="G31" s="21">
        <f t="shared" si="28"/>
        <v>46.382311026450004</v>
      </c>
      <c r="H31" s="20">
        <f t="shared" ref="H31:I31" si="43">F31+D31</f>
        <v>0.82977285000000012</v>
      </c>
      <c r="I31" s="22">
        <f t="shared" si="43"/>
        <v>465.76731102644999</v>
      </c>
      <c r="J31" s="23">
        <f t="shared" si="30"/>
        <v>6.2831644861275011</v>
      </c>
      <c r="K31" s="23">
        <f t="shared" si="31"/>
        <v>63.484084492905133</v>
      </c>
      <c r="L31" s="23">
        <f t="shared" si="32"/>
        <v>69.76724897903263</v>
      </c>
      <c r="M31" s="24">
        <f t="shared" si="33"/>
        <v>8.4382920207900014</v>
      </c>
      <c r="N31" s="30">
        <f t="shared" si="34"/>
        <v>78.205540999822631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18" t="s">
        <v>56</v>
      </c>
      <c r="B32" s="19">
        <v>833</v>
      </c>
      <c r="C32" s="19">
        <v>5033</v>
      </c>
      <c r="D32" s="20">
        <f t="shared" si="25"/>
        <v>0.62474999999999992</v>
      </c>
      <c r="E32" s="21">
        <f t="shared" si="26"/>
        <v>456.06749999999994</v>
      </c>
      <c r="F32" s="20">
        <f t="shared" si="27"/>
        <v>0.26951715000000004</v>
      </c>
      <c r="G32" s="21">
        <f t="shared" si="28"/>
        <v>48.97045760355001</v>
      </c>
      <c r="H32" s="20">
        <f t="shared" ref="H32:I32" si="44">F32+D32</f>
        <v>0.8942671499999999</v>
      </c>
      <c r="I32" s="22">
        <f t="shared" si="44"/>
        <v>505.03795760354996</v>
      </c>
      <c r="J32" s="23">
        <f t="shared" si="30"/>
        <v>6.7715249998724998</v>
      </c>
      <c r="K32" s="23">
        <f t="shared" si="31"/>
        <v>68.836673621363857</v>
      </c>
      <c r="L32" s="23">
        <f t="shared" si="32"/>
        <v>75.608198621236355</v>
      </c>
      <c r="M32" s="24">
        <f t="shared" si="33"/>
        <v>9.0941603552099988</v>
      </c>
      <c r="N32" s="30">
        <f t="shared" si="34"/>
        <v>84.702358976446348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18" t="s">
        <v>57</v>
      </c>
      <c r="B33" s="19">
        <v>900</v>
      </c>
      <c r="C33" s="19">
        <v>5300</v>
      </c>
      <c r="D33" s="20">
        <f t="shared" si="25"/>
        <v>0.67500000000000004</v>
      </c>
      <c r="E33" s="21">
        <f t="shared" si="26"/>
        <v>492.75</v>
      </c>
      <c r="F33" s="20">
        <f t="shared" si="27"/>
        <v>0.28381500000000004</v>
      </c>
      <c r="G33" s="21">
        <f t="shared" si="28"/>
        <v>51.568334055000015</v>
      </c>
      <c r="H33" s="20">
        <f t="shared" ref="H33:I33" si="45">F33+D33</f>
        <v>0.95881500000000008</v>
      </c>
      <c r="I33" s="22">
        <f t="shared" si="45"/>
        <v>544.31833405500004</v>
      </c>
      <c r="J33" s="23">
        <f t="shared" si="30"/>
        <v>7.2602910022500016</v>
      </c>
      <c r="K33" s="23">
        <f t="shared" si="31"/>
        <v>74.19058893169651</v>
      </c>
      <c r="L33" s="23">
        <f t="shared" si="32"/>
        <v>81.45087993394651</v>
      </c>
      <c r="M33" s="24">
        <f t="shared" si="33"/>
        <v>9.7505732609999995</v>
      </c>
      <c r="N33" s="30">
        <f t="shared" si="34"/>
        <v>91.201453194946509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967</v>
      </c>
      <c r="C34" s="19">
        <v>5633</v>
      </c>
      <c r="D34" s="20">
        <f t="shared" si="25"/>
        <v>0.72524999999999995</v>
      </c>
      <c r="E34" s="21">
        <f t="shared" si="26"/>
        <v>529.4325</v>
      </c>
      <c r="F34" s="20">
        <f t="shared" si="27"/>
        <v>0.30164714999999998</v>
      </c>
      <c r="G34" s="21">
        <f t="shared" si="28"/>
        <v>54.808382213549997</v>
      </c>
      <c r="H34" s="20">
        <f t="shared" ref="H34:I34" si="46">F34+D34</f>
        <v>1.0268971499999999</v>
      </c>
      <c r="I34" s="22">
        <f t="shared" si="46"/>
        <v>584.24088221354998</v>
      </c>
      <c r="J34" s="23">
        <f t="shared" si="30"/>
        <v>7.7758192543725002</v>
      </c>
      <c r="K34" s="23">
        <f t="shared" si="31"/>
        <v>79.632032245706867</v>
      </c>
      <c r="L34" s="23">
        <f t="shared" si="32"/>
        <v>87.407851500079374</v>
      </c>
      <c r="M34" s="24">
        <f t="shared" si="33"/>
        <v>10.442927877209998</v>
      </c>
      <c r="N34" s="30">
        <f t="shared" si="34"/>
        <v>97.850779377289371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18" t="s">
        <v>59</v>
      </c>
      <c r="B35" s="19">
        <v>1100</v>
      </c>
      <c r="C35" s="19">
        <v>6300</v>
      </c>
      <c r="D35" s="20">
        <f t="shared" si="25"/>
        <v>0.82500000000000007</v>
      </c>
      <c r="E35" s="21">
        <f t="shared" si="26"/>
        <v>602.25000000000011</v>
      </c>
      <c r="F35" s="20">
        <f t="shared" si="27"/>
        <v>0.33736500000000003</v>
      </c>
      <c r="G35" s="21">
        <f t="shared" si="28"/>
        <v>61.298208405000011</v>
      </c>
      <c r="H35" s="20">
        <f t="shared" ref="H35:I35" si="47">F35+D35</f>
        <v>1.1623650000000001</v>
      </c>
      <c r="I35" s="22">
        <f t="shared" si="47"/>
        <v>663.54820840500008</v>
      </c>
      <c r="J35" s="23">
        <f t="shared" si="30"/>
        <v>8.8016021347500022</v>
      </c>
      <c r="K35" s="23">
        <f t="shared" si="31"/>
        <v>90.441620805601517</v>
      </c>
      <c r="L35" s="23">
        <f t="shared" si="32"/>
        <v>99.243222940351515</v>
      </c>
      <c r="M35" s="24">
        <f t="shared" si="33"/>
        <v>11.820554631</v>
      </c>
      <c r="N35" s="30">
        <f t="shared" si="34"/>
        <v>111.06377757135152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18" t="s">
        <v>60</v>
      </c>
      <c r="B36" s="19">
        <v>1750</v>
      </c>
      <c r="C36" s="19">
        <v>6950</v>
      </c>
      <c r="D36" s="20">
        <f t="shared" si="25"/>
        <v>1.3125</v>
      </c>
      <c r="E36" s="21">
        <f t="shared" si="26"/>
        <v>958.125</v>
      </c>
      <c r="F36" s="20">
        <f t="shared" si="27"/>
        <v>0.37217250000000002</v>
      </c>
      <c r="G36" s="21">
        <f t="shared" si="28"/>
        <v>67.622626732499995</v>
      </c>
      <c r="H36" s="20">
        <f t="shared" ref="H36:I36" si="48">F36+D36</f>
        <v>1.6846725</v>
      </c>
      <c r="I36" s="22">
        <f t="shared" si="48"/>
        <v>1025.7476267325001</v>
      </c>
      <c r="J36" s="23">
        <f t="shared" si="30"/>
        <v>12.756592870875002</v>
      </c>
      <c r="K36" s="23">
        <f t="shared" si="31"/>
        <v>139.80940152363976</v>
      </c>
      <c r="L36" s="23">
        <f t="shared" si="32"/>
        <v>152.56599439451477</v>
      </c>
      <c r="M36" s="24">
        <f t="shared" si="33"/>
        <v>17.132108521500001</v>
      </c>
      <c r="N36" s="30">
        <f t="shared" si="34"/>
        <v>169.69810291601476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18" t="s">
        <v>61</v>
      </c>
      <c r="B37" s="19">
        <v>2075</v>
      </c>
      <c r="C37" s="19">
        <v>7275</v>
      </c>
      <c r="D37" s="20">
        <f t="shared" si="25"/>
        <v>1.5562500000000001</v>
      </c>
      <c r="E37" s="21">
        <f t="shared" si="26"/>
        <v>1136.0625000000002</v>
      </c>
      <c r="F37" s="20">
        <f t="shared" si="27"/>
        <v>0.38957625000000007</v>
      </c>
      <c r="G37" s="21">
        <f t="shared" si="28"/>
        <v>70.784835896250001</v>
      </c>
      <c r="H37" s="20">
        <f t="shared" ref="H37:I37" si="49">F37+D37</f>
        <v>1.9458262500000001</v>
      </c>
      <c r="I37" s="22">
        <f t="shared" si="49"/>
        <v>1206.8473358962501</v>
      </c>
      <c r="J37" s="23">
        <f t="shared" si="30"/>
        <v>14.734088238937503</v>
      </c>
      <c r="K37" s="23">
        <f t="shared" si="31"/>
        <v>164.49329188265889</v>
      </c>
      <c r="L37" s="23">
        <f t="shared" si="32"/>
        <v>179.22738012159641</v>
      </c>
      <c r="M37" s="24">
        <f t="shared" si="33"/>
        <v>19.787885466750001</v>
      </c>
      <c r="N37" s="30">
        <f t="shared" si="34"/>
        <v>199.01526558834641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18" t="s">
        <v>62</v>
      </c>
      <c r="B38" s="19">
        <v>2400</v>
      </c>
      <c r="C38" s="19">
        <v>7600</v>
      </c>
      <c r="D38" s="20">
        <f t="shared" si="25"/>
        <v>1.7999999999999998</v>
      </c>
      <c r="E38" s="21">
        <f t="shared" si="26"/>
        <v>1313.9999999999998</v>
      </c>
      <c r="F38" s="20">
        <f t="shared" si="27"/>
        <v>0.40698000000000001</v>
      </c>
      <c r="G38" s="21">
        <f t="shared" si="28"/>
        <v>73.947045059999994</v>
      </c>
      <c r="H38" s="20">
        <f t="shared" ref="H38:I38" si="50">F38+D38</f>
        <v>2.2069799999999997</v>
      </c>
      <c r="I38" s="22">
        <f t="shared" si="50"/>
        <v>1387.9470450599997</v>
      </c>
      <c r="J38" s="23">
        <f t="shared" si="30"/>
        <v>16.711583606999998</v>
      </c>
      <c r="K38" s="23">
        <f t="shared" si="31"/>
        <v>189.17718224167797</v>
      </c>
      <c r="L38" s="23">
        <f t="shared" si="32"/>
        <v>205.88876584867796</v>
      </c>
      <c r="M38" s="24">
        <f t="shared" si="33"/>
        <v>22.443662411999995</v>
      </c>
      <c r="N38" s="30">
        <f t="shared" si="34"/>
        <v>228.33242826067794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18" t="s">
        <v>63</v>
      </c>
      <c r="B39" s="19">
        <v>3000</v>
      </c>
      <c r="C39" s="19">
        <v>12000</v>
      </c>
      <c r="D39" s="20">
        <f t="shared" si="25"/>
        <v>2.25</v>
      </c>
      <c r="E39" s="21">
        <f t="shared" si="26"/>
        <v>1642.5</v>
      </c>
      <c r="F39" s="20">
        <f t="shared" si="27"/>
        <v>0.64260000000000006</v>
      </c>
      <c r="G39" s="21">
        <f t="shared" si="28"/>
        <v>116.75849220000001</v>
      </c>
      <c r="H39" s="20">
        <f t="shared" ref="H39:I39" si="51">F39+D39</f>
        <v>2.8925999999999998</v>
      </c>
      <c r="I39" s="22">
        <f t="shared" si="51"/>
        <v>1759.2584922000001</v>
      </c>
      <c r="J39" s="23">
        <f t="shared" si="30"/>
        <v>21.90320109</v>
      </c>
      <c r="K39" s="23">
        <f t="shared" si="31"/>
        <v>239.78693248686002</v>
      </c>
      <c r="L39" s="23">
        <f t="shared" si="32"/>
        <v>261.69013357686003</v>
      </c>
      <c r="M39" s="24">
        <f t="shared" si="33"/>
        <v>29.416006439999997</v>
      </c>
      <c r="N39" s="30">
        <f t="shared" si="34"/>
        <v>291.10614001686002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18" t="s">
        <v>64</v>
      </c>
      <c r="B40" s="19">
        <v>3400</v>
      </c>
      <c r="C40" s="19">
        <v>13000</v>
      </c>
      <c r="D40" s="20">
        <f t="shared" si="25"/>
        <v>2.5499999999999998</v>
      </c>
      <c r="E40" s="21">
        <f t="shared" si="26"/>
        <v>1861.5</v>
      </c>
      <c r="F40" s="20">
        <f t="shared" si="27"/>
        <v>0.69615000000000005</v>
      </c>
      <c r="G40" s="21">
        <f t="shared" si="28"/>
        <v>126.48836655000001</v>
      </c>
      <c r="H40" s="20">
        <f t="shared" ref="H40:I40" si="52">F40+D40</f>
        <v>3.2461500000000001</v>
      </c>
      <c r="I40" s="22">
        <f t="shared" si="52"/>
        <v>1987.9883665499999</v>
      </c>
      <c r="J40" s="23">
        <f t="shared" si="30"/>
        <v>24.580334722500002</v>
      </c>
      <c r="K40" s="23">
        <f t="shared" si="31"/>
        <v>270.96281436076498</v>
      </c>
      <c r="L40" s="23">
        <f t="shared" si="32"/>
        <v>295.54314908326501</v>
      </c>
      <c r="M40" s="24">
        <f t="shared" si="33"/>
        <v>33.011397809999998</v>
      </c>
      <c r="N40" s="30">
        <f t="shared" si="34"/>
        <v>328.55454689326501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18" t="s">
        <v>65</v>
      </c>
      <c r="B41" s="19">
        <v>4500</v>
      </c>
      <c r="C41" s="19">
        <v>18000</v>
      </c>
      <c r="D41" s="20">
        <f t="shared" si="25"/>
        <v>3.375</v>
      </c>
      <c r="E41" s="21">
        <f t="shared" si="26"/>
        <v>2463.75</v>
      </c>
      <c r="F41" s="20">
        <f t="shared" si="27"/>
        <v>0.96390000000000009</v>
      </c>
      <c r="G41" s="21">
        <f t="shared" si="28"/>
        <v>175.13773830000002</v>
      </c>
      <c r="H41" s="20">
        <f t="shared" ref="H41:I41" si="53">F41+D41</f>
        <v>4.3388999999999998</v>
      </c>
      <c r="I41" s="22">
        <f t="shared" si="53"/>
        <v>2638.8877382999999</v>
      </c>
      <c r="J41" s="23">
        <f t="shared" si="30"/>
        <v>32.854801635000001</v>
      </c>
      <c r="K41" s="23">
        <f t="shared" si="31"/>
        <v>359.68039873028999</v>
      </c>
      <c r="L41" s="23">
        <f t="shared" si="32"/>
        <v>392.53520036529</v>
      </c>
      <c r="M41" s="24">
        <f t="shared" si="33"/>
        <v>44.124009659999999</v>
      </c>
      <c r="N41" s="30">
        <f t="shared" si="34"/>
        <v>436.65921002529001</v>
      </c>
      <c r="O41" s="42"/>
      <c r="P41" s="43"/>
      <c r="Q41" s="43"/>
      <c r="R41" s="43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18" t="s">
        <v>66</v>
      </c>
      <c r="B42" s="19">
        <v>5400</v>
      </c>
      <c r="C42" s="19">
        <v>21000</v>
      </c>
      <c r="D42" s="20">
        <f t="shared" si="25"/>
        <v>4.0500000000000007</v>
      </c>
      <c r="E42" s="21">
        <f t="shared" si="26"/>
        <v>2956.5000000000005</v>
      </c>
      <c r="F42" s="20">
        <f t="shared" si="27"/>
        <v>1.1245500000000002</v>
      </c>
      <c r="G42" s="21">
        <f t="shared" si="28"/>
        <v>204.32736135000002</v>
      </c>
      <c r="H42" s="20">
        <f t="shared" ref="H42:I42" si="54">F42+D42</f>
        <v>5.1745500000000009</v>
      </c>
      <c r="I42" s="22">
        <f t="shared" si="54"/>
        <v>3160.8273613500005</v>
      </c>
      <c r="J42" s="23">
        <f t="shared" si="30"/>
        <v>39.18246878250001</v>
      </c>
      <c r="K42" s="23">
        <f t="shared" si="31"/>
        <v>430.82076935200507</v>
      </c>
      <c r="L42" s="23">
        <f t="shared" si="32"/>
        <v>470.00323813450507</v>
      </c>
      <c r="M42" s="24">
        <f t="shared" si="33"/>
        <v>52.622068770000006</v>
      </c>
      <c r="N42" s="30">
        <f t="shared" si="34"/>
        <v>522.62530690450512</v>
      </c>
      <c r="O42" s="42"/>
      <c r="P42" s="43"/>
      <c r="Q42" s="43"/>
      <c r="R42" s="43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18" t="s">
        <v>67</v>
      </c>
      <c r="B43" s="19">
        <v>6500</v>
      </c>
      <c r="C43" s="19">
        <v>25000</v>
      </c>
      <c r="D43" s="20">
        <f t="shared" si="25"/>
        <v>4.875</v>
      </c>
      <c r="E43" s="21">
        <f t="shared" si="26"/>
        <v>3558.75</v>
      </c>
      <c r="F43" s="20">
        <f t="shared" si="27"/>
        <v>1.3387500000000001</v>
      </c>
      <c r="G43" s="21">
        <f t="shared" si="28"/>
        <v>243.24685875000003</v>
      </c>
      <c r="H43" s="20">
        <f t="shared" ref="H43:I43" si="55">F43+D43</f>
        <v>6.2137500000000001</v>
      </c>
      <c r="I43" s="22">
        <f t="shared" si="55"/>
        <v>3801.9968587500002</v>
      </c>
      <c r="J43" s="23">
        <f t="shared" si="30"/>
        <v>47.051447062500003</v>
      </c>
      <c r="K43" s="23">
        <f t="shared" si="31"/>
        <v>518.21217184762509</v>
      </c>
      <c r="L43" s="23">
        <f t="shared" si="32"/>
        <v>565.26361891012505</v>
      </c>
      <c r="M43" s="24">
        <f t="shared" si="33"/>
        <v>63.190109249999999</v>
      </c>
      <c r="N43" s="30">
        <f t="shared" si="34"/>
        <v>628.45372816012502</v>
      </c>
      <c r="O43" s="42"/>
      <c r="P43" s="43"/>
      <c r="Q43" s="43"/>
      <c r="R43" s="43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18" t="s">
        <v>68</v>
      </c>
      <c r="B44" s="19">
        <v>7700</v>
      </c>
      <c r="C44" s="19">
        <v>29000</v>
      </c>
      <c r="D44" s="20">
        <f t="shared" si="25"/>
        <v>5.7750000000000004</v>
      </c>
      <c r="E44" s="21">
        <f t="shared" si="26"/>
        <v>4215.75</v>
      </c>
      <c r="F44" s="20">
        <f t="shared" si="27"/>
        <v>1.5529500000000001</v>
      </c>
      <c r="G44" s="21">
        <f t="shared" si="28"/>
        <v>282.16635615000007</v>
      </c>
      <c r="H44" s="20">
        <f t="shared" ref="H44:I44" si="56">F44+D44</f>
        <v>7.3279500000000004</v>
      </c>
      <c r="I44" s="22">
        <f t="shared" si="56"/>
        <v>4497.91635615</v>
      </c>
      <c r="J44" s="23">
        <f t="shared" si="30"/>
        <v>55.488336592500005</v>
      </c>
      <c r="K44" s="23">
        <f t="shared" si="31"/>
        <v>613.06599934324504</v>
      </c>
      <c r="L44" s="23">
        <f t="shared" si="32"/>
        <v>668.55433593574503</v>
      </c>
      <c r="M44" s="24">
        <f t="shared" si="33"/>
        <v>74.520854729999996</v>
      </c>
      <c r="N44" s="30">
        <f t="shared" si="34"/>
        <v>743.07519066574503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">
        <v>69</v>
      </c>
      <c r="B45" s="19">
        <v>9500</v>
      </c>
      <c r="C45" s="19">
        <v>35000</v>
      </c>
      <c r="D45" s="20">
        <f t="shared" si="25"/>
        <v>7.125</v>
      </c>
      <c r="E45" s="21">
        <f t="shared" si="26"/>
        <v>5201.25</v>
      </c>
      <c r="F45" s="20">
        <f t="shared" si="27"/>
        <v>1.87425</v>
      </c>
      <c r="G45" s="21">
        <f t="shared" si="28"/>
        <v>340.54560225000006</v>
      </c>
      <c r="H45" s="20">
        <f t="shared" ref="H45:I45" si="57">F45+D45</f>
        <v>8.99925</v>
      </c>
      <c r="I45" s="22">
        <f t="shared" si="57"/>
        <v>5541.7956022500002</v>
      </c>
      <c r="J45" s="23">
        <f t="shared" si="30"/>
        <v>68.143670887500008</v>
      </c>
      <c r="K45" s="23">
        <f t="shared" si="31"/>
        <v>755.34674058667508</v>
      </c>
      <c r="L45" s="23">
        <f t="shared" si="32"/>
        <v>823.49041147417506</v>
      </c>
      <c r="M45" s="24">
        <f t="shared" si="33"/>
        <v>91.516972949999996</v>
      </c>
      <c r="N45" s="30">
        <f t="shared" si="34"/>
        <v>915.00738442417503</v>
      </c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44" t="s">
        <v>70</v>
      </c>
      <c r="B46" s="45">
        <v>11000</v>
      </c>
      <c r="C46" s="46">
        <v>39000</v>
      </c>
      <c r="D46" s="47">
        <f t="shared" si="25"/>
        <v>8.25</v>
      </c>
      <c r="E46" s="48">
        <f t="shared" si="26"/>
        <v>6022.5</v>
      </c>
      <c r="F46" s="47">
        <f t="shared" si="27"/>
        <v>2.0884499999999999</v>
      </c>
      <c r="G46" s="48">
        <f t="shared" si="28"/>
        <v>379.46509965000001</v>
      </c>
      <c r="H46" s="47">
        <f t="shared" ref="H46:I46" si="58">F46+D46</f>
        <v>10.33845</v>
      </c>
      <c r="I46" s="49">
        <f t="shared" si="58"/>
        <v>6401.9650996500004</v>
      </c>
      <c r="J46" s="50">
        <f t="shared" si="30"/>
        <v>78.284294167500008</v>
      </c>
      <c r="K46" s="50">
        <f t="shared" si="31"/>
        <v>872.58784308229508</v>
      </c>
      <c r="L46" s="50">
        <f t="shared" si="32"/>
        <v>950.87213724979506</v>
      </c>
      <c r="M46" s="51">
        <f t="shared" si="33"/>
        <v>105.13583342999999</v>
      </c>
      <c r="N46" s="52">
        <f t="shared" si="34"/>
        <v>1056.0079706797951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/>
      <c r="B47" s="4"/>
      <c r="C47" s="4"/>
      <c r="D47" s="4"/>
      <c r="E47" s="4"/>
      <c r="F47" s="4"/>
      <c r="G47" s="4"/>
      <c r="H47" s="53"/>
      <c r="I47" s="4"/>
      <c r="J47" s="54"/>
      <c r="K47" s="54"/>
      <c r="L47" s="54"/>
      <c r="M47" s="5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  <c r="M48" s="4"/>
      <c r="N48" s="5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 t="s">
        <v>16</v>
      </c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5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75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6" t="s">
        <v>94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6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6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77</v>
      </c>
      <c r="B55" s="4"/>
      <c r="C55" s="5"/>
      <c r="D55" s="53"/>
      <c r="E55" s="53"/>
      <c r="F55" s="53"/>
      <c r="G55" s="53"/>
      <c r="H55" s="5"/>
      <c r="I55" s="5"/>
      <c r="J55" s="5"/>
      <c r="K55" s="5"/>
      <c r="L55" s="5"/>
      <c r="M55" s="3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78</v>
      </c>
      <c r="B56" s="4"/>
      <c r="C56" s="5"/>
      <c r="D56" s="53"/>
      <c r="E56" s="53"/>
      <c r="F56" s="53"/>
      <c r="G56" s="53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 t="s">
        <v>79</v>
      </c>
      <c r="B57" s="4"/>
      <c r="C57" s="4"/>
      <c r="D57" s="53"/>
      <c r="E57" s="53"/>
      <c r="F57" s="53"/>
      <c r="G57" s="53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80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6"/>
      <c r="M58" s="57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6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 t="s">
        <v>81</v>
      </c>
      <c r="B60" s="4"/>
      <c r="C60" s="5"/>
      <c r="D60" s="53"/>
      <c r="E60" s="53"/>
      <c r="F60" s="53"/>
      <c r="G60" s="5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 t="s">
        <v>82</v>
      </c>
      <c r="B61" s="4"/>
      <c r="C61" s="5"/>
      <c r="D61" s="53"/>
      <c r="E61" s="53"/>
      <c r="F61" s="53"/>
      <c r="G61" s="5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53"/>
      <c r="E62" s="53"/>
      <c r="F62" s="53"/>
      <c r="G62" s="5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53"/>
      <c r="E63" s="53"/>
      <c r="F63" s="53"/>
      <c r="G63" s="5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4"/>
      <c r="C64" s="5"/>
      <c r="D64" s="53"/>
      <c r="E64" s="53"/>
      <c r="F64" s="53"/>
      <c r="G64" s="5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4"/>
      <c r="C65" s="5"/>
      <c r="D65" s="53"/>
      <c r="E65" s="53"/>
      <c r="F65" s="53"/>
      <c r="G65" s="5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3"/>
      <c r="E66" s="53"/>
      <c r="F66" s="53"/>
      <c r="G66" s="5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3"/>
      <c r="E67" s="53"/>
      <c r="F67" s="53"/>
      <c r="G67" s="5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3"/>
      <c r="E68" s="53"/>
      <c r="F68" s="53"/>
      <c r="G68" s="5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3"/>
      <c r="E69" s="53"/>
      <c r="F69" s="53"/>
      <c r="G69" s="5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3"/>
      <c r="E70" s="53"/>
      <c r="F70" s="53"/>
      <c r="G70" s="5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3"/>
      <c r="E71" s="53"/>
      <c r="F71" s="53"/>
      <c r="G71" s="5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3"/>
      <c r="E72" s="53"/>
      <c r="F72" s="53"/>
      <c r="G72" s="5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3"/>
      <c r="E73" s="53"/>
      <c r="F73" s="53"/>
      <c r="G73" s="5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3"/>
      <c r="E74" s="53"/>
      <c r="F74" s="53"/>
      <c r="G74" s="5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3"/>
      <c r="G75" s="5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5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</row>
    <row r="261" spans="1:26" ht="15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</row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11:T1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95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96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87.7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'2026-FULL'!J5</f>
        <v>7.5703366666666669</v>
      </c>
      <c r="E11" s="73">
        <f>'2026-FULL'!K5</f>
        <v>0.1363</v>
      </c>
      <c r="F11" s="74" t="str">
        <f>'2026-FULL'!L5</f>
        <v xml:space="preserve"> </v>
      </c>
      <c r="G11" s="73">
        <f>'2026-FULL'!M5</f>
        <v>7.9737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'2026-FULL'!B6</f>
        <v>58</v>
      </c>
      <c r="C12" s="19">
        <f>'2026-FULL'!C6</f>
        <v>243</v>
      </c>
      <c r="D12" s="76">
        <f>'2026-FULL'!J6</f>
        <v>0.42781978642550006</v>
      </c>
      <c r="E12" s="77">
        <f>'2026-FULL'!K6</f>
        <v>4.6504686953589154</v>
      </c>
      <c r="F12" s="77">
        <f>'2026-FULL'!L6</f>
        <v>5.0782884817844156</v>
      </c>
      <c r="G12" s="77">
        <f>'2026-FULL'!M6</f>
        <v>0.45061491730500003</v>
      </c>
      <c r="H12" s="78">
        <f>'2026-FULL'!N6</f>
        <v>5.5289033990894154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'2026-FULL'!B7</f>
        <v>150</v>
      </c>
      <c r="C13" s="19">
        <f>'2026-FULL'!C7</f>
        <v>900</v>
      </c>
      <c r="D13" s="76">
        <f>'2026-FULL'!J7</f>
        <v>1.2165152506500001</v>
      </c>
      <c r="E13" s="77">
        <f>'2026-FULL'!K7</f>
        <v>12.387201186514499</v>
      </c>
      <c r="F13" s="77">
        <f>'2026-FULL'!L7</f>
        <v>13.603716437164499</v>
      </c>
      <c r="G13" s="77">
        <f>'2026-FULL'!M7</f>
        <v>1.2813337215</v>
      </c>
      <c r="H13" s="78">
        <f>'2026-FULL'!N7</f>
        <v>14.885050158664498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'2026-FULL'!B8</f>
        <v>200</v>
      </c>
      <c r="C14" s="19">
        <f>'2026-FULL'!C8</f>
        <v>1200</v>
      </c>
      <c r="D14" s="76">
        <f>'2026-FULL'!J8</f>
        <v>1.6220203342000004</v>
      </c>
      <c r="E14" s="77">
        <f>'2026-FULL'!K8</f>
        <v>16.516268248686004</v>
      </c>
      <c r="F14" s="77">
        <f>'2026-FULL'!L8</f>
        <v>18.138288582886005</v>
      </c>
      <c r="G14" s="77">
        <f>'2026-FULL'!M8</f>
        <v>1.7084449620000002</v>
      </c>
      <c r="H14" s="78">
        <f>'2026-FULL'!N8</f>
        <v>19.846733544886007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'2026-FULL'!B9</f>
        <v>250</v>
      </c>
      <c r="C15" s="19">
        <f>'2026-FULL'!C9</f>
        <v>1600</v>
      </c>
      <c r="D15" s="76">
        <f>'2026-FULL'!J9</f>
        <v>2.0680645705999998</v>
      </c>
      <c r="E15" s="77">
        <f>'2026-FULL'!K9</f>
        <v>20.777953498248003</v>
      </c>
      <c r="F15" s="77">
        <f>'2026-FULL'!L9</f>
        <v>22.846018068848004</v>
      </c>
      <c r="G15" s="77">
        <f>'2026-FULL'!M9</f>
        <v>2.1782553659999997</v>
      </c>
      <c r="H15" s="78">
        <f>'2026-FULL'!N9</f>
        <v>25.024273434848002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'2026-FULL'!B10</f>
        <v>350</v>
      </c>
      <c r="C16" s="19">
        <f>'2026-FULL'!C10</f>
        <v>1900</v>
      </c>
      <c r="D16" s="76">
        <f>'2026-FULL'!J10</f>
        <v>2.7574572791499996</v>
      </c>
      <c r="E16" s="77">
        <f>'2026-FULL'!K10</f>
        <v>28.638233060419498</v>
      </c>
      <c r="F16" s="77">
        <f>'2026-FULL'!L10</f>
        <v>31.395690339569498</v>
      </c>
      <c r="G16" s="77">
        <f>'2026-FULL'!M10</f>
        <v>2.9043803564999995</v>
      </c>
      <c r="H16" s="78">
        <f>'2026-FULL'!N10</f>
        <v>34.300070696069497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'2026-FULL'!B11</f>
        <v>400</v>
      </c>
      <c r="C17" s="19">
        <f>'2026-FULL'!C11</f>
        <v>2600</v>
      </c>
      <c r="D17" s="76">
        <f>'2026-FULL'!J11</f>
        <v>3.3251189741000005</v>
      </c>
      <c r="E17" s="77">
        <f>'2026-FULL'!K11</f>
        <v>33.297772872153004</v>
      </c>
      <c r="F17" s="77">
        <f>'2026-FULL'!L11</f>
        <v>36.622891846253005</v>
      </c>
      <c r="G17" s="77">
        <f>'2026-FULL'!M11</f>
        <v>3.5022882510000004</v>
      </c>
      <c r="H17" s="78">
        <f>'2026-FULL'!N11</f>
        <v>40.125180097253008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'2026-FULL'!B12</f>
        <v>447</v>
      </c>
      <c r="C18" s="19">
        <f>'2026-FULL'!C12</f>
        <v>2936</v>
      </c>
      <c r="D18" s="76">
        <f>'2026-FULL'!J12</f>
        <v>3.7281848951760006</v>
      </c>
      <c r="E18" s="77">
        <f>'2026-FULL'!K12</f>
        <v>37.250709731785079</v>
      </c>
      <c r="F18" s="77">
        <f>'2026-FULL'!L12</f>
        <v>40.978894626961079</v>
      </c>
      <c r="G18" s="77">
        <f>'2026-FULL'!M12</f>
        <v>3.9268303653600003</v>
      </c>
      <c r="H18" s="78">
        <f>'2026-FULL'!N12</f>
        <v>44.905724992321076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'2026-FULL'!B13</f>
        <v>525</v>
      </c>
      <c r="C19" s="19">
        <f>'2026-FULL'!C13</f>
        <v>3500</v>
      </c>
      <c r="D19" s="76">
        <f>'2026-FULL'!J13</f>
        <v>4.39969041225</v>
      </c>
      <c r="E19" s="77">
        <f>'2026-FULL'!K13</f>
        <v>43.819367808667508</v>
      </c>
      <c r="F19" s="77">
        <f>'2026-FULL'!L13</f>
        <v>48.21905822091751</v>
      </c>
      <c r="G19" s="77">
        <f>'2026-FULL'!M13</f>
        <v>4.6341150974999996</v>
      </c>
      <c r="H19" s="78">
        <f>'2026-FULL'!N13</f>
        <v>52.853173318417511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'2026-FULL'!B14</f>
        <v>650</v>
      </c>
      <c r="C20" s="19">
        <f>'2026-FULL'!C14</f>
        <v>4400</v>
      </c>
      <c r="D20" s="76">
        <f>'2026-FULL'!J14</f>
        <v>5.4742618504000014</v>
      </c>
      <c r="E20" s="77">
        <f>'2026-FULL'!K14</f>
        <v>54.340962745181997</v>
      </c>
      <c r="F20" s="77">
        <f>'2026-FULL'!L14</f>
        <v>59.815224595581995</v>
      </c>
      <c r="G20" s="77">
        <f>'2026-FULL'!M14</f>
        <v>5.7659419440000006</v>
      </c>
      <c r="H20" s="78">
        <f>'2026-FULL'!N14</f>
        <v>65.581166539582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'2026-FULL'!B15</f>
        <v>665</v>
      </c>
      <c r="C21" s="19">
        <f>'2026-FULL'!C15</f>
        <v>4496</v>
      </c>
      <c r="D21" s="76">
        <f>'2026-FULL'!J15</f>
        <v>5.5983457246360002</v>
      </c>
      <c r="E21" s="77">
        <f>'2026-FULL'!K15</f>
        <v>55.587639955076888</v>
      </c>
      <c r="F21" s="77">
        <f>'2026-FULL'!L15</f>
        <v>61.185985679712886</v>
      </c>
      <c r="G21" s="77">
        <f>'2026-FULL'!M15</f>
        <v>5.8966372659599999</v>
      </c>
      <c r="H21" s="78">
        <f>'2026-FULL'!N15</f>
        <v>67.082622945672881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'2026-FULL'!B16</f>
        <v>696</v>
      </c>
      <c r="C22" s="19">
        <f>'2026-FULL'!C16</f>
        <v>4700</v>
      </c>
      <c r="D22" s="76">
        <f>'2026-FULL'!J16</f>
        <v>5.8570559239500009</v>
      </c>
      <c r="E22" s="77">
        <f>'2026-FULL'!K16</f>
        <v>58.171532807353508</v>
      </c>
      <c r="F22" s="77">
        <f>'2026-FULL'!L16</f>
        <v>64.028588731303515</v>
      </c>
      <c r="G22" s="77">
        <f>'2026-FULL'!M16</f>
        <v>6.1691320845000002</v>
      </c>
      <c r="H22" s="78">
        <f>'2026-FULL'!N16</f>
        <v>70.197720815803521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'2026-FULL'!B17</f>
        <v>748</v>
      </c>
      <c r="C23" s="19">
        <f>'2026-FULL'!C17</f>
        <v>5050</v>
      </c>
      <c r="D23" s="76">
        <f>'2026-FULL'!J17</f>
        <v>6.2941860889250005</v>
      </c>
      <c r="E23" s="77">
        <f>'2026-FULL'!K17</f>
        <v>62.516157463220253</v>
      </c>
      <c r="F23" s="77">
        <f>'2026-FULL'!L17</f>
        <v>68.810343552145255</v>
      </c>
      <c r="G23" s="77">
        <f>'2026-FULL'!M17</f>
        <v>6.6295534567500001</v>
      </c>
      <c r="H23" s="78">
        <f>'2026-FULL'!N17</f>
        <v>75.439897008895258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'2026-FULL'!B18</f>
        <v>800</v>
      </c>
      <c r="C24" s="19">
        <f>'2026-FULL'!C18</f>
        <v>5400</v>
      </c>
      <c r="D24" s="76">
        <f>'2026-FULL'!J18</f>
        <v>6.7313162539000011</v>
      </c>
      <c r="E24" s="77">
        <f>'2026-FULL'!K18</f>
        <v>66.86078211908702</v>
      </c>
      <c r="F24" s="77">
        <f>'2026-FULL'!L18</f>
        <v>73.592098372987024</v>
      </c>
      <c r="G24" s="77">
        <f>'2026-FULL'!M18</f>
        <v>7.0899748290000009</v>
      </c>
      <c r="H24" s="78">
        <f>'2026-FULL'!N18</f>
        <v>80.682073201987023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'2026-FULL'!B19</f>
        <v>920</v>
      </c>
      <c r="C25" s="19">
        <f>'2026-FULL'!C19</f>
        <v>6123</v>
      </c>
      <c r="D25" s="76">
        <f>'2026-FULL'!J19</f>
        <v>7.7057446290055012</v>
      </c>
      <c r="E25" s="77">
        <f>'2026-FULL'!K19</f>
        <v>76.774521613920328</v>
      </c>
      <c r="F25" s="77">
        <f>'2026-FULL'!L19</f>
        <v>84.480266242925836</v>
      </c>
      <c r="G25" s="77">
        <f>'2026-FULL'!M19</f>
        <v>8.1163227811050014</v>
      </c>
      <c r="H25" s="78">
        <f>'2026-FULL'!N19</f>
        <v>92.596589024030834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'2026-FULL'!B20</f>
        <v>1000</v>
      </c>
      <c r="C26" s="19">
        <f>'2026-FULL'!C20</f>
        <v>6600</v>
      </c>
      <c r="D26" s="76">
        <f>'2026-FULL'!J20</f>
        <v>8.3533365880999995</v>
      </c>
      <c r="E26" s="77">
        <f>'2026-FULL'!K20</f>
        <v>83.377050367773009</v>
      </c>
      <c r="F26" s="77">
        <f>'2026-FULL'!L20</f>
        <v>91.730386955873001</v>
      </c>
      <c r="G26" s="77">
        <f>'2026-FULL'!M20</f>
        <v>8.7984197909999988</v>
      </c>
      <c r="H26" s="78">
        <f>'2026-FULL'!N20</f>
        <v>100.528806746873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'2026-FULL'!B22</f>
        <v>83</v>
      </c>
      <c r="C28" s="19">
        <f>'2026-FULL'!C22</f>
        <v>400</v>
      </c>
      <c r="D28" s="76">
        <f>'2026-FULL'!J22</f>
        <v>0.63341006889999996</v>
      </c>
      <c r="E28" s="77">
        <f>'2026-FULL'!K22</f>
        <v>6.7242854995619998</v>
      </c>
      <c r="F28" s="77">
        <f>'2026-FULL'!L22</f>
        <v>7.3576955684619998</v>
      </c>
      <c r="G28" s="77">
        <f>'2026-FULL'!M22</f>
        <v>0.66715947899999994</v>
      </c>
      <c r="H28" s="78">
        <f>'2026-FULL'!N22</f>
        <v>8.0248550474619993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'2026-FULL'!B23</f>
        <v>125</v>
      </c>
      <c r="C29" s="19">
        <f>'2026-FULL'!C23</f>
        <v>650</v>
      </c>
      <c r="D29" s="76">
        <f>'2026-FULL'!J23</f>
        <v>0.97322355602499999</v>
      </c>
      <c r="E29" s="77">
        <f>'2026-FULL'!K23</f>
        <v>10.19004946803825</v>
      </c>
      <c r="F29" s="77">
        <f>'2026-FULL'!L23</f>
        <v>11.163273024063249</v>
      </c>
      <c r="G29" s="77">
        <f>'2026-FULL'!M23</f>
        <v>1.02507893775</v>
      </c>
      <c r="H29" s="78">
        <f>'2026-FULL'!N23</f>
        <v>12.18835196181325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'2026-FULL'!B24</f>
        <v>250</v>
      </c>
      <c r="C30" s="19">
        <f>'2026-FULL'!C24</f>
        <v>1300</v>
      </c>
      <c r="D30" s="76">
        <f>'2026-FULL'!J24</f>
        <v>1.94644711205</v>
      </c>
      <c r="E30" s="77">
        <f>'2026-FULL'!K24</f>
        <v>20.3800989360765</v>
      </c>
      <c r="F30" s="77">
        <f>'2026-FULL'!L24</f>
        <v>22.326546048126499</v>
      </c>
      <c r="G30" s="77">
        <f>'2026-FULL'!M24</f>
        <v>2.0501578755000001</v>
      </c>
      <c r="H30" s="78">
        <f>'2026-FULL'!N24</f>
        <v>24.376703923626501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'2026-FULL'!B25</f>
        <v>300</v>
      </c>
      <c r="C31" s="19">
        <f>'2026-FULL'!C25</f>
        <v>1800</v>
      </c>
      <c r="D31" s="76">
        <f>'2026-FULL'!J25</f>
        <v>2.4330305013000002</v>
      </c>
      <c r="E31" s="77">
        <f>'2026-FULL'!K25</f>
        <v>24.774402373028998</v>
      </c>
      <c r="F31" s="77">
        <f>'2026-FULL'!L25</f>
        <v>27.207432874328997</v>
      </c>
      <c r="G31" s="77">
        <f>'2026-FULL'!M25</f>
        <v>2.562667443</v>
      </c>
      <c r="H31" s="78">
        <f>'2026-FULL'!N25</f>
        <v>29.770100317328996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'2026-FULL'!B26</f>
        <v>400</v>
      </c>
      <c r="C32" s="19">
        <f>'2026-FULL'!C26</f>
        <v>2400</v>
      </c>
      <c r="D32" s="76">
        <f>'2026-FULL'!J26</f>
        <v>3.2440406684000007</v>
      </c>
      <c r="E32" s="77">
        <f>'2026-FULL'!K26</f>
        <v>33.032536497372007</v>
      </c>
      <c r="F32" s="77">
        <f>'2026-FULL'!L26</f>
        <v>36.276577165772011</v>
      </c>
      <c r="G32" s="77">
        <f>'2026-FULL'!M26</f>
        <v>3.4168899240000004</v>
      </c>
      <c r="H32" s="78">
        <f>'2026-FULL'!N26</f>
        <v>39.693467089772014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'2026-FULL'!B27</f>
        <v>480</v>
      </c>
      <c r="C33" s="19">
        <f>'2026-FULL'!C27</f>
        <v>2800</v>
      </c>
      <c r="D33" s="76">
        <f>'2026-FULL'!J27</f>
        <v>3.8604174798000006</v>
      </c>
      <c r="E33" s="77">
        <f>'2026-FULL'!K27</f>
        <v>39.532949246934002</v>
      </c>
      <c r="F33" s="77">
        <f>'2026-FULL'!L27</f>
        <v>43.393366726734001</v>
      </c>
      <c r="G33" s="77">
        <f>'2026-FULL'!M27</f>
        <v>4.0661085780000006</v>
      </c>
      <c r="H33" s="78">
        <f>'2026-FULL'!N27</f>
        <v>47.459475304733999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'2026-FULL'!B28</f>
        <v>600</v>
      </c>
      <c r="C34" s="19">
        <f>'2026-FULL'!C28</f>
        <v>3400</v>
      </c>
      <c r="D34" s="76">
        <f>'2026-FULL'!J28</f>
        <v>4.7849826968999993</v>
      </c>
      <c r="E34" s="77">
        <f>'2026-FULL'!K28</f>
        <v>49.283568371276992</v>
      </c>
      <c r="F34" s="77">
        <f>'2026-FULL'!L28</f>
        <v>54.068551068176994</v>
      </c>
      <c r="G34" s="77">
        <f>'2026-FULL'!M28</f>
        <v>5.0399365589999991</v>
      </c>
      <c r="H34" s="78">
        <f>'2026-FULL'!N28</f>
        <v>59.108487627176991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'2026-FULL'!B29</f>
        <v>633</v>
      </c>
      <c r="C35" s="21">
        <f>'2026-FULL'!C29</f>
        <v>3766.67</v>
      </c>
      <c r="D35" s="76">
        <f>'2026-FULL'!J29</f>
        <v>5.120993441155095</v>
      </c>
      <c r="E35" s="77">
        <f>'2026-FULL'!K29</f>
        <v>52.232439728981753</v>
      </c>
      <c r="F35" s="77">
        <f>'2026-FULL'!L29</f>
        <v>57.353433170136846</v>
      </c>
      <c r="G35" s="77">
        <f>'2026-FULL'!M29</f>
        <v>5.3938506568054505</v>
      </c>
      <c r="H35" s="78">
        <f>'2026-FULL'!N29</f>
        <v>62.747283826942294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'2026-FULL'!B30</f>
        <v>700</v>
      </c>
      <c r="C36" s="19">
        <f>'2026-FULL'!C30</f>
        <v>4500</v>
      </c>
      <c r="D36" s="76">
        <f>'2026-FULL'!J30</f>
        <v>5.7986886282499999</v>
      </c>
      <c r="E36" s="77">
        <f>'2026-FULL'!K30</f>
        <v>58.204793432572501</v>
      </c>
      <c r="F36" s="77">
        <f>'2026-FULL'!L30</f>
        <v>64.003482060822506</v>
      </c>
      <c r="G36" s="77">
        <f>'2026-FULL'!M30</f>
        <v>6.1076548575</v>
      </c>
      <c r="H36" s="78">
        <f>'2026-FULL'!N30</f>
        <v>70.111136918322501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'2026-FULL'!B31</f>
        <v>766</v>
      </c>
      <c r="C37" s="19">
        <f>'2026-FULL'!C31</f>
        <v>4767</v>
      </c>
      <c r="D37" s="76">
        <f>'2026-FULL'!J31</f>
        <v>6.2816598313595007</v>
      </c>
      <c r="E37" s="77">
        <f>'2026-FULL'!K31</f>
        <v>63.484084492905133</v>
      </c>
      <c r="F37" s="77">
        <f>'2026-FULL'!L31</f>
        <v>69.765744324264631</v>
      </c>
      <c r="G37" s="77">
        <f>'2026-FULL'!M31</f>
        <v>6.6163597740450006</v>
      </c>
      <c r="H37" s="78">
        <f>'2026-FULL'!N31</f>
        <v>76.382104098309625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'2026-FULL'!B32</f>
        <v>833</v>
      </c>
      <c r="C38" s="19">
        <f>'2026-FULL'!C32</f>
        <v>5033</v>
      </c>
      <c r="D38" s="76">
        <f>'2026-FULL'!J32</f>
        <v>6.7699033954404992</v>
      </c>
      <c r="E38" s="77">
        <f>'2026-FULL'!K32</f>
        <v>68.836673621363857</v>
      </c>
      <c r="F38" s="77">
        <f>'2026-FULL'!L32</f>
        <v>75.606577016804351</v>
      </c>
      <c r="G38" s="77">
        <f>'2026-FULL'!M32</f>
        <v>7.1306179739549993</v>
      </c>
      <c r="H38" s="78">
        <f>'2026-FULL'!N32</f>
        <v>82.737194990759349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'2026-FULL'!B33</f>
        <v>900</v>
      </c>
      <c r="C39" s="19">
        <f>'2026-FULL'!C33</f>
        <v>5300</v>
      </c>
      <c r="D39" s="76">
        <f>'2026-FULL'!J33</f>
        <v>7.2585523510500005</v>
      </c>
      <c r="E39" s="77">
        <f>'2026-FULL'!K33</f>
        <v>74.19058893169651</v>
      </c>
      <c r="F39" s="77">
        <f>'2026-FULL'!L33</f>
        <v>81.44914128274651</v>
      </c>
      <c r="G39" s="77">
        <f>'2026-FULL'!M33</f>
        <v>7.6453031655000006</v>
      </c>
      <c r="H39" s="78">
        <f>'2026-FULL'!N33</f>
        <v>89.094444448246506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'2026-FULL'!B34</f>
        <v>967</v>
      </c>
      <c r="C40" s="19">
        <f>'2026-FULL'!C34</f>
        <v>5633</v>
      </c>
      <c r="D40" s="76">
        <f>'2026-FULL'!J34</f>
        <v>7.7739571475405</v>
      </c>
      <c r="E40" s="77">
        <f>'2026-FULL'!K34</f>
        <v>79.632032245706867</v>
      </c>
      <c r="F40" s="77">
        <f>'2026-FULL'!L34</f>
        <v>87.405989393247367</v>
      </c>
      <c r="G40" s="77">
        <f>'2026-FULL'!M34</f>
        <v>8.1881698049549989</v>
      </c>
      <c r="H40" s="78">
        <f>'2026-FULL'!N34</f>
        <v>95.594159198202362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'2026-FULL'!B35</f>
        <v>1100</v>
      </c>
      <c r="C41" s="19">
        <f>'2026-FULL'!C35</f>
        <v>6300</v>
      </c>
      <c r="D41" s="76">
        <f>'2026-FULL'!J35</f>
        <v>8.7994943795500014</v>
      </c>
      <c r="E41" s="77">
        <f>'2026-FULL'!K35</f>
        <v>90.441620805601517</v>
      </c>
      <c r="F41" s="77">
        <f>'2026-FULL'!L35</f>
        <v>99.241115185151514</v>
      </c>
      <c r="G41" s="77">
        <f>'2026-FULL'!M35</f>
        <v>9.2683498005000011</v>
      </c>
      <c r="H41" s="78">
        <f>'2026-FULL'!N35</f>
        <v>108.50946498565152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'2026-FULL'!B36</f>
        <v>1750</v>
      </c>
      <c r="C42" s="19">
        <f>'2026-FULL'!C36</f>
        <v>6950</v>
      </c>
      <c r="D42" s="76">
        <f>'2026-FULL'!J36</f>
        <v>12.753537998075</v>
      </c>
      <c r="E42" s="77">
        <f>'2026-FULL'!K36</f>
        <v>139.80940152363976</v>
      </c>
      <c r="F42" s="77">
        <f>'2026-FULL'!L36</f>
        <v>152.56293952171475</v>
      </c>
      <c r="G42" s="77">
        <f>'2026-FULL'!M36</f>
        <v>13.43307311325</v>
      </c>
      <c r="H42" s="78">
        <f>'2026-FULL'!N36</f>
        <v>165.99601263496476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'2026-FULL'!B37</f>
        <v>2075</v>
      </c>
      <c r="C43" s="19">
        <f>'2026-FULL'!C37</f>
        <v>7275</v>
      </c>
      <c r="D43" s="76">
        <f>'2026-FULL'!J37</f>
        <v>14.730559807337501</v>
      </c>
      <c r="E43" s="77">
        <f>'2026-FULL'!K37</f>
        <v>164.49329188265889</v>
      </c>
      <c r="F43" s="77">
        <f>'2026-FULL'!L37</f>
        <v>179.22385168999639</v>
      </c>
      <c r="G43" s="77">
        <f>'2026-FULL'!M37</f>
        <v>15.515434769625001</v>
      </c>
      <c r="H43" s="78">
        <f>'2026-FULL'!N37</f>
        <v>194.73928645962138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'2026-FULL'!B38</f>
        <v>2400</v>
      </c>
      <c r="C44" s="19">
        <f>'2026-FULL'!C38</f>
        <v>7600</v>
      </c>
      <c r="D44" s="76">
        <f>'2026-FULL'!J38</f>
        <v>16.707581616599999</v>
      </c>
      <c r="E44" s="77">
        <f>'2026-FULL'!K38</f>
        <v>189.17718224167797</v>
      </c>
      <c r="F44" s="77">
        <f>'2026-FULL'!L38</f>
        <v>205.88476385827798</v>
      </c>
      <c r="G44" s="77">
        <f>'2026-FULL'!M38</f>
        <v>17.597796425999999</v>
      </c>
      <c r="H44" s="78">
        <f>'2026-FULL'!N38</f>
        <v>223.48256028427798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'2026-FULL'!B39</f>
        <v>3000</v>
      </c>
      <c r="C45" s="19">
        <f>'2026-FULL'!C39</f>
        <v>12000</v>
      </c>
      <c r="D45" s="76">
        <f>'2026-FULL'!J39</f>
        <v>21.897955841999998</v>
      </c>
      <c r="E45" s="77">
        <f>'2026-FULL'!K39</f>
        <v>239.78693248686002</v>
      </c>
      <c r="F45" s="77">
        <f>'2026-FULL'!L39</f>
        <v>261.68488832886004</v>
      </c>
      <c r="G45" s="77">
        <f>'2026-FULL'!M39</f>
        <v>23.06472462</v>
      </c>
      <c r="H45" s="78">
        <f>'2026-FULL'!N39</f>
        <v>284.74961294886003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'2026-FULL'!B40</f>
        <v>3400</v>
      </c>
      <c r="C46" s="19">
        <f>'2026-FULL'!C40</f>
        <v>13000</v>
      </c>
      <c r="D46" s="76">
        <f>'2026-FULL'!J40</f>
        <v>24.574448370500001</v>
      </c>
      <c r="E46" s="77">
        <f>'2026-FULL'!K40</f>
        <v>270.96281436076498</v>
      </c>
      <c r="F46" s="77">
        <f>'2026-FULL'!L40</f>
        <v>295.537262731265</v>
      </c>
      <c r="G46" s="77">
        <f>'2026-FULL'!M40</f>
        <v>25.883826255000002</v>
      </c>
      <c r="H46" s="78">
        <f>'2026-FULL'!N40</f>
        <v>321.42108898626498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'2026-FULL'!B41</f>
        <v>4500</v>
      </c>
      <c r="C47" s="19">
        <f>'2026-FULL'!C41</f>
        <v>18000</v>
      </c>
      <c r="D47" s="76">
        <f>'2026-FULL'!J41</f>
        <v>32.846933763000003</v>
      </c>
      <c r="E47" s="77">
        <f>'2026-FULL'!K41</f>
        <v>359.68039873028999</v>
      </c>
      <c r="F47" s="77">
        <f>'2026-FULL'!L41</f>
        <v>392.52733249328998</v>
      </c>
      <c r="G47" s="77">
        <f>'2026-FULL'!M41</f>
        <v>34.597086929999996</v>
      </c>
      <c r="H47" s="78">
        <f>'2026-FULL'!N41</f>
        <v>427.12441942328996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'2026-FULL'!B42</f>
        <v>5400</v>
      </c>
      <c r="C48" s="19">
        <f>'2026-FULL'!C42</f>
        <v>21000</v>
      </c>
      <c r="D48" s="76">
        <f>'2026-FULL'!J42</f>
        <v>39.173085598500009</v>
      </c>
      <c r="E48" s="77">
        <f>'2026-FULL'!K42</f>
        <v>430.82076935200507</v>
      </c>
      <c r="F48" s="77">
        <f>'2026-FULL'!L42</f>
        <v>469.99385495050507</v>
      </c>
      <c r="G48" s="77">
        <f>'2026-FULL'!M42</f>
        <v>41.260309335000009</v>
      </c>
      <c r="H48" s="78">
        <f>'2026-FULL'!N42</f>
        <v>511.25416428550506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'2026-FULL'!B43</f>
        <v>6500</v>
      </c>
      <c r="C49" s="19">
        <f>'2026-FULL'!C43</f>
        <v>25000</v>
      </c>
      <c r="D49" s="76">
        <f>'2026-FULL'!J43</f>
        <v>47.040179462499999</v>
      </c>
      <c r="E49" s="77">
        <f>'2026-FULL'!K43</f>
        <v>518.21217184762509</v>
      </c>
      <c r="F49" s="77">
        <f>'2026-FULL'!L43</f>
        <v>565.25235131012505</v>
      </c>
      <c r="G49" s="77">
        <f>'2026-FULL'!M43</f>
        <v>49.546578375000003</v>
      </c>
      <c r="H49" s="78">
        <f>'2026-FULL'!N43</f>
        <v>614.79892968512502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'2026-FULL'!B44</f>
        <v>7700</v>
      </c>
      <c r="C50" s="19">
        <f>'2026-FULL'!C44</f>
        <v>29000</v>
      </c>
      <c r="D50" s="76">
        <f>'2026-FULL'!J44</f>
        <v>55.475048576500008</v>
      </c>
      <c r="E50" s="77">
        <f>'2026-FULL'!K44</f>
        <v>613.06599934324504</v>
      </c>
      <c r="F50" s="77">
        <f>'2026-FULL'!L44</f>
        <v>668.5410479197451</v>
      </c>
      <c r="G50" s="77">
        <f>'2026-FULL'!M44</f>
        <v>58.430874915000004</v>
      </c>
      <c r="H50" s="78">
        <f>'2026-FULL'!N44</f>
        <v>726.9719228347451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'2026-FULL'!B45</f>
        <v>9500</v>
      </c>
      <c r="C51" s="19">
        <f>'2026-FULL'!C45</f>
        <v>35000</v>
      </c>
      <c r="D51" s="76">
        <f>'2026-FULL'!J45</f>
        <v>68.127352247499999</v>
      </c>
      <c r="E51" s="77">
        <f>'2026-FULL'!K45</f>
        <v>755.34674058667508</v>
      </c>
      <c r="F51" s="77">
        <f>'2026-FULL'!L45</f>
        <v>823.47409283417505</v>
      </c>
      <c r="G51" s="77">
        <f>'2026-FULL'!M45</f>
        <v>71.757319725000002</v>
      </c>
      <c r="H51" s="78">
        <f>'2026-FULL'!N45</f>
        <v>895.23141255917506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'2026-FULL'!B46</f>
        <v>11000</v>
      </c>
      <c r="C52" s="19">
        <f>'2026-FULL'!C46</f>
        <v>39000</v>
      </c>
      <c r="D52" s="76">
        <f>'2026-FULL'!J46</f>
        <v>78.265547111499998</v>
      </c>
      <c r="E52" s="77">
        <f>'2026-FULL'!K46</f>
        <v>872.58784308229508</v>
      </c>
      <c r="F52" s="77">
        <f>'2026-FULL'!L46</f>
        <v>950.85339019379512</v>
      </c>
      <c r="G52" s="77">
        <f>'2026-FULL'!M46</f>
        <v>82.435698764999998</v>
      </c>
      <c r="H52" s="78">
        <f>'2026-FULL'!N46</f>
        <v>1033.2890889587952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106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7.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'2027-FULL'!J5</f>
        <v>7.570973333333332</v>
      </c>
      <c r="E11" s="73">
        <f>'2027-FULL'!K5</f>
        <v>0.1363</v>
      </c>
      <c r="F11" s="74" t="str">
        <f>'2026-FULL'!L5</f>
        <v xml:space="preserve"> </v>
      </c>
      <c r="G11" s="73">
        <f>'2027-FULL'!M5</f>
        <v>8.4883000000000006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'2027-FULL'!B6</f>
        <v>58</v>
      </c>
      <c r="C12" s="19">
        <f>'2027-FULL'!C6</f>
        <v>243</v>
      </c>
      <c r="D12" s="76">
        <f>'2027-FULL'!J6</f>
        <v>0.42785576614599996</v>
      </c>
      <c r="E12" s="77">
        <f>'2027-FULL'!K6</f>
        <v>4.6504686953589154</v>
      </c>
      <c r="F12" s="77">
        <f>'2027-FULL'!L6</f>
        <v>5.0783244615049155</v>
      </c>
      <c r="G12" s="77">
        <f>'2027-FULL'!M6</f>
        <v>0.47969632699500009</v>
      </c>
      <c r="H12" s="78">
        <f>'2027-FULL'!N6</f>
        <v>5.5580207884999151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'2027-FULL'!B7</f>
        <v>150</v>
      </c>
      <c r="C13" s="19">
        <f>'2027-FULL'!C7</f>
        <v>900</v>
      </c>
      <c r="D13" s="76">
        <f>'2027-FULL'!J7</f>
        <v>1.2166175597999997</v>
      </c>
      <c r="E13" s="77">
        <f>'2027-FULL'!K7</f>
        <v>12.387201186514499</v>
      </c>
      <c r="F13" s="77">
        <f>'2027-FULL'!L7</f>
        <v>13.603818746314499</v>
      </c>
      <c r="G13" s="77">
        <f>'2027-FULL'!M7</f>
        <v>1.3640273685000002</v>
      </c>
      <c r="H13" s="78">
        <f>'2027-FULL'!N7</f>
        <v>14.967846114814499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'2027-FULL'!B8</f>
        <v>200</v>
      </c>
      <c r="C14" s="19">
        <f>'2027-FULL'!C8</f>
        <v>1200</v>
      </c>
      <c r="D14" s="76">
        <f>'2027-FULL'!J8</f>
        <v>1.6221567464</v>
      </c>
      <c r="E14" s="77">
        <f>'2027-FULL'!K8</f>
        <v>16.516268248686004</v>
      </c>
      <c r="F14" s="77">
        <f>'2027-FULL'!L8</f>
        <v>18.138424995086005</v>
      </c>
      <c r="G14" s="77">
        <f>'2027-FULL'!M8</f>
        <v>1.8187031580000004</v>
      </c>
      <c r="H14" s="78">
        <f>'2027-FULL'!N8</f>
        <v>19.957128153086007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'2027-FULL'!B9</f>
        <v>250</v>
      </c>
      <c r="C15" s="19">
        <f>'2027-FULL'!C9</f>
        <v>1600</v>
      </c>
      <c r="D15" s="76">
        <f>'2027-FULL'!J9</f>
        <v>2.0682384951999997</v>
      </c>
      <c r="E15" s="77">
        <f>'2027-FULL'!K9</f>
        <v>20.777953498248003</v>
      </c>
      <c r="F15" s="77">
        <f>'2027-FULL'!L9</f>
        <v>22.846191993448002</v>
      </c>
      <c r="G15" s="77">
        <f>'2027-FULL'!M9</f>
        <v>2.3188337940000001</v>
      </c>
      <c r="H15" s="78">
        <f>'2027-FULL'!N9</f>
        <v>25.165025787448002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'2027-FULL'!B10</f>
        <v>350</v>
      </c>
      <c r="C16" s="19">
        <f>'2027-FULL'!C10</f>
        <v>1900</v>
      </c>
      <c r="D16" s="76">
        <f>'2027-FULL'!J10</f>
        <v>2.7576891817999991</v>
      </c>
      <c r="E16" s="77">
        <f>'2027-FULL'!K10</f>
        <v>28.638233060419498</v>
      </c>
      <c r="F16" s="77">
        <f>'2027-FULL'!L10</f>
        <v>31.395922242219498</v>
      </c>
      <c r="G16" s="77">
        <f>'2027-FULL'!M10</f>
        <v>3.0918208334999995</v>
      </c>
      <c r="H16" s="78">
        <f>'2027-FULL'!N10</f>
        <v>34.4877430757195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'2027-FULL'!B11</f>
        <v>400</v>
      </c>
      <c r="C17" s="19">
        <f>'2027-FULL'!C11</f>
        <v>2600</v>
      </c>
      <c r="D17" s="76">
        <f>'2027-FULL'!J11</f>
        <v>3.3253986171999999</v>
      </c>
      <c r="E17" s="77">
        <f>'2027-FULL'!K11</f>
        <v>33.297772872153004</v>
      </c>
      <c r="F17" s="77">
        <f>'2027-FULL'!L11</f>
        <v>36.623171489353005</v>
      </c>
      <c r="G17" s="77">
        <f>'2027-FULL'!M11</f>
        <v>3.7283160090000007</v>
      </c>
      <c r="H17" s="78">
        <f>'2027-FULL'!N11</f>
        <v>40.351487498353009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'2027-FULL'!B12</f>
        <v>447</v>
      </c>
      <c r="C18" s="19">
        <f>'2027-FULL'!C12</f>
        <v>2936</v>
      </c>
      <c r="D18" s="76">
        <f>'2027-FULL'!J12</f>
        <v>3.7284984361919995</v>
      </c>
      <c r="E18" s="77">
        <f>'2027-FULL'!K12</f>
        <v>37.250709731785079</v>
      </c>
      <c r="F18" s="77">
        <f>'2027-FULL'!L12</f>
        <v>40.979208167977077</v>
      </c>
      <c r="G18" s="77">
        <f>'2027-FULL'!M12</f>
        <v>4.1802568682400008</v>
      </c>
      <c r="H18" s="78">
        <f>'2027-FULL'!N12</f>
        <v>45.159465036217078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'2027-FULL'!B13</f>
        <v>525</v>
      </c>
      <c r="C19" s="19">
        <f>'2027-FULL'!C13</f>
        <v>3500</v>
      </c>
      <c r="D19" s="76">
        <f>'2027-FULL'!J13</f>
        <v>4.4000604269999988</v>
      </c>
      <c r="E19" s="77">
        <f>'2027-FULL'!K13</f>
        <v>43.819367808667508</v>
      </c>
      <c r="F19" s="77">
        <f>'2027-FULL'!L13</f>
        <v>48.219428235667507</v>
      </c>
      <c r="G19" s="77">
        <f>'2027-FULL'!M13</f>
        <v>4.9331877525000003</v>
      </c>
      <c r="H19" s="78">
        <f>'2027-FULL'!N13</f>
        <v>53.152615988167511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'2027-FULL'!B14</f>
        <v>650</v>
      </c>
      <c r="C20" s="19">
        <f>'2027-FULL'!C14</f>
        <v>4400</v>
      </c>
      <c r="D20" s="76">
        <f>'2027-FULL'!J14</f>
        <v>5.4747222367999999</v>
      </c>
      <c r="E20" s="77">
        <f>'2027-FULL'!K14</f>
        <v>54.340962745181997</v>
      </c>
      <c r="F20" s="77">
        <f>'2027-FULL'!L14</f>
        <v>59.815684981981995</v>
      </c>
      <c r="G20" s="77">
        <f>'2027-FULL'!M14</f>
        <v>6.1380594960000012</v>
      </c>
      <c r="H20" s="78">
        <f>'2027-FULL'!N14</f>
        <v>65.953744477981999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'2027-FULL'!B15</f>
        <v>665</v>
      </c>
      <c r="C21" s="19">
        <f>'2027-FULL'!C15</f>
        <v>4496</v>
      </c>
      <c r="D21" s="76">
        <f>'2027-FULL'!J15</f>
        <v>5.5988165465119994</v>
      </c>
      <c r="E21" s="77">
        <f>'2027-FULL'!K15</f>
        <v>55.587639955076888</v>
      </c>
      <c r="F21" s="77">
        <f>'2027-FULL'!L15</f>
        <v>61.186456501588886</v>
      </c>
      <c r="G21" s="77">
        <f>'2027-FULL'!M15</f>
        <v>6.2771895236400006</v>
      </c>
      <c r="H21" s="78">
        <f>'2027-FULL'!N15</f>
        <v>67.463646025228883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'2027-FULL'!B16</f>
        <v>696</v>
      </c>
      <c r="C22" s="19">
        <f>'2027-FULL'!C16</f>
        <v>4700</v>
      </c>
      <c r="D22" s="76">
        <f>'2027-FULL'!J16</f>
        <v>5.8575485033999994</v>
      </c>
      <c r="E22" s="77">
        <f>'2027-FULL'!K16</f>
        <v>58.171532807353508</v>
      </c>
      <c r="F22" s="77">
        <f>'2027-FULL'!L16</f>
        <v>64.029081310753512</v>
      </c>
      <c r="G22" s="77">
        <f>'2027-FULL'!M16</f>
        <v>6.5672703855000014</v>
      </c>
      <c r="H22" s="78">
        <f>'2027-FULL'!N16</f>
        <v>70.596351696253507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'2027-FULL'!B17</f>
        <v>748</v>
      </c>
      <c r="C23" s="19">
        <f>'2027-FULL'!C17</f>
        <v>5050</v>
      </c>
      <c r="D23" s="76">
        <f>'2027-FULL'!J17</f>
        <v>6.2947154310999984</v>
      </c>
      <c r="E23" s="77">
        <f>'2027-FULL'!K17</f>
        <v>62.516157463220253</v>
      </c>
      <c r="F23" s="77">
        <f>'2027-FULL'!L17</f>
        <v>68.810872894320255</v>
      </c>
      <c r="G23" s="77">
        <f>'2027-FULL'!M17</f>
        <v>7.0574060482500007</v>
      </c>
      <c r="H23" s="78">
        <f>'2027-FULL'!N17</f>
        <v>75.868278942570257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'2027-FULL'!B18</f>
        <v>800</v>
      </c>
      <c r="C24" s="19">
        <f>'2027-FULL'!C18</f>
        <v>5400</v>
      </c>
      <c r="D24" s="76">
        <f>'2027-FULL'!J18</f>
        <v>6.7318823588000001</v>
      </c>
      <c r="E24" s="77">
        <f>'2027-FULL'!K18</f>
        <v>66.86078211908702</v>
      </c>
      <c r="F24" s="77">
        <f>'2027-FULL'!L18</f>
        <v>73.592664477887013</v>
      </c>
      <c r="G24" s="77">
        <f>'2027-FULL'!M18</f>
        <v>7.5475417110000018</v>
      </c>
      <c r="H24" s="78">
        <f>'2027-FULL'!N18</f>
        <v>81.140206188887021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'2027-FULL'!B19</f>
        <v>920</v>
      </c>
      <c r="C25" s="19">
        <f>'2027-FULL'!C19</f>
        <v>6123</v>
      </c>
      <c r="D25" s="76">
        <f>'2027-FULL'!J19</f>
        <v>7.7063926835059995</v>
      </c>
      <c r="E25" s="77">
        <f>'2027-FULL'!K19</f>
        <v>76.774521613920328</v>
      </c>
      <c r="F25" s="77">
        <f>'2027-FULL'!L19</f>
        <v>84.480914297426324</v>
      </c>
      <c r="G25" s="77">
        <f>'2027-FULL'!M19</f>
        <v>8.6401272511950022</v>
      </c>
      <c r="H25" s="78">
        <f>'2027-FULL'!N19</f>
        <v>93.121041548621321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'2027-FULL'!B20</f>
        <v>1000</v>
      </c>
      <c r="C26" s="19">
        <f>'2027-FULL'!C20</f>
        <v>6600</v>
      </c>
      <c r="D26" s="76">
        <f>'2027-FULL'!J20</f>
        <v>8.3540391051999983</v>
      </c>
      <c r="E26" s="77">
        <f>'2027-FULL'!K20</f>
        <v>83.377050367773009</v>
      </c>
      <c r="F26" s="77">
        <f>'2027-FULL'!L20</f>
        <v>91.731089472973011</v>
      </c>
      <c r="G26" s="77">
        <f>'2027-FULL'!M20</f>
        <v>9.3662448689999991</v>
      </c>
      <c r="H26" s="78">
        <f>'2027-FULL'!N20</f>
        <v>101.09733434197301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'2027-FULL'!B22</f>
        <v>83</v>
      </c>
      <c r="C28" s="19">
        <f>'2027-FULL'!C22</f>
        <v>400</v>
      </c>
      <c r="D28" s="76">
        <f>'2027-FULL'!J22</f>
        <v>0.63346333879999983</v>
      </c>
      <c r="E28" s="77">
        <f>'2027-FULL'!K22</f>
        <v>6.7242854995619998</v>
      </c>
      <c r="F28" s="77">
        <f>'2027-FULL'!L22</f>
        <v>7.3577488383619993</v>
      </c>
      <c r="G28" s="77">
        <f>'2027-FULL'!M22</f>
        <v>0.71021606100000001</v>
      </c>
      <c r="H28" s="78">
        <f>'2027-FULL'!N22</f>
        <v>8.0679648993619999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'2027-FULL'!B23</f>
        <v>125</v>
      </c>
      <c r="C29" s="19">
        <f>'2027-FULL'!C23</f>
        <v>650</v>
      </c>
      <c r="D29" s="76">
        <f>'2027-FULL'!J23</f>
        <v>0.97330540429999979</v>
      </c>
      <c r="E29" s="77">
        <f>'2027-FULL'!K23</f>
        <v>10.19004946803825</v>
      </c>
      <c r="F29" s="77">
        <f>'2027-FULL'!L23</f>
        <v>11.16335487233825</v>
      </c>
      <c r="G29" s="77">
        <f>'2027-FULL'!M23</f>
        <v>1.09123462725</v>
      </c>
      <c r="H29" s="78">
        <f>'2027-FULL'!N23</f>
        <v>12.254589499588249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'2027-FULL'!B24</f>
        <v>250</v>
      </c>
      <c r="C30" s="19">
        <f>'2027-FULL'!C24</f>
        <v>1300</v>
      </c>
      <c r="D30" s="76">
        <f>'2027-FULL'!J24</f>
        <v>1.9466108085999996</v>
      </c>
      <c r="E30" s="77">
        <f>'2027-FULL'!K24</f>
        <v>20.3800989360765</v>
      </c>
      <c r="F30" s="77">
        <f>'2027-FULL'!L24</f>
        <v>22.326709744676499</v>
      </c>
      <c r="G30" s="77">
        <f>'2027-FULL'!M24</f>
        <v>2.1824692545</v>
      </c>
      <c r="H30" s="78">
        <f>'2027-FULL'!N24</f>
        <v>24.509178999176498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'2027-FULL'!B25</f>
        <v>300</v>
      </c>
      <c r="C31" s="19">
        <f>'2027-FULL'!C25</f>
        <v>1800</v>
      </c>
      <c r="D31" s="76">
        <f>'2027-FULL'!J25</f>
        <v>2.4332351195999995</v>
      </c>
      <c r="E31" s="77">
        <f>'2027-FULL'!K25</f>
        <v>24.774402373028998</v>
      </c>
      <c r="F31" s="77">
        <f>'2027-FULL'!L25</f>
        <v>27.207637492628997</v>
      </c>
      <c r="G31" s="77">
        <f>'2027-FULL'!M25</f>
        <v>2.7280547370000003</v>
      </c>
      <c r="H31" s="78">
        <f>'2027-FULL'!N25</f>
        <v>29.935692229628998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'2027-FULL'!B26</f>
        <v>400</v>
      </c>
      <c r="C32" s="19">
        <f>'2027-FULL'!C26</f>
        <v>2400</v>
      </c>
      <c r="D32" s="76">
        <f>'2027-FULL'!J26</f>
        <v>3.2443134927999999</v>
      </c>
      <c r="E32" s="77">
        <f>'2027-FULL'!K26</f>
        <v>33.032536497372007</v>
      </c>
      <c r="F32" s="77">
        <f>'2027-FULL'!L26</f>
        <v>36.276849990172011</v>
      </c>
      <c r="G32" s="77">
        <f>'2027-FULL'!M26</f>
        <v>3.6374063160000007</v>
      </c>
      <c r="H32" s="78">
        <f>'2027-FULL'!N26</f>
        <v>39.914256306172014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'2027-FULL'!B27</f>
        <v>480</v>
      </c>
      <c r="C33" s="19">
        <f>'2027-FULL'!C27</f>
        <v>2800</v>
      </c>
      <c r="D33" s="76">
        <f>'2027-FULL'!J27</f>
        <v>3.8607421415999998</v>
      </c>
      <c r="E33" s="77">
        <f>'2027-FULL'!K27</f>
        <v>39.532949246934002</v>
      </c>
      <c r="F33" s="77">
        <f>'2027-FULL'!L27</f>
        <v>43.393691388534002</v>
      </c>
      <c r="G33" s="77">
        <f>'2027-FULL'!M27</f>
        <v>4.3285237020000009</v>
      </c>
      <c r="H33" s="78">
        <f>'2027-FULL'!N27</f>
        <v>47.722215090534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'2027-FULL'!B28</f>
        <v>600</v>
      </c>
      <c r="C34" s="19">
        <f>'2027-FULL'!C28</f>
        <v>3400</v>
      </c>
      <c r="D34" s="76">
        <f>'2027-FULL'!J28</f>
        <v>4.7853851147999986</v>
      </c>
      <c r="E34" s="77">
        <f>'2027-FULL'!K28</f>
        <v>49.283568371276992</v>
      </c>
      <c r="F34" s="77">
        <f>'2027-FULL'!L28</f>
        <v>54.068953486076992</v>
      </c>
      <c r="G34" s="77">
        <f>'2027-FULL'!M28</f>
        <v>5.3651997809999994</v>
      </c>
      <c r="H34" s="78">
        <f>'2027-FULL'!N28</f>
        <v>59.434153267076994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'2027-FULL'!B29</f>
        <v>633</v>
      </c>
      <c r="C35" s="21">
        <f>'2027-FULL'!C29</f>
        <v>3766.67</v>
      </c>
      <c r="D35" s="76">
        <f>'2027-FULL'!J29</f>
        <v>5.1214241176187389</v>
      </c>
      <c r="E35" s="77">
        <f>'2027-FULL'!K29</f>
        <v>52.232439728981753</v>
      </c>
      <c r="F35" s="77">
        <f>'2027-FULL'!L29</f>
        <v>57.35386384660049</v>
      </c>
      <c r="G35" s="77">
        <f>'2027-FULL'!M29</f>
        <v>5.7419544916615504</v>
      </c>
      <c r="H35" s="78">
        <f>'2027-FULL'!N29</f>
        <v>63.095818338262042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'2027-FULL'!B30</f>
        <v>700</v>
      </c>
      <c r="C36" s="19">
        <f>'2027-FULL'!C30</f>
        <v>4500</v>
      </c>
      <c r="D36" s="76">
        <f>'2027-FULL'!J30</f>
        <v>5.7991762989999991</v>
      </c>
      <c r="E36" s="77">
        <f>'2027-FULL'!K30</f>
        <v>58.204793432572501</v>
      </c>
      <c r="F36" s="77">
        <f>'2027-FULL'!L30</f>
        <v>64.003969731572496</v>
      </c>
      <c r="G36" s="77">
        <f>'2027-FULL'!M30</f>
        <v>6.5018255925000004</v>
      </c>
      <c r="H36" s="78">
        <f>'2027-FULL'!N30</f>
        <v>70.505795324072494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'2027-FULL'!B31</f>
        <v>766</v>
      </c>
      <c r="C37" s="19">
        <f>'2027-FULL'!C31</f>
        <v>4767</v>
      </c>
      <c r="D37" s="76">
        <f>'2027-FULL'!J31</f>
        <v>6.2821881200740002</v>
      </c>
      <c r="E37" s="77">
        <f>'2027-FULL'!K31</f>
        <v>63.484084492905133</v>
      </c>
      <c r="F37" s="77">
        <f>'2027-FULL'!L31</f>
        <v>69.766272612979137</v>
      </c>
      <c r="G37" s="77">
        <f>'2027-FULL'!M31</f>
        <v>7.0433608826550014</v>
      </c>
      <c r="H37" s="78">
        <f>'2027-FULL'!N31</f>
        <v>76.809633495634131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'2027-FULL'!B32</f>
        <v>833</v>
      </c>
      <c r="C38" s="19">
        <f>'2027-FULL'!C32</f>
        <v>5033</v>
      </c>
      <c r="D38" s="76">
        <f>'2027-FULL'!J32</f>
        <v>6.7704727455259981</v>
      </c>
      <c r="E38" s="77">
        <f>'2027-FULL'!K32</f>
        <v>68.836673621363857</v>
      </c>
      <c r="F38" s="77">
        <f>'2027-FULL'!L32</f>
        <v>75.60714636688985</v>
      </c>
      <c r="G38" s="77">
        <f>'2027-FULL'!M32</f>
        <v>7.5908078493449995</v>
      </c>
      <c r="H38" s="78">
        <f>'2027-FULL'!N32</f>
        <v>83.197954216234848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'2027-FULL'!B33</f>
        <v>900</v>
      </c>
      <c r="C39" s="19">
        <f>'2027-FULL'!C33</f>
        <v>5300</v>
      </c>
      <c r="D39" s="76">
        <f>'2027-FULL'!J33</f>
        <v>7.2591627965999992</v>
      </c>
      <c r="E39" s="77">
        <f>'2027-FULL'!K33</f>
        <v>74.19058893169651</v>
      </c>
      <c r="F39" s="77">
        <f>'2027-FULL'!L33</f>
        <v>81.449751728296505</v>
      </c>
      <c r="G39" s="77">
        <f>'2027-FULL'!M33</f>
        <v>8.1387093645000022</v>
      </c>
      <c r="H39" s="78">
        <f>'2027-FULL'!N33</f>
        <v>89.588461092796507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'2027-FULL'!B34</f>
        <v>967</v>
      </c>
      <c r="C40" s="19">
        <f>'2027-FULL'!C34</f>
        <v>5633</v>
      </c>
      <c r="D40" s="76">
        <f>'2027-FULL'!J34</f>
        <v>7.7746109387259983</v>
      </c>
      <c r="E40" s="77">
        <f>'2027-FULL'!K34</f>
        <v>79.632032245706867</v>
      </c>
      <c r="F40" s="77">
        <f>'2027-FULL'!L34</f>
        <v>87.406643184432866</v>
      </c>
      <c r="G40" s="77">
        <f>'2027-FULL'!M34</f>
        <v>8.7166110783450002</v>
      </c>
      <c r="H40" s="78">
        <f>'2027-FULL'!N34</f>
        <v>96.123254262777863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'2027-FULL'!B35</f>
        <v>1100</v>
      </c>
      <c r="C41" s="19">
        <f>'2027-FULL'!C35</f>
        <v>6300</v>
      </c>
      <c r="D41" s="76">
        <f>'2027-FULL'!J35</f>
        <v>8.8002344185999988</v>
      </c>
      <c r="E41" s="77">
        <f>'2027-FULL'!K35</f>
        <v>90.441620805601517</v>
      </c>
      <c r="F41" s="77">
        <f>'2027-FULL'!L35</f>
        <v>99.241855224201515</v>
      </c>
      <c r="G41" s="77">
        <f>'2027-FULL'!M35</f>
        <v>9.8665028295000017</v>
      </c>
      <c r="H41" s="78">
        <f>'2027-FULL'!N35</f>
        <v>109.10835805370152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'2027-FULL'!B36</f>
        <v>1750</v>
      </c>
      <c r="C42" s="19">
        <f>'2027-FULL'!C36</f>
        <v>6950</v>
      </c>
      <c r="D42" s="76">
        <f>'2027-FULL'!J36</f>
        <v>12.754610572899997</v>
      </c>
      <c r="E42" s="77">
        <f>'2027-FULL'!K36</f>
        <v>139.80940152363976</v>
      </c>
      <c r="F42" s="77">
        <f>'2027-FULL'!L36</f>
        <v>152.56401209653976</v>
      </c>
      <c r="G42" s="77">
        <f>'2027-FULL'!M36</f>
        <v>14.300005581750002</v>
      </c>
      <c r="H42" s="78">
        <f>'2027-FULL'!N36</f>
        <v>166.86401767828977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'2027-FULL'!B37</f>
        <v>2075</v>
      </c>
      <c r="C43" s="19">
        <f>'2027-FULL'!C37</f>
        <v>7275</v>
      </c>
      <c r="D43" s="76">
        <f>'2027-FULL'!J37</f>
        <v>14.731798650049997</v>
      </c>
      <c r="E43" s="77">
        <f>'2027-FULL'!K37</f>
        <v>164.49329188265889</v>
      </c>
      <c r="F43" s="77">
        <f>'2027-FULL'!L37</f>
        <v>179.22509053270889</v>
      </c>
      <c r="G43" s="77">
        <f>'2027-FULL'!M37</f>
        <v>16.516756957875003</v>
      </c>
      <c r="H43" s="78">
        <f>'2027-FULL'!N37</f>
        <v>195.74184749058389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'2027-FULL'!B38</f>
        <v>2400</v>
      </c>
      <c r="C44" s="19">
        <f>'2027-FULL'!C38</f>
        <v>7600</v>
      </c>
      <c r="D44" s="76">
        <f>'2027-FULL'!J38</f>
        <v>16.708986727199996</v>
      </c>
      <c r="E44" s="77">
        <f>'2027-FULL'!K38</f>
        <v>189.17718224167797</v>
      </c>
      <c r="F44" s="77">
        <f>'2027-FULL'!L38</f>
        <v>205.88616896887797</v>
      </c>
      <c r="G44" s="77">
        <f>'2027-FULL'!M38</f>
        <v>18.733508334</v>
      </c>
      <c r="H44" s="78">
        <f>'2027-FULL'!N38</f>
        <v>224.61967730287796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'2027-FULL'!B39</f>
        <v>3000</v>
      </c>
      <c r="C45" s="19">
        <f>'2027-FULL'!C39</f>
        <v>12000</v>
      </c>
      <c r="D45" s="76">
        <f>'2027-FULL'!J39</f>
        <v>21.899797463999995</v>
      </c>
      <c r="E45" s="77">
        <f>'2027-FULL'!K39</f>
        <v>239.78693248686002</v>
      </c>
      <c r="F45" s="77">
        <f>'2027-FULL'!L39</f>
        <v>261.68672995086001</v>
      </c>
      <c r="G45" s="77">
        <f>'2027-FULL'!M39</f>
        <v>24.553256579999999</v>
      </c>
      <c r="H45" s="78">
        <f>'2027-FULL'!N39</f>
        <v>286.23998653085999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'2027-FULL'!B40</f>
        <v>3400</v>
      </c>
      <c r="C46" s="19">
        <f>'2027-FULL'!C40</f>
        <v>13000</v>
      </c>
      <c r="D46" s="76">
        <f>'2027-FULL'!J40</f>
        <v>24.576515085999997</v>
      </c>
      <c r="E46" s="77">
        <f>'2027-FULL'!K40</f>
        <v>270.96281436076498</v>
      </c>
      <c r="F46" s="77">
        <f>'2027-FULL'!L40</f>
        <v>295.53932944676495</v>
      </c>
      <c r="G46" s="77">
        <f>'2027-FULL'!M40</f>
        <v>27.554295045000003</v>
      </c>
      <c r="H46" s="78">
        <f>'2027-FULL'!N40</f>
        <v>323.09362449176496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'2027-FULL'!B41</f>
        <v>4500</v>
      </c>
      <c r="C47" s="19">
        <f>'2027-FULL'!C41</f>
        <v>18000</v>
      </c>
      <c r="D47" s="76">
        <f>'2027-FULL'!J41</f>
        <v>32.849696195999989</v>
      </c>
      <c r="E47" s="77">
        <f>'2027-FULL'!K41</f>
        <v>359.68039873028999</v>
      </c>
      <c r="F47" s="77">
        <f>'2027-FULL'!L41</f>
        <v>392.53009492628996</v>
      </c>
      <c r="G47" s="77">
        <f>'2027-FULL'!M41</f>
        <v>36.829884870000001</v>
      </c>
      <c r="H47" s="78">
        <f>'2027-FULL'!N41</f>
        <v>429.35997979628996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'2027-FULL'!B42</f>
        <v>5400</v>
      </c>
      <c r="C48" s="19">
        <f>'2027-FULL'!C42</f>
        <v>21000</v>
      </c>
      <c r="D48" s="76">
        <f>'2027-FULL'!J42</f>
        <v>39.176380062</v>
      </c>
      <c r="E48" s="77">
        <f>'2027-FULL'!K42</f>
        <v>430.82076935200507</v>
      </c>
      <c r="F48" s="77">
        <f>'2027-FULL'!L42</f>
        <v>469.99714941400509</v>
      </c>
      <c r="G48" s="77">
        <f>'2027-FULL'!M42</f>
        <v>43.923132765000013</v>
      </c>
      <c r="H48" s="78">
        <f>'2027-FULL'!N42</f>
        <v>513.92028217900508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'2027-FULL'!B43</f>
        <v>6500</v>
      </c>
      <c r="C49" s="19">
        <f>'2027-FULL'!C43</f>
        <v>25000</v>
      </c>
      <c r="D49" s="76">
        <f>'2027-FULL'!J43</f>
        <v>47.044135549999993</v>
      </c>
      <c r="E49" s="77">
        <f>'2027-FULL'!K43</f>
        <v>518.21217184762509</v>
      </c>
      <c r="F49" s="77">
        <f>'2027-FULL'!L43</f>
        <v>565.25630739762505</v>
      </c>
      <c r="G49" s="77">
        <f>'2027-FULL'!M43</f>
        <v>52.744174125000008</v>
      </c>
      <c r="H49" s="78">
        <f>'2027-FULL'!N43</f>
        <v>618.00048152262502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'2027-FULL'!B44</f>
        <v>7700</v>
      </c>
      <c r="C50" s="19">
        <f>'2027-FULL'!C44</f>
        <v>29000</v>
      </c>
      <c r="D50" s="76">
        <f>'2027-FULL'!J44</f>
        <v>55.47971403799999</v>
      </c>
      <c r="E50" s="77">
        <f>'2027-FULL'!K44</f>
        <v>613.06599934324504</v>
      </c>
      <c r="F50" s="77">
        <f>'2027-FULL'!L44</f>
        <v>668.54571338124504</v>
      </c>
      <c r="G50" s="77">
        <f>'2027-FULL'!M44</f>
        <v>62.201837985000004</v>
      </c>
      <c r="H50" s="78">
        <f>'2027-FULL'!N44</f>
        <v>730.74755136624503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'2027-FULL'!B45</f>
        <v>9500</v>
      </c>
      <c r="C51" s="19">
        <f>'2027-FULL'!C45</f>
        <v>35000</v>
      </c>
      <c r="D51" s="76">
        <f>'2027-FULL'!J45</f>
        <v>68.13308176999999</v>
      </c>
      <c r="E51" s="77">
        <f>'2027-FULL'!K45</f>
        <v>755.34674058667508</v>
      </c>
      <c r="F51" s="77">
        <f>'2027-FULL'!L45</f>
        <v>823.47982235667507</v>
      </c>
      <c r="G51" s="77">
        <f>'2027-FULL'!M45</f>
        <v>76.388333775000007</v>
      </c>
      <c r="H51" s="78">
        <f>'2027-FULL'!N45</f>
        <v>899.86815613167505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'2027-FULL'!B46</f>
        <v>11000</v>
      </c>
      <c r="C52" s="19">
        <f>'2027-FULL'!C46</f>
        <v>39000</v>
      </c>
      <c r="D52" s="76">
        <f>'2027-FULL'!J46</f>
        <v>78.272129257999993</v>
      </c>
      <c r="E52" s="77">
        <f>'2027-FULL'!K46</f>
        <v>872.58784308229508</v>
      </c>
      <c r="F52" s="77">
        <f>'2027-FULL'!L46</f>
        <v>950.85997234029503</v>
      </c>
      <c r="G52" s="77">
        <f>'2027-FULL'!M46</f>
        <v>87.755865135000008</v>
      </c>
      <c r="H52" s="78">
        <f>'2027-FULL'!N46</f>
        <v>1038.6158374752949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107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3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'2028-FULL'!J5</f>
        <v>7.5712799999999989</v>
      </c>
      <c r="E11" s="73">
        <f>'2028-FULL'!K5</f>
        <v>0.1363</v>
      </c>
      <c r="F11" s="74" t="str">
        <f>'2026-FULL'!L5</f>
        <v xml:space="preserve"> </v>
      </c>
      <c r="G11" s="73">
        <f>'2028-FULL'!M5</f>
        <v>9.1757333333333335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'2028-FULL'!B6</f>
        <v>58</v>
      </c>
      <c r="C12" s="19">
        <f>'2028-FULL'!C6</f>
        <v>243</v>
      </c>
      <c r="D12" s="76">
        <f>'2028-FULL'!J6</f>
        <v>0.42787309669199997</v>
      </c>
      <c r="E12" s="77">
        <f>'2028-FULL'!K6</f>
        <v>4.6504686953589154</v>
      </c>
      <c r="F12" s="77">
        <f>'2028-FULL'!L6</f>
        <v>5.0783417920509155</v>
      </c>
      <c r="G12" s="77">
        <f>'2028-FULL'!M6</f>
        <v>0.51854500636</v>
      </c>
      <c r="H12" s="78">
        <f>'2028-FULL'!N6</f>
        <v>5.5968867984109156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'2028-FULL'!B7</f>
        <v>150</v>
      </c>
      <c r="C13" s="19">
        <f>'2028-FULL'!C7</f>
        <v>900</v>
      </c>
      <c r="D13" s="76">
        <f>'2028-FULL'!J7</f>
        <v>1.2166668395999998</v>
      </c>
      <c r="E13" s="77">
        <f>'2028-FULL'!K7</f>
        <v>12.387201186514499</v>
      </c>
      <c r="F13" s="77">
        <f>'2028-FULL'!L7</f>
        <v>13.603868026114499</v>
      </c>
      <c r="G13" s="77">
        <f>'2028-FULL'!M7</f>
        <v>1.4744944680000001</v>
      </c>
      <c r="H13" s="78">
        <f>'2028-FULL'!N7</f>
        <v>15.078362494114499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'2028-FULL'!B8</f>
        <v>200</v>
      </c>
      <c r="C14" s="19">
        <f>'2028-FULL'!C8</f>
        <v>1200</v>
      </c>
      <c r="D14" s="76">
        <f>'2028-FULL'!J8</f>
        <v>1.6222224528</v>
      </c>
      <c r="E14" s="77">
        <f>'2028-FULL'!K8</f>
        <v>16.516268248686004</v>
      </c>
      <c r="F14" s="77">
        <f>'2028-FULL'!L8</f>
        <v>18.138490701486003</v>
      </c>
      <c r="G14" s="77">
        <f>'2028-FULL'!M8</f>
        <v>1.9659926240000003</v>
      </c>
      <c r="H14" s="78">
        <f>'2028-FULL'!N8</f>
        <v>20.104483325486004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'2028-FULL'!B9</f>
        <v>250</v>
      </c>
      <c r="C15" s="19">
        <f>'2028-FULL'!C9</f>
        <v>1600</v>
      </c>
      <c r="D15" s="76">
        <f>'2028-FULL'!J9</f>
        <v>2.0683222703999995</v>
      </c>
      <c r="E15" s="77">
        <f>'2028-FULL'!K9</f>
        <v>20.777953498248003</v>
      </c>
      <c r="F15" s="77">
        <f>'2028-FULL'!L9</f>
        <v>22.846275768648002</v>
      </c>
      <c r="G15" s="77">
        <f>'2028-FULL'!M9</f>
        <v>2.5066268319999998</v>
      </c>
      <c r="H15" s="78">
        <f>'2028-FULL'!N9</f>
        <v>25.352902600648001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'2028-FULL'!B10</f>
        <v>350</v>
      </c>
      <c r="C16" s="19">
        <f>'2028-FULL'!C10</f>
        <v>1900</v>
      </c>
      <c r="D16" s="76">
        <f>'2028-FULL'!J10</f>
        <v>2.757800883599999</v>
      </c>
      <c r="E16" s="77">
        <f>'2028-FULL'!K10</f>
        <v>28.638233060419498</v>
      </c>
      <c r="F16" s="77">
        <f>'2028-FULL'!L10</f>
        <v>31.396033944019496</v>
      </c>
      <c r="G16" s="77">
        <f>'2028-FULL'!M10</f>
        <v>3.3422149879999994</v>
      </c>
      <c r="H16" s="78">
        <f>'2028-FULL'!N10</f>
        <v>34.738248932019495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'2028-FULL'!B11</f>
        <v>400</v>
      </c>
      <c r="C17" s="19">
        <f>'2028-FULL'!C11</f>
        <v>2600</v>
      </c>
      <c r="D17" s="76">
        <f>'2028-FULL'!J11</f>
        <v>3.3255333143999999</v>
      </c>
      <c r="E17" s="77">
        <f>'2028-FULL'!K11</f>
        <v>33.297772872153004</v>
      </c>
      <c r="F17" s="77">
        <f>'2028-FULL'!L11</f>
        <v>36.623306186553002</v>
      </c>
      <c r="G17" s="77">
        <f>'2028-FULL'!M11</f>
        <v>4.0302573520000005</v>
      </c>
      <c r="H17" s="78">
        <f>'2028-FULL'!N11</f>
        <v>40.653563538553001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'2028-FULL'!B12</f>
        <v>447</v>
      </c>
      <c r="C18" s="19">
        <f>'2028-FULL'!C12</f>
        <v>2936</v>
      </c>
      <c r="D18" s="76">
        <f>'2028-FULL'!J12</f>
        <v>3.7286494611839998</v>
      </c>
      <c r="E18" s="77">
        <f>'2028-FULL'!K12</f>
        <v>37.250709731785079</v>
      </c>
      <c r="F18" s="77">
        <f>'2028-FULL'!L12</f>
        <v>40.979359192969078</v>
      </c>
      <c r="G18" s="77">
        <f>'2028-FULL'!M12</f>
        <v>4.5187990867200005</v>
      </c>
      <c r="H18" s="78">
        <f>'2028-FULL'!N12</f>
        <v>45.498158279689079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'2028-FULL'!B13</f>
        <v>525</v>
      </c>
      <c r="C19" s="19">
        <f>'2028-FULL'!C13</f>
        <v>3500</v>
      </c>
      <c r="D19" s="76">
        <f>'2028-FULL'!J13</f>
        <v>4.4002386539999989</v>
      </c>
      <c r="E19" s="77">
        <f>'2028-FULL'!K13</f>
        <v>43.819367808667508</v>
      </c>
      <c r="F19" s="77">
        <f>'2028-FULL'!L13</f>
        <v>48.219606462667507</v>
      </c>
      <c r="G19" s="77">
        <f>'2028-FULL'!M13</f>
        <v>5.3327068200000003</v>
      </c>
      <c r="H19" s="78">
        <f>'2028-FULL'!N13</f>
        <v>53.552313282667505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'2028-FULL'!B14</f>
        <v>650</v>
      </c>
      <c r="C20" s="19">
        <f>'2028-FULL'!C14</f>
        <v>4400</v>
      </c>
      <c r="D20" s="76">
        <f>'2028-FULL'!J14</f>
        <v>5.4749439936000002</v>
      </c>
      <c r="E20" s="77">
        <f>'2028-FULL'!K14</f>
        <v>54.340962745181997</v>
      </c>
      <c r="F20" s="77">
        <f>'2028-FULL'!L14</f>
        <v>59.815906738781997</v>
      </c>
      <c r="G20" s="77">
        <f>'2028-FULL'!M14</f>
        <v>6.635156288000001</v>
      </c>
      <c r="H20" s="78">
        <f>'2028-FULL'!N14</f>
        <v>66.451063026781995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'2028-FULL'!B15</f>
        <v>665</v>
      </c>
      <c r="C21" s="19">
        <f>'2028-FULL'!C15</f>
        <v>4496</v>
      </c>
      <c r="D21" s="76">
        <f>'2028-FULL'!J15</f>
        <v>5.5990433298239992</v>
      </c>
      <c r="E21" s="77">
        <f>'2028-FULL'!K15</f>
        <v>55.587639955076888</v>
      </c>
      <c r="F21" s="77">
        <f>'2028-FULL'!L15</f>
        <v>61.186683284900887</v>
      </c>
      <c r="G21" s="77">
        <f>'2028-FULL'!M15</f>
        <v>6.7855538979200007</v>
      </c>
      <c r="H21" s="78">
        <f>'2028-FULL'!N15</f>
        <v>67.972237182820891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'2028-FULL'!B16</f>
        <v>696</v>
      </c>
      <c r="C22" s="19">
        <f>'2028-FULL'!C16</f>
        <v>4700</v>
      </c>
      <c r="D22" s="76">
        <f>'2028-FULL'!J16</f>
        <v>5.8577857667999993</v>
      </c>
      <c r="E22" s="77">
        <f>'2028-FULL'!K16</f>
        <v>58.171532807353508</v>
      </c>
      <c r="F22" s="77">
        <f>'2028-FULL'!L16</f>
        <v>64.029318574153507</v>
      </c>
      <c r="G22" s="77">
        <f>'2028-FULL'!M16</f>
        <v>7.0991272440000008</v>
      </c>
      <c r="H22" s="78">
        <f>'2028-FULL'!N16</f>
        <v>71.128445818153509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'2028-FULL'!B17</f>
        <v>748</v>
      </c>
      <c r="C23" s="19">
        <f>'2028-FULL'!C17</f>
        <v>5050</v>
      </c>
      <c r="D23" s="76">
        <f>'2028-FULL'!J17</f>
        <v>6.2949704021999988</v>
      </c>
      <c r="E23" s="77">
        <f>'2028-FULL'!K17</f>
        <v>62.516157463220253</v>
      </c>
      <c r="F23" s="77">
        <f>'2028-FULL'!L17</f>
        <v>68.811127865420247</v>
      </c>
      <c r="G23" s="77">
        <f>'2028-FULL'!M17</f>
        <v>7.6289570260000001</v>
      </c>
      <c r="H23" s="78">
        <f>'2028-FULL'!N17</f>
        <v>76.440084891420241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'2028-FULL'!B18</f>
        <v>800</v>
      </c>
      <c r="C24" s="19">
        <f>'2028-FULL'!C18</f>
        <v>5400</v>
      </c>
      <c r="D24" s="76">
        <f>'2028-FULL'!J18</f>
        <v>6.7321550376000001</v>
      </c>
      <c r="E24" s="77">
        <f>'2028-FULL'!K18</f>
        <v>66.86078211908702</v>
      </c>
      <c r="F24" s="77">
        <f>'2028-FULL'!L18</f>
        <v>73.592937156687015</v>
      </c>
      <c r="G24" s="77">
        <f>'2028-FULL'!M18</f>
        <v>8.1587868080000021</v>
      </c>
      <c r="H24" s="78">
        <f>'2028-FULL'!N18</f>
        <v>81.751723964687017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'2028-FULL'!B19</f>
        <v>920</v>
      </c>
      <c r="C25" s="19">
        <f>'2028-FULL'!C19</f>
        <v>6123</v>
      </c>
      <c r="D25" s="76">
        <f>'2028-FULL'!J19</f>
        <v>7.7067048354119994</v>
      </c>
      <c r="E25" s="77">
        <f>'2028-FULL'!K19</f>
        <v>76.774521613920328</v>
      </c>
      <c r="F25" s="77">
        <f>'2028-FULL'!L19</f>
        <v>84.481226449332326</v>
      </c>
      <c r="G25" s="77">
        <f>'2028-FULL'!M19</f>
        <v>9.3398564639600021</v>
      </c>
      <c r="H25" s="78">
        <f>'2028-FULL'!N19</f>
        <v>93.821082913292329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'2028-FULL'!B20</f>
        <v>1000</v>
      </c>
      <c r="C26" s="19">
        <f>'2028-FULL'!C20</f>
        <v>6600</v>
      </c>
      <c r="D26" s="76">
        <f>'2028-FULL'!J20</f>
        <v>8.3543774903999974</v>
      </c>
      <c r="E26" s="77">
        <f>'2028-FULL'!K20</f>
        <v>83.377050367773009</v>
      </c>
      <c r="F26" s="77">
        <f>'2028-FULL'!L20</f>
        <v>91.731427858173006</v>
      </c>
      <c r="G26" s="77">
        <f>'2028-FULL'!M20</f>
        <v>10.124779431999999</v>
      </c>
      <c r="H26" s="78">
        <f>'2028-FULL'!N20</f>
        <v>101.856207290173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'2028-FULL'!B22</f>
        <v>83</v>
      </c>
      <c r="C28" s="19">
        <f>'2028-FULL'!C22</f>
        <v>400</v>
      </c>
      <c r="D28" s="76">
        <f>'2028-FULL'!J22</f>
        <v>0.63348899759999988</v>
      </c>
      <c r="E28" s="77">
        <f>'2028-FULL'!K22</f>
        <v>6.7242854995619998</v>
      </c>
      <c r="F28" s="77">
        <f>'2028-FULL'!L22</f>
        <v>7.3577744971619996</v>
      </c>
      <c r="G28" s="77">
        <f>'2028-FULL'!M22</f>
        <v>0.76773360800000001</v>
      </c>
      <c r="H28" s="78">
        <f>'2028-FULL'!N22</f>
        <v>8.1255081051619999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'2028-FULL'!B23</f>
        <v>125</v>
      </c>
      <c r="C29" s="19">
        <f>'2028-FULL'!C23</f>
        <v>650</v>
      </c>
      <c r="D29" s="76">
        <f>'2028-FULL'!J23</f>
        <v>0.97334482859999982</v>
      </c>
      <c r="E29" s="77">
        <f>'2028-FULL'!K23</f>
        <v>10.19004946803825</v>
      </c>
      <c r="F29" s="77">
        <f>'2028-FULL'!L23</f>
        <v>11.16339429663825</v>
      </c>
      <c r="G29" s="77">
        <f>'2028-FULL'!M23</f>
        <v>1.1796093379999999</v>
      </c>
      <c r="H29" s="78">
        <f>'2028-FULL'!N23</f>
        <v>12.343003634638251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'2028-FULL'!B24</f>
        <v>250</v>
      </c>
      <c r="C30" s="19">
        <f>'2028-FULL'!C24</f>
        <v>1300</v>
      </c>
      <c r="D30" s="76">
        <f>'2028-FULL'!J24</f>
        <v>1.9466896571999996</v>
      </c>
      <c r="E30" s="77">
        <f>'2028-FULL'!K24</f>
        <v>20.3800989360765</v>
      </c>
      <c r="F30" s="77">
        <f>'2028-FULL'!L24</f>
        <v>22.3267885932765</v>
      </c>
      <c r="G30" s="77">
        <f>'2028-FULL'!M24</f>
        <v>2.3592186759999998</v>
      </c>
      <c r="H30" s="78">
        <f>'2028-FULL'!N24</f>
        <v>24.686007269276502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'2028-FULL'!B25</f>
        <v>300</v>
      </c>
      <c r="C31" s="19">
        <f>'2028-FULL'!C25</f>
        <v>1800</v>
      </c>
      <c r="D31" s="76">
        <f>'2028-FULL'!J25</f>
        <v>2.4333336791999995</v>
      </c>
      <c r="E31" s="77">
        <f>'2028-FULL'!K25</f>
        <v>24.774402373028998</v>
      </c>
      <c r="F31" s="77">
        <f>'2028-FULL'!L25</f>
        <v>27.207736052228999</v>
      </c>
      <c r="G31" s="77">
        <f>'2028-FULL'!M25</f>
        <v>2.9489889360000001</v>
      </c>
      <c r="H31" s="78">
        <f>'2028-FULL'!N25</f>
        <v>30.156724988228998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'2028-FULL'!B26</f>
        <v>400</v>
      </c>
      <c r="C32" s="19">
        <f>'2028-FULL'!C26</f>
        <v>2400</v>
      </c>
      <c r="D32" s="76">
        <f>'2028-FULL'!J26</f>
        <v>3.2444449056</v>
      </c>
      <c r="E32" s="77">
        <f>'2028-FULL'!K26</f>
        <v>33.032536497372007</v>
      </c>
      <c r="F32" s="77">
        <f>'2028-FULL'!L26</f>
        <v>36.276981402972005</v>
      </c>
      <c r="G32" s="77">
        <f>'2028-FULL'!M26</f>
        <v>3.9319852480000006</v>
      </c>
      <c r="H32" s="78">
        <f>'2028-FULL'!N26</f>
        <v>40.208966650972009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'2028-FULL'!B27</f>
        <v>480</v>
      </c>
      <c r="C33" s="19">
        <f>'2028-FULL'!C27</f>
        <v>2800</v>
      </c>
      <c r="D33" s="76">
        <f>'2028-FULL'!J27</f>
        <v>3.8608985231999999</v>
      </c>
      <c r="E33" s="77">
        <f>'2028-FULL'!K27</f>
        <v>39.532949246934002</v>
      </c>
      <c r="F33" s="77">
        <f>'2028-FULL'!L27</f>
        <v>43.393847770134002</v>
      </c>
      <c r="G33" s="77">
        <f>'2028-FULL'!M27</f>
        <v>4.6790734560000002</v>
      </c>
      <c r="H33" s="78">
        <f>'2028-FULL'!N27</f>
        <v>48.072921226134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'2028-FULL'!B28</f>
        <v>600</v>
      </c>
      <c r="C34" s="19">
        <f>'2028-FULL'!C28</f>
        <v>3400</v>
      </c>
      <c r="D34" s="76">
        <f>'2028-FULL'!J28</f>
        <v>4.7855789495999987</v>
      </c>
      <c r="E34" s="77">
        <f>'2028-FULL'!K28</f>
        <v>49.283568371276992</v>
      </c>
      <c r="F34" s="77">
        <f>'2028-FULL'!L28</f>
        <v>54.069147320876993</v>
      </c>
      <c r="G34" s="77">
        <f>'2028-FULL'!M28</f>
        <v>5.799705767999999</v>
      </c>
      <c r="H34" s="78">
        <f>'2028-FULL'!N28</f>
        <v>59.868853088876989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'2028-FULL'!B29</f>
        <v>633</v>
      </c>
      <c r="C35" s="21">
        <f>'2028-FULL'!C29</f>
        <v>3766.67</v>
      </c>
      <c r="D35" s="76">
        <f>'2028-FULL'!J29</f>
        <v>5.1216315638734793</v>
      </c>
      <c r="E35" s="77">
        <f>'2028-FULL'!K29</f>
        <v>52.232439728981753</v>
      </c>
      <c r="F35" s="77">
        <f>'2028-FULL'!L29</f>
        <v>57.354071292855231</v>
      </c>
      <c r="G35" s="77">
        <f>'2028-FULL'!M29</f>
        <v>6.2069723298684005</v>
      </c>
      <c r="H35" s="78">
        <f>'2028-FULL'!N29</f>
        <v>63.561043622723631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'2028-FULL'!B30</f>
        <v>700</v>
      </c>
      <c r="C36" s="19">
        <f>'2028-FULL'!C30</f>
        <v>4500</v>
      </c>
      <c r="D36" s="76">
        <f>'2028-FULL'!J30</f>
        <v>5.7994111979999987</v>
      </c>
      <c r="E36" s="77">
        <f>'2028-FULL'!K30</f>
        <v>58.204793432572501</v>
      </c>
      <c r="F36" s="77">
        <f>'2028-FULL'!L30</f>
        <v>64.004204630572502</v>
      </c>
      <c r="G36" s="77">
        <f>'2028-FULL'!M30</f>
        <v>7.0283823399999994</v>
      </c>
      <c r="H36" s="78">
        <f>'2028-FULL'!N30</f>
        <v>71.032586970572495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'2028-FULL'!B31</f>
        <v>766</v>
      </c>
      <c r="C37" s="19">
        <f>'2028-FULL'!C31</f>
        <v>4767</v>
      </c>
      <c r="D37" s="76">
        <f>'2028-FULL'!J31</f>
        <v>6.2824425837479998</v>
      </c>
      <c r="E37" s="77">
        <f>'2028-FULL'!K31</f>
        <v>63.484084492905133</v>
      </c>
      <c r="F37" s="77">
        <f>'2028-FULL'!L31</f>
        <v>69.766527076653134</v>
      </c>
      <c r="G37" s="77">
        <f>'2028-FULL'!M31</f>
        <v>7.6137743988400013</v>
      </c>
      <c r="H37" s="78">
        <f>'2028-FULL'!N31</f>
        <v>77.380301475493141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'2028-FULL'!B32</f>
        <v>833</v>
      </c>
      <c r="C38" s="19">
        <f>'2028-FULL'!C32</f>
        <v>5033</v>
      </c>
      <c r="D38" s="76">
        <f>'2028-FULL'!J32</f>
        <v>6.7707469874519983</v>
      </c>
      <c r="E38" s="77">
        <f>'2028-FULL'!K32</f>
        <v>68.836673621363857</v>
      </c>
      <c r="F38" s="77">
        <f>'2028-FULL'!L32</f>
        <v>75.607420608815858</v>
      </c>
      <c r="G38" s="77">
        <f>'2028-FULL'!M32</f>
        <v>8.2055568971599993</v>
      </c>
      <c r="H38" s="78">
        <f>'2028-FULL'!N32</f>
        <v>83.812977505975851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'2028-FULL'!B33</f>
        <v>900</v>
      </c>
      <c r="C39" s="19">
        <f>'2028-FULL'!C33</f>
        <v>5300</v>
      </c>
      <c r="D39" s="76">
        <f>'2028-FULL'!J33</f>
        <v>7.2594568331999998</v>
      </c>
      <c r="E39" s="77">
        <f>'2028-FULL'!K33</f>
        <v>74.19058893169651</v>
      </c>
      <c r="F39" s="77">
        <f>'2028-FULL'!L33</f>
        <v>81.450045764896515</v>
      </c>
      <c r="G39" s="77">
        <f>'2028-FULL'!M33</f>
        <v>8.7978307560000015</v>
      </c>
      <c r="H39" s="78">
        <f>'2028-FULL'!N33</f>
        <v>90.247876520896511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'2028-FULL'!B34</f>
        <v>967</v>
      </c>
      <c r="C40" s="19">
        <f>'2028-FULL'!C34</f>
        <v>5633</v>
      </c>
      <c r="D40" s="76">
        <f>'2028-FULL'!J34</f>
        <v>7.7749258538519985</v>
      </c>
      <c r="E40" s="77">
        <f>'2028-FULL'!K34</f>
        <v>79.632032245706867</v>
      </c>
      <c r="F40" s="77">
        <f>'2028-FULL'!L34</f>
        <v>87.406958099558864</v>
      </c>
      <c r="G40" s="77">
        <f>'2028-FULL'!M34</f>
        <v>9.422534409159999</v>
      </c>
      <c r="H40" s="78">
        <f>'2028-FULL'!N34</f>
        <v>96.829492508718857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'2028-FULL'!B35</f>
        <v>1100</v>
      </c>
      <c r="C41" s="19">
        <f>'2028-FULL'!C35</f>
        <v>6300</v>
      </c>
      <c r="D41" s="76">
        <f>'2028-FULL'!J35</f>
        <v>8.8005908771999994</v>
      </c>
      <c r="E41" s="77">
        <f>'2028-FULL'!K35</f>
        <v>90.441620805601517</v>
      </c>
      <c r="F41" s="77">
        <f>'2028-FULL'!L35</f>
        <v>99.242211682801511</v>
      </c>
      <c r="G41" s="77">
        <f>'2028-FULL'!M35</f>
        <v>10.665551276</v>
      </c>
      <c r="H41" s="78">
        <f>'2028-FULL'!N35</f>
        <v>109.90776295880151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'2028-FULL'!B36</f>
        <v>1750</v>
      </c>
      <c r="C42" s="19">
        <f>'2028-FULL'!C36</f>
        <v>6950</v>
      </c>
      <c r="D42" s="76">
        <f>'2028-FULL'!J36</f>
        <v>12.755127205799999</v>
      </c>
      <c r="E42" s="77">
        <f>'2028-FULL'!K36</f>
        <v>139.80940152363976</v>
      </c>
      <c r="F42" s="77">
        <f>'2028-FULL'!L36</f>
        <v>152.56452872943976</v>
      </c>
      <c r="G42" s="77">
        <f>'2028-FULL'!M36</f>
        <v>15.458105614000001</v>
      </c>
      <c r="H42" s="78">
        <f>'2028-FULL'!N36</f>
        <v>168.02263434343976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'2028-FULL'!B37</f>
        <v>2075</v>
      </c>
      <c r="C43" s="19">
        <f>'2028-FULL'!C37</f>
        <v>7275</v>
      </c>
      <c r="D43" s="76">
        <f>'2028-FULL'!J37</f>
        <v>14.732395370099999</v>
      </c>
      <c r="E43" s="77">
        <f>'2028-FULL'!K37</f>
        <v>164.49329188265889</v>
      </c>
      <c r="F43" s="77">
        <f>'2028-FULL'!L37</f>
        <v>179.22568725275889</v>
      </c>
      <c r="G43" s="77">
        <f>'2028-FULL'!M37</f>
        <v>17.854382783000002</v>
      </c>
      <c r="H43" s="78">
        <f>'2028-FULL'!N37</f>
        <v>197.08007003575889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'2028-FULL'!B38</f>
        <v>2400</v>
      </c>
      <c r="C44" s="19">
        <f>'2028-FULL'!C38</f>
        <v>7600</v>
      </c>
      <c r="D44" s="76">
        <f>'2028-FULL'!J38</f>
        <v>16.709663534399997</v>
      </c>
      <c r="E44" s="77">
        <f>'2028-FULL'!K38</f>
        <v>189.17718224167797</v>
      </c>
      <c r="F44" s="77">
        <f>'2028-FULL'!L38</f>
        <v>205.88684577607796</v>
      </c>
      <c r="G44" s="77">
        <f>'2028-FULL'!M38</f>
        <v>20.250659951999999</v>
      </c>
      <c r="H44" s="78">
        <f>'2028-FULL'!N38</f>
        <v>226.13750572807797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'2028-FULL'!B39</f>
        <v>3000</v>
      </c>
      <c r="C45" s="19">
        <f>'2028-FULL'!C39</f>
        <v>12000</v>
      </c>
      <c r="D45" s="76">
        <f>'2028-FULL'!J39</f>
        <v>21.900684527999996</v>
      </c>
      <c r="E45" s="77">
        <f>'2028-FULL'!K39</f>
        <v>239.78693248686002</v>
      </c>
      <c r="F45" s="77">
        <f>'2028-FULL'!L39</f>
        <v>261.68761701486</v>
      </c>
      <c r="G45" s="77">
        <f>'2028-FULL'!M39</f>
        <v>26.541726239999999</v>
      </c>
      <c r="H45" s="78">
        <f>'2028-FULL'!N39</f>
        <v>288.22934325486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'2028-FULL'!B40</f>
        <v>3400</v>
      </c>
      <c r="C46" s="19">
        <f>'2028-FULL'!C40</f>
        <v>13000</v>
      </c>
      <c r="D46" s="76">
        <f>'2028-FULL'!J40</f>
        <v>24.577510571999998</v>
      </c>
      <c r="E46" s="77">
        <f>'2028-FULL'!K40</f>
        <v>270.96281436076498</v>
      </c>
      <c r="F46" s="77">
        <f>'2028-FULL'!L40</f>
        <v>295.54032493276497</v>
      </c>
      <c r="G46" s="77">
        <f>'2028-FULL'!M40</f>
        <v>29.78580676</v>
      </c>
      <c r="H46" s="78">
        <f>'2028-FULL'!N40</f>
        <v>325.32613169276499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'2028-FULL'!B41</f>
        <v>4500</v>
      </c>
      <c r="C47" s="19">
        <f>'2028-FULL'!C41</f>
        <v>18000</v>
      </c>
      <c r="D47" s="76">
        <f>'2028-FULL'!J41</f>
        <v>32.851026791999992</v>
      </c>
      <c r="E47" s="77">
        <f>'2028-FULL'!K41</f>
        <v>359.68039873028999</v>
      </c>
      <c r="F47" s="77">
        <f>'2028-FULL'!L41</f>
        <v>392.53142552228996</v>
      </c>
      <c r="G47" s="77">
        <f>'2028-FULL'!M41</f>
        <v>39.812589359999997</v>
      </c>
      <c r="H47" s="78">
        <f>'2028-FULL'!N41</f>
        <v>432.34401488228997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'2028-FULL'!B42</f>
        <v>5400</v>
      </c>
      <c r="C48" s="19">
        <f>'2028-FULL'!C42</f>
        <v>21000</v>
      </c>
      <c r="D48" s="76">
        <f>'2028-FULL'!J42</f>
        <v>39.177966924000003</v>
      </c>
      <c r="E48" s="77">
        <f>'2028-FULL'!K42</f>
        <v>430.82076935200507</v>
      </c>
      <c r="F48" s="77">
        <f>'2028-FULL'!L42</f>
        <v>469.99873627600505</v>
      </c>
      <c r="G48" s="77">
        <f>'2028-FULL'!M42</f>
        <v>47.480290920000009</v>
      </c>
      <c r="H48" s="78">
        <f>'2028-FULL'!N42</f>
        <v>517.47902719600506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'2028-FULL'!B43</f>
        <v>6500</v>
      </c>
      <c r="C49" s="19">
        <f>'2028-FULL'!C43</f>
        <v>25000</v>
      </c>
      <c r="D49" s="76">
        <f>'2028-FULL'!J43</f>
        <v>47.046041099999997</v>
      </c>
      <c r="E49" s="77">
        <f>'2028-FULL'!K43</f>
        <v>518.21217184762509</v>
      </c>
      <c r="F49" s="77">
        <f>'2028-FULL'!L43</f>
        <v>565.25821294762511</v>
      </c>
      <c r="G49" s="77">
        <f>'2028-FULL'!M43</f>
        <v>57.015713000000005</v>
      </c>
      <c r="H49" s="78">
        <f>'2028-FULL'!N43</f>
        <v>622.27392594762512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'2028-FULL'!B44</f>
        <v>7700</v>
      </c>
      <c r="C50" s="19">
        <f>'2028-FULL'!C44</f>
        <v>29000</v>
      </c>
      <c r="D50" s="76">
        <f>'2028-FULL'!J44</f>
        <v>55.481961275999993</v>
      </c>
      <c r="E50" s="77">
        <f>'2028-FULL'!K44</f>
        <v>613.06599934324504</v>
      </c>
      <c r="F50" s="77">
        <f>'2028-FULL'!L44</f>
        <v>668.54796061924503</v>
      </c>
      <c r="G50" s="77">
        <f>'2028-FULL'!M44</f>
        <v>67.239315080000011</v>
      </c>
      <c r="H50" s="78">
        <f>'2028-FULL'!N44</f>
        <v>735.78727569924501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'2028-FULL'!B45</f>
        <v>9500</v>
      </c>
      <c r="C51" s="19">
        <f>'2028-FULL'!C45</f>
        <v>35000</v>
      </c>
      <c r="D51" s="76">
        <f>'2028-FULL'!J45</f>
        <v>68.135841539999987</v>
      </c>
      <c r="E51" s="77">
        <f>'2028-FULL'!K45</f>
        <v>755.34674058667508</v>
      </c>
      <c r="F51" s="77">
        <f>'2028-FULL'!L45</f>
        <v>823.48258212667508</v>
      </c>
      <c r="G51" s="77">
        <f>'2028-FULL'!M45</f>
        <v>82.574718200000007</v>
      </c>
      <c r="H51" s="78">
        <f>'2028-FULL'!N45</f>
        <v>906.05730032667509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'2028-FULL'!B46</f>
        <v>11000</v>
      </c>
      <c r="C52" s="19">
        <f>'2028-FULL'!C46</f>
        <v>39000</v>
      </c>
      <c r="D52" s="76">
        <f>'2028-FULL'!J46</f>
        <v>78.275299715999992</v>
      </c>
      <c r="E52" s="77">
        <f>'2028-FULL'!K46</f>
        <v>872.58784308229508</v>
      </c>
      <c r="F52" s="77">
        <f>'2028-FULL'!L46</f>
        <v>950.86314279829503</v>
      </c>
      <c r="G52" s="77">
        <f>'2028-FULL'!M46</f>
        <v>94.862860280000007</v>
      </c>
      <c r="H52" s="78">
        <f>'2028-FULL'!N46</f>
        <v>1045.726003078295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86" t="s">
        <v>105</v>
      </c>
      <c r="B1" s="85"/>
      <c r="C1" s="85"/>
      <c r="D1" s="85"/>
      <c r="E1" s="85"/>
      <c r="F1" s="85"/>
      <c r="G1" s="85"/>
      <c r="H1" s="8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87" t="s">
        <v>108</v>
      </c>
      <c r="B2" s="85"/>
      <c r="C2" s="85"/>
      <c r="D2" s="85"/>
      <c r="E2" s="85"/>
      <c r="F2" s="85"/>
      <c r="G2" s="85"/>
      <c r="H2" s="8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8"/>
      <c r="B3" s="58"/>
      <c r="C3" s="59"/>
      <c r="D3" s="58"/>
      <c r="E3" s="60"/>
      <c r="F3" s="60"/>
      <c r="G3" s="61"/>
      <c r="H3" s="6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88" t="s">
        <v>97</v>
      </c>
      <c r="B4" s="85"/>
      <c r="C4" s="85"/>
      <c r="D4" s="85"/>
      <c r="E4" s="85"/>
      <c r="F4" s="85"/>
      <c r="G4" s="85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88" t="s">
        <v>98</v>
      </c>
      <c r="B5" s="85"/>
      <c r="C5" s="85"/>
      <c r="D5" s="85"/>
      <c r="E5" s="85"/>
      <c r="F5" s="85"/>
      <c r="G5" s="85"/>
      <c r="H5" s="8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89" t="s">
        <v>99</v>
      </c>
      <c r="B6" s="85"/>
      <c r="C6" s="85"/>
      <c r="D6" s="85"/>
      <c r="E6" s="85"/>
      <c r="F6" s="85"/>
      <c r="G6" s="85"/>
      <c r="H6" s="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62"/>
      <c r="F7" s="62"/>
      <c r="G7" s="62"/>
      <c r="H7" s="6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63" t="s">
        <v>100</v>
      </c>
      <c r="B8" s="4"/>
      <c r="C8" s="4"/>
      <c r="D8" s="4"/>
      <c r="E8" s="64"/>
      <c r="F8" s="65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62"/>
      <c r="F9" s="62"/>
      <c r="G9" s="62"/>
      <c r="H9" s="6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04.25" customHeight="1" x14ac:dyDescent="0.2">
      <c r="A10" s="66" t="s">
        <v>1</v>
      </c>
      <c r="B10" s="67" t="s">
        <v>2</v>
      </c>
      <c r="C10" s="67" t="s">
        <v>3</v>
      </c>
      <c r="D10" s="67" t="s">
        <v>10</v>
      </c>
      <c r="E10" s="68" t="s">
        <v>101</v>
      </c>
      <c r="F10" s="68" t="s">
        <v>12</v>
      </c>
      <c r="G10" s="68" t="s">
        <v>13</v>
      </c>
      <c r="H10" s="6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70" t="s">
        <v>15</v>
      </c>
      <c r="B11" s="71"/>
      <c r="C11" s="71"/>
      <c r="D11" s="72">
        <f>'2029-FULL'!J5</f>
        <v>7.5716900000000003</v>
      </c>
      <c r="E11" s="73">
        <f>'2029-FULL'!K5</f>
        <v>0.1363</v>
      </c>
      <c r="F11" s="74" t="str">
        <f>'2026-FULL'!L5</f>
        <v xml:space="preserve"> </v>
      </c>
      <c r="G11" s="73">
        <f>'2029-FULL'!M5</f>
        <v>9.6871333333333336</v>
      </c>
      <c r="H11" s="7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18" t="str">
        <f>'2026-FULL'!A6</f>
        <v>1.5 KVA 1PH, 1.2kV BIL</v>
      </c>
      <c r="B12" s="19">
        <f>'2029-FULL'!B6</f>
        <v>58</v>
      </c>
      <c r="C12" s="19">
        <f>'2029-FULL'!C6</f>
        <v>243</v>
      </c>
      <c r="D12" s="76">
        <f>'2029-FULL'!J6</f>
        <v>0.42789626687850008</v>
      </c>
      <c r="E12" s="77">
        <f>'2029-FULL'!K6</f>
        <v>4.6504686953589154</v>
      </c>
      <c r="F12" s="77">
        <f>'2029-FULL'!L6</f>
        <v>5.0783649622374156</v>
      </c>
      <c r="G12" s="77">
        <f>'2029-FULL'!M6</f>
        <v>0.54744557557000006</v>
      </c>
      <c r="H12" s="78">
        <f>'2029-FULL'!N6</f>
        <v>5.6258105378074159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18" t="str">
        <f>'2026-FULL'!A7</f>
        <v>25 KVA 1 PH, 1.2kV BIL</v>
      </c>
      <c r="B13" s="19">
        <f>'2029-FULL'!B7</f>
        <v>150</v>
      </c>
      <c r="C13" s="19">
        <f>'2029-FULL'!C7</f>
        <v>900</v>
      </c>
      <c r="D13" s="76">
        <f>'2029-FULL'!J7</f>
        <v>1.2167327245500001</v>
      </c>
      <c r="E13" s="77">
        <f>'2029-FULL'!K7</f>
        <v>12.387201186514499</v>
      </c>
      <c r="F13" s="77">
        <f>'2029-FULL'!L7</f>
        <v>13.6039339110645</v>
      </c>
      <c r="G13" s="77">
        <f>'2029-FULL'!M7</f>
        <v>1.556673891</v>
      </c>
      <c r="H13" s="78">
        <f>'2029-FULL'!N7</f>
        <v>15.160607802064501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18" t="str">
        <f>'2026-FULL'!A8</f>
        <v>37.5 KVA 1 PH, 1.2kV BIL</v>
      </c>
      <c r="B14" s="19">
        <f>'2029-FULL'!B8</f>
        <v>200</v>
      </c>
      <c r="C14" s="19">
        <f>'2029-FULL'!C8</f>
        <v>1200</v>
      </c>
      <c r="D14" s="76">
        <f>'2029-FULL'!J8</f>
        <v>1.6223102994000003</v>
      </c>
      <c r="E14" s="77">
        <f>'2029-FULL'!K8</f>
        <v>16.516268248686004</v>
      </c>
      <c r="F14" s="77">
        <f>'2029-FULL'!L8</f>
        <v>18.138578548086002</v>
      </c>
      <c r="G14" s="77">
        <f>'2029-FULL'!M8</f>
        <v>2.0755651880000006</v>
      </c>
      <c r="H14" s="78">
        <f>'2029-FULL'!N8</f>
        <v>20.214143736086001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18" t="str">
        <f>'2026-FULL'!A9</f>
        <v>50 KVA 1 PH, 1.2kV BIL</v>
      </c>
      <c r="B15" s="19">
        <f>'2029-FULL'!B9</f>
        <v>250</v>
      </c>
      <c r="C15" s="19">
        <f>'2029-FULL'!C9</f>
        <v>1600</v>
      </c>
      <c r="D15" s="76">
        <f>'2029-FULL'!J9</f>
        <v>2.0684342741999999</v>
      </c>
      <c r="E15" s="77">
        <f>'2029-FULL'!K9</f>
        <v>20.777953498248003</v>
      </c>
      <c r="F15" s="77">
        <f>'2029-FULL'!L9</f>
        <v>22.846387772448004</v>
      </c>
      <c r="G15" s="77">
        <f>'2029-FULL'!M9</f>
        <v>2.6463310839999998</v>
      </c>
      <c r="H15" s="78">
        <f>'2029-FULL'!N9</f>
        <v>25.492718856448004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18" t="str">
        <f>'2026-FULL'!A10</f>
        <v>75 KVA 1 PH, 1.2kV BIL</v>
      </c>
      <c r="B16" s="19">
        <f>'2029-FULL'!B10</f>
        <v>350</v>
      </c>
      <c r="C16" s="19">
        <f>'2029-FULL'!C10</f>
        <v>1900</v>
      </c>
      <c r="D16" s="76">
        <f>'2029-FULL'!J10</f>
        <v>2.7579502240499996</v>
      </c>
      <c r="E16" s="77">
        <f>'2029-FULL'!K10</f>
        <v>28.638233060419498</v>
      </c>
      <c r="F16" s="77">
        <f>'2029-FULL'!L10</f>
        <v>31.396183284469497</v>
      </c>
      <c r="G16" s="77">
        <f>'2029-FULL'!M10</f>
        <v>3.5284898809999996</v>
      </c>
      <c r="H16" s="78">
        <f>'2029-FULL'!N10</f>
        <v>34.9246731654695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18" t="str">
        <f>'2026-FULL'!A11</f>
        <v>100 KVA 1 PH, 1.2kV BIL</v>
      </c>
      <c r="B17" s="19">
        <f>'2029-FULL'!B11</f>
        <v>400</v>
      </c>
      <c r="C17" s="19">
        <f>'2029-FULL'!C11</f>
        <v>2600</v>
      </c>
      <c r="D17" s="76">
        <f>'2029-FULL'!J11</f>
        <v>3.3257133987000005</v>
      </c>
      <c r="E17" s="77">
        <f>'2029-FULL'!K11</f>
        <v>33.297772872153004</v>
      </c>
      <c r="F17" s="77">
        <f>'2029-FULL'!L11</f>
        <v>36.623486270853007</v>
      </c>
      <c r="G17" s="77">
        <f>'2029-FULL'!M11</f>
        <v>4.2548795740000012</v>
      </c>
      <c r="H17" s="78">
        <f>'2029-FULL'!N11</f>
        <v>40.878365844853008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18" t="str">
        <f>'2026-FULL'!A12</f>
        <v>112.5 kVA 1 PH, 1.2kV BIL</v>
      </c>
      <c r="B18" s="19">
        <f>'2029-FULL'!B12</f>
        <v>447</v>
      </c>
      <c r="C18" s="19">
        <f>'2029-FULL'!C12</f>
        <v>2936</v>
      </c>
      <c r="D18" s="76">
        <f>'2029-FULL'!J12</f>
        <v>3.7288513750320003</v>
      </c>
      <c r="E18" s="77">
        <f>'2029-FULL'!K12</f>
        <v>37.250709731785079</v>
      </c>
      <c r="F18" s="77">
        <f>'2029-FULL'!L12</f>
        <v>40.97956110681708</v>
      </c>
      <c r="G18" s="77">
        <f>'2029-FULL'!M12</f>
        <v>4.7706496766400006</v>
      </c>
      <c r="H18" s="78">
        <f>'2029-FULL'!N12</f>
        <v>45.750210783457078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18" t="str">
        <f>'2026-FULL'!A13</f>
        <v>*150 KVA 1 PH, 1.2kV BIL</v>
      </c>
      <c r="B19" s="19">
        <f>'2029-FULL'!B13</f>
        <v>525</v>
      </c>
      <c r="C19" s="19">
        <f>'2029-FULL'!C13</f>
        <v>3500</v>
      </c>
      <c r="D19" s="76">
        <f>'2029-FULL'!J13</f>
        <v>4.4004769357500004</v>
      </c>
      <c r="E19" s="77">
        <f>'2029-FULL'!K13</f>
        <v>43.819367808667508</v>
      </c>
      <c r="F19" s="77">
        <f>'2029-FULL'!L13</f>
        <v>48.219844744417507</v>
      </c>
      <c r="G19" s="77">
        <f>'2029-FULL'!M13</f>
        <v>5.6299197149999998</v>
      </c>
      <c r="H19" s="78">
        <f>'2029-FULL'!N13</f>
        <v>53.849764459417507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18" t="str">
        <f>'2026-FULL'!A14</f>
        <v>167 KVA 1 PH, 1.2kV BIL</v>
      </c>
      <c r="B20" s="19">
        <f>'2029-FULL'!B14</f>
        <v>650</v>
      </c>
      <c r="C20" s="19">
        <f>'2029-FULL'!C14</f>
        <v>4400</v>
      </c>
      <c r="D20" s="76">
        <f>'2029-FULL'!J14</f>
        <v>5.4752404728000013</v>
      </c>
      <c r="E20" s="77">
        <f>'2029-FULL'!K14</f>
        <v>54.340962745181997</v>
      </c>
      <c r="F20" s="77">
        <f>'2029-FULL'!L14</f>
        <v>59.816203217982</v>
      </c>
      <c r="G20" s="77">
        <f>'2029-FULL'!M14</f>
        <v>7.004959856000001</v>
      </c>
      <c r="H20" s="78">
        <f>'2029-FULL'!N14</f>
        <v>66.821163073982007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18" t="str">
        <f>'2026-FULL'!A15</f>
        <v>175 KVA 1PH, 1.2kV BIL</v>
      </c>
      <c r="B21" s="19">
        <f>'2029-FULL'!B15</f>
        <v>665</v>
      </c>
      <c r="C21" s="19">
        <f>'2029-FULL'!C15</f>
        <v>4496</v>
      </c>
      <c r="D21" s="76">
        <f>'2029-FULL'!J15</f>
        <v>5.5993465292520002</v>
      </c>
      <c r="E21" s="77">
        <f>'2029-FULL'!K15</f>
        <v>55.587639955076888</v>
      </c>
      <c r="F21" s="77">
        <f>'2029-FULL'!L15</f>
        <v>61.186986484328891</v>
      </c>
      <c r="G21" s="77">
        <f>'2029-FULL'!M15</f>
        <v>7.1637397210400007</v>
      </c>
      <c r="H21" s="78">
        <f>'2029-FULL'!N15</f>
        <v>68.350726205368886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18" t="str">
        <f>'2026-FULL'!A16</f>
        <v>*200 KVA 1 PH, 1.2kV BIL</v>
      </c>
      <c r="B22" s="19">
        <f>'2029-FULL'!B16</f>
        <v>696</v>
      </c>
      <c r="C22" s="19">
        <f>'2029-FULL'!C16</f>
        <v>4700</v>
      </c>
      <c r="D22" s="76">
        <f>'2029-FULL'!J16</f>
        <v>5.8581029776500007</v>
      </c>
      <c r="E22" s="77">
        <f>'2029-FULL'!K16</f>
        <v>58.171532807353508</v>
      </c>
      <c r="F22" s="77">
        <f>'2029-FULL'!L16</f>
        <v>64.029635785003506</v>
      </c>
      <c r="G22" s="77">
        <f>'2029-FULL'!M16</f>
        <v>7.4947897530000009</v>
      </c>
      <c r="H22" s="78">
        <f>'2029-FULL'!N16</f>
        <v>71.524425538003513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18" t="str">
        <f>'2026-FULL'!A17</f>
        <v>*225 KVA 1 PH, 1.2kV BIL</v>
      </c>
      <c r="B23" s="19">
        <f>'2029-FULL'!B17</f>
        <v>748</v>
      </c>
      <c r="C23" s="19">
        <f>'2029-FULL'!C17</f>
        <v>5050</v>
      </c>
      <c r="D23" s="76">
        <f>'2029-FULL'!J17</f>
        <v>6.2953112874750001</v>
      </c>
      <c r="E23" s="77">
        <f>'2029-FULL'!K17</f>
        <v>62.516157463220253</v>
      </c>
      <c r="F23" s="77">
        <f>'2029-FULL'!L17</f>
        <v>68.811468750695255</v>
      </c>
      <c r="G23" s="77">
        <f>'2029-FULL'!M17</f>
        <v>8.0541490494999994</v>
      </c>
      <c r="H23" s="78">
        <f>'2029-FULL'!N17</f>
        <v>76.865617800195253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18" t="str">
        <f>'2026-FULL'!A18</f>
        <v>250 KVA 1 PH, 1.2kV BIL</v>
      </c>
      <c r="B24" s="19">
        <f>'2029-FULL'!B18</f>
        <v>800</v>
      </c>
      <c r="C24" s="19">
        <f>'2029-FULL'!C18</f>
        <v>5400</v>
      </c>
      <c r="D24" s="76">
        <f>'2029-FULL'!J18</f>
        <v>6.7325195973000014</v>
      </c>
      <c r="E24" s="77">
        <f>'2029-FULL'!K18</f>
        <v>66.86078211908702</v>
      </c>
      <c r="F24" s="77">
        <f>'2029-FULL'!L18</f>
        <v>73.593301716387018</v>
      </c>
      <c r="G24" s="77">
        <f>'2029-FULL'!M18</f>
        <v>8.6135083460000015</v>
      </c>
      <c r="H24" s="78">
        <f>'2029-FULL'!N18</f>
        <v>82.206810062387021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18" t="str">
        <f>'2026-FULL'!A19</f>
        <v>300 KVA 1 PH, 1.2kV BIL</v>
      </c>
      <c r="B25" s="19">
        <f>'2029-FULL'!B19</f>
        <v>920</v>
      </c>
      <c r="C25" s="19">
        <f>'2029-FULL'!C19</f>
        <v>6123</v>
      </c>
      <c r="D25" s="76">
        <f>'2029-FULL'!J19</f>
        <v>7.7071221689385014</v>
      </c>
      <c r="E25" s="77">
        <f>'2029-FULL'!K19</f>
        <v>76.774521613920328</v>
      </c>
      <c r="F25" s="77">
        <f>'2029-FULL'!L19</f>
        <v>84.481643782858825</v>
      </c>
      <c r="G25" s="77">
        <f>'2029-FULL'!M19</f>
        <v>9.8604036967700015</v>
      </c>
      <c r="H25" s="78">
        <f>'2029-FULL'!N19</f>
        <v>94.342047479628832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18" t="str">
        <f>'2026-FULL'!A20</f>
        <v>333 KVA 1PH 1.2kV BIL</v>
      </c>
      <c r="B26" s="19">
        <f>'2029-FULL'!B20</f>
        <v>1000</v>
      </c>
      <c r="C26" s="19">
        <f>'2029-FULL'!C20</f>
        <v>6600</v>
      </c>
      <c r="D26" s="76">
        <f>'2028-FULL'!J20</f>
        <v>8.3543774903999974</v>
      </c>
      <c r="E26" s="77">
        <f>'2029-FULL'!K20</f>
        <v>83.377050367773009</v>
      </c>
      <c r="F26" s="77">
        <f>'2029-FULL'!L20</f>
        <v>91.731880264473006</v>
      </c>
      <c r="G26" s="77">
        <f>'2029-FULL'!M20</f>
        <v>10.689073534</v>
      </c>
      <c r="H26" s="78">
        <f>'2029-FULL'!N20</f>
        <v>102.42095379847301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18">
        <f>'2026-FULL'!A21</f>
        <v>0</v>
      </c>
      <c r="B27" s="19">
        <f>'2026-FULL'!B21</f>
        <v>0</v>
      </c>
      <c r="C27" s="19">
        <f>'2026-FULL'!C21</f>
        <v>0</v>
      </c>
      <c r="D27" s="76">
        <f>'2026-FULL'!J21</f>
        <v>0</v>
      </c>
      <c r="E27" s="77">
        <f>'2026-FULL'!K21</f>
        <v>0</v>
      </c>
      <c r="F27" s="77">
        <f>'2026-FULL'!L21</f>
        <v>0</v>
      </c>
      <c r="G27" s="77">
        <f>'2026-FULL'!M21</f>
        <v>0</v>
      </c>
      <c r="H27" s="78">
        <f>'2026-FULL'!N21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18" t="str">
        <f>'2026-FULL'!A22</f>
        <v>*10 kVA 3 PH, 1.2kV BIL</v>
      </c>
      <c r="B28" s="19">
        <f>'2029-FULL'!B22</f>
        <v>83</v>
      </c>
      <c r="C28" s="19">
        <f>'2029-FULL'!C22</f>
        <v>400</v>
      </c>
      <c r="D28" s="76">
        <f>'2028-FULL'!J22</f>
        <v>0.63348899759999988</v>
      </c>
      <c r="E28" s="77">
        <f>'2029-FULL'!K22</f>
        <v>6.7242854995619998</v>
      </c>
      <c r="F28" s="77">
        <f>'2029-FULL'!L22</f>
        <v>7.3578088018619994</v>
      </c>
      <c r="G28" s="77">
        <f>'2029-FULL'!M22</f>
        <v>0.81052244600000001</v>
      </c>
      <c r="H28" s="78">
        <f>'2029-FULL'!N22</f>
        <v>8.1683312478619996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18" t="str">
        <f>'2026-FULL'!A23</f>
        <v>*15 KVA 3 PH, 1.2kV BIL</v>
      </c>
      <c r="B29" s="19">
        <f>'2029-FULL'!B23</f>
        <v>125</v>
      </c>
      <c r="C29" s="19">
        <f>'2029-FULL'!C23</f>
        <v>650</v>
      </c>
      <c r="D29" s="76">
        <f>'2028-FULL'!J23</f>
        <v>0.97334482859999982</v>
      </c>
      <c r="E29" s="77">
        <f>'2029-FULL'!K23</f>
        <v>10.19004946803825</v>
      </c>
      <c r="F29" s="77">
        <f>'2029-FULL'!L23</f>
        <v>11.16344700521325</v>
      </c>
      <c r="G29" s="77">
        <f>'2029-FULL'!M23</f>
        <v>1.2453536434999999</v>
      </c>
      <c r="H29" s="78">
        <f>'2029-FULL'!N23</f>
        <v>12.40880064871325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18" t="str">
        <f>'2026-FULL'!A24</f>
        <v>30 kVA 3PH, 1.2kV BIL</v>
      </c>
      <c r="B30" s="19">
        <f>'2029-FULL'!B24</f>
        <v>250</v>
      </c>
      <c r="C30" s="19">
        <f>'2029-FULL'!C24</f>
        <v>1300</v>
      </c>
      <c r="D30" s="76">
        <f>'2028-FULL'!J24</f>
        <v>1.9466896571999996</v>
      </c>
      <c r="E30" s="77">
        <f>'2029-FULL'!K24</f>
        <v>20.3800989360765</v>
      </c>
      <c r="F30" s="77">
        <f>'2029-FULL'!L24</f>
        <v>22.3268940104265</v>
      </c>
      <c r="G30" s="77">
        <f>'2029-FULL'!M24</f>
        <v>2.4907072869999998</v>
      </c>
      <c r="H30" s="78">
        <f>'2029-FULL'!N24</f>
        <v>24.817601297426499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8" t="str">
        <f>'2026-FULL'!A25</f>
        <v>45 KVA 3 PH, 1.2kV BIL</v>
      </c>
      <c r="B31" s="19">
        <f>'2029-FULL'!B25</f>
        <v>300</v>
      </c>
      <c r="C31" s="19">
        <f>'2029-FULL'!C25</f>
        <v>1800</v>
      </c>
      <c r="D31" s="76">
        <f>'2028-FULL'!J25</f>
        <v>2.4333336791999995</v>
      </c>
      <c r="E31" s="77">
        <f>'2029-FULL'!K25</f>
        <v>24.774402373028998</v>
      </c>
      <c r="F31" s="77">
        <f>'2029-FULL'!L25</f>
        <v>27.207867822129</v>
      </c>
      <c r="G31" s="77">
        <f>'2029-FULL'!M25</f>
        <v>3.113347782</v>
      </c>
      <c r="H31" s="78">
        <f>'2029-FULL'!N25</f>
        <v>30.321215604129002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18" t="str">
        <f>'2026-FULL'!A26</f>
        <v>75 KVA 3 PH, 1.2kV BIL</v>
      </c>
      <c r="B32" s="19">
        <f>'2029-FULL'!B26</f>
        <v>400</v>
      </c>
      <c r="C32" s="19">
        <f>'2029-FULL'!C26</f>
        <v>2400</v>
      </c>
      <c r="D32" s="76">
        <f>'2028-FULL'!J26</f>
        <v>3.2444449056</v>
      </c>
      <c r="E32" s="77">
        <f>'2029-FULL'!K26</f>
        <v>33.032536497372007</v>
      </c>
      <c r="F32" s="77">
        <f>'2029-FULL'!L26</f>
        <v>36.277157096172004</v>
      </c>
      <c r="G32" s="77">
        <f>'2029-FULL'!M26</f>
        <v>4.1511303760000011</v>
      </c>
      <c r="H32" s="78">
        <f>'2029-FULL'!N26</f>
        <v>40.428287472172002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18" t="str">
        <f>'2026-FULL'!A27</f>
        <v>*90 KVA 3 PH, 1.2kV BIL</v>
      </c>
      <c r="B33" s="19">
        <f>'2029-FULL'!B27</f>
        <v>480</v>
      </c>
      <c r="C33" s="19">
        <f>'2029-FULL'!C27</f>
        <v>2800</v>
      </c>
      <c r="D33" s="76">
        <f>'2028-FULL'!J27</f>
        <v>3.8608985231999999</v>
      </c>
      <c r="E33" s="77">
        <f>'2029-FULL'!K27</f>
        <v>39.532949246934002</v>
      </c>
      <c r="F33" s="77">
        <f>'2029-FULL'!L27</f>
        <v>43.394056845534003</v>
      </c>
      <c r="G33" s="77">
        <f>'2029-FULL'!M27</f>
        <v>4.9398567720000006</v>
      </c>
      <c r="H33" s="78">
        <f>'2029-FULL'!N27</f>
        <v>48.333913617534002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18" t="str">
        <f>'2026-FULL'!A28</f>
        <v>112.5 KVA 3 PH, 1.2kV BIL</v>
      </c>
      <c r="B34" s="19">
        <f>'2029-FULL'!B28</f>
        <v>600</v>
      </c>
      <c r="C34" s="19">
        <f>'2029-FULL'!C28</f>
        <v>3400</v>
      </c>
      <c r="D34" s="76">
        <f>'2028-FULL'!J28</f>
        <v>4.7855789495999987</v>
      </c>
      <c r="E34" s="77">
        <f>'2029-FULL'!K28</f>
        <v>49.283568371276992</v>
      </c>
      <c r="F34" s="77">
        <f>'2029-FULL'!L28</f>
        <v>54.06940646957699</v>
      </c>
      <c r="G34" s="77">
        <f>'2029-FULL'!M28</f>
        <v>6.122946365999999</v>
      </c>
      <c r="H34" s="78">
        <f>'2029-FULL'!N28</f>
        <v>60.19235283557699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18" t="str">
        <f>'2026-FULL'!A29</f>
        <v>125 KVA 3PH, 1.2kV BIL</v>
      </c>
      <c r="B35" s="21">
        <f>'2029-FULL'!B29</f>
        <v>633</v>
      </c>
      <c r="C35" s="21">
        <f>'2029-FULL'!C29</f>
        <v>3766.67</v>
      </c>
      <c r="D35" s="76">
        <f>'2028-FULL'!J29</f>
        <v>5.1216315638734793</v>
      </c>
      <c r="E35" s="77">
        <f>'2029-FULL'!K29</f>
        <v>52.232439728981753</v>
      </c>
      <c r="F35" s="77">
        <f>'2029-FULL'!L29</f>
        <v>57.354348639478417</v>
      </c>
      <c r="G35" s="77">
        <f>'2029-FULL'!M29</f>
        <v>6.5529115081533007</v>
      </c>
      <c r="H35" s="78">
        <f>'2029-FULL'!N29</f>
        <v>63.907260147631717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18" t="str">
        <f>'2026-FULL'!A30</f>
        <v>150 KVA 3 PH, 1.2kV BIL</v>
      </c>
      <c r="B36" s="19">
        <f>'2029-FULL'!B30</f>
        <v>700</v>
      </c>
      <c r="C36" s="19">
        <f>'2029-FULL'!C30</f>
        <v>4500</v>
      </c>
      <c r="D36" s="76">
        <f>'2028-FULL'!J30</f>
        <v>5.7994111979999987</v>
      </c>
      <c r="E36" s="77">
        <f>'2029-FULL'!K30</f>
        <v>58.204793432572501</v>
      </c>
      <c r="F36" s="77">
        <f>'2029-FULL'!L30</f>
        <v>64.004518680322505</v>
      </c>
      <c r="G36" s="77">
        <f>'2029-FULL'!M30</f>
        <v>7.4201019549999998</v>
      </c>
      <c r="H36" s="78">
        <f>'2029-FULL'!N30</f>
        <v>71.424620635322498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18" t="str">
        <f>'2026-FULL'!A31</f>
        <v>*175 KVA 3PH, 1.2kV BIL</v>
      </c>
      <c r="B37" s="19">
        <f>'2029-FULL'!B31</f>
        <v>766</v>
      </c>
      <c r="C37" s="19">
        <f>'2029-FULL'!C31</f>
        <v>4767</v>
      </c>
      <c r="D37" s="76">
        <f>'2028-FULL'!J31</f>
        <v>6.2824425837479998</v>
      </c>
      <c r="E37" s="77">
        <f>'2029-FULL'!K31</f>
        <v>63.484084492905133</v>
      </c>
      <c r="F37" s="77">
        <f>'2029-FULL'!L31</f>
        <v>69.766867283521634</v>
      </c>
      <c r="G37" s="77">
        <f>'2029-FULL'!M31</f>
        <v>8.0381202343300018</v>
      </c>
      <c r="H37" s="78">
        <f>'2029-FULL'!N31</f>
        <v>77.804987517851629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18" t="str">
        <f>'2026-FULL'!A32</f>
        <v>*200 KVA 3PH, 1.2kV BIL</v>
      </c>
      <c r="B38" s="19">
        <f>'2029-FULL'!B32</f>
        <v>833</v>
      </c>
      <c r="C38" s="19">
        <f>'2029-FULL'!C32</f>
        <v>5033</v>
      </c>
      <c r="D38" s="76">
        <f>'2028-FULL'!J32</f>
        <v>6.7707469874519983</v>
      </c>
      <c r="E38" s="77">
        <f>'2029-FULL'!K32</f>
        <v>68.836673621363857</v>
      </c>
      <c r="F38" s="77">
        <f>'2029-FULL'!L32</f>
        <v>75.607787258347358</v>
      </c>
      <c r="G38" s="77">
        <f>'2029-FULL'!M32</f>
        <v>8.6628851176699992</v>
      </c>
      <c r="H38" s="78">
        <f>'2029-FULL'!N32</f>
        <v>84.270672376017359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18" t="str">
        <f>'2026-FULL'!A33</f>
        <v>225 KVA 3 PH, 1.2kV BIL</v>
      </c>
      <c r="B39" s="19">
        <f>'2029-FULL'!B33</f>
        <v>900</v>
      </c>
      <c r="C39" s="19">
        <f>'2029-FULL'!C33</f>
        <v>5300</v>
      </c>
      <c r="D39" s="76">
        <f>'2028-FULL'!J33</f>
        <v>7.2594568331999998</v>
      </c>
      <c r="E39" s="77">
        <f>'2029-FULL'!K33</f>
        <v>74.19058893169651</v>
      </c>
      <c r="F39" s="77">
        <f>'2029-FULL'!L33</f>
        <v>81.450438879046516</v>
      </c>
      <c r="G39" s="77">
        <f>'2029-FULL'!M33</f>
        <v>9.2881687470000003</v>
      </c>
      <c r="H39" s="78">
        <f>'2029-FULL'!N33</f>
        <v>90.738607626046516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18" t="str">
        <f>'2026-FULL'!A34</f>
        <v>*250 KVA 3 PH, 1.2kV BIL</v>
      </c>
      <c r="B40" s="19">
        <f>'2029-FULL'!B34</f>
        <v>967</v>
      </c>
      <c r="C40" s="19">
        <f>'2029-FULL'!C34</f>
        <v>5633</v>
      </c>
      <c r="D40" s="76">
        <f>'2028-FULL'!J34</f>
        <v>7.7749258538519985</v>
      </c>
      <c r="E40" s="77">
        <f>'2029-FULL'!K34</f>
        <v>79.632032245706867</v>
      </c>
      <c r="F40" s="77">
        <f>'2029-FULL'!L34</f>
        <v>87.407379127390371</v>
      </c>
      <c r="G40" s="77">
        <f>'2029-FULL'!M34</f>
        <v>9.9476896116700004</v>
      </c>
      <c r="H40" s="78">
        <f>'2029-FULL'!N34</f>
        <v>97.355068739060371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18" t="str">
        <f>'2026-FULL'!A35</f>
        <v>300 KVA 3 PH, 1.2kV BIL</v>
      </c>
      <c r="B41" s="19">
        <f>'2029-FULL'!B35</f>
        <v>1100</v>
      </c>
      <c r="C41" s="19">
        <f>'2029-FULL'!C35</f>
        <v>6300</v>
      </c>
      <c r="D41" s="76">
        <f>'2028-FULL'!J35</f>
        <v>8.8005908771999994</v>
      </c>
      <c r="E41" s="77">
        <f>'2029-FULL'!K35</f>
        <v>90.441620805601517</v>
      </c>
      <c r="F41" s="77">
        <f>'2029-FULL'!L35</f>
        <v>99.242688252451515</v>
      </c>
      <c r="G41" s="77">
        <f>'2029-FULL'!M35</f>
        <v>11.259984737000002</v>
      </c>
      <c r="H41" s="78">
        <f>'2029-FULL'!N35</f>
        <v>110.50267298945151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18" t="str">
        <f>'2026-FULL'!A36</f>
        <v>400 KVA 3 PH, 1.2kV BIL</v>
      </c>
      <c r="B42" s="19">
        <f>'2029-FULL'!B36</f>
        <v>1750</v>
      </c>
      <c r="C42" s="19">
        <f>'2029-FULL'!C36</f>
        <v>6950</v>
      </c>
      <c r="D42" s="76">
        <f>'2028-FULL'!J36</f>
        <v>12.755127205799999</v>
      </c>
      <c r="E42" s="77">
        <f>'2029-FULL'!K36</f>
        <v>139.80940152363976</v>
      </c>
      <c r="F42" s="77">
        <f>'2029-FULL'!L36</f>
        <v>152.56521944516476</v>
      </c>
      <c r="G42" s="77">
        <f>'2029-FULL'!M36</f>
        <v>16.319647130500002</v>
      </c>
      <c r="H42" s="78">
        <f>'2029-FULL'!N36</f>
        <v>168.88486657566477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18" t="str">
        <f>'2026-FULL'!A37</f>
        <v>*450 KVA 3PH, 1.2kV BIL</v>
      </c>
      <c r="B43" s="19">
        <f>'2029-FULL'!B37</f>
        <v>2075</v>
      </c>
      <c r="C43" s="19">
        <f>'2029-FULL'!C37</f>
        <v>7275</v>
      </c>
      <c r="D43" s="76">
        <f>'2028-FULL'!J37</f>
        <v>14.732395370099999</v>
      </c>
      <c r="E43" s="77">
        <f>'2029-FULL'!K37</f>
        <v>164.49329188265889</v>
      </c>
      <c r="F43" s="77">
        <f>'2029-FULL'!L37</f>
        <v>179.22648504152139</v>
      </c>
      <c r="G43" s="77">
        <f>'2029-FULL'!M37</f>
        <v>18.849478327250001</v>
      </c>
      <c r="H43" s="78">
        <f>'2029-FULL'!N37</f>
        <v>198.0759633687714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18" t="str">
        <f>'2026-FULL'!A38</f>
        <v>500 KVA 3 PH, 95kV BIL</v>
      </c>
      <c r="B44" s="19">
        <f>'2029-FULL'!B38</f>
        <v>2400</v>
      </c>
      <c r="C44" s="19">
        <f>'2029-FULL'!C38</f>
        <v>7600</v>
      </c>
      <c r="D44" s="76">
        <f>'2028-FULL'!J38</f>
        <v>16.709663534399997</v>
      </c>
      <c r="E44" s="77">
        <f>'2029-FULL'!K38</f>
        <v>189.17718224167797</v>
      </c>
      <c r="F44" s="77">
        <f>'2029-FULL'!L38</f>
        <v>205.88775063787796</v>
      </c>
      <c r="G44" s="77">
        <f>'2029-FULL'!M38</f>
        <v>21.379309523999996</v>
      </c>
      <c r="H44" s="78">
        <f>'2029-FULL'!N38</f>
        <v>227.26706016187796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18" t="str">
        <f>'2026-FULL'!A39</f>
        <v>750 KVA 3 PH, 95kV BIL</v>
      </c>
      <c r="B45" s="19">
        <f>'2029-FULL'!B39</f>
        <v>3000</v>
      </c>
      <c r="C45" s="19">
        <f>'2029-FULL'!C39</f>
        <v>12000</v>
      </c>
      <c r="D45" s="76">
        <f>'2028-FULL'!J39</f>
        <v>21.900684527999996</v>
      </c>
      <c r="E45" s="77">
        <f>'2029-FULL'!K39</f>
        <v>239.78693248686002</v>
      </c>
      <c r="F45" s="77">
        <f>'2029-FULL'!L39</f>
        <v>261.68880298086003</v>
      </c>
      <c r="G45" s="77">
        <f>'2029-FULL'!M39</f>
        <v>28.02100188</v>
      </c>
      <c r="H45" s="78">
        <f>'2029-FULL'!N39</f>
        <v>289.70980486086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18" t="str">
        <f>'2026-FULL'!A40</f>
        <v>1000 KVA 3 PH, 95kV BIL</v>
      </c>
      <c r="B46" s="19">
        <f>'2029-FULL'!B40</f>
        <v>3400</v>
      </c>
      <c r="C46" s="19">
        <f>'2029-FULL'!C40</f>
        <v>13000</v>
      </c>
      <c r="D46" s="76">
        <f>'2028-FULL'!J40</f>
        <v>24.577510571999998</v>
      </c>
      <c r="E46" s="77">
        <f>'2029-FULL'!K40</f>
        <v>270.96281436076498</v>
      </c>
      <c r="F46" s="77">
        <f>'2029-FULL'!L40</f>
        <v>295.541655854265</v>
      </c>
      <c r="G46" s="77">
        <f>'2029-FULL'!M40</f>
        <v>31.44588787</v>
      </c>
      <c r="H46" s="78">
        <f>'2029-FULL'!N40</f>
        <v>326.98754372426498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18" t="str">
        <f>'2026-FULL'!A41</f>
        <v>1500 KVA 3 PH, 95kV BIL</v>
      </c>
      <c r="B47" s="19">
        <f>'2029-FULL'!B41</f>
        <v>4500</v>
      </c>
      <c r="C47" s="19">
        <f>'2029-FULL'!C41</f>
        <v>18000</v>
      </c>
      <c r="D47" s="76">
        <f>'2028-FULL'!J41</f>
        <v>32.851026791999992</v>
      </c>
      <c r="E47" s="77">
        <f>'2029-FULL'!K41</f>
        <v>359.68039873028999</v>
      </c>
      <c r="F47" s="77">
        <f>'2029-FULL'!L41</f>
        <v>392.53320447128999</v>
      </c>
      <c r="G47" s="77">
        <f>'2029-FULL'!M41</f>
        <v>42.03150282</v>
      </c>
      <c r="H47" s="78">
        <f>'2029-FULL'!N41</f>
        <v>434.56470729129001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18" t="str">
        <f>'2026-FULL'!A42</f>
        <v>2000 KVA 3 PH, 95kV BIL</v>
      </c>
      <c r="B48" s="19">
        <f>'2029-FULL'!B42</f>
        <v>5400</v>
      </c>
      <c r="C48" s="19">
        <f>'2029-FULL'!C42</f>
        <v>21000</v>
      </c>
      <c r="D48" s="76">
        <f>'2028-FULL'!J42</f>
        <v>39.177966924000003</v>
      </c>
      <c r="E48" s="77">
        <f>'2029-FULL'!K42</f>
        <v>430.82076935200507</v>
      </c>
      <c r="F48" s="77">
        <f>'2029-FULL'!L42</f>
        <v>470.00085784150508</v>
      </c>
      <c r="G48" s="77">
        <f>'2029-FULL'!M42</f>
        <v>50.126555790000012</v>
      </c>
      <c r="H48" s="78">
        <f>'2029-FULL'!N42</f>
        <v>520.12741363150508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18" t="str">
        <f>'2026-FULL'!A43</f>
        <v>2500 KVA 3 PH, 95kV BIL</v>
      </c>
      <c r="B49" s="19">
        <f>'2029-FULL'!B43</f>
        <v>6500</v>
      </c>
      <c r="C49" s="19">
        <f>'2029-FULL'!C43</f>
        <v>25000</v>
      </c>
      <c r="D49" s="76">
        <f>'2028-FULL'!J43</f>
        <v>47.046041099999997</v>
      </c>
      <c r="E49" s="77">
        <f>'2029-FULL'!K43</f>
        <v>518.21217184762509</v>
      </c>
      <c r="F49" s="77">
        <f>'2029-FULL'!L43</f>
        <v>565.26076058512513</v>
      </c>
      <c r="G49" s="77">
        <f>'2029-FULL'!M43</f>
        <v>60.193424750000005</v>
      </c>
      <c r="H49" s="78">
        <f>'2029-FULL'!N43</f>
        <v>625.45418533512509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18" t="str">
        <f>'2026-FULL'!A44</f>
        <v>3000 KVA 3PH, 95kV BIL</v>
      </c>
      <c r="B50" s="19">
        <f>'2029-FULL'!B44</f>
        <v>7700</v>
      </c>
      <c r="C50" s="19">
        <f>'2029-FULL'!C44</f>
        <v>29000</v>
      </c>
      <c r="D50" s="76">
        <f>'2028-FULL'!J44</f>
        <v>55.481961275999993</v>
      </c>
      <c r="E50" s="77">
        <f>'2029-FULL'!K44</f>
        <v>613.06599934324504</v>
      </c>
      <c r="F50" s="77">
        <f>'2029-FULL'!L44</f>
        <v>668.55096507874509</v>
      </c>
      <c r="G50" s="77">
        <f>'2029-FULL'!M44</f>
        <v>70.986828710000012</v>
      </c>
      <c r="H50" s="78">
        <f>'2029-FULL'!N44</f>
        <v>739.53779378874515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18" t="str">
        <f>'2026-FULL'!A45</f>
        <v>3750 KVA 3PH, 95kV BIL</v>
      </c>
      <c r="B51" s="19">
        <f>'2029-FULL'!B45</f>
        <v>9500</v>
      </c>
      <c r="C51" s="19">
        <f>'2029-FULL'!C45</f>
        <v>35000</v>
      </c>
      <c r="D51" s="76">
        <f>'2028-FULL'!J45</f>
        <v>68.135841539999987</v>
      </c>
      <c r="E51" s="77">
        <f>'2029-FULL'!K45</f>
        <v>755.34674058667508</v>
      </c>
      <c r="F51" s="77">
        <f>'2029-FULL'!L45</f>
        <v>823.48627181917504</v>
      </c>
      <c r="G51" s="77">
        <f>'2029-FULL'!M45</f>
        <v>87.176934650000007</v>
      </c>
      <c r="H51" s="78">
        <f>'2029-FULL'!N45</f>
        <v>910.66320646917507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18" t="str">
        <f>'2026-FULL'!A46</f>
        <v>5000 KVA 3PH, 95kV BIL</v>
      </c>
      <c r="B52" s="19">
        <f>'2029-FULL'!B46</f>
        <v>11000</v>
      </c>
      <c r="C52" s="19">
        <f>'2029-FULL'!C46</f>
        <v>39000</v>
      </c>
      <c r="D52" s="76">
        <f>'2028-FULL'!J46</f>
        <v>78.275299715999992</v>
      </c>
      <c r="E52" s="77">
        <f>'2029-FULL'!K46</f>
        <v>872.58784308229508</v>
      </c>
      <c r="F52" s="77">
        <f>'2029-FULL'!L46</f>
        <v>950.86738156279512</v>
      </c>
      <c r="G52" s="77">
        <f>'2029-FULL'!M46</f>
        <v>100.14994361000001</v>
      </c>
      <c r="H52" s="78">
        <f>'2029-FULL'!N46</f>
        <v>1051.0173251727952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79"/>
      <c r="B53" s="80"/>
      <c r="C53" s="80"/>
      <c r="D53" s="81"/>
      <c r="E53" s="82"/>
      <c r="F53" s="82"/>
      <c r="G53" s="82"/>
      <c r="H53" s="8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102</v>
      </c>
      <c r="B54" s="4"/>
      <c r="C54" s="4"/>
      <c r="D54" s="83"/>
      <c r="E54" s="65"/>
      <c r="F54" s="65"/>
      <c r="G54" s="65"/>
      <c r="H54" s="6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103</v>
      </c>
      <c r="B55" s="4"/>
      <c r="C55" s="4"/>
      <c r="D55" s="4"/>
      <c r="E55" s="65"/>
      <c r="F55" s="64"/>
      <c r="G55" s="65"/>
      <c r="H55" s="6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72</v>
      </c>
      <c r="B56" s="4"/>
      <c r="C56" s="4"/>
      <c r="D56" s="4"/>
      <c r="E56" s="65"/>
      <c r="F56" s="64"/>
      <c r="G56" s="65"/>
      <c r="H56" s="6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65"/>
      <c r="F57" s="65"/>
      <c r="G57" s="65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104</v>
      </c>
      <c r="B58" s="5"/>
      <c r="C58" s="5"/>
      <c r="D58" s="5"/>
      <c r="E58" s="62"/>
      <c r="F58" s="62"/>
      <c r="G58" s="62"/>
      <c r="H58" s="6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90"/>
      <c r="B59" s="85"/>
      <c r="C59" s="85"/>
      <c r="D59" s="85"/>
      <c r="E59" s="85"/>
      <c r="F59" s="85"/>
      <c r="G59" s="85"/>
      <c r="H59" s="8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85"/>
      <c r="B60" s="85"/>
      <c r="C60" s="85"/>
      <c r="D60" s="85"/>
      <c r="E60" s="85"/>
      <c r="F60" s="85"/>
      <c r="G60" s="85"/>
      <c r="H60" s="8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5"/>
      <c r="C61" s="5"/>
      <c r="D61" s="5"/>
      <c r="E61" s="62"/>
      <c r="F61" s="62"/>
      <c r="G61" s="62"/>
      <c r="H61" s="6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5"/>
      <c r="C62" s="5"/>
      <c r="D62" s="5"/>
      <c r="E62" s="62"/>
      <c r="F62" s="62"/>
      <c r="G62" s="62"/>
      <c r="H62" s="6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62"/>
      <c r="F63" s="62"/>
      <c r="G63" s="62"/>
      <c r="H63" s="6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62"/>
      <c r="F64" s="62"/>
      <c r="G64" s="62"/>
      <c r="H64" s="6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62"/>
      <c r="F65" s="62"/>
      <c r="G65" s="62"/>
      <c r="H65" s="6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B66" s="5"/>
      <c r="C66" s="5"/>
      <c r="D66" s="5"/>
      <c r="E66" s="62"/>
      <c r="F66" s="62"/>
      <c r="G66" s="62"/>
      <c r="H66" s="6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B67" s="5"/>
      <c r="C67" s="5"/>
      <c r="D67" s="5"/>
      <c r="E67" s="62"/>
      <c r="F67" s="62"/>
      <c r="G67" s="62"/>
      <c r="H67" s="6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62"/>
      <c r="F68" s="62"/>
      <c r="G68" s="62"/>
      <c r="H68" s="6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62"/>
      <c r="F69" s="62"/>
      <c r="G69" s="62"/>
      <c r="H69" s="6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62"/>
      <c r="F70" s="62"/>
      <c r="G70" s="62"/>
      <c r="H70" s="6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62"/>
      <c r="F71" s="62"/>
      <c r="G71" s="62"/>
      <c r="H71" s="6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62"/>
      <c r="F72" s="62"/>
      <c r="G72" s="62"/>
      <c r="H72" s="6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62"/>
      <c r="F73" s="62"/>
      <c r="G73" s="62"/>
      <c r="H73" s="6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62"/>
      <c r="F74" s="62"/>
      <c r="G74" s="62"/>
      <c r="H74" s="6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62"/>
      <c r="F75" s="62"/>
      <c r="G75" s="62"/>
      <c r="H75" s="6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62"/>
      <c r="F76" s="62"/>
      <c r="G76" s="62"/>
      <c r="H76" s="6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62"/>
      <c r="F77" s="62"/>
      <c r="G77" s="62"/>
      <c r="H77" s="6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62"/>
      <c r="F78" s="62"/>
      <c r="G78" s="62"/>
      <c r="H78" s="6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62"/>
      <c r="F79" s="62"/>
      <c r="G79" s="62"/>
      <c r="H79" s="6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62"/>
      <c r="F80" s="62"/>
      <c r="G80" s="62"/>
      <c r="H80" s="6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62"/>
      <c r="F81" s="62"/>
      <c r="G81" s="62"/>
      <c r="H81" s="6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62"/>
      <c r="F82" s="62"/>
      <c r="G82" s="62"/>
      <c r="H82" s="6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62"/>
      <c r="F83" s="62"/>
      <c r="G83" s="62"/>
      <c r="H83" s="6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62"/>
      <c r="F84" s="62"/>
      <c r="G84" s="62"/>
      <c r="H84" s="6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62"/>
      <c r="F85" s="62"/>
      <c r="G85" s="62"/>
      <c r="H85" s="6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62"/>
      <c r="F86" s="62"/>
      <c r="G86" s="62"/>
      <c r="H86" s="6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62"/>
      <c r="F87" s="62"/>
      <c r="G87" s="62"/>
      <c r="H87" s="6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62"/>
      <c r="F88" s="62"/>
      <c r="G88" s="62"/>
      <c r="H88" s="6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62"/>
      <c r="F89" s="62"/>
      <c r="G89" s="62"/>
      <c r="H89" s="6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62"/>
      <c r="F90" s="62"/>
      <c r="G90" s="62"/>
      <c r="H90" s="6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62"/>
      <c r="F91" s="62"/>
      <c r="G91" s="62"/>
      <c r="H91" s="6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62"/>
      <c r="F92" s="62"/>
      <c r="G92" s="62"/>
      <c r="H92" s="6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62"/>
      <c r="F93" s="62"/>
      <c r="G93" s="62"/>
      <c r="H93" s="6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62"/>
      <c r="F94" s="62"/>
      <c r="G94" s="62"/>
      <c r="H94" s="6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62"/>
      <c r="F95" s="62"/>
      <c r="G95" s="62"/>
      <c r="H95" s="6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62"/>
      <c r="F96" s="62"/>
      <c r="G96" s="62"/>
      <c r="H96" s="6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62"/>
      <c r="F97" s="62"/>
      <c r="G97" s="62"/>
      <c r="H97" s="6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62"/>
      <c r="F98" s="62"/>
      <c r="G98" s="62"/>
      <c r="H98" s="6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62"/>
      <c r="F99" s="62"/>
      <c r="G99" s="62"/>
      <c r="H99" s="6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62"/>
      <c r="F100" s="62"/>
      <c r="G100" s="62"/>
      <c r="H100" s="6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62"/>
      <c r="F101" s="62"/>
      <c r="G101" s="62"/>
      <c r="H101" s="6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62"/>
      <c r="F102" s="62"/>
      <c r="G102" s="62"/>
      <c r="H102" s="6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62"/>
      <c r="F103" s="62"/>
      <c r="G103" s="62"/>
      <c r="H103" s="6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62"/>
      <c r="F104" s="62"/>
      <c r="G104" s="62"/>
      <c r="H104" s="6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62"/>
      <c r="F105" s="62"/>
      <c r="G105" s="62"/>
      <c r="H105" s="6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62"/>
      <c r="F106" s="62"/>
      <c r="G106" s="62"/>
      <c r="H106" s="6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62"/>
      <c r="F107" s="62"/>
      <c r="G107" s="62"/>
      <c r="H107" s="6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62"/>
      <c r="F108" s="62"/>
      <c r="G108" s="62"/>
      <c r="H108" s="6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62"/>
      <c r="F109" s="62"/>
      <c r="G109" s="62"/>
      <c r="H109" s="6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62"/>
      <c r="F110" s="62"/>
      <c r="G110" s="62"/>
      <c r="H110" s="6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62"/>
      <c r="F111" s="62"/>
      <c r="G111" s="62"/>
      <c r="H111" s="6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62"/>
      <c r="F112" s="62"/>
      <c r="G112" s="62"/>
      <c r="H112" s="6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62"/>
      <c r="F113" s="62"/>
      <c r="G113" s="62"/>
      <c r="H113" s="6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62"/>
      <c r="F114" s="62"/>
      <c r="G114" s="62"/>
      <c r="H114" s="6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62"/>
      <c r="F115" s="62"/>
      <c r="G115" s="62"/>
      <c r="H115" s="6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62"/>
      <c r="F116" s="62"/>
      <c r="G116" s="62"/>
      <c r="H116" s="6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62"/>
      <c r="F117" s="62"/>
      <c r="G117" s="62"/>
      <c r="H117" s="6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62"/>
      <c r="F118" s="62"/>
      <c r="G118" s="62"/>
      <c r="H118" s="6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62"/>
      <c r="F119" s="62"/>
      <c r="G119" s="62"/>
      <c r="H119" s="6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62"/>
      <c r="F120" s="62"/>
      <c r="G120" s="62"/>
      <c r="H120" s="6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62"/>
      <c r="F121" s="62"/>
      <c r="G121" s="62"/>
      <c r="H121" s="6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62"/>
      <c r="F122" s="62"/>
      <c r="G122" s="62"/>
      <c r="H122" s="6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62"/>
      <c r="F123" s="62"/>
      <c r="G123" s="62"/>
      <c r="H123" s="6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62"/>
      <c r="F124" s="62"/>
      <c r="G124" s="62"/>
      <c r="H124" s="6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62"/>
      <c r="F125" s="62"/>
      <c r="G125" s="62"/>
      <c r="H125" s="6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62"/>
      <c r="F126" s="62"/>
      <c r="G126" s="62"/>
      <c r="H126" s="6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62"/>
      <c r="F127" s="62"/>
      <c r="G127" s="62"/>
      <c r="H127" s="6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62"/>
      <c r="F128" s="62"/>
      <c r="G128" s="62"/>
      <c r="H128" s="6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62"/>
      <c r="F129" s="62"/>
      <c r="G129" s="62"/>
      <c r="H129" s="6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62"/>
      <c r="F130" s="62"/>
      <c r="G130" s="62"/>
      <c r="H130" s="6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62"/>
      <c r="F131" s="62"/>
      <c r="G131" s="62"/>
      <c r="H131" s="6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62"/>
      <c r="F132" s="62"/>
      <c r="G132" s="62"/>
      <c r="H132" s="6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62"/>
      <c r="F133" s="62"/>
      <c r="G133" s="62"/>
      <c r="H133" s="6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62"/>
      <c r="F134" s="62"/>
      <c r="G134" s="62"/>
      <c r="H134" s="6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62"/>
      <c r="F135" s="62"/>
      <c r="G135" s="62"/>
      <c r="H135" s="6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62"/>
      <c r="F136" s="62"/>
      <c r="G136" s="62"/>
      <c r="H136" s="6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62"/>
      <c r="F137" s="62"/>
      <c r="G137" s="62"/>
      <c r="H137" s="6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62"/>
      <c r="F138" s="62"/>
      <c r="G138" s="62"/>
      <c r="H138" s="6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62"/>
      <c r="F139" s="62"/>
      <c r="G139" s="62"/>
      <c r="H139" s="6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62"/>
      <c r="F140" s="62"/>
      <c r="G140" s="62"/>
      <c r="H140" s="6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62"/>
      <c r="F141" s="62"/>
      <c r="G141" s="62"/>
      <c r="H141" s="6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62"/>
      <c r="F142" s="62"/>
      <c r="G142" s="62"/>
      <c r="H142" s="6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62"/>
      <c r="F143" s="62"/>
      <c r="G143" s="62"/>
      <c r="H143" s="6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62"/>
      <c r="F144" s="62"/>
      <c r="G144" s="62"/>
      <c r="H144" s="6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62"/>
      <c r="F145" s="62"/>
      <c r="G145" s="62"/>
      <c r="H145" s="6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62"/>
      <c r="F146" s="62"/>
      <c r="G146" s="62"/>
      <c r="H146" s="6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62"/>
      <c r="F147" s="62"/>
      <c r="G147" s="62"/>
      <c r="H147" s="6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62"/>
      <c r="F148" s="62"/>
      <c r="G148" s="62"/>
      <c r="H148" s="6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62"/>
      <c r="F149" s="62"/>
      <c r="G149" s="62"/>
      <c r="H149" s="6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62"/>
      <c r="F150" s="62"/>
      <c r="G150" s="62"/>
      <c r="H150" s="6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62"/>
      <c r="F151" s="62"/>
      <c r="G151" s="62"/>
      <c r="H151" s="6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62"/>
      <c r="F152" s="62"/>
      <c r="G152" s="62"/>
      <c r="H152" s="6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62"/>
      <c r="F153" s="62"/>
      <c r="G153" s="62"/>
      <c r="H153" s="6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62"/>
      <c r="F154" s="62"/>
      <c r="G154" s="62"/>
      <c r="H154" s="6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62"/>
      <c r="F155" s="62"/>
      <c r="G155" s="62"/>
      <c r="H155" s="6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62"/>
      <c r="F156" s="62"/>
      <c r="G156" s="62"/>
      <c r="H156" s="6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62"/>
      <c r="F157" s="62"/>
      <c r="G157" s="62"/>
      <c r="H157" s="6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62"/>
      <c r="F158" s="62"/>
      <c r="G158" s="62"/>
      <c r="H158" s="6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62"/>
      <c r="F159" s="62"/>
      <c r="G159" s="62"/>
      <c r="H159" s="6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62"/>
      <c r="F160" s="62"/>
      <c r="G160" s="62"/>
      <c r="H160" s="6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62"/>
      <c r="F161" s="62"/>
      <c r="G161" s="62"/>
      <c r="H161" s="6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62"/>
      <c r="F162" s="62"/>
      <c r="G162" s="62"/>
      <c r="H162" s="6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62"/>
      <c r="F163" s="62"/>
      <c r="G163" s="62"/>
      <c r="H163" s="6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62"/>
      <c r="F164" s="62"/>
      <c r="G164" s="62"/>
      <c r="H164" s="6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62"/>
      <c r="F165" s="62"/>
      <c r="G165" s="62"/>
      <c r="H165" s="6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62"/>
      <c r="F166" s="62"/>
      <c r="G166" s="62"/>
      <c r="H166" s="6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62"/>
      <c r="F167" s="62"/>
      <c r="G167" s="62"/>
      <c r="H167" s="6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62"/>
      <c r="F168" s="62"/>
      <c r="G168" s="62"/>
      <c r="H168" s="6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62"/>
      <c r="F169" s="62"/>
      <c r="G169" s="62"/>
      <c r="H169" s="6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62"/>
      <c r="F170" s="62"/>
      <c r="G170" s="62"/>
      <c r="H170" s="6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62"/>
      <c r="F171" s="62"/>
      <c r="G171" s="62"/>
      <c r="H171" s="6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62"/>
      <c r="F172" s="62"/>
      <c r="G172" s="62"/>
      <c r="H172" s="6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62"/>
      <c r="F173" s="62"/>
      <c r="G173" s="62"/>
      <c r="H173" s="6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62"/>
      <c r="F174" s="62"/>
      <c r="G174" s="62"/>
      <c r="H174" s="6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62"/>
      <c r="F175" s="62"/>
      <c r="G175" s="62"/>
      <c r="H175" s="6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62"/>
      <c r="F176" s="62"/>
      <c r="G176" s="62"/>
      <c r="H176" s="6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62"/>
      <c r="F177" s="62"/>
      <c r="G177" s="62"/>
      <c r="H177" s="6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62"/>
      <c r="F178" s="62"/>
      <c r="G178" s="62"/>
      <c r="H178" s="6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62"/>
      <c r="F179" s="62"/>
      <c r="G179" s="62"/>
      <c r="H179" s="6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62"/>
      <c r="F180" s="62"/>
      <c r="G180" s="62"/>
      <c r="H180" s="6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62"/>
      <c r="F181" s="62"/>
      <c r="G181" s="62"/>
      <c r="H181" s="6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62"/>
      <c r="F182" s="62"/>
      <c r="G182" s="62"/>
      <c r="H182" s="6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62"/>
      <c r="F183" s="62"/>
      <c r="G183" s="62"/>
      <c r="H183" s="6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62"/>
      <c r="F184" s="62"/>
      <c r="G184" s="62"/>
      <c r="H184" s="6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62"/>
      <c r="F185" s="62"/>
      <c r="G185" s="62"/>
      <c r="H185" s="6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62"/>
      <c r="F186" s="62"/>
      <c r="G186" s="62"/>
      <c r="H186" s="6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62"/>
      <c r="F187" s="62"/>
      <c r="G187" s="62"/>
      <c r="H187" s="6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62"/>
      <c r="F188" s="62"/>
      <c r="G188" s="62"/>
      <c r="H188" s="6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62"/>
      <c r="F189" s="62"/>
      <c r="G189" s="62"/>
      <c r="H189" s="6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62"/>
      <c r="F190" s="62"/>
      <c r="G190" s="62"/>
      <c r="H190" s="6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62"/>
      <c r="F191" s="62"/>
      <c r="G191" s="62"/>
      <c r="H191" s="6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62"/>
      <c r="F192" s="62"/>
      <c r="G192" s="62"/>
      <c r="H192" s="6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62"/>
      <c r="F193" s="62"/>
      <c r="G193" s="62"/>
      <c r="H193" s="6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62"/>
      <c r="F194" s="62"/>
      <c r="G194" s="62"/>
      <c r="H194" s="6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62"/>
      <c r="F195" s="62"/>
      <c r="G195" s="62"/>
      <c r="H195" s="6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62"/>
      <c r="F196" s="62"/>
      <c r="G196" s="62"/>
      <c r="H196" s="6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62"/>
      <c r="F197" s="62"/>
      <c r="G197" s="62"/>
      <c r="H197" s="6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62"/>
      <c r="F198" s="62"/>
      <c r="G198" s="62"/>
      <c r="H198" s="6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62"/>
      <c r="F199" s="62"/>
      <c r="G199" s="62"/>
      <c r="H199" s="6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62"/>
      <c r="F200" s="62"/>
      <c r="G200" s="62"/>
      <c r="H200" s="6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62"/>
      <c r="F201" s="62"/>
      <c r="G201" s="62"/>
      <c r="H201" s="6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62"/>
      <c r="F202" s="62"/>
      <c r="G202" s="62"/>
      <c r="H202" s="6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62"/>
      <c r="F203" s="62"/>
      <c r="G203" s="62"/>
      <c r="H203" s="6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62"/>
      <c r="F204" s="62"/>
      <c r="G204" s="62"/>
      <c r="H204" s="6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62"/>
      <c r="F205" s="62"/>
      <c r="G205" s="62"/>
      <c r="H205" s="6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62"/>
      <c r="F206" s="62"/>
      <c r="G206" s="62"/>
      <c r="H206" s="6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62"/>
      <c r="F207" s="62"/>
      <c r="G207" s="62"/>
      <c r="H207" s="6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62"/>
      <c r="F208" s="62"/>
      <c r="G208" s="62"/>
      <c r="H208" s="6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62"/>
      <c r="F209" s="62"/>
      <c r="G209" s="62"/>
      <c r="H209" s="6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62"/>
      <c r="F210" s="62"/>
      <c r="G210" s="62"/>
      <c r="H210" s="6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62"/>
      <c r="F211" s="62"/>
      <c r="G211" s="62"/>
      <c r="H211" s="6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62"/>
      <c r="F212" s="62"/>
      <c r="G212" s="62"/>
      <c r="H212" s="6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62"/>
      <c r="F213" s="62"/>
      <c r="G213" s="62"/>
      <c r="H213" s="6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62"/>
      <c r="F214" s="62"/>
      <c r="G214" s="62"/>
      <c r="H214" s="6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62"/>
      <c r="F215" s="62"/>
      <c r="G215" s="62"/>
      <c r="H215" s="6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62"/>
      <c r="F216" s="62"/>
      <c r="G216" s="62"/>
      <c r="H216" s="6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62"/>
      <c r="F217" s="62"/>
      <c r="G217" s="62"/>
      <c r="H217" s="6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62"/>
      <c r="F218" s="62"/>
      <c r="G218" s="62"/>
      <c r="H218" s="6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62"/>
      <c r="F219" s="62"/>
      <c r="G219" s="62"/>
      <c r="H219" s="6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62"/>
      <c r="F220" s="62"/>
      <c r="G220" s="62"/>
      <c r="H220" s="6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62"/>
      <c r="F221" s="62"/>
      <c r="G221" s="62"/>
      <c r="H221" s="6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62"/>
      <c r="F222" s="62"/>
      <c r="G222" s="62"/>
      <c r="H222" s="6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62"/>
      <c r="F223" s="62"/>
      <c r="G223" s="62"/>
      <c r="H223" s="6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62"/>
      <c r="F224" s="62"/>
      <c r="G224" s="62"/>
      <c r="H224" s="6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62"/>
      <c r="F225" s="62"/>
      <c r="G225" s="62"/>
      <c r="H225" s="6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62"/>
      <c r="F226" s="62"/>
      <c r="G226" s="62"/>
      <c r="H226" s="6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62"/>
      <c r="F227" s="62"/>
      <c r="G227" s="62"/>
      <c r="H227" s="6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62"/>
      <c r="F228" s="62"/>
      <c r="G228" s="62"/>
      <c r="H228" s="6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62"/>
      <c r="F229" s="62"/>
      <c r="G229" s="62"/>
      <c r="H229" s="6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62"/>
      <c r="F230" s="62"/>
      <c r="G230" s="62"/>
      <c r="H230" s="6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62"/>
      <c r="F231" s="62"/>
      <c r="G231" s="62"/>
      <c r="H231" s="6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62"/>
      <c r="F232" s="62"/>
      <c r="G232" s="62"/>
      <c r="H232" s="6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62"/>
      <c r="F233" s="62"/>
      <c r="G233" s="62"/>
      <c r="H233" s="6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62"/>
      <c r="F234" s="62"/>
      <c r="G234" s="62"/>
      <c r="H234" s="6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62"/>
      <c r="F235" s="62"/>
      <c r="G235" s="62"/>
      <c r="H235" s="6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62"/>
      <c r="F236" s="62"/>
      <c r="G236" s="62"/>
      <c r="H236" s="6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62"/>
      <c r="F237" s="62"/>
      <c r="G237" s="62"/>
      <c r="H237" s="6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62"/>
      <c r="F238" s="62"/>
      <c r="G238" s="62"/>
      <c r="H238" s="6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62"/>
      <c r="F239" s="62"/>
      <c r="G239" s="62"/>
      <c r="H239" s="6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62"/>
      <c r="F240" s="62"/>
      <c r="G240" s="62"/>
      <c r="H240" s="6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62"/>
      <c r="F241" s="62"/>
      <c r="G241" s="62"/>
      <c r="H241" s="6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62"/>
      <c r="F242" s="62"/>
      <c r="G242" s="62"/>
      <c r="H242" s="6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62"/>
      <c r="F243" s="62"/>
      <c r="G243" s="62"/>
      <c r="H243" s="6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62"/>
      <c r="F244" s="62"/>
      <c r="G244" s="62"/>
      <c r="H244" s="6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62"/>
      <c r="F245" s="62"/>
      <c r="G245" s="62"/>
      <c r="H245" s="6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62"/>
      <c r="F246" s="62"/>
      <c r="G246" s="62"/>
      <c r="H246" s="6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62"/>
      <c r="F247" s="62"/>
      <c r="G247" s="62"/>
      <c r="H247" s="6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62"/>
      <c r="F248" s="62"/>
      <c r="G248" s="62"/>
      <c r="H248" s="6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62"/>
      <c r="F249" s="62"/>
      <c r="G249" s="62"/>
      <c r="H249" s="6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62"/>
      <c r="F250" s="62"/>
      <c r="G250" s="62"/>
      <c r="H250" s="6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62"/>
      <c r="F251" s="62"/>
      <c r="G251" s="62"/>
      <c r="H251" s="6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62"/>
      <c r="F252" s="62"/>
      <c r="G252" s="62"/>
      <c r="H252" s="6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62"/>
      <c r="F253" s="62"/>
      <c r="G253" s="62"/>
      <c r="H253" s="6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62"/>
      <c r="F254" s="62"/>
      <c r="G254" s="62"/>
      <c r="H254" s="6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62"/>
      <c r="F255" s="62"/>
      <c r="G255" s="62"/>
      <c r="H255" s="6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62"/>
      <c r="F256" s="62"/>
      <c r="G256" s="62"/>
      <c r="H256" s="6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8" ht="15.75" customHeight="1" x14ac:dyDescent="0.2">
      <c r="A257" s="5"/>
      <c r="B257" s="5"/>
      <c r="C257" s="5"/>
      <c r="D257" s="5"/>
      <c r="E257" s="62"/>
      <c r="F257" s="62"/>
      <c r="G257" s="62"/>
      <c r="H257" s="62"/>
    </row>
    <row r="258" spans="1:8" ht="15.75" customHeight="1" x14ac:dyDescent="0.2">
      <c r="A258" s="5"/>
      <c r="B258" s="5"/>
      <c r="C258" s="5"/>
      <c r="D258" s="5"/>
      <c r="E258" s="62"/>
      <c r="F258" s="62"/>
      <c r="G258" s="62"/>
      <c r="H258" s="62"/>
    </row>
    <row r="259" spans="1:8" ht="15.75" customHeight="1" x14ac:dyDescent="0.2"/>
    <row r="260" spans="1:8" ht="15.75" customHeight="1" x14ac:dyDescent="0.2"/>
    <row r="261" spans="1:8" ht="15.75" customHeight="1" x14ac:dyDescent="0.2"/>
    <row r="262" spans="1:8" ht="15.75" customHeight="1" x14ac:dyDescent="0.2"/>
    <row r="263" spans="1:8" ht="15.75" customHeight="1" x14ac:dyDescent="0.2"/>
    <row r="264" spans="1:8" ht="15.75" customHeight="1" x14ac:dyDescent="0.2"/>
    <row r="265" spans="1:8" ht="15.75" customHeight="1" x14ac:dyDescent="0.2"/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59:H60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2026-FULL</vt:lpstr>
      <vt:lpstr>2027-FULL</vt:lpstr>
      <vt:lpstr>2028-FULL</vt:lpstr>
      <vt:lpstr>2029-FULL</vt:lpstr>
      <vt:lpstr>2030-FULL</vt:lpstr>
      <vt:lpstr>2026 PDF</vt:lpstr>
      <vt:lpstr>2027 PDF</vt:lpstr>
      <vt:lpstr>2028 PDF</vt:lpstr>
      <vt:lpstr>2029 PDF</vt:lpstr>
      <vt:lpstr>2030 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Dugan, April</cp:lastModifiedBy>
  <dcterms:modified xsi:type="dcterms:W3CDTF">2025-12-18T22:12:27Z</dcterms:modified>
</cp:coreProperties>
</file>