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Alectra IRR/DRC/"/>
    </mc:Choice>
  </mc:AlternateContent>
  <xr:revisionPtr revIDLastSave="0" documentId="8_{176A8961-CD44-4C2C-AF5C-09C3244FC5DA}" xr6:coauthVersionLast="47" xr6:coauthVersionMax="47" xr10:uidLastSave="{00000000-0000-0000-0000-000000000000}"/>
  <bookViews>
    <workbookView xWindow="-110" yWindow="-110" windowWidth="19420" windowHeight="10300" xr2:uid="{261A8724-56FF-439B-A560-C8CB75367D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J44" i="1" s="1"/>
  <c r="I46" i="1"/>
  <c r="N46" i="1" s="1"/>
  <c r="H46" i="1"/>
  <c r="G46" i="1"/>
  <c r="H45" i="1"/>
  <c r="G45" i="1" s="1"/>
  <c r="H44" i="1"/>
  <c r="G44" i="1"/>
  <c r="J43" i="1"/>
  <c r="H43" i="1"/>
  <c r="G43" i="1"/>
  <c r="H42" i="1"/>
  <c r="G42" i="1"/>
  <c r="H41" i="1"/>
  <c r="G41" i="1" s="1"/>
  <c r="H40" i="1"/>
  <c r="G40" i="1"/>
  <c r="H39" i="1"/>
  <c r="G39" i="1"/>
  <c r="H38" i="1"/>
  <c r="G38" i="1"/>
  <c r="H37" i="1"/>
  <c r="G37" i="1" s="1"/>
  <c r="H36" i="1"/>
  <c r="G36" i="1"/>
  <c r="J35" i="1"/>
  <c r="H35" i="1"/>
  <c r="G35" i="1"/>
  <c r="J34" i="1"/>
  <c r="H34" i="1"/>
  <c r="G34" i="1"/>
  <c r="H33" i="1"/>
  <c r="G33" i="1" s="1"/>
  <c r="H32" i="1"/>
  <c r="G32" i="1"/>
  <c r="J31" i="1"/>
  <c r="H31" i="1"/>
  <c r="G31" i="1"/>
  <c r="H30" i="1"/>
  <c r="G30" i="1"/>
  <c r="H29" i="1"/>
  <c r="G29" i="1" s="1"/>
  <c r="H28" i="1"/>
  <c r="G28" i="1"/>
  <c r="J27" i="1"/>
  <c r="H27" i="1"/>
  <c r="G27" i="1"/>
  <c r="J26" i="1"/>
  <c r="H26" i="1"/>
  <c r="G26" i="1"/>
  <c r="H25" i="1"/>
  <c r="G25" i="1" s="1"/>
  <c r="H24" i="1"/>
  <c r="G24" i="1"/>
  <c r="J23" i="1"/>
  <c r="H23" i="1"/>
  <c r="G23" i="1"/>
  <c r="H22" i="1"/>
  <c r="G22" i="1"/>
  <c r="H21" i="1"/>
  <c r="G21" i="1" s="1"/>
  <c r="H20" i="1"/>
  <c r="G20" i="1"/>
  <c r="H19" i="1"/>
  <c r="G19" i="1"/>
  <c r="E19" i="1"/>
  <c r="E20" i="1" s="1"/>
  <c r="H18" i="1"/>
  <c r="G18" i="1"/>
  <c r="J17" i="1"/>
  <c r="H17" i="1"/>
  <c r="G17" i="1"/>
  <c r="J16" i="1"/>
  <c r="H16" i="1"/>
  <c r="G16" i="1"/>
  <c r="G15" i="1"/>
  <c r="G14" i="1"/>
  <c r="J13" i="1"/>
  <c r="L13" i="1" s="1"/>
  <c r="G13" i="1"/>
  <c r="G12" i="1"/>
  <c r="N11" i="1"/>
  <c r="M11" i="1"/>
  <c r="G11" i="1"/>
  <c r="M6" i="1"/>
  <c r="L11" i="1" s="1"/>
  <c r="I26" i="1" l="1"/>
  <c r="I25" i="1"/>
  <c r="I33" i="1"/>
  <c r="I41" i="1"/>
  <c r="J42" i="1"/>
  <c r="M13" i="1"/>
  <c r="J15" i="1"/>
  <c r="I24" i="1"/>
  <c r="J25" i="1"/>
  <c r="I32" i="1"/>
  <c r="J33" i="1"/>
  <c r="I40" i="1"/>
  <c r="J41" i="1"/>
  <c r="J12" i="1"/>
  <c r="N13" i="1"/>
  <c r="I23" i="1"/>
  <c r="J24" i="1"/>
  <c r="I31" i="1"/>
  <c r="J32" i="1"/>
  <c r="I39" i="1"/>
  <c r="J40" i="1"/>
  <c r="J14" i="1"/>
  <c r="I29" i="1"/>
  <c r="I37" i="1"/>
  <c r="J38" i="1"/>
  <c r="I45" i="1"/>
  <c r="I18" i="1"/>
  <c r="I19" i="1"/>
  <c r="I20" i="1"/>
  <c r="N20" i="1" s="1"/>
  <c r="J21" i="1"/>
  <c r="I28" i="1"/>
  <c r="J29" i="1"/>
  <c r="I36" i="1"/>
  <c r="J37" i="1"/>
  <c r="I44" i="1"/>
  <c r="J45" i="1"/>
  <c r="L46" i="1"/>
  <c r="I16" i="1"/>
  <c r="I34" i="1"/>
  <c r="I42" i="1"/>
  <c r="I22" i="1"/>
  <c r="I30" i="1"/>
  <c r="I38" i="1"/>
  <c r="J39" i="1"/>
  <c r="I21" i="1"/>
  <c r="J22" i="1"/>
  <c r="J30" i="1"/>
  <c r="I17" i="1"/>
  <c r="J18" i="1"/>
  <c r="J19" i="1"/>
  <c r="J20" i="1"/>
  <c r="I27" i="1"/>
  <c r="J28" i="1"/>
  <c r="I35" i="1"/>
  <c r="J36" i="1"/>
  <c r="I43" i="1"/>
  <c r="M46" i="1"/>
  <c r="L36" i="1" l="1"/>
  <c r="N36" i="1"/>
  <c r="M36" i="1"/>
  <c r="N43" i="1"/>
  <c r="M43" i="1"/>
  <c r="L43" i="1"/>
  <c r="N17" i="1"/>
  <c r="M17" i="1"/>
  <c r="L17" i="1"/>
  <c r="N42" i="1"/>
  <c r="M42" i="1"/>
  <c r="L42" i="1"/>
  <c r="L37" i="1"/>
  <c r="M37" i="1"/>
  <c r="N37" i="1"/>
  <c r="N23" i="1"/>
  <c r="M23" i="1"/>
  <c r="L23" i="1"/>
  <c r="M24" i="1"/>
  <c r="L24" i="1"/>
  <c r="N24" i="1"/>
  <c r="N34" i="1"/>
  <c r="M34" i="1"/>
  <c r="L34" i="1"/>
  <c r="L28" i="1"/>
  <c r="N28" i="1"/>
  <c r="M28" i="1"/>
  <c r="L29" i="1"/>
  <c r="M29" i="1"/>
  <c r="N29" i="1"/>
  <c r="N15" i="1"/>
  <c r="M15" i="1"/>
  <c r="L15" i="1"/>
  <c r="N35" i="1"/>
  <c r="M35" i="1"/>
  <c r="L35" i="1"/>
  <c r="M12" i="1"/>
  <c r="N12" i="1"/>
  <c r="L12" i="1"/>
  <c r="L20" i="1"/>
  <c r="M20" i="1"/>
  <c r="N39" i="1"/>
  <c r="L39" i="1"/>
  <c r="M39" i="1"/>
  <c r="L40" i="1"/>
  <c r="N40" i="1"/>
  <c r="M40" i="1"/>
  <c r="N41" i="1"/>
  <c r="M41" i="1"/>
  <c r="L41" i="1"/>
  <c r="M22" i="1"/>
  <c r="L22" i="1"/>
  <c r="N22" i="1"/>
  <c r="N26" i="1"/>
  <c r="M26" i="1"/>
  <c r="L26" i="1"/>
  <c r="N16" i="1"/>
  <c r="M16" i="1"/>
  <c r="L16" i="1"/>
  <c r="M14" i="1"/>
  <c r="L14" i="1"/>
  <c r="N14" i="1"/>
  <c r="L44" i="1"/>
  <c r="N44" i="1"/>
  <c r="M44" i="1"/>
  <c r="M18" i="1"/>
  <c r="L18" i="1"/>
  <c r="N18" i="1"/>
  <c r="N33" i="1"/>
  <c r="M33" i="1"/>
  <c r="L33" i="1"/>
  <c r="L21" i="1"/>
  <c r="N21" i="1"/>
  <c r="M21" i="1"/>
  <c r="N27" i="1"/>
  <c r="M27" i="1"/>
  <c r="L27" i="1"/>
  <c r="L19" i="1"/>
  <c r="N19" i="1"/>
  <c r="M19" i="1"/>
  <c r="M38" i="1"/>
  <c r="N38" i="1"/>
  <c r="L38" i="1"/>
  <c r="M30" i="1"/>
  <c r="N30" i="1"/>
  <c r="L30" i="1"/>
  <c r="L45" i="1"/>
  <c r="M45" i="1"/>
  <c r="N45" i="1"/>
  <c r="N31" i="1"/>
  <c r="M31" i="1"/>
  <c r="L31" i="1"/>
  <c r="L32" i="1"/>
  <c r="N32" i="1"/>
  <c r="M32" i="1"/>
  <c r="N25" i="1"/>
  <c r="M25" i="1"/>
  <c r="L25" i="1"/>
</calcChain>
</file>

<file path=xl/sharedStrings.xml><?xml version="1.0" encoding="utf-8"?>
<sst xmlns="http://schemas.openxmlformats.org/spreadsheetml/2006/main" count="19" uniqueCount="17">
  <si>
    <t>Annual Miles</t>
  </si>
  <si>
    <t>2050 EV efficiency (miles / kWh)</t>
  </si>
  <si>
    <t>30% increase in overall EV efficiency by 2050 (electronics, motors, heating, tires more efficient, but counteracted by larger/heavier vehicles)</t>
  </si>
  <si>
    <t>2050 PHEV Share of EV registrations</t>
  </si>
  <si>
    <t>2050 PHEV % Electric Miles</t>
  </si>
  <si>
    <t>Charging efficiency / Weather factor</t>
  </si>
  <si>
    <t>From NRA report</t>
  </si>
  <si>
    <t>EV registration scenarios</t>
  </si>
  <si>
    <t>Annual MWh</t>
  </si>
  <si>
    <t>Year</t>
  </si>
  <si>
    <t>Low</t>
  </si>
  <si>
    <t>Medium</t>
  </si>
  <si>
    <t>High</t>
  </si>
  <si>
    <t>EV efficiency (miles / kWh)</t>
  </si>
  <si>
    <t>PHEV split of EVs</t>
  </si>
  <si>
    <t>PHEV % electric travel</t>
  </si>
  <si>
    <t>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</si>
</sst>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164" fontId="3" fillId="0" borderId="0" xfId="1" applyNumberFormat="1" applyFont="1"/>
    <xf numFmtId="9" fontId="3" fillId="0" borderId="0" xfId="2" applyFont="1"/>
    <xf numFmtId="0" fontId="3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9" fontId="3" fillId="0" borderId="0" xfId="2" applyFont="1" applyAlignment="1">
      <alignment wrapText="1"/>
    </xf>
    <xf numFmtId="0" fontId="4" fillId="0" borderId="0" xfId="0" applyFont="1" applyAlignment="1">
      <alignment horizontal="center"/>
    </xf>
    <xf numFmtId="164" fontId="0" fillId="2" borderId="0" xfId="1" applyNumberFormat="1" applyFont="1" applyFill="1"/>
    <xf numFmtId="0" fontId="0" fillId="2" borderId="0" xfId="0" applyFill="1"/>
    <xf numFmtId="43" fontId="0" fillId="2" borderId="0" xfId="0" applyNumberFormat="1" applyFill="1"/>
    <xf numFmtId="9" fontId="3" fillId="2" borderId="0" xfId="2" applyFont="1" applyFill="1"/>
    <xf numFmtId="164" fontId="3" fillId="2" borderId="0" xfId="0" applyNumberFormat="1" applyFont="1" applyFill="1"/>
    <xf numFmtId="164" fontId="0" fillId="0" borderId="0" xfId="1" applyNumberFormat="1" applyFont="1"/>
    <xf numFmtId="164" fontId="3" fillId="0" borderId="0" xfId="0" applyNumberFormat="1" applyFont="1"/>
    <xf numFmtId="164" fontId="6" fillId="0" borderId="0" xfId="1" applyNumberFormat="1" applyFont="1"/>
    <xf numFmtId="164" fontId="2" fillId="0" borderId="0" xfId="1" applyNumberFormat="1" applyFont="1"/>
    <xf numFmtId="9" fontId="0" fillId="0" borderId="0" xfId="0" applyNumberFormat="1"/>
    <xf numFmtId="0" fontId="3" fillId="3" borderId="0" xfId="0" applyFont="1" applyFill="1" applyAlignment="1">
      <alignment wrapText="1"/>
    </xf>
    <xf numFmtId="43" fontId="3" fillId="3" borderId="0" xfId="1" applyFont="1" applyFill="1"/>
    <xf numFmtId="0" fontId="0" fillId="3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Low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6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  <c:pt idx="10">
                <c:v>2025</c:v>
              </c:pt>
              <c:pt idx="11">
                <c:v>2026</c:v>
              </c:pt>
              <c:pt idx="12">
                <c:v>2027</c:v>
              </c:pt>
              <c:pt idx="13">
                <c:v>2028</c:v>
              </c:pt>
              <c:pt idx="14">
                <c:v>2029</c:v>
              </c:pt>
              <c:pt idx="15">
                <c:v>2030</c:v>
              </c:pt>
              <c:pt idx="16">
                <c:v>2031</c:v>
              </c:pt>
              <c:pt idx="17">
                <c:v>2032</c:v>
              </c:pt>
              <c:pt idx="18">
                <c:v>2033</c:v>
              </c:pt>
              <c:pt idx="19">
                <c:v>2034</c:v>
              </c:pt>
              <c:pt idx="20">
                <c:v>2035</c:v>
              </c:pt>
              <c:pt idx="21">
                <c:v>2036</c:v>
              </c:pt>
              <c:pt idx="22">
                <c:v>2037</c:v>
              </c:pt>
              <c:pt idx="23">
                <c:v>2038</c:v>
              </c:pt>
              <c:pt idx="24">
                <c:v>2039</c:v>
              </c:pt>
              <c:pt idx="25">
                <c:v>2040</c:v>
              </c:pt>
            </c:numLit>
          </c:cat>
          <c:val>
            <c:numLit>
              <c:formatCode>General</c:formatCode>
              <c:ptCount val="26"/>
              <c:pt idx="0">
                <c:v>3090.0836320191156</c:v>
              </c:pt>
              <c:pt idx="1">
                <c:v>4386.319789569161</c:v>
              </c:pt>
              <c:pt idx="2">
                <c:v>6939.2763568449136</c:v>
              </c:pt>
              <c:pt idx="3">
                <c:v>9184.4266133399997</c:v>
              </c:pt>
              <c:pt idx="4">
                <c:v>11923.03270345175</c:v>
              </c:pt>
              <c:pt idx="5">
                <c:v>15957.571326576335</c:v>
              </c:pt>
              <c:pt idx="6">
                <c:v>21363.031005959823</c:v>
              </c:pt>
              <c:pt idx="7">
                <c:v>29110.431447946747</c:v>
              </c:pt>
              <c:pt idx="8">
                <c:v>38038.054025713209</c:v>
              </c:pt>
              <c:pt idx="9">
                <c:v>50538.852753409672</c:v>
              </c:pt>
              <c:pt idx="10">
                <c:v>66889.975682182732</c:v>
              </c:pt>
              <c:pt idx="11">
                <c:v>88102.2351136777</c:v>
              </c:pt>
              <c:pt idx="12">
                <c:v>115330.31519338168</c:v>
              </c:pt>
              <c:pt idx="13">
                <c:v>149806.04829631001</c:v>
              </c:pt>
              <c:pt idx="14">
                <c:v>192701.95606127218</c:v>
              </c:pt>
              <c:pt idx="15">
                <c:v>244904.01933665041</c:v>
              </c:pt>
              <c:pt idx="16">
                <c:v>306692.18383100268</c:v>
              </c:pt>
              <c:pt idx="17">
                <c:v>377372.79320504447</c:v>
              </c:pt>
              <c:pt idx="18">
                <c:v>454977.26320636069</c:v>
              </c:pt>
              <c:pt idx="19">
                <c:v>536204.39718833799</c:v>
              </c:pt>
              <c:pt idx="20">
                <c:v>616771.6607558775</c:v>
              </c:pt>
              <c:pt idx="21">
                <c:v>692190.36940353329</c:v>
              </c:pt>
              <c:pt idx="22">
                <c:v>758728.17074433644</c:v>
              </c:pt>
              <c:pt idx="23">
                <c:v>814151.70095392934</c:v>
              </c:pt>
              <c:pt idx="24">
                <c:v>857936.5838528194</c:v>
              </c:pt>
              <c:pt idx="25">
                <c:v>890944.09363167547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7CF-4B6E-934F-B1A18D44F53B}"/>
            </c:ext>
          </c:extLst>
        </c:ser>
        <c:ser>
          <c:idx val="2"/>
          <c:order val="1"/>
          <c:tx>
            <c:v>Expected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6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  <c:pt idx="10">
                <c:v>2025</c:v>
              </c:pt>
              <c:pt idx="11">
                <c:v>2026</c:v>
              </c:pt>
              <c:pt idx="12">
                <c:v>2027</c:v>
              </c:pt>
              <c:pt idx="13">
                <c:v>2028</c:v>
              </c:pt>
              <c:pt idx="14">
                <c:v>2029</c:v>
              </c:pt>
              <c:pt idx="15">
                <c:v>2030</c:v>
              </c:pt>
              <c:pt idx="16">
                <c:v>2031</c:v>
              </c:pt>
              <c:pt idx="17">
                <c:v>2032</c:v>
              </c:pt>
              <c:pt idx="18">
                <c:v>2033</c:v>
              </c:pt>
              <c:pt idx="19">
                <c:v>2034</c:v>
              </c:pt>
              <c:pt idx="20">
                <c:v>2035</c:v>
              </c:pt>
              <c:pt idx="21">
                <c:v>2036</c:v>
              </c:pt>
              <c:pt idx="22">
                <c:v>2037</c:v>
              </c:pt>
              <c:pt idx="23">
                <c:v>2038</c:v>
              </c:pt>
              <c:pt idx="24">
                <c:v>2039</c:v>
              </c:pt>
              <c:pt idx="25">
                <c:v>2040</c:v>
              </c:pt>
            </c:numLit>
          </c:cat>
          <c:val>
            <c:numLit>
              <c:formatCode>General</c:formatCode>
              <c:ptCount val="26"/>
              <c:pt idx="0">
                <c:v>3090.0836320191156</c:v>
              </c:pt>
              <c:pt idx="1">
                <c:v>4386.319789569161</c:v>
              </c:pt>
              <c:pt idx="2">
                <c:v>6939.2763568449136</c:v>
              </c:pt>
              <c:pt idx="3">
                <c:v>9184.4266133399997</c:v>
              </c:pt>
              <c:pt idx="4">
                <c:v>11923.03270345175</c:v>
              </c:pt>
              <c:pt idx="5">
                <c:v>16760.4817003155</c:v>
              </c:pt>
              <c:pt idx="6">
                <c:v>23569.11522274555</c:v>
              </c:pt>
              <c:pt idx="7">
                <c:v>29110.431447946747</c:v>
              </c:pt>
              <c:pt idx="8">
                <c:v>49199.128017052455</c:v>
              </c:pt>
              <c:pt idx="9">
                <c:v>83107.559575287916</c:v>
              </c:pt>
              <c:pt idx="10">
                <c:v>140315.93791911393</c:v>
              </c:pt>
              <c:pt idx="11">
                <c:v>217229.09695623873</c:v>
              </c:pt>
              <c:pt idx="12">
                <c:v>310596.48661106615</c:v>
              </c:pt>
              <c:pt idx="13">
                <c:v>409367.66994253208</c:v>
              </c:pt>
              <c:pt idx="14">
                <c:v>528042.37304706662</c:v>
              </c:pt>
              <c:pt idx="15">
                <c:v>650092.49340648251</c:v>
              </c:pt>
              <c:pt idx="16">
                <c:v>776761.95161898248</c:v>
              </c:pt>
              <c:pt idx="17">
                <c:v>904094.80844833073</c:v>
              </c:pt>
              <c:pt idx="18">
                <c:v>1024334.9147540737</c:v>
              </c:pt>
              <c:pt idx="19">
                <c:v>1145661.3815760403</c:v>
              </c:pt>
              <c:pt idx="20">
                <c:v>1243073.7557266394</c:v>
              </c:pt>
              <c:pt idx="21">
                <c:v>1315508.1271958062</c:v>
              </c:pt>
              <c:pt idx="22">
                <c:v>1366022.8882362742</c:v>
              </c:pt>
              <c:pt idx="23">
                <c:v>1399514.1898821827</c:v>
              </c:pt>
              <c:pt idx="24">
                <c:v>1420842.2407441186</c:v>
              </c:pt>
              <c:pt idx="25">
                <c:v>1433924.8970964339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CF-4B6E-934F-B1A18D44F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940623"/>
        <c:axId val="168322127"/>
      </c:lineChart>
      <c:catAx>
        <c:axId val="61394062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322127"/>
        <c:crosses val="autoZero"/>
        <c:auto val="1"/>
        <c:lblAlgn val="ctr"/>
        <c:lblOffset val="100"/>
        <c:noMultiLvlLbl val="0"/>
      </c:catAx>
      <c:valAx>
        <c:axId val="16832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9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EV/PHEV Split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VEIC/Drive VT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6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  <c:pt idx="10">
                <c:v>2025</c:v>
              </c:pt>
              <c:pt idx="11">
                <c:v>2026</c:v>
              </c:pt>
              <c:pt idx="12">
                <c:v>2027</c:v>
              </c:pt>
              <c:pt idx="13">
                <c:v>2028</c:v>
              </c:pt>
              <c:pt idx="14">
                <c:v>2029</c:v>
              </c:pt>
              <c:pt idx="15">
                <c:v>2030</c:v>
              </c:pt>
              <c:pt idx="16">
                <c:v>2031</c:v>
              </c:pt>
              <c:pt idx="17">
                <c:v>2032</c:v>
              </c:pt>
              <c:pt idx="18">
                <c:v>2033</c:v>
              </c:pt>
              <c:pt idx="19">
                <c:v>2034</c:v>
              </c:pt>
              <c:pt idx="20">
                <c:v>2035</c:v>
              </c:pt>
              <c:pt idx="21">
                <c:v>2036</c:v>
              </c:pt>
              <c:pt idx="22">
                <c:v>2037</c:v>
              </c:pt>
              <c:pt idx="23">
                <c:v>2038</c:v>
              </c:pt>
              <c:pt idx="24">
                <c:v>2039</c:v>
              </c:pt>
              <c:pt idx="25">
                <c:v>2040</c:v>
              </c:pt>
            </c:numLit>
          </c:cat>
          <c:val>
            <c:numLit>
              <c:formatCode>General</c:formatCode>
              <c:ptCount val="26"/>
              <c:pt idx="0">
                <c:v>0.75</c:v>
              </c:pt>
              <c:pt idx="1">
                <c:v>0.71</c:v>
              </c:pt>
              <c:pt idx="2">
                <c:v>0.67</c:v>
              </c:pt>
              <c:pt idx="3">
                <c:v>0.63</c:v>
              </c:pt>
              <c:pt idx="4">
                <c:v>0.56999999999999995</c:v>
              </c:pt>
              <c:pt idx="5">
                <c:v>0.55645161290322576</c:v>
              </c:pt>
              <c:pt idx="6">
                <c:v>0.54290322580645156</c:v>
              </c:pt>
              <c:pt idx="7">
                <c:v>0.52935483870967737</c:v>
              </c:pt>
              <c:pt idx="8">
                <c:v>0.51580645161290317</c:v>
              </c:pt>
              <c:pt idx="9">
                <c:v>0.50225806451612898</c:v>
              </c:pt>
              <c:pt idx="10">
                <c:v>0.48870967741935478</c:v>
              </c:pt>
              <c:pt idx="11">
                <c:v>0.47516129032258059</c:v>
              </c:pt>
              <c:pt idx="12">
                <c:v>0.46161290322580639</c:v>
              </c:pt>
              <c:pt idx="13">
                <c:v>0.4480645161290322</c:v>
              </c:pt>
              <c:pt idx="14">
                <c:v>0.434516129032258</c:v>
              </c:pt>
              <c:pt idx="15">
                <c:v>0.42096774193548381</c:v>
              </c:pt>
              <c:pt idx="16">
                <c:v>0.40741935483870967</c:v>
              </c:pt>
              <c:pt idx="17">
                <c:v>0.39387096774193547</c:v>
              </c:pt>
              <c:pt idx="18">
                <c:v>0.38032258064516128</c:v>
              </c:pt>
              <c:pt idx="19">
                <c:v>0.36677419354838708</c:v>
              </c:pt>
              <c:pt idx="20">
                <c:v>0.35322580645161289</c:v>
              </c:pt>
              <c:pt idx="21">
                <c:v>0.33967741935483869</c:v>
              </c:pt>
              <c:pt idx="22">
                <c:v>0.3261290322580645</c:v>
              </c:pt>
              <c:pt idx="23">
                <c:v>0.3125806451612903</c:v>
              </c:pt>
              <c:pt idx="24">
                <c:v>0.29903225806451611</c:v>
              </c:pt>
              <c:pt idx="25">
                <c:v>0.28548387096774192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128-40E6-8946-E07736EFF41A}"/>
            </c:ext>
          </c:extLst>
        </c:ser>
        <c:ser>
          <c:idx val="3"/>
          <c:order val="1"/>
          <c:tx>
            <c:v>U.S. Energy Information Admin (EIA)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8-40E6-8946-E07736EFF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940623"/>
        <c:axId val="168322127"/>
      </c:lineChart>
      <c:catAx>
        <c:axId val="61394062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322127"/>
        <c:crosses val="autoZero"/>
        <c:auto val="1"/>
        <c:lblAlgn val="ctr"/>
        <c:lblOffset val="100"/>
        <c:noMultiLvlLbl val="0"/>
      </c:catAx>
      <c:valAx>
        <c:axId val="16832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9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</a:t>
            </a:r>
            <a:r>
              <a:rPr lang="en-US" baseline="0"/>
              <a:t> Efficiency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VEIC/Drive VT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6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  <c:pt idx="10">
                <c:v>2025</c:v>
              </c:pt>
              <c:pt idx="11">
                <c:v>2026</c:v>
              </c:pt>
              <c:pt idx="12">
                <c:v>2027</c:v>
              </c:pt>
              <c:pt idx="13">
                <c:v>2028</c:v>
              </c:pt>
              <c:pt idx="14">
                <c:v>2029</c:v>
              </c:pt>
              <c:pt idx="15">
                <c:v>2030</c:v>
              </c:pt>
              <c:pt idx="16">
                <c:v>2031</c:v>
              </c:pt>
              <c:pt idx="17">
                <c:v>2032</c:v>
              </c:pt>
              <c:pt idx="18">
                <c:v>2033</c:v>
              </c:pt>
              <c:pt idx="19">
                <c:v>2034</c:v>
              </c:pt>
              <c:pt idx="20">
                <c:v>2035</c:v>
              </c:pt>
              <c:pt idx="21">
                <c:v>2036</c:v>
              </c:pt>
              <c:pt idx="22">
                <c:v>2037</c:v>
              </c:pt>
              <c:pt idx="23">
                <c:v>2038</c:v>
              </c:pt>
              <c:pt idx="24">
                <c:v>2039</c:v>
              </c:pt>
              <c:pt idx="25">
                <c:v>2040</c:v>
              </c:pt>
            </c:numLit>
          </c:cat>
          <c:val>
            <c:numLit>
              <c:formatCode>General</c:formatCode>
              <c:ptCount val="26"/>
              <c:pt idx="0">
                <c:v>2.6349999999999998</c:v>
              </c:pt>
              <c:pt idx="1">
                <c:v>2.65625</c:v>
              </c:pt>
              <c:pt idx="2">
                <c:v>2.6774999999999998</c:v>
              </c:pt>
              <c:pt idx="3">
                <c:v>2.69875</c:v>
              </c:pt>
              <c:pt idx="4">
                <c:v>2.72</c:v>
              </c:pt>
              <c:pt idx="5">
                <c:v>2.7479285714285715</c:v>
              </c:pt>
              <c:pt idx="6">
                <c:v>2.7705142857142855</c:v>
              </c:pt>
              <c:pt idx="7">
                <c:v>2.7930999999999999</c:v>
              </c:pt>
              <c:pt idx="8">
                <c:v>2.8156857142857143</c:v>
              </c:pt>
              <c:pt idx="9">
                <c:v>2.8382714285714288</c:v>
              </c:pt>
              <c:pt idx="10">
                <c:v>2.8608571428571428</c:v>
              </c:pt>
              <c:pt idx="11">
                <c:v>2.8834428571428572</c:v>
              </c:pt>
              <c:pt idx="12">
                <c:v>2.9060285714285716</c:v>
              </c:pt>
              <c:pt idx="13">
                <c:v>2.9286142857142861</c:v>
              </c:pt>
              <c:pt idx="14">
                <c:v>2.9512</c:v>
              </c:pt>
              <c:pt idx="15">
                <c:v>2.9737857142857145</c:v>
              </c:pt>
              <c:pt idx="16">
                <c:v>2.9963714285714285</c:v>
              </c:pt>
              <c:pt idx="17">
                <c:v>3.0189571428571429</c:v>
              </c:pt>
              <c:pt idx="18">
                <c:v>3.0415428571428569</c:v>
              </c:pt>
              <c:pt idx="19">
                <c:v>3.0641285714285713</c:v>
              </c:pt>
              <c:pt idx="20">
                <c:v>3.0867142857142857</c:v>
              </c:pt>
              <c:pt idx="21">
                <c:v>3.1093000000000002</c:v>
              </c:pt>
              <c:pt idx="22">
                <c:v>3.1318857142857142</c:v>
              </c:pt>
              <c:pt idx="23">
                <c:v>3.1544714285714286</c:v>
              </c:pt>
              <c:pt idx="24">
                <c:v>3.177057142857143</c:v>
              </c:pt>
              <c:pt idx="25">
                <c:v>3.199642857142857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9DF-48D2-898A-426748F8E3D7}"/>
            </c:ext>
          </c:extLst>
        </c:ser>
        <c:ser>
          <c:idx val="3"/>
          <c:order val="1"/>
          <c:tx>
            <c:v>U.S. Energy Information Admin (EIA)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F-48D2-898A-426748F8E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940623"/>
        <c:axId val="168322127"/>
      </c:lineChart>
      <c:catAx>
        <c:axId val="61394062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322127"/>
        <c:crosses val="autoZero"/>
        <c:auto val="1"/>
        <c:lblAlgn val="ctr"/>
        <c:lblOffset val="100"/>
        <c:noMultiLvlLbl val="0"/>
      </c:catAx>
      <c:valAx>
        <c:axId val="16832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Miles/kWh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9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465666</xdr:colOff>
      <xdr:row>5</xdr:row>
      <xdr:rowOff>321730</xdr:rowOff>
    </xdr:from>
    <xdr:to>
      <xdr:col>27</xdr:col>
      <xdr:colOff>158750</xdr:colOff>
      <xdr:row>23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AD3303D-C6BF-4452-9118-9019E8DA3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391583</xdr:colOff>
      <xdr:row>24</xdr:row>
      <xdr:rowOff>0</xdr:rowOff>
    </xdr:from>
    <xdr:to>
      <xdr:col>27</xdr:col>
      <xdr:colOff>84667</xdr:colOff>
      <xdr:row>43</xdr:row>
      <xdr:rowOff>175686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E7D5CB3-F24C-413C-AE3F-4FCFF1161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27</xdr:col>
      <xdr:colOff>306917</xdr:colOff>
      <xdr:row>64</xdr:row>
      <xdr:rowOff>175686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A261CA1-D6A9-40CD-8800-C2432F5C0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1ECF-599E-436F-8423-53141D7C9614}">
  <dimension ref="B3:N46"/>
  <sheetViews>
    <sheetView tabSelected="1" workbookViewId="0">
      <selection activeCell="J80" sqref="J80"/>
    </sheetView>
  </sheetViews>
  <sheetFormatPr defaultRowHeight="14.5" x14ac:dyDescent="0.35"/>
  <cols>
    <col min="3" max="4" width="11.54296875" bestFit="1" customWidth="1"/>
    <col min="8" max="8" width="13.1796875" customWidth="1"/>
    <col min="9" max="9" width="12.453125" customWidth="1"/>
    <col min="10" max="10" width="10.81640625" customWidth="1"/>
    <col min="12" max="12" width="12.453125" bestFit="1" customWidth="1"/>
    <col min="14" max="14" width="10" bestFit="1" customWidth="1"/>
  </cols>
  <sheetData>
    <row r="3" spans="2:14" s="1" customFormat="1" ht="13" x14ac:dyDescent="0.3">
      <c r="H3" s="1" t="s">
        <v>0</v>
      </c>
      <c r="I3" s="2">
        <v>12000</v>
      </c>
    </row>
    <row r="4" spans="2:14" s="1" customFormat="1" ht="39" x14ac:dyDescent="0.3">
      <c r="F4" s="3"/>
      <c r="H4" s="4" t="s">
        <v>1</v>
      </c>
      <c r="I4" s="1">
        <v>4.03</v>
      </c>
      <c r="J4" s="1" t="s">
        <v>2</v>
      </c>
    </row>
    <row r="5" spans="2:14" s="1" customFormat="1" ht="39" x14ac:dyDescent="0.3">
      <c r="F5" s="3"/>
      <c r="H5" s="4" t="s">
        <v>3</v>
      </c>
      <c r="I5" s="3">
        <v>0.15</v>
      </c>
    </row>
    <row r="6" spans="2:14" s="1" customFormat="1" ht="39" x14ac:dyDescent="0.3">
      <c r="F6" s="3"/>
      <c r="H6" s="4" t="s">
        <v>4</v>
      </c>
      <c r="I6" s="3">
        <v>0.85</v>
      </c>
      <c r="L6" s="4" t="s">
        <v>5</v>
      </c>
      <c r="M6" s="3">
        <f>AVERAGE(0.864,0.837)</f>
        <v>0.85050000000000003</v>
      </c>
      <c r="N6" s="1" t="s">
        <v>6</v>
      </c>
    </row>
    <row r="7" spans="2:14" s="1" customFormat="1" ht="13" x14ac:dyDescent="0.3">
      <c r="F7" s="3"/>
    </row>
    <row r="8" spans="2:14" s="1" customFormat="1" ht="13" x14ac:dyDescent="0.3">
      <c r="F8" s="3"/>
    </row>
    <row r="9" spans="2:14" s="1" customFormat="1" x14ac:dyDescent="0.35">
      <c r="B9"/>
      <c r="C9" s="5" t="s">
        <v>7</v>
      </c>
      <c r="D9"/>
      <c r="E9"/>
      <c r="F9" s="3"/>
      <c r="L9" s="6" t="s">
        <v>8</v>
      </c>
    </row>
    <row r="10" spans="2:14" s="1" customFormat="1" ht="26" x14ac:dyDescent="0.3">
      <c r="B10" s="7" t="s">
        <v>9</v>
      </c>
      <c r="C10" s="8" t="s">
        <v>10</v>
      </c>
      <c r="D10" s="8" t="s">
        <v>11</v>
      </c>
      <c r="E10" s="8" t="s">
        <v>12</v>
      </c>
      <c r="F10" s="9"/>
      <c r="H10" s="21" t="s">
        <v>13</v>
      </c>
      <c r="I10" s="4" t="s">
        <v>14</v>
      </c>
      <c r="J10" s="4" t="s">
        <v>15</v>
      </c>
      <c r="L10" s="10" t="s">
        <v>10</v>
      </c>
      <c r="M10" s="10" t="s">
        <v>16</v>
      </c>
      <c r="N10" s="10" t="s">
        <v>12</v>
      </c>
    </row>
    <row r="11" spans="2:14" x14ac:dyDescent="0.35">
      <c r="B11">
        <v>2015</v>
      </c>
      <c r="C11" s="11">
        <v>1113</v>
      </c>
      <c r="D11" s="11">
        <v>1113</v>
      </c>
      <c r="E11" s="11">
        <v>1113</v>
      </c>
      <c r="F11" s="12"/>
      <c r="G11" s="13">
        <f>H11*0.85</f>
        <v>2.6349999999999998</v>
      </c>
      <c r="H11" s="22">
        <v>3.1</v>
      </c>
      <c r="I11" s="14">
        <v>0.75</v>
      </c>
      <c r="J11" s="14">
        <v>0.48</v>
      </c>
      <c r="K11" s="12"/>
      <c r="L11" s="15">
        <f>((C11*(1-$I11)*$I$3/$H11)+(C11*$I11*$J11*$I$3/$H11))/$M$6/1000</f>
        <v>3090.0836320191156</v>
      </c>
      <c r="M11" s="15">
        <f>((D11*(1-$I11)*$I$3/$H11)+(D11*$I11*$J11*$I$3/$H11))/$M$6/1000</f>
        <v>3090.0836320191156</v>
      </c>
      <c r="N11" s="15">
        <f>((E11*(1-$I11)*$I$3/$H11)+(E11*$I11*$J11*$I$3/$H11))/$M$6/1000</f>
        <v>3090.0836320191156</v>
      </c>
    </row>
    <row r="12" spans="2:14" x14ac:dyDescent="0.35">
      <c r="B12">
        <v>2016</v>
      </c>
      <c r="C12" s="11">
        <v>1522</v>
      </c>
      <c r="D12" s="11">
        <v>1522</v>
      </c>
      <c r="E12" s="11">
        <v>1522</v>
      </c>
      <c r="F12" s="12"/>
      <c r="G12" s="13">
        <f t="shared" ref="G12:G46" si="0">H12*0.85</f>
        <v>2.65625</v>
      </c>
      <c r="H12" s="22">
        <v>3.125</v>
      </c>
      <c r="I12" s="14">
        <v>0.71</v>
      </c>
      <c r="J12" s="14">
        <f>(J$46-J$11)/($B$46-$B$11)*($B12-$B$11)+J$11</f>
        <v>0.49057142857142855</v>
      </c>
      <c r="K12" s="12"/>
      <c r="L12" s="15">
        <f t="shared" ref="L12:N46" si="1">((C12*(1-$I12)*$I$3/$H12)+(C12*$I12*$J12*$I$3/$H12))/$M$6/1000</f>
        <v>4386.319789569161</v>
      </c>
      <c r="M12" s="15">
        <f t="shared" si="1"/>
        <v>4386.319789569161</v>
      </c>
      <c r="N12" s="15">
        <f t="shared" si="1"/>
        <v>4386.319789569161</v>
      </c>
    </row>
    <row r="13" spans="2:14" x14ac:dyDescent="0.35">
      <c r="B13">
        <v>2017</v>
      </c>
      <c r="C13" s="11">
        <v>2327</v>
      </c>
      <c r="D13" s="11">
        <v>2327</v>
      </c>
      <c r="E13" s="11">
        <v>2327</v>
      </c>
      <c r="F13" s="12"/>
      <c r="G13" s="13">
        <f t="shared" si="0"/>
        <v>2.6774999999999998</v>
      </c>
      <c r="H13" s="22">
        <v>3.15</v>
      </c>
      <c r="I13" s="14">
        <v>0.67</v>
      </c>
      <c r="J13" s="14">
        <f t="shared" ref="H13:J45" si="2">(J$46-J$11)/($B$46-$B$11)*($B13-$B$11)+J$11</f>
        <v>0.50114285714285711</v>
      </c>
      <c r="K13" s="12"/>
      <c r="L13" s="15">
        <f t="shared" si="1"/>
        <v>6939.2763568449136</v>
      </c>
      <c r="M13" s="15">
        <f t="shared" si="1"/>
        <v>6939.2763568449136</v>
      </c>
      <c r="N13" s="15">
        <f t="shared" si="1"/>
        <v>6939.2763568449136</v>
      </c>
    </row>
    <row r="14" spans="2:14" x14ac:dyDescent="0.35">
      <c r="B14">
        <v>2018</v>
      </c>
      <c r="C14" s="11">
        <v>2985</v>
      </c>
      <c r="D14" s="11">
        <v>2985</v>
      </c>
      <c r="E14" s="11">
        <v>2985</v>
      </c>
      <c r="F14" s="12"/>
      <c r="G14" s="13">
        <f t="shared" si="0"/>
        <v>2.69875</v>
      </c>
      <c r="H14" s="22">
        <v>3.1749999999999998</v>
      </c>
      <c r="I14" s="14">
        <v>0.63</v>
      </c>
      <c r="J14" s="14">
        <f t="shared" si="2"/>
        <v>0.51171428571428568</v>
      </c>
      <c r="K14" s="12"/>
      <c r="L14" s="15">
        <f t="shared" si="1"/>
        <v>9184.4266133399997</v>
      </c>
      <c r="M14" s="15">
        <f t="shared" si="1"/>
        <v>9184.4266133399997</v>
      </c>
      <c r="N14" s="15">
        <f t="shared" si="1"/>
        <v>9184.4266133399997</v>
      </c>
    </row>
    <row r="15" spans="2:14" x14ac:dyDescent="0.35">
      <c r="B15">
        <v>2019</v>
      </c>
      <c r="C15" s="11">
        <v>3716</v>
      </c>
      <c r="D15" s="11">
        <v>3716</v>
      </c>
      <c r="E15" s="11">
        <v>3716</v>
      </c>
      <c r="F15" s="12"/>
      <c r="G15" s="13">
        <f t="shared" si="0"/>
        <v>2.72</v>
      </c>
      <c r="H15" s="22">
        <v>3.2</v>
      </c>
      <c r="I15" s="14">
        <v>0.56999999999999995</v>
      </c>
      <c r="J15" s="14">
        <f t="shared" si="2"/>
        <v>0.52228571428571424</v>
      </c>
      <c r="K15" s="12"/>
      <c r="L15" s="15">
        <f t="shared" si="1"/>
        <v>11923.03270345175</v>
      </c>
      <c r="M15" s="15">
        <f t="shared" si="1"/>
        <v>11923.03270345175</v>
      </c>
      <c r="N15" s="15">
        <f t="shared" si="1"/>
        <v>11923.03270345175</v>
      </c>
    </row>
    <row r="16" spans="2:14" x14ac:dyDescent="0.35">
      <c r="B16">
        <v>2020</v>
      </c>
      <c r="C16" s="16">
        <v>4623.7885468509985</v>
      </c>
      <c r="D16" s="16">
        <v>4940.6132075125442</v>
      </c>
      <c r="E16" s="16">
        <v>5189.201762485066</v>
      </c>
      <c r="G16" s="13">
        <f t="shared" si="0"/>
        <v>2.7479285714285715</v>
      </c>
      <c r="H16" s="22">
        <f t="shared" si="2"/>
        <v>3.2328571428571431</v>
      </c>
      <c r="I16" s="3">
        <f>(I$46-I$15)/($B$46-$B$15)*($B16-$B$15)+I$15</f>
        <v>0.55645161290322576</v>
      </c>
      <c r="J16" s="3">
        <f t="shared" si="2"/>
        <v>0.53285714285714281</v>
      </c>
      <c r="L16" s="17">
        <f t="shared" si="1"/>
        <v>14934.266747129124</v>
      </c>
      <c r="M16" s="17">
        <f t="shared" si="1"/>
        <v>15957.571326576335</v>
      </c>
      <c r="N16" s="17">
        <f t="shared" si="1"/>
        <v>16760.4817003155</v>
      </c>
    </row>
    <row r="17" spans="2:14" x14ac:dyDescent="0.35">
      <c r="B17">
        <v>2021</v>
      </c>
      <c r="C17" s="16">
        <v>5746.894791818755</v>
      </c>
      <c r="D17" s="16">
        <v>6561.5564200356175</v>
      </c>
      <c r="E17" s="16">
        <v>7239.1450099576796</v>
      </c>
      <c r="G17" s="13">
        <f t="shared" si="0"/>
        <v>2.7705142857142855</v>
      </c>
      <c r="H17" s="22">
        <f t="shared" si="2"/>
        <v>3.2594285714285713</v>
      </c>
      <c r="I17" s="3">
        <f t="shared" ref="I17:I45" si="3">(I$46-I$15)/($B$46-$B$15)*($B17-$B$15)+I$15</f>
        <v>0.54290322580645156</v>
      </c>
      <c r="J17" s="3">
        <f t="shared" si="2"/>
        <v>0.54342857142857137</v>
      </c>
      <c r="L17" s="17">
        <f t="shared" si="1"/>
        <v>18710.666153952945</v>
      </c>
      <c r="M17" s="17">
        <f t="shared" si="1"/>
        <v>21363.031005959823</v>
      </c>
      <c r="N17" s="17">
        <f t="shared" si="1"/>
        <v>23569.11522274555</v>
      </c>
    </row>
    <row r="18" spans="2:14" x14ac:dyDescent="0.35">
      <c r="B18">
        <v>2022</v>
      </c>
      <c r="C18" s="18">
        <v>8875</v>
      </c>
      <c r="D18" s="18">
        <v>8875</v>
      </c>
      <c r="E18" s="18">
        <v>8875</v>
      </c>
      <c r="G18" s="13">
        <f t="shared" si="0"/>
        <v>2.7930999999999999</v>
      </c>
      <c r="H18" s="22">
        <f t="shared" si="2"/>
        <v>3.286</v>
      </c>
      <c r="I18" s="3">
        <f t="shared" si="3"/>
        <v>0.52935483870967737</v>
      </c>
      <c r="J18" s="3">
        <f t="shared" si="2"/>
        <v>0.55400000000000005</v>
      </c>
      <c r="L18" s="17">
        <f t="shared" si="1"/>
        <v>29110.431447946747</v>
      </c>
      <c r="M18" s="17">
        <f t="shared" si="1"/>
        <v>29110.431447946747</v>
      </c>
      <c r="N18" s="17">
        <f t="shared" si="1"/>
        <v>29110.431447946747</v>
      </c>
    </row>
    <row r="19" spans="2:14" x14ac:dyDescent="0.35">
      <c r="B19">
        <v>2023</v>
      </c>
      <c r="C19" s="16">
        <v>8837.9538902598943</v>
      </c>
      <c r="D19" s="16">
        <v>11517.257126814438</v>
      </c>
      <c r="E19" s="16">
        <f>E18*($E$21/$E$18)^(1/3)</f>
        <v>14896.635022507018</v>
      </c>
      <c r="G19" s="13">
        <f t="shared" si="0"/>
        <v>2.8156857142857143</v>
      </c>
      <c r="H19" s="22">
        <f t="shared" si="2"/>
        <v>3.3125714285714287</v>
      </c>
      <c r="I19" s="3">
        <f t="shared" si="3"/>
        <v>0.51580645161290317</v>
      </c>
      <c r="J19" s="3">
        <f t="shared" si="2"/>
        <v>0.5645714285714285</v>
      </c>
      <c r="L19" s="17">
        <f t="shared" si="1"/>
        <v>29189.117152883409</v>
      </c>
      <c r="M19" s="17">
        <f t="shared" si="1"/>
        <v>38038.054025713209</v>
      </c>
      <c r="N19" s="17">
        <f t="shared" si="1"/>
        <v>49199.128017052455</v>
      </c>
    </row>
    <row r="20" spans="2:14" x14ac:dyDescent="0.35">
      <c r="B20">
        <v>2024</v>
      </c>
      <c r="C20" s="16">
        <v>10927.45860097178</v>
      </c>
      <c r="D20" s="16">
        <v>15205.224703528158</v>
      </c>
      <c r="E20" s="16">
        <f>E19*($E$21/$E$18)^(1/3)</f>
        <v>25003.913802116356</v>
      </c>
      <c r="G20" s="13">
        <f t="shared" si="0"/>
        <v>2.8382714285714288</v>
      </c>
      <c r="H20" s="22">
        <f t="shared" si="2"/>
        <v>3.3391428571428574</v>
      </c>
      <c r="I20" s="3">
        <f t="shared" si="3"/>
        <v>0.50225806451612898</v>
      </c>
      <c r="J20" s="3">
        <f t="shared" si="2"/>
        <v>0.57514285714285718</v>
      </c>
      <c r="L20" s="17">
        <f t="shared" si="1"/>
        <v>36320.490618948126</v>
      </c>
      <c r="M20" s="17">
        <f t="shared" si="1"/>
        <v>50538.852753409672</v>
      </c>
      <c r="N20" s="17">
        <f t="shared" si="1"/>
        <v>83107.559575287916</v>
      </c>
    </row>
    <row r="21" spans="2:14" x14ac:dyDescent="0.35">
      <c r="B21">
        <v>2025</v>
      </c>
      <c r="C21" s="16">
        <v>13475.898748179468</v>
      </c>
      <c r="D21" s="16">
        <v>20006.994060359189</v>
      </c>
      <c r="E21" s="19">
        <v>41968.921469786277</v>
      </c>
      <c r="G21" s="13">
        <f t="shared" si="0"/>
        <v>2.8608571428571428</v>
      </c>
      <c r="H21" s="22">
        <f t="shared" si="2"/>
        <v>3.3657142857142857</v>
      </c>
      <c r="I21" s="3">
        <f t="shared" si="3"/>
        <v>0.48870967741935478</v>
      </c>
      <c r="J21" s="3">
        <f t="shared" si="2"/>
        <v>0.58571428571428574</v>
      </c>
      <c r="L21" s="17">
        <f t="shared" si="1"/>
        <v>45054.371328438254</v>
      </c>
      <c r="M21" s="17">
        <f t="shared" si="1"/>
        <v>66889.975682182732</v>
      </c>
      <c r="N21" s="17">
        <f t="shared" si="1"/>
        <v>140315.93791911393</v>
      </c>
    </row>
    <row r="22" spans="2:14" x14ac:dyDescent="0.35">
      <c r="B22">
        <v>2026</v>
      </c>
      <c r="C22" s="16">
        <v>16565.91821698903</v>
      </c>
      <c r="D22" s="16">
        <v>26210.142058653077</v>
      </c>
      <c r="E22" s="16">
        <v>64624.983499561858</v>
      </c>
      <c r="G22" s="13">
        <f t="shared" si="0"/>
        <v>2.8834428571428572</v>
      </c>
      <c r="H22" s="22">
        <f t="shared" si="2"/>
        <v>3.3922857142857143</v>
      </c>
      <c r="I22" s="3">
        <f t="shared" si="3"/>
        <v>0.47516129032258059</v>
      </c>
      <c r="J22" s="3">
        <f t="shared" si="2"/>
        <v>0.59628571428571431</v>
      </c>
      <c r="L22" s="17">
        <f t="shared" si="1"/>
        <v>55684.338465662113</v>
      </c>
      <c r="M22" s="17">
        <f t="shared" si="1"/>
        <v>88102.2351136777</v>
      </c>
      <c r="N22" s="17">
        <f t="shared" si="1"/>
        <v>217229.09695623873</v>
      </c>
    </row>
    <row r="23" spans="2:14" x14ac:dyDescent="0.35">
      <c r="B23">
        <v>2027</v>
      </c>
      <c r="C23" s="16">
        <v>20285.846855150314</v>
      </c>
      <c r="D23" s="16">
        <v>34141.933461048167</v>
      </c>
      <c r="E23" s="16">
        <v>91947.763788985991</v>
      </c>
      <c r="G23" s="13">
        <f t="shared" si="0"/>
        <v>2.9060285714285716</v>
      </c>
      <c r="H23" s="22">
        <f t="shared" si="2"/>
        <v>3.418857142857143</v>
      </c>
      <c r="I23" s="3">
        <f t="shared" si="3"/>
        <v>0.46161290322580639</v>
      </c>
      <c r="J23" s="3">
        <f t="shared" si="2"/>
        <v>0.60685714285714287</v>
      </c>
      <c r="L23" s="17">
        <f t="shared" si="1"/>
        <v>68524.915685818647</v>
      </c>
      <c r="M23" s="17">
        <f t="shared" si="1"/>
        <v>115330.31519338168</v>
      </c>
      <c r="N23" s="17">
        <f t="shared" si="1"/>
        <v>310596.48661106615</v>
      </c>
    </row>
    <row r="24" spans="2:14" x14ac:dyDescent="0.35">
      <c r="B24">
        <v>2028</v>
      </c>
      <c r="C24" s="16">
        <v>24725.180177800241</v>
      </c>
      <c r="D24" s="16">
        <v>44149.875720073433</v>
      </c>
      <c r="E24" s="16">
        <v>120646.20859653244</v>
      </c>
      <c r="G24" s="13">
        <f t="shared" si="0"/>
        <v>2.9286142857142861</v>
      </c>
      <c r="H24" s="22">
        <f t="shared" si="2"/>
        <v>3.4454285714285717</v>
      </c>
      <c r="I24" s="3">
        <f t="shared" si="3"/>
        <v>0.4480645161290322</v>
      </c>
      <c r="J24" s="3">
        <f t="shared" si="2"/>
        <v>0.61742857142857144</v>
      </c>
      <c r="L24" s="17">
        <f t="shared" si="1"/>
        <v>83895.62768726972</v>
      </c>
      <c r="M24" s="17">
        <f t="shared" si="1"/>
        <v>149806.04829631001</v>
      </c>
      <c r="N24" s="17">
        <f t="shared" si="1"/>
        <v>409367.66994253208</v>
      </c>
    </row>
    <row r="25" spans="2:14" x14ac:dyDescent="0.35">
      <c r="B25">
        <v>2029</v>
      </c>
      <c r="C25" s="16">
        <v>29967.40527628304</v>
      </c>
      <c r="D25" s="16">
        <v>56562.469516252837</v>
      </c>
      <c r="E25" s="16">
        <v>154992.61781892748</v>
      </c>
      <c r="G25" s="13">
        <f t="shared" si="0"/>
        <v>2.9512</v>
      </c>
      <c r="H25" s="22">
        <f t="shared" si="2"/>
        <v>3.472</v>
      </c>
      <c r="I25" s="3">
        <f t="shared" si="3"/>
        <v>0.434516129032258</v>
      </c>
      <c r="J25" s="3">
        <f t="shared" si="2"/>
        <v>0.628</v>
      </c>
      <c r="L25" s="17">
        <f t="shared" si="1"/>
        <v>102095.57086543555</v>
      </c>
      <c r="M25" s="17">
        <f t="shared" si="1"/>
        <v>192701.95606127218</v>
      </c>
      <c r="N25" s="17">
        <f t="shared" si="1"/>
        <v>528042.37304706662</v>
      </c>
    </row>
    <row r="26" spans="2:14" x14ac:dyDescent="0.35">
      <c r="B26">
        <v>2030</v>
      </c>
      <c r="C26" s="16">
        <v>36079.770606117243</v>
      </c>
      <c r="D26" s="16">
        <v>71624.332442575454</v>
      </c>
      <c r="E26" s="16">
        <v>190125.26210181526</v>
      </c>
      <c r="G26" s="13">
        <f t="shared" si="0"/>
        <v>2.9737857142857145</v>
      </c>
      <c r="H26" s="22">
        <f t="shared" si="2"/>
        <v>3.4985714285714287</v>
      </c>
      <c r="I26" s="3">
        <f t="shared" si="3"/>
        <v>0.42096774193548381</v>
      </c>
      <c r="J26" s="3">
        <f t="shared" si="2"/>
        <v>0.63857142857142857</v>
      </c>
      <c r="L26" s="17">
        <f t="shared" si="1"/>
        <v>123367.02537879489</v>
      </c>
      <c r="M26" s="17">
        <f t="shared" si="1"/>
        <v>244904.01933665041</v>
      </c>
      <c r="N26" s="17">
        <f t="shared" si="1"/>
        <v>650092.49340648251</v>
      </c>
    </row>
    <row r="27" spans="2:14" x14ac:dyDescent="0.35">
      <c r="B27">
        <v>2031</v>
      </c>
      <c r="C27" s="16">
        <v>43100.097517262468</v>
      </c>
      <c r="D27" s="16">
        <v>89405.51528742761</v>
      </c>
      <c r="E27" s="16">
        <v>226438.12330877822</v>
      </c>
      <c r="G27" s="13">
        <f t="shared" si="0"/>
        <v>2.9963714285714285</v>
      </c>
      <c r="H27" s="22">
        <f t="shared" si="2"/>
        <v>3.5251428571428574</v>
      </c>
      <c r="I27" s="3">
        <f t="shared" si="3"/>
        <v>0.40741935483870967</v>
      </c>
      <c r="J27" s="3">
        <f t="shared" si="2"/>
        <v>0.64914285714285713</v>
      </c>
      <c r="L27" s="17">
        <f t="shared" si="1"/>
        <v>147848.40720846679</v>
      </c>
      <c r="M27" s="17">
        <f t="shared" si="1"/>
        <v>306692.18383100268</v>
      </c>
      <c r="N27" s="17">
        <f t="shared" si="1"/>
        <v>776761.95161898248</v>
      </c>
    </row>
    <row r="28" spans="2:14" x14ac:dyDescent="0.35">
      <c r="B28">
        <v>2032</v>
      </c>
      <c r="C28" s="16">
        <v>51021.637401958214</v>
      </c>
      <c r="D28" s="16">
        <v>109697.86198585606</v>
      </c>
      <c r="E28" s="16">
        <v>262809.7979109115</v>
      </c>
      <c r="G28" s="13">
        <f t="shared" si="0"/>
        <v>3.0189571428571429</v>
      </c>
      <c r="H28" s="22">
        <f t="shared" si="2"/>
        <v>3.551714285714286</v>
      </c>
      <c r="I28" s="3">
        <f t="shared" si="3"/>
        <v>0.39387096774193547</v>
      </c>
      <c r="J28" s="3">
        <f t="shared" si="2"/>
        <v>0.6597142857142857</v>
      </c>
      <c r="L28" s="17">
        <f t="shared" si="1"/>
        <v>175520.0828139612</v>
      </c>
      <c r="M28" s="17">
        <f t="shared" si="1"/>
        <v>377372.79320504447</v>
      </c>
      <c r="N28" s="17">
        <f t="shared" si="1"/>
        <v>904094.80844833073</v>
      </c>
    </row>
    <row r="29" spans="2:14" x14ac:dyDescent="0.35">
      <c r="B29">
        <v>2033</v>
      </c>
      <c r="C29" s="16">
        <v>59778.264136200611</v>
      </c>
      <c r="D29" s="16">
        <v>131931.10778624495</v>
      </c>
      <c r="E29" s="16">
        <v>297029.43636183103</v>
      </c>
      <c r="G29" s="13">
        <f t="shared" si="0"/>
        <v>3.0415428571428569</v>
      </c>
      <c r="H29" s="22">
        <f t="shared" si="2"/>
        <v>3.5782857142857143</v>
      </c>
      <c r="I29" s="3">
        <f t="shared" si="3"/>
        <v>0.38032258064516128</v>
      </c>
      <c r="J29" s="3">
        <f t="shared" si="2"/>
        <v>0.67028571428571426</v>
      </c>
      <c r="L29" s="17">
        <f t="shared" si="1"/>
        <v>206151.16080114592</v>
      </c>
      <c r="M29" s="17">
        <f t="shared" si="1"/>
        <v>454977.26320636069</v>
      </c>
      <c r="N29" s="17">
        <f t="shared" si="1"/>
        <v>1024334.9147540737</v>
      </c>
    </row>
    <row r="30" spans="2:14" x14ac:dyDescent="0.35">
      <c r="B30">
        <v>2034</v>
      </c>
      <c r="C30" s="16">
        <v>69233.673698457569</v>
      </c>
      <c r="D30" s="16">
        <v>155159.02629807036</v>
      </c>
      <c r="E30" s="16">
        <v>331514.82040197367</v>
      </c>
      <c r="G30" s="13">
        <f t="shared" si="0"/>
        <v>3.0641285714285713</v>
      </c>
      <c r="H30" s="22">
        <f t="shared" si="2"/>
        <v>3.604857142857143</v>
      </c>
      <c r="I30" s="3">
        <f t="shared" si="3"/>
        <v>0.36677419354838708</v>
      </c>
      <c r="J30" s="3">
        <f t="shared" si="2"/>
        <v>0.68085714285714283</v>
      </c>
      <c r="L30" s="17">
        <f t="shared" si="1"/>
        <v>239260.33281041039</v>
      </c>
      <c r="M30" s="17">
        <f t="shared" si="1"/>
        <v>536204.39718833799</v>
      </c>
      <c r="N30" s="17">
        <f t="shared" si="1"/>
        <v>1145661.3815760403</v>
      </c>
    </row>
    <row r="31" spans="2:14" x14ac:dyDescent="0.35">
      <c r="B31">
        <v>2035</v>
      </c>
      <c r="C31" s="16">
        <v>79179.109674862295</v>
      </c>
      <c r="D31" s="16">
        <v>178161.9832696201</v>
      </c>
      <c r="E31" s="16">
        <v>359076.94818412245</v>
      </c>
      <c r="G31" s="13">
        <f t="shared" si="0"/>
        <v>3.0867142857142857</v>
      </c>
      <c r="H31" s="22">
        <f t="shared" si="2"/>
        <v>3.6314285714285717</v>
      </c>
      <c r="I31" s="3">
        <f t="shared" si="3"/>
        <v>0.35322580645161289</v>
      </c>
      <c r="J31" s="3">
        <f t="shared" si="2"/>
        <v>0.69142857142857139</v>
      </c>
      <c r="L31" s="17">
        <f t="shared" si="1"/>
        <v>274106.91144716239</v>
      </c>
      <c r="M31" s="17">
        <f t="shared" si="1"/>
        <v>616771.6607558775</v>
      </c>
      <c r="N31" s="17">
        <f t="shared" si="1"/>
        <v>1243073.7557266394</v>
      </c>
    </row>
    <row r="32" spans="2:14" x14ac:dyDescent="0.35">
      <c r="B32">
        <v>2036</v>
      </c>
      <c r="C32" s="16">
        <v>89343.577709700956</v>
      </c>
      <c r="D32" s="16">
        <v>199669.07054770723</v>
      </c>
      <c r="E32" s="16">
        <v>379471.16380929068</v>
      </c>
      <c r="G32" s="13">
        <f t="shared" si="0"/>
        <v>3.1093000000000002</v>
      </c>
      <c r="H32" s="22">
        <f t="shared" si="2"/>
        <v>3.6580000000000004</v>
      </c>
      <c r="I32" s="3">
        <f t="shared" si="3"/>
        <v>0.33967741935483869</v>
      </c>
      <c r="J32" s="3">
        <f t="shared" si="2"/>
        <v>0.70199999999999996</v>
      </c>
      <c r="L32" s="17">
        <f t="shared" si="1"/>
        <v>309726.30808102561</v>
      </c>
      <c r="M32" s="17">
        <f t="shared" si="1"/>
        <v>692190.36940353329</v>
      </c>
      <c r="N32" s="17">
        <f t="shared" si="1"/>
        <v>1315508.1271958062</v>
      </c>
    </row>
    <row r="33" spans="2:14" x14ac:dyDescent="0.35">
      <c r="B33">
        <v>2037</v>
      </c>
      <c r="C33" s="16">
        <v>99417.913184792284</v>
      </c>
      <c r="D33" s="16">
        <v>218631.57092443827</v>
      </c>
      <c r="E33" s="16">
        <v>393626.78425508342</v>
      </c>
      <c r="G33" s="13">
        <f t="shared" si="0"/>
        <v>3.1318857142857142</v>
      </c>
      <c r="H33" s="22">
        <f t="shared" si="2"/>
        <v>3.6845714285714286</v>
      </c>
      <c r="I33" s="3">
        <f t="shared" si="3"/>
        <v>0.3261290322580645</v>
      </c>
      <c r="J33" s="3">
        <f t="shared" si="2"/>
        <v>0.71257142857142863</v>
      </c>
      <c r="L33" s="17">
        <f>((C33*(1-$I33)*$I$3/$H33)+(C33*$I33*$J33*$I$3/$H33))/$M$6/1000</f>
        <v>345014.99985098973</v>
      </c>
      <c r="M33" s="17">
        <f t="shared" si="1"/>
        <v>758728.17074433644</v>
      </c>
      <c r="N33" s="17">
        <f t="shared" si="1"/>
        <v>1366022.8882362742</v>
      </c>
    </row>
    <row r="34" spans="2:14" x14ac:dyDescent="0.35">
      <c r="B34">
        <v>2038</v>
      </c>
      <c r="C34" s="16">
        <v>109089.7164241257</v>
      </c>
      <c r="D34" s="16">
        <v>234431.85930197311</v>
      </c>
      <c r="E34" s="16">
        <v>402984.74260897056</v>
      </c>
      <c r="G34" s="13">
        <f t="shared" si="0"/>
        <v>3.1544714285714286</v>
      </c>
      <c r="H34" s="22">
        <f t="shared" si="2"/>
        <v>3.7111428571428573</v>
      </c>
      <c r="I34" s="3">
        <f t="shared" si="3"/>
        <v>0.3125806451612903</v>
      </c>
      <c r="J34" s="3">
        <f t="shared" si="2"/>
        <v>0.72314285714285709</v>
      </c>
      <c r="L34" s="17">
        <f t="shared" si="1"/>
        <v>378854.55691787961</v>
      </c>
      <c r="M34" s="17">
        <f t="shared" si="1"/>
        <v>814151.70095392934</v>
      </c>
      <c r="N34" s="17">
        <f t="shared" si="1"/>
        <v>1399514.1898821827</v>
      </c>
    </row>
    <row r="35" spans="2:14" x14ac:dyDescent="0.35">
      <c r="B35">
        <v>2039</v>
      </c>
      <c r="C35" s="16">
        <v>118081.70585351171</v>
      </c>
      <c r="D35" s="16">
        <v>246939.73083560431</v>
      </c>
      <c r="E35" s="16">
        <v>408960.76364240993</v>
      </c>
      <c r="G35" s="13">
        <f t="shared" si="0"/>
        <v>3.177057142857143</v>
      </c>
      <c r="H35" s="22">
        <f t="shared" si="2"/>
        <v>3.737714285714286</v>
      </c>
      <c r="I35" s="3">
        <f t="shared" si="3"/>
        <v>0.29903225806451611</v>
      </c>
      <c r="J35" s="3">
        <f t="shared" si="2"/>
        <v>0.73371428571428576</v>
      </c>
      <c r="L35" s="17">
        <f t="shared" si="1"/>
        <v>410248.34275420173</v>
      </c>
      <c r="M35" s="17">
        <f t="shared" si="1"/>
        <v>857936.5838528194</v>
      </c>
      <c r="N35" s="17">
        <f t="shared" si="1"/>
        <v>1420842.2407441186</v>
      </c>
    </row>
    <row r="36" spans="2:14" x14ac:dyDescent="0.35">
      <c r="B36">
        <v>2040</v>
      </c>
      <c r="C36" s="16">
        <v>126183.86924887849</v>
      </c>
      <c r="D36" s="16">
        <v>256417.37497712026</v>
      </c>
      <c r="E36" s="16">
        <v>412689.4837240018</v>
      </c>
      <c r="G36" s="13">
        <f t="shared" si="0"/>
        <v>3.199642857142857</v>
      </c>
      <c r="H36" s="22">
        <f t="shared" si="2"/>
        <v>3.7642857142857142</v>
      </c>
      <c r="I36" s="3">
        <f t="shared" si="3"/>
        <v>0.28548387096774192</v>
      </c>
      <c r="J36" s="3">
        <f t="shared" si="2"/>
        <v>0.74428571428571422</v>
      </c>
      <c r="L36" s="17">
        <f t="shared" si="1"/>
        <v>438436.64271546027</v>
      </c>
      <c r="M36" s="17">
        <f t="shared" si="1"/>
        <v>890944.09363167547</v>
      </c>
      <c r="N36" s="17">
        <f t="shared" si="1"/>
        <v>1433924.8970964339</v>
      </c>
    </row>
    <row r="37" spans="2:14" x14ac:dyDescent="0.35">
      <c r="B37">
        <v>2041</v>
      </c>
      <c r="C37" s="16">
        <v>133271.51266153119</v>
      </c>
      <c r="D37" s="16">
        <v>263349.46408502513</v>
      </c>
      <c r="E37" s="16">
        <v>414981.42060535098</v>
      </c>
      <c r="G37" s="13">
        <f t="shared" si="0"/>
        <v>3.2222285714285714</v>
      </c>
      <c r="H37" s="22">
        <f t="shared" si="2"/>
        <v>3.7908571428571429</v>
      </c>
      <c r="I37" s="3">
        <f t="shared" si="3"/>
        <v>0.27193548387096772</v>
      </c>
      <c r="J37" s="3">
        <f t="shared" si="2"/>
        <v>0.75485714285714289</v>
      </c>
      <c r="L37" s="17">
        <f t="shared" si="1"/>
        <v>462961.9516578851</v>
      </c>
      <c r="M37" s="17">
        <f t="shared" si="1"/>
        <v>914830.02950902795</v>
      </c>
      <c r="N37" s="17">
        <f t="shared" si="1"/>
        <v>1441572.9554532969</v>
      </c>
    </row>
    <row r="38" spans="2:14" x14ac:dyDescent="0.35">
      <c r="B38">
        <v>2042</v>
      </c>
      <c r="C38" s="16">
        <v>139306.29391893753</v>
      </c>
      <c r="D38" s="16">
        <v>268283.51828615268</v>
      </c>
      <c r="E38" s="16">
        <v>416377.01924401685</v>
      </c>
      <c r="G38" s="13">
        <f t="shared" si="0"/>
        <v>3.2448142857142859</v>
      </c>
      <c r="H38" s="22">
        <f t="shared" si="2"/>
        <v>3.8174285714285716</v>
      </c>
      <c r="I38" s="3">
        <f t="shared" si="3"/>
        <v>0.25838709677419353</v>
      </c>
      <c r="J38" s="3">
        <f t="shared" si="2"/>
        <v>0.76542857142857135</v>
      </c>
      <c r="L38" s="17">
        <f t="shared" si="1"/>
        <v>483673.81145710178</v>
      </c>
      <c r="M38" s="17">
        <f t="shared" si="1"/>
        <v>931484.91852129076</v>
      </c>
      <c r="N38" s="17">
        <f t="shared" si="1"/>
        <v>1445668.0616174459</v>
      </c>
    </row>
    <row r="39" spans="2:14" x14ac:dyDescent="0.35">
      <c r="B39">
        <v>2043</v>
      </c>
      <c r="C39" s="16">
        <v>144322.96951014746</v>
      </c>
      <c r="D39" s="16">
        <v>271725.34090105811</v>
      </c>
      <c r="E39" s="16">
        <v>417221.90373537998</v>
      </c>
      <c r="G39" s="13">
        <f t="shared" si="0"/>
        <v>3.2674000000000003</v>
      </c>
      <c r="H39" s="22">
        <f t="shared" si="2"/>
        <v>3.8440000000000003</v>
      </c>
      <c r="I39" s="3">
        <f t="shared" si="3"/>
        <v>0.24483870967741939</v>
      </c>
      <c r="J39" s="3">
        <f t="shared" si="2"/>
        <v>0.77600000000000002</v>
      </c>
      <c r="L39" s="17">
        <f t="shared" si="1"/>
        <v>500682.67069191061</v>
      </c>
      <c r="M39" s="17">
        <f t="shared" si="1"/>
        <v>942664.70430021174</v>
      </c>
      <c r="N39" s="17">
        <f t="shared" si="1"/>
        <v>1447418.7840121021</v>
      </c>
    </row>
    <row r="40" spans="2:14" x14ac:dyDescent="0.35">
      <c r="B40">
        <v>2044</v>
      </c>
      <c r="C40" s="16">
        <v>148408.13657550776</v>
      </c>
      <c r="D40" s="16">
        <v>274091.72398594004</v>
      </c>
      <c r="E40" s="16">
        <v>417731.58092217264</v>
      </c>
      <c r="G40" s="13">
        <f t="shared" si="0"/>
        <v>3.2899857142857147</v>
      </c>
      <c r="H40" s="22">
        <f t="shared" si="2"/>
        <v>3.870571428571429</v>
      </c>
      <c r="I40" s="3">
        <f t="shared" si="3"/>
        <v>0.23129032258064519</v>
      </c>
      <c r="J40" s="3">
        <f t="shared" si="2"/>
        <v>0.78657142857142859</v>
      </c>
      <c r="L40" s="17">
        <f t="shared" si="1"/>
        <v>514284.96416358254</v>
      </c>
      <c r="M40" s="17">
        <f t="shared" si="1"/>
        <v>949821.5913244409</v>
      </c>
      <c r="N40" s="17">
        <f t="shared" si="1"/>
        <v>1447582.8352932152</v>
      </c>
    </row>
    <row r="41" spans="2:14" x14ac:dyDescent="0.35">
      <c r="B41">
        <v>2045</v>
      </c>
      <c r="C41" s="16">
        <v>151677.64383487692</v>
      </c>
      <c r="D41" s="16">
        <v>275702.24784515332</v>
      </c>
      <c r="E41" s="16">
        <v>418038.38418734976</v>
      </c>
      <c r="G41" s="13">
        <f t="shared" si="0"/>
        <v>3.3125714285714287</v>
      </c>
      <c r="H41" s="22">
        <f t="shared" si="2"/>
        <v>3.8971428571428572</v>
      </c>
      <c r="I41" s="3">
        <f t="shared" si="3"/>
        <v>0.217741935483871</v>
      </c>
      <c r="J41" s="3">
        <f t="shared" si="2"/>
        <v>0.79714285714285715</v>
      </c>
      <c r="L41" s="17">
        <f t="shared" si="1"/>
        <v>524883.11581552261</v>
      </c>
      <c r="M41" s="17">
        <f t="shared" si="1"/>
        <v>954072.40795385046</v>
      </c>
      <c r="N41" s="17">
        <f t="shared" si="1"/>
        <v>1446629.0751563525</v>
      </c>
    </row>
    <row r="42" spans="2:14" x14ac:dyDescent="0.35">
      <c r="B42">
        <v>2046</v>
      </c>
      <c r="C42" s="16">
        <v>154257.41172247514</v>
      </c>
      <c r="D42" s="16">
        <v>276790.67804502341</v>
      </c>
      <c r="E42" s="16">
        <v>418222.82684296329</v>
      </c>
      <c r="G42" s="13">
        <f t="shared" si="0"/>
        <v>3.3351571428571432</v>
      </c>
      <c r="H42" s="22">
        <f t="shared" si="2"/>
        <v>3.9237142857142859</v>
      </c>
      <c r="I42" s="3">
        <f t="shared" si="3"/>
        <v>0.2041935483870968</v>
      </c>
      <c r="J42" s="3">
        <f t="shared" si="2"/>
        <v>0.80771428571428572</v>
      </c>
      <c r="L42" s="17">
        <f t="shared" si="1"/>
        <v>532917.37746916863</v>
      </c>
      <c r="M42" s="17">
        <f t="shared" si="1"/>
        <v>956236.46607688628</v>
      </c>
      <c r="N42" s="17">
        <f t="shared" si="1"/>
        <v>1444846.0504437543</v>
      </c>
    </row>
    <row r="43" spans="2:14" x14ac:dyDescent="0.35">
      <c r="B43">
        <v>2047</v>
      </c>
      <c r="C43" s="16">
        <v>156269.76915183861</v>
      </c>
      <c r="D43" s="16">
        <v>277522.74824978039</v>
      </c>
      <c r="E43" s="16">
        <v>418333.62267690437</v>
      </c>
      <c r="G43" s="13">
        <f t="shared" si="0"/>
        <v>3.3577428571428571</v>
      </c>
      <c r="H43" s="22">
        <f t="shared" si="2"/>
        <v>3.9502857142857146</v>
      </c>
      <c r="I43" s="3">
        <f t="shared" si="3"/>
        <v>0.19064516129032261</v>
      </c>
      <c r="J43" s="3">
        <f t="shared" si="2"/>
        <v>0.81828571428571428</v>
      </c>
      <c r="L43" s="17">
        <f t="shared" si="1"/>
        <v>538817.09165097948</v>
      </c>
      <c r="M43" s="17">
        <f t="shared" si="1"/>
        <v>956896.53149509546</v>
      </c>
      <c r="N43" s="17">
        <f t="shared" si="1"/>
        <v>1442411.4602202689</v>
      </c>
    </row>
    <row r="44" spans="2:14" x14ac:dyDescent="0.35">
      <c r="B44">
        <v>2048</v>
      </c>
      <c r="C44" s="16">
        <v>157825.32088562171</v>
      </c>
      <c r="D44" s="16">
        <v>278013.53786448634</v>
      </c>
      <c r="E44" s="16">
        <v>418400.14714839961</v>
      </c>
      <c r="G44" s="13">
        <f t="shared" si="0"/>
        <v>3.3803285714285716</v>
      </c>
      <c r="H44" s="22">
        <f t="shared" si="2"/>
        <v>3.9768571428571429</v>
      </c>
      <c r="I44" s="3">
        <f t="shared" si="3"/>
        <v>0.17709677419354841</v>
      </c>
      <c r="J44" s="3">
        <f t="shared" si="2"/>
        <v>0.82885714285714285</v>
      </c>
      <c r="L44" s="17">
        <f t="shared" si="1"/>
        <v>542971.52124765969</v>
      </c>
      <c r="M44" s="17">
        <f t="shared" si="1"/>
        <v>956458.90491248958</v>
      </c>
      <c r="N44" s="17">
        <f t="shared" si="1"/>
        <v>1439435.46645504</v>
      </c>
    </row>
    <row r="45" spans="2:14" x14ac:dyDescent="0.35">
      <c r="B45">
        <v>2049</v>
      </c>
      <c r="C45" s="16">
        <v>159019.23649466239</v>
      </c>
      <c r="D45" s="16">
        <v>278341.85127896664</v>
      </c>
      <c r="E45" s="16">
        <v>418440.07875920273</v>
      </c>
      <c r="G45" s="13">
        <f t="shared" si="0"/>
        <v>3.4029142857142856</v>
      </c>
      <c r="H45" s="22">
        <f t="shared" si="2"/>
        <v>4.0034285714285716</v>
      </c>
      <c r="I45" s="3">
        <f t="shared" si="3"/>
        <v>0.16354838709677422</v>
      </c>
      <c r="J45" s="3">
        <f t="shared" si="2"/>
        <v>0.83942857142857141</v>
      </c>
      <c r="L45" s="17">
        <f t="shared" si="1"/>
        <v>545716.37296550674</v>
      </c>
      <c r="M45" s="17">
        <f t="shared" si="1"/>
        <v>955203.33811664756</v>
      </c>
      <c r="N45" s="17">
        <f t="shared" si="1"/>
        <v>1435987.2875602557</v>
      </c>
    </row>
    <row r="46" spans="2:14" x14ac:dyDescent="0.35">
      <c r="B46">
        <v>2050</v>
      </c>
      <c r="C46" s="16">
        <v>159930.54703868841</v>
      </c>
      <c r="D46" s="16">
        <v>278561.15440214006</v>
      </c>
      <c r="E46" s="16">
        <v>418464.04382368881</v>
      </c>
      <c r="G46" s="13">
        <f t="shared" si="0"/>
        <v>3.4255</v>
      </c>
      <c r="H46" s="23">
        <f>I4</f>
        <v>4.03</v>
      </c>
      <c r="I46" s="20">
        <f>I5</f>
        <v>0.15</v>
      </c>
      <c r="J46" s="20">
        <f>I6</f>
        <v>0.85</v>
      </c>
      <c r="L46" s="17">
        <f t="shared" si="1"/>
        <v>547331.03042986384</v>
      </c>
      <c r="M46" s="17">
        <f t="shared" si="1"/>
        <v>953321.09155965829</v>
      </c>
      <c r="N46" s="17">
        <f t="shared" si="1"/>
        <v>1432111.3792505267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1860F1-8DD7-4928-96CB-46EB6293A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8EEEF6-5FE4-4EF9-941C-D1CADC4D5B8C}">
  <ds:schemaRefs>
    <ds:schemaRef ds:uri="http://purl.org/dc/dcmitype/"/>
    <ds:schemaRef ds:uri="41e39310-30fa-442b-828a-d033d9a68cd1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8a46b197-c0a1-4f21-9a6b-51f5ee863a99"/>
    <ds:schemaRef ds:uri="http://purl.org/dc/terms/"/>
    <ds:schemaRef ds:uri="http://schemas.microsoft.com/sharepoint/v3"/>
    <ds:schemaRef ds:uri="c813d627-6812-41ba-b21c-8d274ce88239"/>
  </ds:schemaRefs>
</ds:datastoreItem>
</file>

<file path=customXml/itemProps3.xml><?xml version="1.0" encoding="utf-8"?>
<ds:datastoreItem xmlns:ds="http://schemas.openxmlformats.org/officeDocument/2006/customXml" ds:itemID="{9EFE0C87-0B8F-4D34-8139-A2E9CC807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Fox, Eric</dc:creator>
  <cp:lastModifiedBy>Susi Ahlborn</cp:lastModifiedBy>
  <dcterms:created xsi:type="dcterms:W3CDTF">2026-02-16T20:21:30Z</dcterms:created>
  <dcterms:modified xsi:type="dcterms:W3CDTF">2026-02-21T10:43:28Z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2026-02-16T20:24:19Z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6b889f41-c56a-4f2c-b481-ebb4baafd51a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