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144" documentId="13_ncr:1_{D66FEEF0-D514-4B4B-945E-A2B11134C7B0}" xr6:coauthVersionLast="47" xr6:coauthVersionMax="47" xr10:uidLastSave="{673AEBE7-7615-4FF5-9323-C9D9F2D1C1B6}"/>
  <bookViews>
    <workbookView xWindow="-28910" yWindow="1780" windowWidth="29020" windowHeight="15820" tabRatio="759" xr2:uid="{E368434E-06F1-4F09-934E-14FE704C557F}"/>
  </bookViews>
  <sheets>
    <sheet name="Reconciliation" sheetId="3" r:id="rId1"/>
    <sheet name="Guelph 2019" sheetId="1" r:id="rId2"/>
    <sheet name="Guelph (2018 Year-end)" sheetId="6" r:id="rId3"/>
    <sheet name="Guelph (2017 Year-end)" sheetId="5" r:id="rId4"/>
    <sheet name="Guelph (2016 Year-End)" sheetId="4" r:id="rId5"/>
  </sheets>
  <definedNames>
    <definedName name="\0" localSheetId="2">#REF!</definedName>
    <definedName name="\0" localSheetId="1">#REF!</definedName>
    <definedName name="\0">#REF!</definedName>
    <definedName name="\A" localSheetId="2">#REF!</definedName>
    <definedName name="\A" localSheetId="1">#REF!</definedName>
    <definedName name="\A">#REF!</definedName>
    <definedName name="\b" localSheetId="2">#REF!</definedName>
    <definedName name="\b" localSheetId="1">#REF!</definedName>
    <definedName name="\b">#REF!</definedName>
    <definedName name="\M">#REF!</definedName>
    <definedName name="\P" localSheetId="2">#REF!</definedName>
    <definedName name="\P" localSheetId="1">#REF!</definedName>
    <definedName name="\P">#REF!</definedName>
    <definedName name="\S">#REF!</definedName>
    <definedName name="\Z">#REF!</definedName>
    <definedName name="___________N4" localSheetId="2">#REF!</definedName>
    <definedName name="___________N4" localSheetId="1">#REF!</definedName>
    <definedName name="___________N4">#REF!</definedName>
    <definedName name="___________N6" localSheetId="2">#REF!</definedName>
    <definedName name="___________N6" localSheetId="1">#REF!</definedName>
    <definedName name="___________N6">#REF!</definedName>
    <definedName name="_______ACT995">#REF!</definedName>
    <definedName name="_______N4" localSheetId="2">#REF!</definedName>
    <definedName name="_______N4" localSheetId="1">#REF!</definedName>
    <definedName name="_______N4">#REF!</definedName>
    <definedName name="_______N6" localSheetId="2">#REF!</definedName>
    <definedName name="_______N6" localSheetId="1">#REF!</definedName>
    <definedName name="_______N6">#REF!</definedName>
    <definedName name="_______SUM1">#N/A</definedName>
    <definedName name="_______SUM2" localSheetId="2">#REF!</definedName>
    <definedName name="_______SUM2" localSheetId="1">#REF!</definedName>
    <definedName name="_______SUM2">#REF!</definedName>
    <definedName name="_______SUM3">#REF!</definedName>
    <definedName name="______ACT995">#REF!</definedName>
    <definedName name="______SUM1">#N/A</definedName>
    <definedName name="______SUM2" localSheetId="2">#REF!</definedName>
    <definedName name="______SUM2" localSheetId="1">#REF!</definedName>
    <definedName name="______SUM2">#REF!</definedName>
    <definedName name="______SUM3">#REF!</definedName>
    <definedName name="______yo11121">#REF!</definedName>
    <definedName name="_____ACT995">#REF!</definedName>
    <definedName name="_____N4" localSheetId="2">#REF!</definedName>
    <definedName name="_____N4" localSheetId="1">#REF!</definedName>
    <definedName name="_____N4">#REF!</definedName>
    <definedName name="_____N6" localSheetId="2">#REF!</definedName>
    <definedName name="_____N6" localSheetId="1">#REF!</definedName>
    <definedName name="_____N6">#REF!</definedName>
    <definedName name="_____SUM1">#N/A</definedName>
    <definedName name="_____SUM2" localSheetId="2">#REF!</definedName>
    <definedName name="_____SUM2" localSheetId="1">#REF!</definedName>
    <definedName name="_____SUM2">#REF!</definedName>
    <definedName name="_____SUM3">#REF!</definedName>
    <definedName name="_____yo11121">#REF!</definedName>
    <definedName name="____ACT995">#REF!</definedName>
    <definedName name="____N4" localSheetId="2">#REF!</definedName>
    <definedName name="____N4" localSheetId="1">#REF!</definedName>
    <definedName name="____N4">#REF!</definedName>
    <definedName name="____N6" localSheetId="2">#REF!</definedName>
    <definedName name="____N6" localSheetId="1">#REF!</definedName>
    <definedName name="____N6">#REF!</definedName>
    <definedName name="____SUM1">#N/A</definedName>
    <definedName name="____SUM2" localSheetId="2">#REF!</definedName>
    <definedName name="____SUM2" localSheetId="1">#REF!</definedName>
    <definedName name="____SUM2">#REF!</definedName>
    <definedName name="____SUM3">#REF!</definedName>
    <definedName name="____yo11121">#REF!</definedName>
    <definedName name="___ACT995">#REF!</definedName>
    <definedName name="___fin1" localSheetId="4" hidden="1">{#N/A,#N/A,TRUE,"UKUPNO";#N/A,#N/A,TRUE,"PLASMAN";#N/A,#N/A,TRUE,"REKAP"}</definedName>
    <definedName name="___fin1" localSheetId="3" hidden="1">{#N/A,#N/A,TRUE,"UKUPNO";#N/A,#N/A,TRUE,"PLASMAN";#N/A,#N/A,TRUE,"REKAP"}</definedName>
    <definedName name="___fin1" localSheetId="2" hidden="1">{#N/A,#N/A,TRUE,"UKUPNO";#N/A,#N/A,TRUE,"PLASMAN";#N/A,#N/A,TRUE,"REKAP"}</definedName>
    <definedName name="___fin1" hidden="1">{#N/A,#N/A,TRUE,"UKUPNO";#N/A,#N/A,TRUE,"PLASMAN";#N/A,#N/A,TRUE,"REKAP"}</definedName>
    <definedName name="___HKJ1" localSheetId="4" hidden="1">{#N/A,#N/A,TRUE,"UKUPNO";#N/A,#N/A,TRUE,"PLASMAN";#N/A,#N/A,TRUE,"REKAP"}</definedName>
    <definedName name="___HKJ1" localSheetId="3" hidden="1">{#N/A,#N/A,TRUE,"UKUPNO";#N/A,#N/A,TRUE,"PLASMAN";#N/A,#N/A,TRUE,"REKAP"}</definedName>
    <definedName name="___HKJ1" localSheetId="2" hidden="1">{#N/A,#N/A,TRUE,"UKUPNO";#N/A,#N/A,TRUE,"PLASMAN";#N/A,#N/A,TRUE,"REKAP"}</definedName>
    <definedName name="___HKJ1" hidden="1">{#N/A,#N/A,TRUE,"UKUPNO";#N/A,#N/A,TRUE,"PLASMAN";#N/A,#N/A,TRUE,"REKAP"}</definedName>
    <definedName name="___HR1" localSheetId="4" hidden="1">{#N/A,#N/A,TRUE,"UKUPNO";#N/A,#N/A,TRUE,"PLASMAN";#N/A,#N/A,TRUE,"REKAP"}</definedName>
    <definedName name="___HR1" localSheetId="3" hidden="1">{#N/A,#N/A,TRUE,"UKUPNO";#N/A,#N/A,TRUE,"PLASMAN";#N/A,#N/A,TRUE,"REKAP"}</definedName>
    <definedName name="___HR1" localSheetId="2" hidden="1">{#N/A,#N/A,TRUE,"UKUPNO";#N/A,#N/A,TRUE,"PLASMAN";#N/A,#N/A,TRUE,"REKAP"}</definedName>
    <definedName name="___HR1" hidden="1">{#N/A,#N/A,TRUE,"UKUPNO";#N/A,#N/A,TRUE,"PLASMAN";#N/A,#N/A,TRUE,"REKAP"}</definedName>
    <definedName name="___K1" localSheetId="4" hidden="1">{#N/A,#N/A,TRUE,"UKUPNO";#N/A,#N/A,TRUE,"PLASMAN";#N/A,#N/A,TRUE,"REKAP"}</definedName>
    <definedName name="___K1" localSheetId="3" hidden="1">{#N/A,#N/A,TRUE,"UKUPNO";#N/A,#N/A,TRUE,"PLASMAN";#N/A,#N/A,TRUE,"REKAP"}</definedName>
    <definedName name="___K1" localSheetId="2" hidden="1">{#N/A,#N/A,TRUE,"UKUPNO";#N/A,#N/A,TRUE,"PLASMAN";#N/A,#N/A,TRUE,"REKAP"}</definedName>
    <definedName name="___K1" hidden="1">{#N/A,#N/A,TRUE,"UKUPNO";#N/A,#N/A,TRUE,"PLASMAN";#N/A,#N/A,TRUE,"REKAP"}</definedName>
    <definedName name="___KO1" localSheetId="4" hidden="1">{#N/A,#N/A,TRUE,"UKUPNO";#N/A,#N/A,TRUE,"PLASMAN";#N/A,#N/A,TRUE,"REKAP"}</definedName>
    <definedName name="___KO1" localSheetId="3" hidden="1">{#N/A,#N/A,TRUE,"UKUPNO";#N/A,#N/A,TRUE,"PLASMAN";#N/A,#N/A,TRUE,"REKAP"}</definedName>
    <definedName name="___KO1" localSheetId="2" hidden="1">{#N/A,#N/A,TRUE,"UKUPNO";#N/A,#N/A,TRUE,"PLASMAN";#N/A,#N/A,TRUE,"REKAP"}</definedName>
    <definedName name="___KO1" hidden="1">{#N/A,#N/A,TRUE,"UKUPNO";#N/A,#N/A,TRUE,"PLASMAN";#N/A,#N/A,TRUE,"REKAP"}</definedName>
    <definedName name="___N4" localSheetId="2">#REF!</definedName>
    <definedName name="___N4" localSheetId="1">#REF!</definedName>
    <definedName name="___N4">#REF!</definedName>
    <definedName name="___N6" localSheetId="2">#REF!</definedName>
    <definedName name="___N6" localSheetId="1">#REF!</definedName>
    <definedName name="___N6">#REF!</definedName>
    <definedName name="___SE1" localSheetId="4" hidden="1">{#N/A,#N/A,FALSE,"Aging Summary";#N/A,#N/A,FALSE,"Ratio Analysis";#N/A,#N/A,FALSE,"Test 120 Day Accts";#N/A,#N/A,FALSE,"Tickmarks"}</definedName>
    <definedName name="___SE1" localSheetId="3" hidden="1">{#N/A,#N/A,FALSE,"Aging Summary";#N/A,#N/A,FALSE,"Ratio Analysis";#N/A,#N/A,FALSE,"Test 120 Day Accts";#N/A,#N/A,FALSE,"Tickmarks"}</definedName>
    <definedName name="___SE1" localSheetId="2" hidden="1">{#N/A,#N/A,FALSE,"Aging Summary";#N/A,#N/A,FALSE,"Ratio Analysis";#N/A,#N/A,FALSE,"Test 120 Day Accts";#N/A,#N/A,FALSE,"Tickmarks"}</definedName>
    <definedName name="___SE1" hidden="1">{#N/A,#N/A,FALSE,"Aging Summary";#N/A,#N/A,FALSE,"Ratio Analysis";#N/A,#N/A,FALSE,"Test 120 Day Accts";#N/A,#N/A,FALSE,"Tickmarks"}</definedName>
    <definedName name="___SUM1">#N/A</definedName>
    <definedName name="___SUM2" localSheetId="2">#REF!</definedName>
    <definedName name="___SUM2" localSheetId="1">#REF!</definedName>
    <definedName name="___SUM2">#REF!</definedName>
    <definedName name="___SUM3">#REF!</definedName>
    <definedName name="___w1" localSheetId="4" hidden="1">{#N/A,#N/A,TRUE,"UKUPNO";#N/A,#N/A,TRUE,"PLASMAN";#N/A,#N/A,TRUE,"REKAP"}</definedName>
    <definedName name="___w1" localSheetId="3" hidden="1">{#N/A,#N/A,TRUE,"UKUPNO";#N/A,#N/A,TRUE,"PLASMAN";#N/A,#N/A,TRUE,"REKAP"}</definedName>
    <definedName name="___w1" localSheetId="2" hidden="1">{#N/A,#N/A,TRUE,"UKUPNO";#N/A,#N/A,TRUE,"PLASMAN";#N/A,#N/A,TRUE,"REKAP"}</definedName>
    <definedName name="___w1" hidden="1">{#N/A,#N/A,TRUE,"UKUPNO";#N/A,#N/A,TRUE,"PLASMAN";#N/A,#N/A,TRUE,"REKAP"}</definedName>
    <definedName name="___yo11121">#REF!</definedName>
    <definedName name="___z1" localSheetId="4" hidden="1">{#N/A,#N/A,TRUE,"UKUPNO";#N/A,#N/A,TRUE,"PLASMAN";#N/A,#N/A,TRUE,"REKAP"}</definedName>
    <definedName name="___z1" localSheetId="3" hidden="1">{#N/A,#N/A,TRUE,"UKUPNO";#N/A,#N/A,TRUE,"PLASMAN";#N/A,#N/A,TRUE,"REKAP"}</definedName>
    <definedName name="___z1" localSheetId="2" hidden="1">{#N/A,#N/A,TRUE,"UKUPNO";#N/A,#N/A,TRUE,"PLASMAN";#N/A,#N/A,TRUE,"REKAP"}</definedName>
    <definedName name="___z1" hidden="1">{#N/A,#N/A,TRUE,"UKUPNO";#N/A,#N/A,TRUE,"PLASMAN";#N/A,#N/A,TRUE,"REKAP"}</definedName>
    <definedName name="__123Graph_A" hidden="1">#REF!</definedName>
    <definedName name="__123Graph_ATRAIN" hidden="1">#REF!</definedName>
    <definedName name="__123Graph_B" hidden="1">#REF!</definedName>
    <definedName name="__123Graph_BTRAIN" hidden="1">#REF!</definedName>
    <definedName name="__123Graph_CTRAIN" hidden="1">#REF!</definedName>
    <definedName name="__123Graph_D" hidden="1">#REF!</definedName>
    <definedName name="__123Graph_DTRAIN" hidden="1">#REF!</definedName>
    <definedName name="__123Graph_E" hidden="1">#REF!</definedName>
    <definedName name="__123Graph_ETRAIN" hidden="1">#REF!</definedName>
    <definedName name="__123Graph_X" hidden="1">#REF!</definedName>
    <definedName name="__123Graph_XTRAIN" hidden="1">#REF!</definedName>
    <definedName name="__a1" localSheetId="4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1" localSheetId="3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1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CT995">#REF!</definedName>
    <definedName name="__d2">#REF!</definedName>
    <definedName name="__FDS_HYPERLINK_TOGGLE_STATE__" hidden="1">"ON"</definedName>
    <definedName name="__FDS_UNIQUE_RANGE_ID_GENERATOR_COUNTER" hidden="1">1</definedName>
    <definedName name="__fin1" localSheetId="4" hidden="1">{#N/A,#N/A,TRUE,"UKUPNO";#N/A,#N/A,TRUE,"PLASMAN";#N/A,#N/A,TRUE,"REKAP"}</definedName>
    <definedName name="__fin1" localSheetId="3" hidden="1">{#N/A,#N/A,TRUE,"UKUPNO";#N/A,#N/A,TRUE,"PLASMAN";#N/A,#N/A,TRUE,"REKAP"}</definedName>
    <definedName name="__fin1" localSheetId="2" hidden="1">{#N/A,#N/A,TRUE,"UKUPNO";#N/A,#N/A,TRUE,"PLASMAN";#N/A,#N/A,TRUE,"REKAP"}</definedName>
    <definedName name="__fin1" hidden="1">{#N/A,#N/A,TRUE,"UKUPNO";#N/A,#N/A,TRUE,"PLASMAN";#N/A,#N/A,TRUE,"REKAP"}</definedName>
    <definedName name="__HKJ1" localSheetId="4" hidden="1">{#N/A,#N/A,TRUE,"UKUPNO";#N/A,#N/A,TRUE,"PLASMAN";#N/A,#N/A,TRUE,"REKAP"}</definedName>
    <definedName name="__HKJ1" localSheetId="3" hidden="1">{#N/A,#N/A,TRUE,"UKUPNO";#N/A,#N/A,TRUE,"PLASMAN";#N/A,#N/A,TRUE,"REKAP"}</definedName>
    <definedName name="__HKJ1" localSheetId="2" hidden="1">{#N/A,#N/A,TRUE,"UKUPNO";#N/A,#N/A,TRUE,"PLASMAN";#N/A,#N/A,TRUE,"REKAP"}</definedName>
    <definedName name="__HKJ1" hidden="1">{#N/A,#N/A,TRUE,"UKUPNO";#N/A,#N/A,TRUE,"PLASMAN";#N/A,#N/A,TRUE,"REKAP"}</definedName>
    <definedName name="__HR1" localSheetId="4" hidden="1">{#N/A,#N/A,TRUE,"UKUPNO";#N/A,#N/A,TRUE,"PLASMAN";#N/A,#N/A,TRUE,"REKAP"}</definedName>
    <definedName name="__HR1" localSheetId="3" hidden="1">{#N/A,#N/A,TRUE,"UKUPNO";#N/A,#N/A,TRUE,"PLASMAN";#N/A,#N/A,TRUE,"REKAP"}</definedName>
    <definedName name="__HR1" localSheetId="2" hidden="1">{#N/A,#N/A,TRUE,"UKUPNO";#N/A,#N/A,TRUE,"PLASMAN";#N/A,#N/A,TRUE,"REKAP"}</definedName>
    <definedName name="__HR1" hidden="1">{#N/A,#N/A,TRUE,"UKUPNO";#N/A,#N/A,TRUE,"PLASMAN";#N/A,#N/A,TRUE,"REKAP"}</definedName>
    <definedName name="__K1" localSheetId="4" hidden="1">{#N/A,#N/A,TRUE,"UKUPNO";#N/A,#N/A,TRUE,"PLASMAN";#N/A,#N/A,TRUE,"REKAP"}</definedName>
    <definedName name="__K1" localSheetId="3" hidden="1">{#N/A,#N/A,TRUE,"UKUPNO";#N/A,#N/A,TRUE,"PLASMAN";#N/A,#N/A,TRUE,"REKAP"}</definedName>
    <definedName name="__K1" localSheetId="2" hidden="1">{#N/A,#N/A,TRUE,"UKUPNO";#N/A,#N/A,TRUE,"PLASMAN";#N/A,#N/A,TRUE,"REKAP"}</definedName>
    <definedName name="__K1" hidden="1">{#N/A,#N/A,TRUE,"UKUPNO";#N/A,#N/A,TRUE,"PLASMAN";#N/A,#N/A,TRUE,"REKAP"}</definedName>
    <definedName name="__Key1" hidden="1">#REF!</definedName>
    <definedName name="__KO1" localSheetId="4" hidden="1">{#N/A,#N/A,TRUE,"UKUPNO";#N/A,#N/A,TRUE,"PLASMAN";#N/A,#N/A,TRUE,"REKAP"}</definedName>
    <definedName name="__KO1" localSheetId="3" hidden="1">{#N/A,#N/A,TRUE,"UKUPNO";#N/A,#N/A,TRUE,"PLASMAN";#N/A,#N/A,TRUE,"REKAP"}</definedName>
    <definedName name="__KO1" localSheetId="2" hidden="1">{#N/A,#N/A,TRUE,"UKUPNO";#N/A,#N/A,TRUE,"PLASMAN";#N/A,#N/A,TRUE,"REKAP"}</definedName>
    <definedName name="__KO1" hidden="1">{#N/A,#N/A,TRUE,"UKUPNO";#N/A,#N/A,TRUE,"PLASMAN";#N/A,#N/A,TRUE,"REKAP"}</definedName>
    <definedName name="__N4" localSheetId="2">#REF!</definedName>
    <definedName name="__N4" localSheetId="1">#REF!</definedName>
    <definedName name="__N4">#REF!</definedName>
    <definedName name="__N6" localSheetId="2">#REF!</definedName>
    <definedName name="__N6" localSheetId="1">#REF!</definedName>
    <definedName name="__N6">#REF!</definedName>
    <definedName name="__r" localSheetId="4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r" localSheetId="3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r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E1" localSheetId="4" hidden="1">{#N/A,#N/A,FALSE,"Aging Summary";#N/A,#N/A,FALSE,"Ratio Analysis";#N/A,#N/A,FALSE,"Test 120 Day Accts";#N/A,#N/A,FALSE,"Tickmarks"}</definedName>
    <definedName name="__SE1" localSheetId="3" hidden="1">{#N/A,#N/A,FALSE,"Aging Summary";#N/A,#N/A,FALSE,"Ratio Analysis";#N/A,#N/A,FALSE,"Test 120 Day Accts";#N/A,#N/A,FALSE,"Tickmarks"}</definedName>
    <definedName name="__SE1" localSheetId="2" hidden="1">{#N/A,#N/A,FALSE,"Aging Summary";#N/A,#N/A,FALSE,"Ratio Analysis";#N/A,#N/A,FALSE,"Test 120 Day Accts";#N/A,#N/A,FALSE,"Tickmarks"}</definedName>
    <definedName name="__SE1" hidden="1">{#N/A,#N/A,FALSE,"Aging Summary";#N/A,#N/A,FALSE,"Ratio Analysis";#N/A,#N/A,FALSE,"Test 120 Day Accts";#N/A,#N/A,FALSE,"Tickmarks"}</definedName>
    <definedName name="__SUM1">#N/A</definedName>
    <definedName name="__SUM2" localSheetId="2">#REF!</definedName>
    <definedName name="__SUM2" localSheetId="1">#REF!</definedName>
    <definedName name="__SUM2">#REF!</definedName>
    <definedName name="__SUM3">#REF!</definedName>
    <definedName name="__w1" localSheetId="4" hidden="1">{#N/A,#N/A,TRUE,"UKUPNO";#N/A,#N/A,TRUE,"PLASMAN";#N/A,#N/A,TRUE,"REKAP"}</definedName>
    <definedName name="__w1" localSheetId="3" hidden="1">{#N/A,#N/A,TRUE,"UKUPNO";#N/A,#N/A,TRUE,"PLASMAN";#N/A,#N/A,TRUE,"REKAP"}</definedName>
    <definedName name="__w1" localSheetId="2" hidden="1">{#N/A,#N/A,TRUE,"UKUPNO";#N/A,#N/A,TRUE,"PLASMAN";#N/A,#N/A,TRUE,"REKAP"}</definedName>
    <definedName name="__w1" hidden="1">{#N/A,#N/A,TRUE,"UKUPNO";#N/A,#N/A,TRUE,"PLASMAN";#N/A,#N/A,TRUE,"REKAP"}</definedName>
    <definedName name="__yo11121">#REF!</definedName>
    <definedName name="__z1" localSheetId="4" hidden="1">{#N/A,#N/A,TRUE,"UKUPNO";#N/A,#N/A,TRUE,"PLASMAN";#N/A,#N/A,TRUE,"REKAP"}</definedName>
    <definedName name="__z1" localSheetId="3" hidden="1">{#N/A,#N/A,TRUE,"UKUPNO";#N/A,#N/A,TRUE,"PLASMAN";#N/A,#N/A,TRUE,"REKAP"}</definedName>
    <definedName name="__z1" localSheetId="2" hidden="1">{#N/A,#N/A,TRUE,"UKUPNO";#N/A,#N/A,TRUE,"PLASMAN";#N/A,#N/A,TRUE,"REKAP"}</definedName>
    <definedName name="__z1" hidden="1">{#N/A,#N/A,TRUE,"UKUPNO";#N/A,#N/A,TRUE,"PLASMAN";#N/A,#N/A,TRUE,"REKAP"}</definedName>
    <definedName name="_0001" localSheetId="2">#REF!</definedName>
    <definedName name="_0001" localSheetId="1">#REF!</definedName>
    <definedName name="_0001">#REF!</definedName>
    <definedName name="_0002" localSheetId="2">#REF!</definedName>
    <definedName name="_0002" localSheetId="1">#REF!</definedName>
    <definedName name="_0002">#REF!</definedName>
    <definedName name="_0010" localSheetId="2">#REF!</definedName>
    <definedName name="_0010" localSheetId="1">#REF!</definedName>
    <definedName name="_0010">#REF!</definedName>
    <definedName name="_0010AP" localSheetId="2">#REF!</definedName>
    <definedName name="_0010AP" localSheetId="1">#REF!</definedName>
    <definedName name="_0010AP">#REF!</definedName>
    <definedName name="_0015" localSheetId="2">#REF!</definedName>
    <definedName name="_0015" localSheetId="1">#REF!</definedName>
    <definedName name="_0015">#REF!</definedName>
    <definedName name="_0015AP" localSheetId="2">#REF!</definedName>
    <definedName name="_0015AP" localSheetId="1">#REF!</definedName>
    <definedName name="_0015AP">#REF!</definedName>
    <definedName name="_0020" localSheetId="2">#REF!</definedName>
    <definedName name="_0020" localSheetId="1">#REF!</definedName>
    <definedName name="_0020">#REF!</definedName>
    <definedName name="_0020AP" localSheetId="2">#REF!</definedName>
    <definedName name="_0020AP" localSheetId="1">#REF!</definedName>
    <definedName name="_0020AP">#REF!</definedName>
    <definedName name="_0050" localSheetId="2">#REF!</definedName>
    <definedName name="_0050" localSheetId="1">#REF!</definedName>
    <definedName name="_0050">#REF!</definedName>
    <definedName name="_0050AP" localSheetId="2">#REF!</definedName>
    <definedName name="_0050AP" localSheetId="1">#REF!</definedName>
    <definedName name="_0050AP">#REF!</definedName>
    <definedName name="_007">#REF!</definedName>
    <definedName name="_0070" localSheetId="2">#REF!</definedName>
    <definedName name="_0070" localSheetId="1">#REF!</definedName>
    <definedName name="_0070">#REF!</definedName>
    <definedName name="_0070AP" localSheetId="2">#REF!</definedName>
    <definedName name="_0070AP" localSheetId="1">#REF!</definedName>
    <definedName name="_0070AP">#REF!</definedName>
    <definedName name="_0071" localSheetId="2">#REF!</definedName>
    <definedName name="_0071" localSheetId="1">#REF!</definedName>
    <definedName name="_0071">#REF!</definedName>
    <definedName name="_0071AP" localSheetId="2">#REF!</definedName>
    <definedName name="_0071AP" localSheetId="1">#REF!</definedName>
    <definedName name="_0071AP">#REF!</definedName>
    <definedName name="_0072" localSheetId="2">#REF!</definedName>
    <definedName name="_0072" localSheetId="1">#REF!</definedName>
    <definedName name="_0072">#REF!</definedName>
    <definedName name="_0073" localSheetId="2">#REF!</definedName>
    <definedName name="_0073" localSheetId="1">#REF!</definedName>
    <definedName name="_0073">#REF!</definedName>
    <definedName name="_0073AP" localSheetId="2">#REF!</definedName>
    <definedName name="_0073AP" localSheetId="1">#REF!</definedName>
    <definedName name="_0073AP">#REF!</definedName>
    <definedName name="_0075" localSheetId="2">#REF!</definedName>
    <definedName name="_0075" localSheetId="1">#REF!</definedName>
    <definedName name="_0075">#REF!</definedName>
    <definedName name="_0075AP" localSheetId="2">#REF!</definedName>
    <definedName name="_0075AP" localSheetId="1">#REF!</definedName>
    <definedName name="_0075AP">#REF!</definedName>
    <definedName name="_0076" localSheetId="2">#REF!</definedName>
    <definedName name="_0076" localSheetId="1">#REF!</definedName>
    <definedName name="_0076">#REF!</definedName>
    <definedName name="_0077" localSheetId="2">#REF!</definedName>
    <definedName name="_0077" localSheetId="1">#REF!</definedName>
    <definedName name="_0077">#REF!</definedName>
    <definedName name="_0077AP" localSheetId="2">#REF!</definedName>
    <definedName name="_0077AP" localSheetId="1">#REF!</definedName>
    <definedName name="_0077AP">#REF!</definedName>
    <definedName name="_0078" localSheetId="2">#REF!</definedName>
    <definedName name="_0078" localSheetId="1">#REF!</definedName>
    <definedName name="_0078">#REF!</definedName>
    <definedName name="_0078AP" localSheetId="2">#REF!</definedName>
    <definedName name="_0078AP" localSheetId="1">#REF!</definedName>
    <definedName name="_0078AP">#REF!</definedName>
    <definedName name="_0078AP2" localSheetId="2">#REF!</definedName>
    <definedName name="_0078AP2" localSheetId="1">#REF!</definedName>
    <definedName name="_0078AP2">#REF!</definedName>
    <definedName name="_0078AP3" localSheetId="2">#REF!</definedName>
    <definedName name="_0078AP3" localSheetId="1">#REF!</definedName>
    <definedName name="_0078AP3">#REF!</definedName>
    <definedName name="_0079" localSheetId="2">#REF!</definedName>
    <definedName name="_0079" localSheetId="1">#REF!</definedName>
    <definedName name="_0079">#REF!</definedName>
    <definedName name="_0079AP" localSheetId="2">#REF!</definedName>
    <definedName name="_0079AP" localSheetId="1">#REF!</definedName>
    <definedName name="_0079AP">#REF!</definedName>
    <definedName name="_0080" localSheetId="2">#REF!</definedName>
    <definedName name="_0080" localSheetId="1">#REF!</definedName>
    <definedName name="_0080">#REF!</definedName>
    <definedName name="_0080AP" localSheetId="2">#REF!</definedName>
    <definedName name="_0080AP" localSheetId="1">#REF!</definedName>
    <definedName name="_0080AP">#REF!</definedName>
    <definedName name="_0081" localSheetId="2">#REF!</definedName>
    <definedName name="_0081" localSheetId="1">#REF!</definedName>
    <definedName name="_0081">#REF!</definedName>
    <definedName name="_0081AP" localSheetId="2">#REF!</definedName>
    <definedName name="_0081AP" localSheetId="1">#REF!</definedName>
    <definedName name="_0081AP">#REF!</definedName>
    <definedName name="_0082" localSheetId="2">#REF!</definedName>
    <definedName name="_0082" localSheetId="1">#REF!</definedName>
    <definedName name="_0082">#REF!</definedName>
    <definedName name="_0090" localSheetId="2">#REF!</definedName>
    <definedName name="_0090" localSheetId="1">#REF!</definedName>
    <definedName name="_0090">#REF!</definedName>
    <definedName name="_0090AP" localSheetId="2">#REF!</definedName>
    <definedName name="_0090AP" localSheetId="1">#REF!</definedName>
    <definedName name="_0090AP">#REF!</definedName>
    <definedName name="_0110" localSheetId="2">#REF!</definedName>
    <definedName name="_0110" localSheetId="1">#REF!</definedName>
    <definedName name="_0110">#REF!</definedName>
    <definedName name="_0110AP" localSheetId="2">#REF!</definedName>
    <definedName name="_0110AP" localSheetId="1">#REF!</definedName>
    <definedName name="_0110AP">#REF!</definedName>
    <definedName name="_0115" localSheetId="2">#REF!</definedName>
    <definedName name="_0115" localSheetId="1">#REF!</definedName>
    <definedName name="_0115">#REF!</definedName>
    <definedName name="_0115AP" localSheetId="2">#REF!</definedName>
    <definedName name="_0115AP" localSheetId="1">#REF!</definedName>
    <definedName name="_0115AP">#REF!</definedName>
    <definedName name="_0120" localSheetId="2">#REF!</definedName>
    <definedName name="_0120" localSheetId="1">#REF!</definedName>
    <definedName name="_0120">#REF!</definedName>
    <definedName name="_0120AP" localSheetId="2">#REF!</definedName>
    <definedName name="_0120AP" localSheetId="1">#REF!</definedName>
    <definedName name="_0120AP">#REF!</definedName>
    <definedName name="_0130" localSheetId="2">#REF!</definedName>
    <definedName name="_0130" localSheetId="1">#REF!</definedName>
    <definedName name="_0130">#REF!</definedName>
    <definedName name="_0130AP" localSheetId="2">#REF!</definedName>
    <definedName name="_0130AP" localSheetId="1">#REF!</definedName>
    <definedName name="_0130AP">#REF!</definedName>
    <definedName name="_0140" localSheetId="2">#REF!</definedName>
    <definedName name="_0140" localSheetId="1">#REF!</definedName>
    <definedName name="_0140">#REF!</definedName>
    <definedName name="_0140AP" localSheetId="2">#REF!</definedName>
    <definedName name="_0140AP" localSheetId="1">#REF!</definedName>
    <definedName name="_0140AP">#REF!</definedName>
    <definedName name="_0141" localSheetId="2">#REF!</definedName>
    <definedName name="_0141" localSheetId="1">#REF!</definedName>
    <definedName name="_0141">#REF!</definedName>
    <definedName name="_0141AP" localSheetId="2">#REF!</definedName>
    <definedName name="_0141AP" localSheetId="1">#REF!</definedName>
    <definedName name="_0141AP">#REF!</definedName>
    <definedName name="_0150" localSheetId="2">#REF!</definedName>
    <definedName name="_0150" localSheetId="1">#REF!</definedName>
    <definedName name="_0150">#REF!</definedName>
    <definedName name="_0150AP" localSheetId="2">#REF!</definedName>
    <definedName name="_0150AP" localSheetId="1">#REF!</definedName>
    <definedName name="_0150AP">#REF!</definedName>
    <definedName name="_0153" localSheetId="2">#REF!</definedName>
    <definedName name="_0153" localSheetId="1">#REF!</definedName>
    <definedName name="_0153">#REF!</definedName>
    <definedName name="_0153AP" localSheetId="2">#REF!</definedName>
    <definedName name="_0153AP" localSheetId="1">#REF!</definedName>
    <definedName name="_0153AP">#REF!</definedName>
    <definedName name="_1__FDSAUDITLINK__" localSheetId="4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_FDSAUDITLINK__" localSheetId="3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_FDSAUDITLINK__" localSheetId="2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_1100">#REF!</definedName>
    <definedName name="_10__123Graph_ACHART_29" hidden="1">#REF!</definedName>
    <definedName name="_10__123Graph_AGROWTH_REVS_A" hidden="1">#REF!</definedName>
    <definedName name="_10__FDSAUDITLINK__" localSheetId="4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_FDSAUDITLINK__" localSheetId="3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_FDSAUDITLINK__" localSheetId="2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204">#REF!</definedName>
    <definedName name="_100__FDSAUDITLINK__" localSheetId="4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localSheetId="3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localSheetId="2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GJ" localSheetId="2">#REF!</definedName>
    <definedName name="_10GJ" localSheetId="1">#REF!</definedName>
    <definedName name="_10GJ">#REF!</definedName>
    <definedName name="_11__123Graph_AChart_2A" hidden="1">#REF!</definedName>
    <definedName name="_11__123Graph_AGROWTH_REVS_B" hidden="1">#REF!</definedName>
    <definedName name="_11__FDSAUDITLINK__" localSheetId="4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_FDSAUDITLINK__" localSheetId="3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_FDSAUDITLINK__" localSheetId="2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205">#REF!</definedName>
    <definedName name="_110GJ" localSheetId="2">#REF!</definedName>
    <definedName name="_110GJ" localSheetId="1">#REF!</definedName>
    <definedName name="_110GJ">#REF!</definedName>
    <definedName name="_115GJ" localSheetId="2">#REF!</definedName>
    <definedName name="_115GJ" localSheetId="1">#REF!</definedName>
    <definedName name="_115GJ">#REF!</definedName>
    <definedName name="_12__123Graph_ACHART_30" hidden="1">#REF!</definedName>
    <definedName name="_12__123Graph_BCHART_111" hidden="1">#REF!</definedName>
    <definedName name="_12__FDSAUDITLINK__" localSheetId="4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_FDSAUDITLINK__" localSheetId="3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_FDSAUDITLINK__" localSheetId="2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206">#REF!</definedName>
    <definedName name="_120GJ" localSheetId="2">#REF!</definedName>
    <definedName name="_120GJ" localSheetId="1">#REF!</definedName>
    <definedName name="_120GJ">#REF!</definedName>
    <definedName name="_13__123Graph_BCHART_112" hidden="1">#REF!</definedName>
    <definedName name="_13__FDSAUDITLINK__" localSheetId="4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_FDSAUDITLINK__" localSheetId="3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_FDSAUDITLINK__" localSheetId="2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207">#REF!</definedName>
    <definedName name="_130GJ" localSheetId="2">#REF!</definedName>
    <definedName name="_130GJ" localSheetId="1">#REF!</definedName>
    <definedName name="_130GJ">#REF!</definedName>
    <definedName name="_14__123Graph_BCHART_26" hidden="1">#REF!</definedName>
    <definedName name="_14__FDSAUDITLINK__" localSheetId="4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_FDSAUDITLINK__" localSheetId="3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_FDSAUDITLINK__" localSheetId="2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208">#REF!</definedName>
    <definedName name="_140GJ" localSheetId="2">#REF!</definedName>
    <definedName name="_140GJ" localSheetId="1">#REF!</definedName>
    <definedName name="_140GJ">#REF!</definedName>
    <definedName name="_141GJ" localSheetId="2">#REF!</definedName>
    <definedName name="_141GJ" localSheetId="1">#REF!</definedName>
    <definedName name="_141GJ">#REF!</definedName>
    <definedName name="_15__123Graph_AGROSS_MARGINS" hidden="1">#REF!</definedName>
    <definedName name="_15__123Graph_BCHART_29" hidden="1">#REF!</definedName>
    <definedName name="_15__FDSAUDITLINK__" localSheetId="4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_FDSAUDITLINK__" localSheetId="3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_FDSAUDITLINK__" localSheetId="2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209">#REF!</definedName>
    <definedName name="_150GJ" localSheetId="2">#REF!</definedName>
    <definedName name="_150GJ" localSheetId="1">#REF!</definedName>
    <definedName name="_150GJ">#REF!</definedName>
    <definedName name="_153GJ" localSheetId="2">#REF!</definedName>
    <definedName name="_153GJ" localSheetId="1">#REF!</definedName>
    <definedName name="_153GJ">#REF!</definedName>
    <definedName name="_15GJ" localSheetId="2">#REF!</definedName>
    <definedName name="_15GJ" localSheetId="1">#REF!</definedName>
    <definedName name="_15GJ">#REF!</definedName>
    <definedName name="_16__123Graph_BGROSS_MARGINS" hidden="1">#REF!</definedName>
    <definedName name="_16__FDSAUDITLINK__" localSheetId="4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_FDSAUDITLINK__" localSheetId="3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_FDSAUDITLINK__" localSheetId="2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210">#REF!</definedName>
    <definedName name="_17__123Graph_BGROWTH_REVS_A" hidden="1">#REF!</definedName>
    <definedName name="_17__FDSAUDITLINK__" localSheetId="4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_FDSAUDITLINK__" localSheetId="3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_FDSAUDITLINK__" localSheetId="2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211">#REF!</definedName>
    <definedName name="_18__123Graph_AGROWTH_REVS_A" hidden="1">#REF!</definedName>
    <definedName name="_18__123Graph_BGROWTH_REVS_B" hidden="1">#REF!</definedName>
    <definedName name="_18__FDSAUDITLINK__" localSheetId="4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FDSAUDITLINK__" localSheetId="3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FDSAUDITLINK__" localSheetId="2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212">#REF!</definedName>
    <definedName name="_19__123Graph_CCHART_111" hidden="1">#REF!</definedName>
    <definedName name="_19__FDSAUDITLINK__" localSheetId="4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_FDSAUDITLINK__" localSheetId="3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_FDSAUDITLINK__" localSheetId="2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213">#REF!</definedName>
    <definedName name="_1A_P" localSheetId="2">#REF!</definedName>
    <definedName name="_1A_P" localSheetId="1">#REF!</definedName>
    <definedName name="_1A_P">#REF!</definedName>
    <definedName name="_1st__250_KWH">#REF!</definedName>
    <definedName name="_1ST_QUARTER" localSheetId="2">#REF!</definedName>
    <definedName name="_1ST_QUARTER" localSheetId="1">#REF!</definedName>
    <definedName name="_1ST_QUARTER">#REF!</definedName>
    <definedName name="_2__123Graph_ACHART_111" hidden="1">#REF!</definedName>
    <definedName name="_2__FDSAUDITLINK__" localSheetId="4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_FDSAUDITLINK__" localSheetId="3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_FDSAUDITLINK__" localSheetId="2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1101">#REF!</definedName>
    <definedName name="_20__123Graph_CCHART_112" hidden="1">#REF!</definedName>
    <definedName name="_20__FDSAUDITLINK__" localSheetId="4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FDSAUDITLINK__" localSheetId="3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FDSAUDITLINK__" localSheetId="2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215">#REF!</definedName>
    <definedName name="_20GJ" localSheetId="2">#REF!</definedName>
    <definedName name="_20GJ" localSheetId="1">#REF!</definedName>
    <definedName name="_20GJ">#REF!</definedName>
    <definedName name="_21__123Graph_AGROWTH_REVS_B" hidden="1">#REF!</definedName>
    <definedName name="_21__123Graph_CCHART_26" hidden="1">#REF!</definedName>
    <definedName name="_21__FDSAUDITLINK__" localSheetId="4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_FDSAUDITLINK__" localSheetId="3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_FDSAUDITLINK__" localSheetId="2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216">#REF!</definedName>
    <definedName name="_22__123Graph_BCHART_111" hidden="1">#REF!</definedName>
    <definedName name="_22__123Graph_CCHART_30" hidden="1">#REF!</definedName>
    <definedName name="_22__FDSAUDITLINK__" localSheetId="4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_FDSAUDITLINK__" localSheetId="3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_FDSAUDITLINK__" localSheetId="2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217">#REF!</definedName>
    <definedName name="_22AP" localSheetId="2">#REF!</definedName>
    <definedName name="_22AP" localSheetId="1">#REF!</definedName>
    <definedName name="_22AP">#REF!</definedName>
    <definedName name="_23__123Graph_BCHART_112" hidden="1">#REF!</definedName>
    <definedName name="_23__123Graph_CGROWTH_REVS_A" hidden="1">#REF!</definedName>
    <definedName name="_23__FDSAUDITLINK__" localSheetId="4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_FDSAUDITLINK__" localSheetId="3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_FDSAUDITLINK__" localSheetId="2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218">#REF!</definedName>
    <definedName name="_24__123Graph_BCHART_26" hidden="1">#REF!</definedName>
    <definedName name="_24__123Graph_CGROWTH_REVS_B" hidden="1">#REF!</definedName>
    <definedName name="_24__FDSAUDITLINK__" localSheetId="4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FDSAUDITLINK__" localSheetId="3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FDSAUDITLINK__" localSheetId="2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219">#REF!</definedName>
    <definedName name="_25__123Graph_DCHART_112" hidden="1">#REF!</definedName>
    <definedName name="_25__FDSAUDITLINK__" localSheetId="4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_FDSAUDITLINK__" localSheetId="3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_FDSAUDITLINK__" localSheetId="2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220">#REF!</definedName>
    <definedName name="_26__123Graph_DGROWTH_REVS_A" hidden="1">#REF!</definedName>
    <definedName name="_26__FDSAUDITLINK__" localSheetId="4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_FDSAUDITLINK__" localSheetId="3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_FDSAUDITLINK__" localSheetId="2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223">#REF!</definedName>
    <definedName name="_27__123Graph_BCHART_29" hidden="1">#REF!</definedName>
    <definedName name="_27__123Graph_DGROWTH_REVS_B" hidden="1">#REF!</definedName>
    <definedName name="_27__FDSAUDITLINK__" localSheetId="4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FDSAUDITLINK__" localSheetId="3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FDSAUDITLINK__" localSheetId="2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224">#REF!</definedName>
    <definedName name="_28__123Graph_XCHART_112" hidden="1">#REF!</definedName>
    <definedName name="_28__FDSAUDITLINK__" localSheetId="4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_FDSAUDITLINK__" localSheetId="3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_FDSAUDITLINK__" localSheetId="2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232">#REF!</definedName>
    <definedName name="_29__123Graph_XChart_1A" hidden="1">#REF!</definedName>
    <definedName name="_29__FDSAUDITLINK__" localSheetId="4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_FDSAUDITLINK__" localSheetId="3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_FDSAUDITLINK__" localSheetId="2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240">#REF!</definedName>
    <definedName name="_2A_R" localSheetId="2">#REF!</definedName>
    <definedName name="_2A_R" localSheetId="1">#REF!</definedName>
    <definedName name="_2A_R">#REF!</definedName>
    <definedName name="_2ND_QUARTER">#REF!</definedName>
    <definedName name="_3__123Graph_ACHART_112" hidden="1">#REF!</definedName>
    <definedName name="_3__FDSAUDITLINK__" localSheetId="4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_FDSAUDITLINK__" localSheetId="3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_FDSAUDITLINK__" localSheetId="2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Table2_" hidden="1">#REF!</definedName>
    <definedName name="_3_1120">#REF!</definedName>
    <definedName name="_30__123Graph_BGROSS_MARGINS" hidden="1">#REF!</definedName>
    <definedName name="_30__123Graph_XChart_2A" hidden="1">#REF!</definedName>
    <definedName name="_30__FDSAUDITLINK__" localSheetId="4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_FDSAUDITLINK__" localSheetId="3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_FDSAUDITLINK__" localSheetId="2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241">#REF!</definedName>
    <definedName name="_31__123Graph_XCHART_30" hidden="1">#REF!</definedName>
    <definedName name="_31__FDSAUDITLINK__" localSheetId="4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_FDSAUDITLINK__" localSheetId="3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_FDSAUDITLINK__" localSheetId="2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242">#REF!</definedName>
    <definedName name="_32__FDSAUDITLINK__" localSheetId="4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localSheetId="3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localSheetId="2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0_S" hidden="1">#REF!</definedName>
    <definedName name="_32_243">#REF!</definedName>
    <definedName name="_33__123Graph_BGROWTH_REVS_A" hidden="1">#REF!</definedName>
    <definedName name="_33__FDSAUDITLINK__" localSheetId="4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_FDSAUDITLINK__" localSheetId="3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_FDSAUDITLINK__" localSheetId="2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0_Table2_" hidden="1">#REF!</definedName>
    <definedName name="_33_250">#REF!</definedName>
    <definedName name="_34__FDSAUDITLINK__" localSheetId="4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_FDSAUDITLINK__" localSheetId="3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_FDSAUDITLINK__" localSheetId="2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0_Table2_" hidden="1">#REF!</definedName>
    <definedName name="_34_300">#REF!</definedName>
    <definedName name="_35__FDSAUDITLINK__" localSheetId="4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_FDSAUDITLINK__" localSheetId="3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_FDSAUDITLINK__" localSheetId="2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301">#REF!</definedName>
    <definedName name="_36__123Graph_BGROWTH_REVS_B" hidden="1">#REF!</definedName>
    <definedName name="_36__FDSAUDITLINK__" localSheetId="4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FDSAUDITLINK__" localSheetId="3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FDSAUDITLINK__" localSheetId="2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303">#REF!</definedName>
    <definedName name="_37__123Graph_CCHART_111" hidden="1">#REF!</definedName>
    <definedName name="_37__FDSAUDITLINK__" localSheetId="4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FDSAUDITLINK__" localSheetId="3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FDSAUDITLINK__" localSheetId="2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304">#REF!</definedName>
    <definedName name="_38__123Graph_CCHART_112" hidden="1">#REF!</definedName>
    <definedName name="_38__FDSAUDITLINK__" localSheetId="4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FDSAUDITLINK__" localSheetId="3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FDSAUDITLINK__" localSheetId="2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305">#REF!</definedName>
    <definedName name="_39__123Graph_CCHART_26" hidden="1">#REF!</definedName>
    <definedName name="_39__FDSAUDITLINK__" localSheetId="4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FDSAUDITLINK__" localSheetId="3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FDSAUDITLINK__" localSheetId="2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306">#REF!</definedName>
    <definedName name="_3C_CAPITAL" localSheetId="2">#REF!</definedName>
    <definedName name="_3C_CAPITAL" localSheetId="1">#REF!</definedName>
    <definedName name="_3C_CAPITAL">#REF!</definedName>
    <definedName name="_4__123Graph_ACHART_111" hidden="1">#REF!</definedName>
    <definedName name="_4__123Graph_AChart_1A" hidden="1">#REF!</definedName>
    <definedName name="_4__FDSAUDITLINK__" localSheetId="4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FDSAUDITLINK__" localSheetId="3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FDSAUDITLINK__" localSheetId="2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1140">#REF!</definedName>
    <definedName name="_40__123Graph_CCHART_30" hidden="1">#REF!</definedName>
    <definedName name="_40__FDSAUDITLINK__" localSheetId="4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FDSAUDITLINK__" localSheetId="3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FDSAUDITLINK__" localSheetId="2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307">#REF!</definedName>
    <definedName name="_41__FDSAUDITLINK__" localSheetId="4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localSheetId="3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localSheetId="2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308">#REF!</definedName>
    <definedName name="_42__FDSAUDITLINK__" localSheetId="4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localSheetId="3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localSheetId="2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309">#REF!</definedName>
    <definedName name="_43__123Graph_CGROWTH_REVS_A" hidden="1">#REF!</definedName>
    <definedName name="_43__FDSAUDITLINK__" localSheetId="4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FDSAUDITLINK__" localSheetId="3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FDSAUDITLINK__" localSheetId="2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310">#REF!</definedName>
    <definedName name="_44__FDSAUDITLINK__" localSheetId="4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localSheetId="3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localSheetId="2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311">#REF!</definedName>
    <definedName name="_45__FDSAUDITLINK__" localSheetId="4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localSheetId="3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localSheetId="2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312">#REF!</definedName>
    <definedName name="_46__123Graph_CGROWTH_REVS_B" hidden="1">#REF!</definedName>
    <definedName name="_46__FDSAUDITLINK__" localSheetId="4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FDSAUDITLINK__" localSheetId="3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FDSAUDITLINK__" localSheetId="2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313">#REF!</definedName>
    <definedName name="_47__123Graph_DCHART_112" hidden="1">#REF!</definedName>
    <definedName name="_47__FDSAUDITLINK__" localSheetId="4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FDSAUDITLINK__" localSheetId="3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FDSAUDITLINK__" localSheetId="2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315">#REF!</definedName>
    <definedName name="_48__FDSAUDITLINK__" localSheetId="4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localSheetId="3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localSheetId="2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316">#REF!</definedName>
    <definedName name="_49__FDSAUDITLINK__" localSheetId="4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localSheetId="3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localSheetId="2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317">#REF!</definedName>
    <definedName name="_4CUST_DEP" localSheetId="2">#REF!</definedName>
    <definedName name="_4CUST_DEP" localSheetId="1">#REF!</definedName>
    <definedName name="_4CUST_DEP">#REF!</definedName>
    <definedName name="_5__123Graph_ACHART_112" hidden="1">#REF!</definedName>
    <definedName name="_5__123Graph_ACHART_26" hidden="1">#REF!</definedName>
    <definedName name="_5__FDSAUDITLINK__" localSheetId="4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_FDSAUDITLINK__" localSheetId="3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_FDSAUDITLINK__" localSheetId="2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1150">#REF!</definedName>
    <definedName name="_50__123Graph_DGROWTH_REVS_A" hidden="1">#REF!</definedName>
    <definedName name="_50__FDSAUDITLINK__" localSheetId="4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_FDSAUDITLINK__" localSheetId="3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_FDSAUDITLINK__" localSheetId="2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318">#REF!</definedName>
    <definedName name="_50GJ" localSheetId="2">#REF!</definedName>
    <definedName name="_50GJ" localSheetId="1">#REF!</definedName>
    <definedName name="_50GJ">#REF!</definedName>
    <definedName name="_51__FDSAUDITLINK__" localSheetId="4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FDSAUDITLINK__" localSheetId="3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FDSAUDITLINK__" localSheetId="2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319">#REF!</definedName>
    <definedName name="_52__FDSAUDITLINK__" localSheetId="4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localSheetId="3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localSheetId="2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320">#REF!</definedName>
    <definedName name="_53__123Graph_DGROWTH_REVS_B" hidden="1">#REF!</definedName>
    <definedName name="_53__FDSAUDITLINK__" localSheetId="4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FDSAUDITLINK__" localSheetId="3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FDSAUDITLINK__" localSheetId="2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323">#REF!</definedName>
    <definedName name="_54__123Graph_XCHART_112" hidden="1">#REF!</definedName>
    <definedName name="_54__FDSAUDITLINK__" localSheetId="4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FDSAUDITLINK__" localSheetId="3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FDSAUDITLINK__" localSheetId="2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324">#REF!</definedName>
    <definedName name="_55__123Graph_XChart_1A" hidden="1">#REF!</definedName>
    <definedName name="_55__FDSAUDITLINK__" localSheetId="4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FDSAUDITLINK__" localSheetId="3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FDSAUDITLINK__" localSheetId="2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332">#REF!</definedName>
    <definedName name="_558AP" localSheetId="2">#REF!</definedName>
    <definedName name="_558AP" localSheetId="1">#REF!</definedName>
    <definedName name="_558AP">#REF!</definedName>
    <definedName name="_56__123Graph_XChart_2A" hidden="1">#REF!</definedName>
    <definedName name="_56__FDSAUDITLINK__" localSheetId="4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_FDSAUDITLINK__" localSheetId="3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_FDSAUDITLINK__" localSheetId="2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340">#REF!</definedName>
    <definedName name="_57__123Graph_XCHART_30" hidden="1">#REF!</definedName>
    <definedName name="_57__FDSAUDITLINK__" localSheetId="4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FDSAUDITLINK__" localSheetId="3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FDSAUDITLINK__" localSheetId="2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390">#REF!</definedName>
    <definedName name="_58__FDSAUDITLINK__" localSheetId="4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localSheetId="3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localSheetId="2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500">#REF!</definedName>
    <definedName name="_59__FDSAUDITLINK__" localSheetId="4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localSheetId="3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localSheetId="2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600">#REF!</definedName>
    <definedName name="_5FIXED_ASSETS" localSheetId="2">#REF!</definedName>
    <definedName name="_5FIXED_ASSETS" localSheetId="1">#REF!</definedName>
    <definedName name="_5FIXED_ASSETS">#REF!</definedName>
    <definedName name="_6__123Graph_AChart_1A" hidden="1">#REF!</definedName>
    <definedName name="_6__123Graph_ACHART_29" hidden="1">#REF!</definedName>
    <definedName name="_6__FDSAUDITLINK__" localSheetId="4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_FDSAUDITLINK__" localSheetId="3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_FDSAUDITLINK__" localSheetId="2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1153">#REF!</definedName>
    <definedName name="_60__FDSAUDITLINK__" localSheetId="4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_FDSAUDITLINK__" localSheetId="3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_FDSAUDITLINK__" localSheetId="2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0_700">#REF!</definedName>
    <definedName name="_61__FDSAUDITLINK__" localSheetId="4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_FDSAUDITLINK__" localSheetId="3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_FDSAUDITLINK__" localSheetId="2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800">#REF!</definedName>
    <definedName name="_62__FDSAUDITLINK__" localSheetId="4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localSheetId="3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localSheetId="2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localSheetId="4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localSheetId="3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localSheetId="2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4__FDSAUDITLINK__" localSheetId="4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4__FDSAUDITLINK__" localSheetId="3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4__FDSAUDITLINK__" localSheetId="2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localSheetId="4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localSheetId="3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localSheetId="2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localSheetId="4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localSheetId="3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localSheetId="2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7__FDSAUDITLINK__" localSheetId="4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7__FDSAUDITLINK__" localSheetId="3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7__FDSAUDITLINK__" localSheetId="2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localSheetId="4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localSheetId="3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localSheetId="2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localSheetId="4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localSheetId="3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localSheetId="2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HALF_YEAR" localSheetId="2">#REF!</definedName>
    <definedName name="_6HALF_YEAR" localSheetId="1">#REF!</definedName>
    <definedName name="_6HALF_YEAR">#REF!</definedName>
    <definedName name="_7__123Graph_ACHART_26" hidden="1">#REF!</definedName>
    <definedName name="_7__123Graph_AChart_2A" hidden="1">#REF!</definedName>
    <definedName name="_7__FDSAUDITLINK__" localSheetId="4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FDSAUDITLINK__" localSheetId="3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FDSAUDITLINK__" localSheetId="2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200">#REF!</definedName>
    <definedName name="_70__FDSAUDITLINK__" localSheetId="4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localSheetId="3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localSheetId="2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ANALY" localSheetId="2">#REF!</definedName>
    <definedName name="_70ANALY" localSheetId="1">#REF!</definedName>
    <definedName name="_70ANALY">#REF!</definedName>
    <definedName name="_70GJ" localSheetId="2">#REF!</definedName>
    <definedName name="_70GJ" localSheetId="1">#REF!</definedName>
    <definedName name="_70GJ">#REF!</definedName>
    <definedName name="_71__FDSAUDITLINK__" localSheetId="4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_FDSAUDITLINK__" localSheetId="3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_FDSAUDITLINK__" localSheetId="2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localSheetId="4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localSheetId="3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localSheetId="2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localSheetId="4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localSheetId="3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localSheetId="2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localSheetId="4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localSheetId="3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localSheetId="2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localSheetId="4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localSheetId="3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localSheetId="2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GJ" localSheetId="2">#REF!</definedName>
    <definedName name="_75GJ" localSheetId="1">#REF!</definedName>
    <definedName name="_75GJ">#REF!</definedName>
    <definedName name="_76__FDSAUDITLINK__" localSheetId="4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FDSAUDITLINK__" localSheetId="3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FDSAUDITLINK__" localSheetId="2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localSheetId="4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localSheetId="3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localSheetId="2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GJ" localSheetId="2">#REF!</definedName>
    <definedName name="_77GJ" localSheetId="1">#REF!</definedName>
    <definedName name="_77GJ">#REF!</definedName>
    <definedName name="_78__FDSAUDITLINK__" localSheetId="4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FDSAUDITLINK__" localSheetId="3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FDSAUDITLINK__" localSheetId="2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GJ" localSheetId="2">#REF!</definedName>
    <definedName name="_78GJ" localSheetId="1">#REF!</definedName>
    <definedName name="_78GJ">#REF!</definedName>
    <definedName name="_79__FDSAUDITLINK__" localSheetId="4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FDSAUDITLINK__" localSheetId="3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FDSAUDITLINK__" localSheetId="2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__123Graph_ACHART_30" hidden="1">#REF!</definedName>
    <definedName name="_8__FDSAUDITLINK__" localSheetId="4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_FDSAUDITLINK__" localSheetId="3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_FDSAUDITLINK__" localSheetId="2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201">#REF!</definedName>
    <definedName name="_80__FDSAUDITLINK__" localSheetId="4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__FDSAUDITLINK__" localSheetId="3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__FDSAUDITLINK__" localSheetId="2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ANALY" localSheetId="2">#REF!</definedName>
    <definedName name="_80ANALY" localSheetId="1">#REF!</definedName>
    <definedName name="_80ANALY">#REF!</definedName>
    <definedName name="_80GJ" localSheetId="2">#REF!</definedName>
    <definedName name="_80GJ" localSheetId="1">#REF!</definedName>
    <definedName name="_80GJ">#REF!</definedName>
    <definedName name="_81__FDSAUDITLINK__" localSheetId="4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_FDSAUDITLINK__" localSheetId="3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_FDSAUDITLINK__" localSheetId="2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GJ" localSheetId="2">#REF!</definedName>
    <definedName name="_81GJ" localSheetId="1">#REF!</definedName>
    <definedName name="_81GJ">#REF!</definedName>
    <definedName name="_82__FDSAUDITLINK__" localSheetId="4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__FDSAUDITLINK__" localSheetId="3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__FDSAUDITLINK__" localSheetId="2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localSheetId="4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localSheetId="3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localSheetId="2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localSheetId="4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localSheetId="3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localSheetId="2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localSheetId="4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localSheetId="3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localSheetId="2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localSheetId="4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localSheetId="3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localSheetId="2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localSheetId="4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localSheetId="3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localSheetId="2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localSheetId="4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localSheetId="3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localSheetId="2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localSheetId="4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localSheetId="3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localSheetId="2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__123Graph_AGROSS_MARGINS" hidden="1">#REF!</definedName>
    <definedName name="_9__FDSAUDITLINK__" localSheetId="4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_FDSAUDITLINK__" localSheetId="3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_FDSAUDITLINK__" localSheetId="2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203">#REF!</definedName>
    <definedName name="_90__FDSAUDITLINK__" localSheetId="4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__FDSAUDITLINK__" localSheetId="3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__FDSAUDITLINK__" localSheetId="2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GJ" localSheetId="2">#REF!</definedName>
    <definedName name="_90GJ" localSheetId="1">#REF!</definedName>
    <definedName name="_90GJ">#REF!</definedName>
    <definedName name="_91__FDSAUDITLINK__" localSheetId="4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1__FDSAUDITLINK__" localSheetId="3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1__FDSAUDITLINK__" localSheetId="2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localSheetId="4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localSheetId="3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localSheetId="2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localSheetId="4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localSheetId="3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localSheetId="2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localSheetId="4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localSheetId="3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localSheetId="2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localSheetId="4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localSheetId="3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localSheetId="2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localSheetId="4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localSheetId="3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localSheetId="2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localSheetId="4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localSheetId="3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localSheetId="2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localSheetId="4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localSheetId="3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localSheetId="2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localSheetId="4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localSheetId="3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localSheetId="2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1" localSheetId="4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" localSheetId="3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" localSheetId="2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ct01">#REF!</definedName>
    <definedName name="_Act02">#REF!</definedName>
    <definedName name="_Act03">#REF!</definedName>
    <definedName name="_Act04">#REF!</definedName>
    <definedName name="_Act05">#REF!</definedName>
    <definedName name="_Act06">#REF!</definedName>
    <definedName name="_Act07">#REF!</definedName>
    <definedName name="_Act08">#REF!</definedName>
    <definedName name="_Act09">#REF!</definedName>
    <definedName name="_Act10">#REF!</definedName>
    <definedName name="_Act11">#REF!</definedName>
    <definedName name="_Act12">#REF!</definedName>
    <definedName name="_ACT995" localSheetId="2">#REF!</definedName>
    <definedName name="_ACT995" localSheetId="1">#REF!</definedName>
    <definedName name="_ACT995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2B754C816B33440CA6B09FCECA363B1C.edm" hidden="1">#REF!</definedName>
    <definedName name="_bdm.4261CBDD64CC43EEAE9367E32A5D9415.edm" hidden="1">#REF!</definedName>
    <definedName name="_bdm.4E36B374656E4111BE06C6AA8593525F.edm" hidden="1">#REF!</definedName>
    <definedName name="_bdm.A2FC9A89D6D74FC893514932B9559E6F.edm" hidden="1">#REF!</definedName>
    <definedName name="_bdm.B6D3C63AED6645D6839BAAA3C46A1B11.edm" hidden="1">#REF!</definedName>
    <definedName name="_bdm.D3D232B0C825487C80B74D42D3DC9229.edm" hidden="1">#REF!</definedName>
    <definedName name="_bdm.EAA026CA20C74B79BA422B16028705A4.edm" hidden="1">#REF!</definedName>
    <definedName name="_bdm.EE4FE38359B54D868B4E6D164382A293.edm" hidden="1">#REF!</definedName>
    <definedName name="_d2">#REF!</definedName>
    <definedName name="_Dist_Bin" localSheetId="2" hidden="1">#REF!</definedName>
    <definedName name="_Dist_Bin" localSheetId="1" hidden="1">#REF!</definedName>
    <definedName name="_Dist_Bin" hidden="1">#REF!</definedName>
    <definedName name="_Dist_Values" hidden="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hidden="1">#REF!</definedName>
    <definedName name="_xlnm._FilterDatabase" localSheetId="4" hidden="1">'Guelph (2016 Year-End)'!$A$9:$R$50</definedName>
    <definedName name="_xlnm._FilterDatabase" localSheetId="3" hidden="1">'Guelph (2017 Year-end)'!$A$9:$Q$50</definedName>
    <definedName name="_xlnm._FilterDatabase" localSheetId="2" hidden="1">'Guelph (2018 Year-end)'!$A$7:$Z$54</definedName>
    <definedName name="_xlnm._FilterDatabase" localSheetId="1" hidden="1">'Guelph 2019'!$A$8:$Q$80</definedName>
    <definedName name="_fin1" localSheetId="4" hidden="1">{#N/A,#N/A,TRUE,"UKUPNO";#N/A,#N/A,TRUE,"PLASMAN";#N/A,#N/A,TRUE,"REKAP"}</definedName>
    <definedName name="_fin1" localSheetId="3" hidden="1">{#N/A,#N/A,TRUE,"UKUPNO";#N/A,#N/A,TRUE,"PLASMAN";#N/A,#N/A,TRUE,"REKAP"}</definedName>
    <definedName name="_fin1" localSheetId="2" hidden="1">{#N/A,#N/A,TRUE,"UKUPNO";#N/A,#N/A,TRUE,"PLASMAN";#N/A,#N/A,TRUE,"REKAP"}</definedName>
    <definedName name="_fin1" hidden="1">{#N/A,#N/A,TRUE,"UKUPNO";#N/A,#N/A,TRUE,"PLASMAN";#N/A,#N/A,TRUE,"REKAP"}</definedName>
    <definedName name="_HKJ1" localSheetId="4" hidden="1">{#N/A,#N/A,TRUE,"UKUPNO";#N/A,#N/A,TRUE,"PLASMAN";#N/A,#N/A,TRUE,"REKAP"}</definedName>
    <definedName name="_HKJ1" localSheetId="3" hidden="1">{#N/A,#N/A,TRUE,"UKUPNO";#N/A,#N/A,TRUE,"PLASMAN";#N/A,#N/A,TRUE,"REKAP"}</definedName>
    <definedName name="_HKJ1" localSheetId="2" hidden="1">{#N/A,#N/A,TRUE,"UKUPNO";#N/A,#N/A,TRUE,"PLASMAN";#N/A,#N/A,TRUE,"REKAP"}</definedName>
    <definedName name="_HKJ1" hidden="1">{#N/A,#N/A,TRUE,"UKUPNO";#N/A,#N/A,TRUE,"PLASMAN";#N/A,#N/A,TRUE,"REKAP"}</definedName>
    <definedName name="_HR1" localSheetId="4" hidden="1">{#N/A,#N/A,TRUE,"UKUPNO";#N/A,#N/A,TRUE,"PLASMAN";#N/A,#N/A,TRUE,"REKAP"}</definedName>
    <definedName name="_HR1" localSheetId="3" hidden="1">{#N/A,#N/A,TRUE,"UKUPNO";#N/A,#N/A,TRUE,"PLASMAN";#N/A,#N/A,TRUE,"REKAP"}</definedName>
    <definedName name="_HR1" localSheetId="2" hidden="1">{#N/A,#N/A,TRUE,"UKUPNO";#N/A,#N/A,TRUE,"PLASMAN";#N/A,#N/A,TRUE,"REKAP"}</definedName>
    <definedName name="_HR1" hidden="1">{#N/A,#N/A,TRUE,"UKUPNO";#N/A,#N/A,TRUE,"PLASMAN";#N/A,#N/A,TRUE,"REKAP"}</definedName>
    <definedName name="_K1" localSheetId="4" hidden="1">{#N/A,#N/A,TRUE,"UKUPNO";#N/A,#N/A,TRUE,"PLASMAN";#N/A,#N/A,TRUE,"REKAP"}</definedName>
    <definedName name="_K1" localSheetId="3" hidden="1">{#N/A,#N/A,TRUE,"UKUPNO";#N/A,#N/A,TRUE,"PLASMAN";#N/A,#N/A,TRUE,"REKAP"}</definedName>
    <definedName name="_K1" localSheetId="2" hidden="1">{#N/A,#N/A,TRUE,"UKUPNO";#N/A,#N/A,TRUE,"PLASMAN";#N/A,#N/A,TRUE,"REKAP"}</definedName>
    <definedName name="_K1" hidden="1">{#N/A,#N/A,TRUE,"UKUPNO";#N/A,#N/A,TRUE,"PLASMAN";#N/A,#N/A,TRUE,"REKAP"}</definedName>
    <definedName name="_Key1" localSheetId="2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hidden="1">#REF!</definedName>
    <definedName name="_KO1" localSheetId="4" hidden="1">{#N/A,#N/A,TRUE,"UKUPNO";#N/A,#N/A,TRUE,"PLASMAN";#N/A,#N/A,TRUE,"REKAP"}</definedName>
    <definedName name="_KO1" localSheetId="3" hidden="1">{#N/A,#N/A,TRUE,"UKUPNO";#N/A,#N/A,TRUE,"PLASMAN";#N/A,#N/A,TRUE,"REKAP"}</definedName>
    <definedName name="_KO1" localSheetId="2" hidden="1">{#N/A,#N/A,TRUE,"UKUPNO";#N/A,#N/A,TRUE,"PLASMAN";#N/A,#N/A,TRUE,"REKAP"}</definedName>
    <definedName name="_KO1" hidden="1">{#N/A,#N/A,TRUE,"UKUPNO";#N/A,#N/A,TRUE,"PLASMAN";#N/A,#N/A,TRUE,"REKAP"}</definedName>
    <definedName name="_MatInverse_Out" localSheetId="2" hidden="1">#REF!</definedName>
    <definedName name="_MatInverse_Out" localSheetId="1" hidden="1">#REF!</definedName>
    <definedName name="_MatInverse_Out" hidden="1">#REF!</definedName>
    <definedName name="_MatMult_A" localSheetId="2" hidden="1">#REF!</definedName>
    <definedName name="_MatMult_A" localSheetId="1" hidden="1">#REF!</definedName>
    <definedName name="_MatMult_A" hidden="1">#REF!</definedName>
    <definedName name="_MatMult_AxB" localSheetId="2" hidden="1">#REF!</definedName>
    <definedName name="_MatMult_AxB" localSheetId="1" hidden="1">#REF!</definedName>
    <definedName name="_MatMult_AxB" hidden="1">#REF!</definedName>
    <definedName name="_MatMult_B" localSheetId="2" hidden="1">#REF!</definedName>
    <definedName name="_MatMult_B" localSheetId="1" hidden="1">#REF!</definedName>
    <definedName name="_MatMult_B" hidden="1">#REF!</definedName>
    <definedName name="_N4" localSheetId="2">#REF!</definedName>
    <definedName name="_N4" localSheetId="1">#REF!</definedName>
    <definedName name="_N4">#REF!</definedName>
    <definedName name="_N6" localSheetId="2">#REF!</definedName>
    <definedName name="_N6" localSheetId="1">#REF!</definedName>
    <definedName name="_N6">#REF!</definedName>
    <definedName name="_Order1" hidden="1">255</definedName>
    <definedName name="_Order2" hidden="1">255</definedName>
    <definedName name="_Parse_Out" localSheetId="2" hidden="1">#REF!</definedName>
    <definedName name="_Parse_Out" localSheetId="1" hidden="1">#REF!</definedName>
    <definedName name="_Parse_Out" hidden="1">#REF!</definedName>
    <definedName name="_r" localSheetId="4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" localSheetId="3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" localSheetId="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egression_Out" localSheetId="2" hidden="1">#REF!</definedName>
    <definedName name="_Regression_Out" localSheetId="1" hidden="1">#REF!</definedName>
    <definedName name="_Regression_Out" hidden="1">#REF!</definedName>
    <definedName name="_Regression_X" localSheetId="2" hidden="1">#REF!</definedName>
    <definedName name="_Regression_X" localSheetId="1" hidden="1">#REF!</definedName>
    <definedName name="_Regression_X" hidden="1">#REF!</definedName>
    <definedName name="_SE1" localSheetId="4" hidden="1">{#N/A,#N/A,FALSE,"Aging Summary";#N/A,#N/A,FALSE,"Ratio Analysis";#N/A,#N/A,FALSE,"Test 120 Day Accts";#N/A,#N/A,FALSE,"Tickmarks"}</definedName>
    <definedName name="_SE1" localSheetId="3" hidden="1">{#N/A,#N/A,FALSE,"Aging Summary";#N/A,#N/A,FALSE,"Ratio Analysis";#N/A,#N/A,FALSE,"Test 120 Day Accts";#N/A,#N/A,FALSE,"Tickmarks"}</definedName>
    <definedName name="_SE1" localSheetId="2" hidden="1">{#N/A,#N/A,FALSE,"Aging Summary";#N/A,#N/A,FALSE,"Ratio Analysis";#N/A,#N/A,FALSE,"Test 120 Day Accts";#N/A,#N/A,FALSE,"Tickmarks"}</definedName>
    <definedName name="_SE1" hidden="1">{#N/A,#N/A,FALSE,"Aging Summary";#N/A,#N/A,FALSE,"Ratio Analysis";#N/A,#N/A,FALSE,"Test 120 Day Accts";#N/A,#N/A,FALSE,"Tickmarks"}</definedName>
    <definedName name="_Sort" localSheetId="2" hidden="1">#REF!</definedName>
    <definedName name="_Sort" localSheetId="1" hidden="1">#REF!</definedName>
    <definedName name="_Sort" hidden="1">#REF!</definedName>
    <definedName name="_SUM1">#N/A</definedName>
    <definedName name="_SUM2" localSheetId="2">#REF!</definedName>
    <definedName name="_SUM2" localSheetId="1">#REF!</definedName>
    <definedName name="_SUM2">#REF!</definedName>
    <definedName name="_SUM3">#REF!</definedName>
    <definedName name="_Table1_In1" localSheetId="2" hidden="1">#REF!</definedName>
    <definedName name="_Table1_In1" localSheetId="1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V1" localSheetId="4" hidden="1">{#N/A,#N/A,FALSE,"Aging Summary";#N/A,#N/A,FALSE,"Ratio Analysis";#N/A,#N/A,FALSE,"Test 120 Day Accts";#N/A,#N/A,FALSE,"Tickmarks"}</definedName>
    <definedName name="_V1" localSheetId="3" hidden="1">{#N/A,#N/A,FALSE,"Aging Summary";#N/A,#N/A,FALSE,"Ratio Analysis";#N/A,#N/A,FALSE,"Test 120 Day Accts";#N/A,#N/A,FALSE,"Tickmarks"}</definedName>
    <definedName name="_V1" localSheetId="2" hidden="1">{#N/A,#N/A,FALSE,"Aging Summary";#N/A,#N/A,FALSE,"Ratio Analysis";#N/A,#N/A,FALSE,"Test 120 Day Accts";#N/A,#N/A,FALSE,"Tickmarks"}</definedName>
    <definedName name="_V1" hidden="1">{#N/A,#N/A,FALSE,"Aging Summary";#N/A,#N/A,FALSE,"Ratio Analysis";#N/A,#N/A,FALSE,"Test 120 Day Accts";#N/A,#N/A,FALSE,"Tickmarks"}</definedName>
    <definedName name="_w1" localSheetId="4" hidden="1">{#N/A,#N/A,TRUE,"UKUPNO";#N/A,#N/A,TRUE,"PLASMAN";#N/A,#N/A,TRUE,"REKAP"}</definedName>
    <definedName name="_w1" localSheetId="3" hidden="1">{#N/A,#N/A,TRUE,"UKUPNO";#N/A,#N/A,TRUE,"PLASMAN";#N/A,#N/A,TRUE,"REKAP"}</definedName>
    <definedName name="_w1" localSheetId="2" hidden="1">{#N/A,#N/A,TRUE,"UKUPNO";#N/A,#N/A,TRUE,"PLASMAN";#N/A,#N/A,TRUE,"REKAP"}</definedName>
    <definedName name="_w1" hidden="1">{#N/A,#N/A,TRUE,"UKUPNO";#N/A,#N/A,TRUE,"PLASMAN";#N/A,#N/A,TRUE,"REKAP"}</definedName>
    <definedName name="_yo11121">#REF!</definedName>
    <definedName name="_z1" localSheetId="4" hidden="1">{#N/A,#N/A,TRUE,"UKUPNO";#N/A,#N/A,TRUE,"PLASMAN";#N/A,#N/A,TRUE,"REKAP"}</definedName>
    <definedName name="_z1" localSheetId="3" hidden="1">{#N/A,#N/A,TRUE,"UKUPNO";#N/A,#N/A,TRUE,"PLASMAN";#N/A,#N/A,TRUE,"REKAP"}</definedName>
    <definedName name="_z1" localSheetId="2" hidden="1">{#N/A,#N/A,TRUE,"UKUPNO";#N/A,#N/A,TRUE,"PLASMAN";#N/A,#N/A,TRUE,"REKAP"}</definedName>
    <definedName name="_z1" hidden="1">{#N/A,#N/A,TRUE,"UKUPNO";#N/A,#N/A,TRUE,"PLASMAN";#N/A,#N/A,TRUE,"REKAP"}</definedName>
    <definedName name="a" localSheetId="2">#REF!</definedName>
    <definedName name="a" localSheetId="1">#REF!</definedName>
    <definedName name="a">#REF!</definedName>
    <definedName name="A1B53806" localSheetId="2">#REF!</definedName>
    <definedName name="A1B53806" localSheetId="1">#REF!</definedName>
    <definedName name="A1B53806">#REF!</definedName>
    <definedName name="A2159244F">#REF!,#REF!</definedName>
    <definedName name="A2159253J">#REF!,#REF!</definedName>
    <definedName name="A2159262K">#REF!,#REF!</definedName>
    <definedName name="A2159263L">#REF!,#REF!</definedName>
    <definedName name="A2159264R">#REF!,#REF!</definedName>
    <definedName name="A2159265T">#REF!,#REF!</definedName>
    <definedName name="A2159266V">#REF!,#REF!</definedName>
    <definedName name="A2159267W">#REF!,#REF!</definedName>
    <definedName name="A2159268X">#REF!,#REF!</definedName>
    <definedName name="A2159269A">#REF!,#REF!</definedName>
    <definedName name="A2159270K">#REF!,#REF!</definedName>
    <definedName name="A2159271L">#REF!,#REF!</definedName>
    <definedName name="A2159272R">#REF!,#REF!</definedName>
    <definedName name="A2159273T">#REF!,#REF!</definedName>
    <definedName name="A2159274V">#REF!,#REF!</definedName>
    <definedName name="A2159275W">#REF!,#REF!</definedName>
    <definedName name="A2159276X">#REF!,#REF!</definedName>
    <definedName name="A2159277A">#REF!,#REF!</definedName>
    <definedName name="A2159278C">#REF!,#REF!</definedName>
    <definedName name="A2159279F">#REF!,#REF!</definedName>
    <definedName name="A2159280R">#REF!,#REF!</definedName>
    <definedName name="A2159281T">#REF!,#REF!</definedName>
    <definedName name="A2159282V">#REF!,#REF!</definedName>
    <definedName name="A2159283W">#REF!,#REF!</definedName>
    <definedName name="A2159284X">#REF!,#REF!</definedName>
    <definedName name="A2159285A">#REF!,#REF!</definedName>
    <definedName name="A2159286C">#REF!,#REF!</definedName>
    <definedName name="A2159287F">#REF!,#REF!</definedName>
    <definedName name="A2159288J">#REF!,#REF!</definedName>
    <definedName name="A2159289K">#REF!,#REF!</definedName>
    <definedName name="A2159290V">#REF!,#REF!</definedName>
    <definedName name="A2159291W">#REF!,#REF!</definedName>
    <definedName name="A2159292X">#REF!,#REF!</definedName>
    <definedName name="A2159293A">#REF!,#REF!</definedName>
    <definedName name="A2159294C">#REF!,#REF!</definedName>
    <definedName name="A2159295F">#REF!,#REF!</definedName>
    <definedName name="A2159296J">#REF!,#REF!</definedName>
    <definedName name="A2159297K">#REF!,#REF!</definedName>
    <definedName name="A2159298L">#REF!,#REF!</definedName>
    <definedName name="A2325806K">#REF!,#REF!</definedName>
    <definedName name="A2325807L">#REF!,#REF!</definedName>
    <definedName name="A2325810A">#REF!,#REF!</definedName>
    <definedName name="A2325811C">#REF!,#REF!</definedName>
    <definedName name="A2325812F">#REF!,#REF!</definedName>
    <definedName name="A2325815L">#REF!,#REF!</definedName>
    <definedName name="A2325816R">#REF!,#REF!</definedName>
    <definedName name="A2325817T">#REF!,#REF!</definedName>
    <definedName name="A2325820F">#REF!,#REF!</definedName>
    <definedName name="A2325821J">#REF!,#REF!</definedName>
    <definedName name="A2325822K">#REF!,#REF!</definedName>
    <definedName name="A2325825T">#REF!,#REF!</definedName>
    <definedName name="A2325826V">#REF!,#REF!</definedName>
    <definedName name="A2325827W">#REF!,#REF!</definedName>
    <definedName name="A2325830K">#REF!,#REF!</definedName>
    <definedName name="A2325831L">#REF!,#REF!</definedName>
    <definedName name="A2325832R">#REF!,#REF!</definedName>
    <definedName name="A2325835W">#REF!,#REF!</definedName>
    <definedName name="A2325836X">#REF!,#REF!</definedName>
    <definedName name="A2325837A">#REF!,#REF!</definedName>
    <definedName name="A2325840R">#REF!,#REF!</definedName>
    <definedName name="A2325841T">#REF!,#REF!</definedName>
    <definedName name="A2325842V">#REF!,#REF!</definedName>
    <definedName name="A2325845A">#REF!,#REF!</definedName>
    <definedName name="A2325846C">#REF!,#REF!</definedName>
    <definedName name="A2325847F">#REF!,#REF!</definedName>
    <definedName name="A2325850V">#REF!,#REF!</definedName>
    <definedName name="aa" localSheetId="4" hidden="1">{#N/A,#N/A,FALSE,"Aging Summary";#N/A,#N/A,FALSE,"Ratio Analysis";#N/A,#N/A,FALSE,"Test 120 Day Accts";#N/A,#N/A,FALSE,"Tickmarks"}</definedName>
    <definedName name="aa" localSheetId="3" hidden="1">{#N/A,#N/A,FALSE,"Aging Summary";#N/A,#N/A,FALSE,"Ratio Analysis";#N/A,#N/A,FALSE,"Test 120 Day Accts";#N/A,#N/A,FALSE,"Tickmarks"}</definedName>
    <definedName name="aa" localSheetId="2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_DOCTOPS" hidden="1">"AAA_SET"</definedName>
    <definedName name="AAA_duser" hidden="1">"OFF"</definedName>
    <definedName name="aaaaaaaa" localSheetId="4" hidden="1">{#N/A,#N/A,FALSE,"Aging Summary";#N/A,#N/A,FALSE,"Ratio Analysis";#N/A,#N/A,FALSE,"Test 120 Day Accts";#N/A,#N/A,FALSE,"Tickmarks"}</definedName>
    <definedName name="aaaaaaaa" localSheetId="3" hidden="1">{#N/A,#N/A,FALSE,"Aging Summary";#N/A,#N/A,FALSE,"Ratio Analysis";#N/A,#N/A,FALSE,"Test 120 Day Accts";#N/A,#N/A,FALSE,"Tickmarks"}</definedName>
    <definedName name="aaaaaaaa" localSheetId="2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AB_Addin5" hidden="1">"AAB_Description for addin 5,Description for addin 5,Description for addin 5,Description for addin 5,Description for addin 5,Description for addin 5"</definedName>
    <definedName name="aadava" localSheetId="2">#REF!</definedName>
    <definedName name="aadava" localSheetId="1">#REF!</definedName>
    <definedName name="aadava">#REF!</definedName>
    <definedName name="ab" localSheetId="4" hidden="1">{#N/A,#N/A,FALSE,"Aging Summary";#N/A,#N/A,FALSE,"Ratio Analysis";#N/A,#N/A,FALSE,"Test 120 Day Accts";#N/A,#N/A,FALSE,"Tickmarks"}</definedName>
    <definedName name="ab" localSheetId="3" hidden="1">{#N/A,#N/A,FALSE,"Aging Summary";#N/A,#N/A,FALSE,"Ratio Analysis";#N/A,#N/A,FALSE,"Test 120 Day Accts";#N/A,#N/A,FALSE,"Tickmarks"}</definedName>
    <definedName name="ab" localSheetId="2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localSheetId="4" hidden="1">{#N/A,#N/A,FALSE,"CLAIMS";#N/A,#N/A,FALSE,"EXPENSE";#N/A,#N/A,FALSE,"CAPITAL"}</definedName>
    <definedName name="abc" localSheetId="3" hidden="1">{#N/A,#N/A,FALSE,"CLAIMS";#N/A,#N/A,FALSE,"EXPENSE";#N/A,#N/A,FALSE,"CAPITAL"}</definedName>
    <definedName name="abc" localSheetId="2" hidden="1">{#N/A,#N/A,FALSE,"CLAIMS";#N/A,#N/A,FALSE,"EXPENSE";#N/A,#N/A,FALSE,"CAPITAL"}</definedName>
    <definedName name="abc" hidden="1">{#N/A,#N/A,FALSE,"CLAIMS";#N/A,#N/A,FALSE,"EXPENSE";#N/A,#N/A,FALSE,"CAPITAL"}</definedName>
    <definedName name="AccessDatabase" hidden="1">"C:\My Documents\発注予測.mdb"</definedName>
    <definedName name="ACCOUNT_LIST">#REF!</definedName>
    <definedName name="ACQ.COST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>#REF!</definedName>
    <definedName name="adf" localSheetId="4" hidden="1">{#N/A,#N/A,FALSE,"Aging Summary";#N/A,#N/A,FALSE,"Ratio Analysis";#N/A,#N/A,FALSE,"Test 120 Day Accts";#N/A,#N/A,FALSE,"Tickmarks"}</definedName>
    <definedName name="adf" localSheetId="3" hidden="1">{#N/A,#N/A,FALSE,"Aging Summary";#N/A,#N/A,FALSE,"Ratio Analysis";#N/A,#N/A,FALSE,"Test 120 Day Accts";#N/A,#N/A,FALSE,"Tickmarks"}</definedName>
    <definedName name="adf" localSheetId="2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dministration" localSheetId="2">#REF!</definedName>
    <definedName name="administration" localSheetId="1">#REF!</definedName>
    <definedName name="administration">#REF!</definedName>
    <definedName name="ads" localSheetId="4" hidden="1">{#N/A,#N/A,FALSE,"Aging Summary";#N/A,#N/A,FALSE,"Ratio Analysis";#N/A,#N/A,FALSE,"Test 120 Day Accts";#N/A,#N/A,FALSE,"Tickmarks"}</definedName>
    <definedName name="ads" localSheetId="3" hidden="1">{#N/A,#N/A,FALSE,"Aging Summary";#N/A,#N/A,FALSE,"Ratio Analysis";#N/A,#N/A,FALSE,"Test 120 Day Accts";#N/A,#N/A,FALSE,"Tickmarks"}</definedName>
    <definedName name="ads" localSheetId="2" hidden="1">{#N/A,#N/A,FALSE,"Aging Summary";#N/A,#N/A,FALSE,"Ratio Analysis";#N/A,#N/A,FALSE,"Test 120 Day Accts";#N/A,#N/A,FALSE,"Tickmarks"}</definedName>
    <definedName name="ads" hidden="1">{#N/A,#N/A,FALSE,"Aging Summary";#N/A,#N/A,FALSE,"Ratio Analysis";#N/A,#N/A,FALSE,"Test 120 Day Accts";#N/A,#N/A,FALSE,"Tickmarks"}</definedName>
    <definedName name="ag">#REF!</definedName>
    <definedName name="AGMngmtFees10" localSheetId="3">#REF!</definedName>
    <definedName name="AGMngmtFees10">#REF!</definedName>
    <definedName name="AGOtherIncome10" localSheetId="3">#REF!</definedName>
    <definedName name="AGOtherIncome10">#REF!</definedName>
    <definedName name="aj" localSheetId="4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" localSheetId="3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" localSheetId="2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LLCYACT">#REF!</definedName>
    <definedName name="ALLCYACTCONT">#REF!</definedName>
    <definedName name="ALLCYBUD">#REF!</definedName>
    <definedName name="ALLCYBUDCONT">#REF!</definedName>
    <definedName name="ALLCYBUDFY">#REF!</definedName>
    <definedName name="ALLCYBUDFYCONT">#REF!</definedName>
    <definedName name="ALLCYCUMACT">#REF!</definedName>
    <definedName name="ALLCYCUMACTCONT">#REF!</definedName>
    <definedName name="ALLCYCUMACTGP">#REF!</definedName>
    <definedName name="ALLCYCUMBUD">#REF!</definedName>
    <definedName name="ALLCYCUMBUDCONT">#REF!</definedName>
    <definedName name="ALLCYCUMBUDGP">#REF!</definedName>
    <definedName name="ALLCYFORFY">#REF!</definedName>
    <definedName name="ALLCYFORFYCONT">#REF!</definedName>
    <definedName name="AllHistory">#REF!,#REF!</definedName>
    <definedName name="AllPages">#REF!,#REF!,#REF!,#REF!,#REF!,#REF!,#REF!,#REF!,#REF!,#REF!,#REF!</definedName>
    <definedName name="ALLPYACT">#REF!</definedName>
    <definedName name="ALLPYACTCONT">#REF!</definedName>
    <definedName name="ALLPYCUMACT">#REF!</definedName>
    <definedName name="ALLPYCUMACTCONT">#REF!</definedName>
    <definedName name="AllSum98">#REF!,#REF!,#REF!</definedName>
    <definedName name="amorcc">#REF!</definedName>
    <definedName name="amorcompl">#REF!</definedName>
    <definedName name="AMORCOMPLEAS" localSheetId="2">#REF!</definedName>
    <definedName name="AMORCOMPLEAS" localSheetId="1">#REF!</definedName>
    <definedName name="AMORCOMPLEAS">#REF!</definedName>
    <definedName name="amordef">#REF!</definedName>
    <definedName name="AMORDEFERRED" localSheetId="2">#REF!</definedName>
    <definedName name="AMORDEFERRED" localSheetId="1">#REF!</definedName>
    <definedName name="AMORDEFERRED">#REF!</definedName>
    <definedName name="amorlease">#REF!</definedName>
    <definedName name="AMORLEASEHOLD" localSheetId="2">#REF!</definedName>
    <definedName name="AMORLEASEHOLD" localSheetId="1">#REF!</definedName>
    <definedName name="AMORLEASEHOLD">#REF!</definedName>
    <definedName name="amorleasvhc">#REF!</definedName>
    <definedName name="amorleshld">#REF!</definedName>
    <definedName name="AMOROFFLEAS" localSheetId="2">#REF!</definedName>
    <definedName name="AMOROFFLEAS" localSheetId="1">#REF!</definedName>
    <definedName name="AMOROFFLEAS">#REF!</definedName>
    <definedName name="amort">#REF!</definedName>
    <definedName name="AMORTCC" localSheetId="2">#REF!</definedName>
    <definedName name="AMORTCC" localSheetId="1">#REF!</definedName>
    <definedName name="AMORTCC">#REF!</definedName>
    <definedName name="AMORTLEASVEH" localSheetId="2">#REF!</definedName>
    <definedName name="AMORTLEASVEH" localSheetId="1">#REF!</definedName>
    <definedName name="AMORTLEASVEH">#REF!</definedName>
    <definedName name="analysis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2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nual_Cost_per_User_MSOffice365">#REF!</definedName>
    <definedName name="APPENDIX" localSheetId="2">#REF!</definedName>
    <definedName name="APPENDIX" localSheetId="1">#REF!</definedName>
    <definedName name="APPENDIX">#REF!</definedName>
    <definedName name="AR" localSheetId="2">#REF!</definedName>
    <definedName name="AR" localSheetId="1">#REF!</definedName>
    <definedName name="AR">#REF!</definedName>
    <definedName name="AR_sales" localSheetId="2">#REF!</definedName>
    <definedName name="AR_sales" localSheetId="1">#REF!</definedName>
    <definedName name="AR_sales">#REF!</definedName>
    <definedName name="ARCPUBURL">""</definedName>
    <definedName name="area1">#REF!,#REF!,#REF!,#REF!,#REF!,#REF!</definedName>
    <definedName name="area1enr">#REF!</definedName>
    <definedName name="area2">#REF!,#REF!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rsdf" localSheetId="4" hidden="1">{#N/A,#N/A,FALSE,"Aging Summary";#N/A,#N/A,FALSE,"Ratio Analysis";#N/A,#N/A,FALSE,"Test 120 Day Accts";#N/A,#N/A,FALSE,"Tickmarks"}</definedName>
    <definedName name="arsdf" localSheetId="3" hidden="1">{#N/A,#N/A,FALSE,"Aging Summary";#N/A,#N/A,FALSE,"Ratio Analysis";#N/A,#N/A,FALSE,"Test 120 Day Accts";#N/A,#N/A,FALSE,"Tickmarks"}</definedName>
    <definedName name="arsdf" localSheetId="2" hidden="1">{#N/A,#N/A,FALSE,"Aging Summary";#N/A,#N/A,FALSE,"Ratio Analysis";#N/A,#N/A,FALSE,"Test 120 Day Accts";#N/A,#N/A,FALSE,"Tickmarks"}</definedName>
    <definedName name="arsdf" hidden="1">{#N/A,#N/A,FALSE,"Aging Summary";#N/A,#N/A,FALSE,"Ratio Analysis";#N/A,#N/A,FALSE,"Test 120 Day Accts";#N/A,#N/A,FALSE,"Tickmarks"}</definedName>
    <definedName name="AS2DocOpenMode" hidden="1">"AS2DocumentEdit"</definedName>
    <definedName name="AS2HasNoAutoHeaderFooter" hidden="1">" "</definedName>
    <definedName name="asasd">#REF!,#REF!,#REF!</definedName>
    <definedName name="ASD" localSheetId="2">#REF!</definedName>
    <definedName name="ASD" localSheetId="1">#REF!</definedName>
    <definedName name="ASD">#REF!</definedName>
    <definedName name="ASOFDATE" localSheetId="2">#REF!</definedName>
    <definedName name="ASOFDATE" localSheetId="1">#REF!</definedName>
    <definedName name="ASOFDATE">#REF!</definedName>
    <definedName name="ASOFDATE2">#REF!</definedName>
    <definedName name="ASSETADJ" localSheetId="2">#REF!</definedName>
    <definedName name="ASSETADJ" localSheetId="1">#REF!</definedName>
    <definedName name="ASSETADJ">#REF!</definedName>
    <definedName name="AssetNum">#REF!</definedName>
    <definedName name="ASSETS">#REF!</definedName>
    <definedName name="Assumptions_2002" localSheetId="2">#REF!</definedName>
    <definedName name="Assumptions_2002" localSheetId="1">#REF!</definedName>
    <definedName name="Assumptions_2002">#REF!</definedName>
    <definedName name="Assumptions_2003" localSheetId="2">#REF!</definedName>
    <definedName name="Assumptions_2003" localSheetId="1">#REF!</definedName>
    <definedName name="Assumptions_2003">#REF!</definedName>
    <definedName name="averton_common">#REF!</definedName>
    <definedName name="Avg_Burdened_Rate_of_Email_Users">#REF!</definedName>
    <definedName name="b" localSheetId="4" hidden="1">{#N/A,#N/A,FALSE,"Aging Summary";#N/A,#N/A,FALSE,"Ratio Analysis";#N/A,#N/A,FALSE,"Test 120 Day Accts";#N/A,#N/A,FALSE,"Tickmarks"}</definedName>
    <definedName name="b" localSheetId="3" hidden="1">{#N/A,#N/A,FALSE,"Aging Summary";#N/A,#N/A,FALSE,"Ratio Analysis";#N/A,#N/A,FALSE,"Test 120 Day Accts";#N/A,#N/A,FALSE,"Tickmarks"}</definedName>
    <definedName name="b" localSheetId="2" hidden="1">{#N/A,#N/A,FALSE,"Aging Summary";#N/A,#N/A,FALSE,"Ratio Analysis";#N/A,#N/A,FALSE,"Test 120 Day Accts";#N/A,#N/A,FALSE,"Tickmarks"}</definedName>
    <definedName name="b" hidden="1">{#N/A,#N/A,FALSE,"Aging Summary";#N/A,#N/A,FALSE,"Ratio Analysis";#N/A,#N/A,FALSE,"Test 120 Day Accts";#N/A,#N/A,FALSE,"Tickmarks"}</definedName>
    <definedName name="B6INC" localSheetId="2">#REF!</definedName>
    <definedName name="B6INC" localSheetId="1">#REF!</definedName>
    <definedName name="B6INC">#REF!</definedName>
    <definedName name="B6IVA" localSheetId="2">#REF!</definedName>
    <definedName name="B6IVA" localSheetId="1">#REF!</definedName>
    <definedName name="B6IVA">#REF!</definedName>
    <definedName name="BAL" localSheetId="2">#REF!</definedName>
    <definedName name="BAL" localSheetId="1">#REF!</definedName>
    <definedName name="BAL">#REF!</definedName>
    <definedName name="balan">#REF!</definedName>
    <definedName name="BALANCE">#REF!</definedName>
    <definedName name="BALSHT" localSheetId="2">#REF!</definedName>
    <definedName name="BALSHT" localSheetId="1">#REF!</definedName>
    <definedName name="BALSHT">#REF!</definedName>
    <definedName name="bayview">#REF!</definedName>
    <definedName name="bb" localSheetId="4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" localSheetId="3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" localSheetId="2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C">#REF!</definedName>
    <definedName name="BCB">#REF!</definedName>
    <definedName name="BE">#REF!</definedName>
    <definedName name="BEB">#REF!</definedName>
    <definedName name="BEOM">#REF!</definedName>
    <definedName name="BEOMB">#REF!</definedName>
    <definedName name="BI_LDCLIST">#REF!</definedName>
    <definedName name="Billed">#REF!</definedName>
    <definedName name="BillingCollecting" localSheetId="2">#REF!</definedName>
    <definedName name="BillingCollecting" localSheetId="1">#REF!</definedName>
    <definedName name="BillingCollecting">#REF!</definedName>
    <definedName name="Bk_of_Cda">#REF!</definedName>
    <definedName name="BlankCells" localSheetId="3">#REF!,#REF!,#REF!</definedName>
    <definedName name="BlankCells">#REF!,#REF!,#REF!</definedName>
    <definedName name="bldgcap">#REF!</definedName>
    <definedName name="BLDGCAPBUD" localSheetId="2">#REF!</definedName>
    <definedName name="BLDGCAPBUD" localSheetId="1">#REF!</definedName>
    <definedName name="BLDGCAPBUD">#REF!</definedName>
    <definedName name="blnce">#REF!</definedName>
    <definedName name="Bloomberg">#REF!</definedName>
    <definedName name="BLPH1" hidden="1">#REF!</definedName>
    <definedName name="BLPH2" hidden="1">#REF!</definedName>
    <definedName name="BLPH3" hidden="1">#REF!</definedName>
    <definedName name="BMNPHC_kWAC">#REF!</definedName>
    <definedName name="BMNPHC_kWDC">#REF!</definedName>
    <definedName name="BMNPHC_OH">#REF!</definedName>
    <definedName name="BMNPHC_Potential_Inv">#REF!</definedName>
    <definedName name="BMNPHC_Total_Inv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oyne">#REF!</definedName>
    <definedName name="BP">#REF!</definedName>
    <definedName name="BPAGE">"1"</definedName>
    <definedName name="BPB">#REF!</definedName>
    <definedName name="BPLMM">#REF!</definedName>
    <definedName name="BPLMMB">#REF!</definedName>
    <definedName name="Brampton">#REF!</definedName>
    <definedName name="Brampton___Mississauga">#REF!</definedName>
    <definedName name="Brampton___St._Catherines">#REF!</definedName>
    <definedName name="Brampton___Vaughan">#REF!</definedName>
    <definedName name="branch">#REF!</definedName>
    <definedName name="BridgeYear">#REF!</definedName>
    <definedName name="BS">#REF!</definedName>
    <definedName name="BSB">#REF!</definedName>
    <definedName name="BSE">#REF!</definedName>
    <definedName name="BSEB">#REF!</definedName>
    <definedName name="BTP">#REF!</definedName>
    <definedName name="Budg01">#REF!</definedName>
    <definedName name="Budg02">#REF!</definedName>
    <definedName name="Budg03">#REF!</definedName>
    <definedName name="Budg04">#REF!</definedName>
    <definedName name="Budg05">#REF!</definedName>
    <definedName name="Budg06">#REF!</definedName>
    <definedName name="Budg07">#REF!</definedName>
    <definedName name="Budg08">#REF!</definedName>
    <definedName name="Budg09">#REF!</definedName>
    <definedName name="Budg10">#REF!</definedName>
    <definedName name="Budg11">#REF!</definedName>
    <definedName name="Budg12">#REF!</definedName>
    <definedName name="budget">#REF!</definedName>
    <definedName name="Budget3">#REF!</definedName>
    <definedName name="Budget4">#REF!</definedName>
    <definedName name="Budget5">#REF!</definedName>
    <definedName name="BudgetBook">#REF!,#REF!,#REF!,#REF!</definedName>
    <definedName name="Buses">#REF!</definedName>
    <definedName name="BusinessUnitList">#REF!</definedName>
    <definedName name="BUV" localSheetId="2">#REF!</definedName>
    <definedName name="BUV" localSheetId="1">#REF!</definedName>
    <definedName name="BUV">#REF!</definedName>
    <definedName name="BV">#REF!</definedName>
    <definedName name="BVB">#REF!</definedName>
    <definedName name="BVMM">#REF!</definedName>
    <definedName name="BVMMB">#REF!</definedName>
    <definedName name="BVX">#REF!</definedName>
    <definedName name="C_" localSheetId="2">#REF!</definedName>
    <definedName name="C_" localSheetId="1">#REF!</definedName>
    <definedName name="C_">#REF!</definedName>
    <definedName name="cafe_validation_temp" hidden="1">#REF!</definedName>
    <definedName name="calcnwo">#REF!</definedName>
    <definedName name="CALCNWORKSHEET" localSheetId="2">#REF!</definedName>
    <definedName name="CALCNWORKSHEET" localSheetId="1">#REF!</definedName>
    <definedName name="CALCNWORKSHEET">#REF!</definedName>
    <definedName name="capcosttype">#REF!</definedName>
    <definedName name="CAPEXP">#REF!</definedName>
    <definedName name="capital" localSheetId="3">#REF!</definedName>
    <definedName name="CAPITAL">#REF!</definedName>
    <definedName name="CAPITALEXP" localSheetId="2">#REF!</definedName>
    <definedName name="CAPITALEXP" localSheetId="1">#REF!</definedName>
    <definedName name="CAPITALEXP">#REF!</definedName>
    <definedName name="CapitalProjects" localSheetId="2">#REF!</definedName>
    <definedName name="CapitalProjects" localSheetId="1">#REF!</definedName>
    <definedName name="CapitalProjects">#REF!</definedName>
    <definedName name="capo">#REF!</definedName>
    <definedName name="CapOEB">#REF!</definedName>
    <definedName name="capsupplier">#REF!</definedName>
    <definedName name="CapTax10" localSheetId="3">#REF!</definedName>
    <definedName name="CapTax10">#REF!</definedName>
    <definedName name="CapTaxAG30" localSheetId="3">#REF!</definedName>
    <definedName name="CapTaxAG30">#REF!</definedName>
    <definedName name="CapTaxCC30" localSheetId="3">#REF!</definedName>
    <definedName name="CapTaxCC30">#REF!</definedName>
    <definedName name="CASH" localSheetId="2">#REF!</definedName>
    <definedName name="CASH" localSheetId="1">#REF!</definedName>
    <definedName name="CASH">#REF!</definedName>
    <definedName name="Cash2">#REF!</definedName>
    <definedName name="CASHFLOW" localSheetId="2">#REF!</definedName>
    <definedName name="CASHFLOW" localSheetId="1">#REF!</definedName>
    <definedName name="CASHFLOW">#REF!</definedName>
    <definedName name="cashfull" localSheetId="2">#REF!</definedName>
    <definedName name="cashfull" localSheetId="1">#REF!</definedName>
    <definedName name="cashfull">#REF!</definedName>
    <definedName name="categories">#REF!</definedName>
    <definedName name="CATEGORY">#REF!</definedName>
    <definedName name="CBudgetTiming" localSheetId="3">#REF!</definedName>
    <definedName name="CBudgetTiming">#REF!</definedName>
    <definedName name="CBWorkbookPriority" hidden="1">-844756298</definedName>
    <definedName name="cc" localSheetId="2">#REF!</definedName>
    <definedName name="cc" localSheetId="1">#REF!</definedName>
    <definedName name="cc">#REF!</definedName>
    <definedName name="CC_LIST">#REF!</definedName>
    <definedName name="CC_MASTER_LIST">#REF!</definedName>
    <definedName name="CC_OEB_LIST">#REF!</definedName>
    <definedName name="CCA_Class">#REF!</definedName>
    <definedName name="CCCA">#REF!</definedName>
    <definedName name="CCCapTax10" localSheetId="3">#REF!</definedName>
    <definedName name="CCCapTax10">#REF!</definedName>
    <definedName name="CCDepAndAmort10" localSheetId="3">#REF!</definedName>
    <definedName name="CCDepAndAmort10">#REF!</definedName>
    <definedName name="CCIncomeAndLargeCorp10" localSheetId="3">#REF!</definedName>
    <definedName name="CCIncomeAndLargeCorp10">#REF!</definedName>
    <definedName name="CCIntExpense10" localSheetId="3">#REF!</definedName>
    <definedName name="CCIntExpense10">#REF!</definedName>
    <definedName name="CCIntIncome10" localSheetId="3">#REF!</definedName>
    <definedName name="CCIntIncome10">#REF!</definedName>
    <definedName name="CCMngmtFees10" localSheetId="3">#REF!</definedName>
    <definedName name="CCMngmtFees10">#REF!</definedName>
    <definedName name="CCOpCosts10" localSheetId="3">#REF!</definedName>
    <definedName name="CCOpCosts10">#REF!</definedName>
    <definedName name="CCOtherIncome10" localSheetId="3">#REF!</definedName>
    <definedName name="CCOtherIncome10">#REF!</definedName>
    <definedName name="CCSalAndBen10" localSheetId="3">#REF!</definedName>
    <definedName name="CCSalAndBen10">#REF!</definedName>
    <definedName name="CCYTD">OFFSET(#REF!,0,0,#REF!)</definedName>
    <definedName name="cd" localSheetId="4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" localSheetId="3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" localSheetId="2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ataRow" localSheetId="3">#REF!</definedName>
    <definedName name="CDataRow">#REF!</definedName>
    <definedName name="CDataRowStart" localSheetId="3">#REF!</definedName>
    <definedName name="CDataRowStart">#REF!</definedName>
    <definedName name="CDM_2007">#REF!</definedName>
    <definedName name="CEquipment" localSheetId="3">#REF!</definedName>
    <definedName name="CEquipment">#REF!</definedName>
    <definedName name="CFLOW">#REF!</definedName>
    <definedName name="CG_FLEET_BURDEN">#REF!</definedName>
    <definedName name="CG_MAT_BURDEN">#REF!</definedName>
    <definedName name="CHANGES">#REF!</definedName>
    <definedName name="Chart_Data">#REF!</definedName>
    <definedName name="chngs">#REF!</definedName>
    <definedName name="CInventory" localSheetId="3">#REF!</definedName>
    <definedName name="CInventory">#REF!</definedName>
    <definedName name="CIQWBGuid" hidden="1">"b2a64c6c-42e0-40ff-84b5-17e326ba1c46"</definedName>
    <definedName name="CITY" localSheetId="2">#REF!</definedName>
    <definedName name="CITY" localSheetId="1">#REF!</definedName>
    <definedName name="CITY">#REF!</definedName>
    <definedName name="CIVA">#REF!</definedName>
    <definedName name="CLabour" localSheetId="3">#REF!</definedName>
    <definedName name="CLabour">#REF!</definedName>
    <definedName name="class">#REF!</definedName>
    <definedName name="CLEAR_ADJ" localSheetId="2">#REF!</definedName>
    <definedName name="CLEAR_ADJ" localSheetId="1">#REF!</definedName>
    <definedName name="CLEAR_ADJ">#REF!</definedName>
    <definedName name="Client_Asset_Code">#REF!</definedName>
    <definedName name="ClientName">#REF!</definedName>
    <definedName name="CLUSTER">#REF!</definedName>
    <definedName name="CLUSTER_LIST">#REF!</definedName>
    <definedName name="CNCYACT">#REF!</definedName>
    <definedName name="CNCYACTCONT">#REF!</definedName>
    <definedName name="CNCYBUD">#REF!</definedName>
    <definedName name="CNCYBUDCONT">#REF!</definedName>
    <definedName name="CNCYBUDFY">#REF!</definedName>
    <definedName name="CNCYBUDFYCONT">#REF!</definedName>
    <definedName name="CNCYCUMACT">#REF!</definedName>
    <definedName name="CNCYCUMACTCONT">#REF!</definedName>
    <definedName name="CNCYCUMBUD">#REF!</definedName>
    <definedName name="CNCYCUMBUDCONT">#REF!</definedName>
    <definedName name="CNCYFORFY">#REF!</definedName>
    <definedName name="CNCYFORFYCONT">#REF!</definedName>
    <definedName name="CNPYACT">#REF!</definedName>
    <definedName name="CNPYACTCONT">#REF!</definedName>
    <definedName name="CNPYCUMACT">#REF!</definedName>
    <definedName name="CNPYCUMACTCONT">#REF!</definedName>
    <definedName name="CO_LIST">#REF!</definedName>
    <definedName name="COB_kWAC">#REF!</definedName>
    <definedName name="COB_kWDC">#REF!</definedName>
    <definedName name="COB_OH">#REF!</definedName>
    <definedName name="COB_Potential_Inv">#REF!</definedName>
    <definedName name="COB_Total_Inv">#REF!</definedName>
    <definedName name="COM_kWAC">#REF!</definedName>
    <definedName name="COM_kWDC">#REF!</definedName>
    <definedName name="COM_OH">#REF!</definedName>
    <definedName name="COM_Potential_Inv">#REF!</definedName>
    <definedName name="COM_Total_Inv">#REF!</definedName>
    <definedName name="commst">#REF!</definedName>
    <definedName name="Comp">#REF!</definedName>
    <definedName name="COMP_IS" localSheetId="2">#REF!</definedName>
    <definedName name="COMP_IS" localSheetId="1">#REF!</definedName>
    <definedName name="COMP_IS">#REF!</definedName>
    <definedName name="Company">"Hydro One Brampton Networks"</definedName>
    <definedName name="Company10">#REF!</definedName>
    <definedName name="Company12">#REF!</definedName>
    <definedName name="CompanyList">#REF!</definedName>
    <definedName name="compca">#REF!</definedName>
    <definedName name="COMPCAPBUD" localSheetId="2">#REF!</definedName>
    <definedName name="COMPCAPBUD" localSheetId="1">#REF!</definedName>
    <definedName name="COMPCAPBUD">#REF!</definedName>
    <definedName name="CompIS" localSheetId="2">#REF!</definedName>
    <definedName name="CompIS" localSheetId="1">#REF!</definedName>
    <definedName name="CompIS">#REF!</definedName>
    <definedName name="compleas">#REF!</definedName>
    <definedName name="COMPLEASCAPBUD" localSheetId="2">#REF!</definedName>
    <definedName name="COMPLEASCAPBUD" localSheetId="1">#REF!</definedName>
    <definedName name="COMPLEASCAPBUD">#REF!</definedName>
    <definedName name="CON">#REF!</definedName>
    <definedName name="conn">#REF!</definedName>
    <definedName name="CONSOL_MOVE" localSheetId="2">#REF!</definedName>
    <definedName name="CONSOL_MOVE" localSheetId="1">#REF!</definedName>
    <definedName name="CONSOL_MOVE">#REF!</definedName>
    <definedName name="CONSOL_MOVE1" localSheetId="2">#REF!</definedName>
    <definedName name="CONSOL_MOVE1" localSheetId="1">#REF!</definedName>
    <definedName name="CONSOL_MOVE1">#REF!</definedName>
    <definedName name="contactf">#REF!</definedName>
    <definedName name="CONTINUITY" localSheetId="2">#REF!</definedName>
    <definedName name="CONTINUITY" localSheetId="1">#REF!</definedName>
    <definedName name="CONTINUITY">#REF!</definedName>
    <definedName name="CONTINUITY_SCHEDULE_____PLANT" localSheetId="2">#REF!</definedName>
    <definedName name="CONTINUITY_SCHEDULE_____PLANT" localSheetId="1">#REF!</definedName>
    <definedName name="CONTINUITY_SCHEDULE_____PLANT">#REF!</definedName>
    <definedName name="CONVALESCENCE_BEREAVEMENTS">#REF!</definedName>
    <definedName name="COP">#REF!</definedName>
    <definedName name="CorpVARYTD">INDEX(#REF!,#REF!)</definedName>
    <definedName name="CostCenter">#REF!</definedName>
    <definedName name="costtype">#REF!</definedName>
    <definedName name="COVER">#REF!,#REF!</definedName>
    <definedName name="CPAGE">"37"</definedName>
    <definedName name="CPNMB">"1"</definedName>
    <definedName name="_xlnm.Criteria">#REF!</definedName>
    <definedName name="Criteria1">#REF!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SCYACT">#REF!</definedName>
    <definedName name="CSCYACTCONT">#REF!</definedName>
    <definedName name="CSCYBUD">#REF!</definedName>
    <definedName name="CSCYBUDCONT">#REF!</definedName>
    <definedName name="CSCYBUDFY">#REF!</definedName>
    <definedName name="CSCYBUDFYCONT">#REF!</definedName>
    <definedName name="CSCYCUMACT">#REF!</definedName>
    <definedName name="CSCYCUMACTCONT">#REF!</definedName>
    <definedName name="CSCYCUMBUD">#REF!</definedName>
    <definedName name="CSCYCUMBUDCONT">#REF!</definedName>
    <definedName name="CSCYFORFY">#REF!</definedName>
    <definedName name="CSCYFORFYCONT">#REF!</definedName>
    <definedName name="CSCYVARCOMM">#REF!</definedName>
    <definedName name="CSPYACT">#REF!</definedName>
    <definedName name="CSPYACTCONT">#REF!</definedName>
    <definedName name="CSPYCUMACT">#REF!</definedName>
    <definedName name="CSPYCUMACTCONT">#REF!</definedName>
    <definedName name="CSScenarioDescription">#REF!</definedName>
    <definedName name="CSUnlistedDescription" localSheetId="2">#REF!</definedName>
    <definedName name="CSUnlistedDescription" localSheetId="1">#REF!</definedName>
    <definedName name="CSUnlistedDescription">#REF!</definedName>
    <definedName name="CSUnlistedLabel" localSheetId="2">#REF!</definedName>
    <definedName name="CSUnlistedLabel" localSheetId="1">#REF!</definedName>
    <definedName name="CSUnlistedLabel">#REF!</definedName>
    <definedName name="CSUnlistedProjectID" localSheetId="2">#REF!</definedName>
    <definedName name="CSUnlistedProjectID" localSheetId="1">#REF!</definedName>
    <definedName name="CSUnlistedProjectID">#REF!</definedName>
    <definedName name="CTIM2">"122801"</definedName>
    <definedName name="CTIM2a">"161307"</definedName>
    <definedName name="CTotalsRow" localSheetId="3">#REF!</definedName>
    <definedName name="CTotalsRow">#REF!</definedName>
    <definedName name="CUploadData" localSheetId="3">#REF!</definedName>
    <definedName name="CUploadData">#REF!</definedName>
    <definedName name="Current_1" localSheetId="2">#REF!</definedName>
    <definedName name="Current_1" localSheetId="1">#REF!</definedName>
    <definedName name="Current_1">#REF!</definedName>
    <definedName name="Current_2" localSheetId="2">#REF!</definedName>
    <definedName name="Current_2" localSheetId="1">#REF!</definedName>
    <definedName name="Current_2">#REF!</definedName>
    <definedName name="Current_3" localSheetId="2">#REF!</definedName>
    <definedName name="Current_3" localSheetId="1">#REF!</definedName>
    <definedName name="Current_3">#REF!</definedName>
    <definedName name="CustomerAdministration">#REF!</definedName>
    <definedName name="CustomerCount">#REF!</definedName>
    <definedName name="CYData">#REF!</definedName>
    <definedName name="D" localSheetId="2" hidden="1">#REF!</definedName>
    <definedName name="D" localSheetId="1" hidden="1">#REF!</definedName>
    <definedName name="D" hidden="1">#REF!</definedName>
    <definedName name="D0016Pull" localSheetId="2">#REF!</definedName>
    <definedName name="D0016Pull" localSheetId="1">#REF!</definedName>
    <definedName name="D0016Pull">#REF!</definedName>
    <definedName name="D0042Pull" localSheetId="2">#REF!</definedName>
    <definedName name="D0042Pull" localSheetId="1">#REF!</definedName>
    <definedName name="D0042Pull">#REF!</definedName>
    <definedName name="D0044Pull" localSheetId="2">#REF!</definedName>
    <definedName name="D0044Pull" localSheetId="1">#REF!</definedName>
    <definedName name="D0044Pull">#REF!</definedName>
    <definedName name="D0045Pull" localSheetId="2">#REF!</definedName>
    <definedName name="D0045Pull" localSheetId="1">#REF!</definedName>
    <definedName name="D0045Pull">#REF!</definedName>
    <definedName name="D0046Pull" localSheetId="2">#REF!</definedName>
    <definedName name="D0046Pull" localSheetId="1">#REF!</definedName>
    <definedName name="D0046Pull">#REF!</definedName>
    <definedName name="D0047Pull" localSheetId="2">#REF!</definedName>
    <definedName name="D0047Pull" localSheetId="1">#REF!</definedName>
    <definedName name="D0047Pull">#REF!</definedName>
    <definedName name="D0048Pull" localSheetId="2">#REF!</definedName>
    <definedName name="D0048Pull" localSheetId="1">#REF!</definedName>
    <definedName name="D0048Pull">#REF!</definedName>
    <definedName name="D0049Pull" localSheetId="2">#REF!</definedName>
    <definedName name="D0049Pull" localSheetId="1">#REF!</definedName>
    <definedName name="D0049Pull">#REF!</definedName>
    <definedName name="D0055Pull" localSheetId="2">#REF!</definedName>
    <definedName name="D0055Pull" localSheetId="1">#REF!</definedName>
    <definedName name="D0055Pull">#REF!</definedName>
    <definedName name="DASH">""</definedName>
    <definedName name="DATA">#REF!</definedName>
    <definedName name="Data.Next" localSheetId="2">#REF!</definedName>
    <definedName name="Data.Next" localSheetId="1">#REF!</definedName>
    <definedName name="Data.Next">#REF!</definedName>
    <definedName name="Data.Next2" localSheetId="2">#REF!</definedName>
    <definedName name="Data.Next2" localSheetId="1">#REF!</definedName>
    <definedName name="Data.Next2">#REF!</definedName>
    <definedName name="data00">#REF!</definedName>
    <definedName name="data01">#REF!</definedName>
    <definedName name="data02">#REF!</definedName>
    <definedName name="data0211">#REF!</definedName>
    <definedName name="data03">#REF!</definedName>
    <definedName name="data04">#REF!</definedName>
    <definedName name="data05">#REF!</definedName>
    <definedName name="data06">#REF!</definedName>
    <definedName name="data07">#REF!</definedName>
    <definedName name="data08">#REF!</definedName>
    <definedName name="data09">#REF!</definedName>
    <definedName name="data10">#REF!</definedName>
    <definedName name="data11">#REF!</definedName>
    <definedName name="data3" localSheetId="3">#REF!</definedName>
    <definedName name="data3">#REF!</definedName>
    <definedName name="data303" localSheetId="3">#REF!</definedName>
    <definedName name="data303">#REF!</definedName>
    <definedName name="_xlnm.Database">#REF!</definedName>
    <definedName name="DATE">"SEP 2015"</definedName>
    <definedName name="DATE_LIST">#REF!</definedName>
    <definedName name="Date_Range">#REF!,#REF!</definedName>
    <definedName name="DATES">#N/A</definedName>
    <definedName name="DaysInPreviousYear">#REF!</definedName>
    <definedName name="DaysInYear">#REF!</definedName>
    <definedName name="db">#REF!</definedName>
    <definedName name="dc" localSheetId="4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" localSheetId="3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" localSheetId="2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_O_S" localSheetId="2">#REF!</definedName>
    <definedName name="DC_O_S" localSheetId="1">#REF!</definedName>
    <definedName name="DC_O_S">#REF!</definedName>
    <definedName name="DD">"07"</definedName>
    <definedName name="DEBT" localSheetId="2">#REF!</definedName>
    <definedName name="DEBT" localSheetId="1">#REF!</definedName>
    <definedName name="DEBT">#REF!</definedName>
    <definedName name="Dec_02_Actual" localSheetId="2">#REF!</definedName>
    <definedName name="Dec_02_Actual" localSheetId="1">#REF!</definedName>
    <definedName name="Dec_02_Actual">#REF!</definedName>
    <definedName name="deferrals" localSheetId="2">#REF!</definedName>
    <definedName name="deferrals" localSheetId="1">#REF!</definedName>
    <definedName name="deferrals">#REF!</definedName>
    <definedName name="Deloitte_Asset_Code">#REF!</definedName>
    <definedName name="deowatr">#REF!</definedName>
    <definedName name="DepAG30" localSheetId="3">#REF!</definedName>
    <definedName name="DepAG30">#REF!</definedName>
    <definedName name="DepAndAmort10" localSheetId="3">#REF!</definedName>
    <definedName name="DepAndAmort10">#REF!</definedName>
    <definedName name="Departments">#REF!</definedName>
    <definedName name="DEPBYYR">#REF!</definedName>
    <definedName name="DepCC30" localSheetId="3">#REF!</definedName>
    <definedName name="DepCC30">#REF!</definedName>
    <definedName name="depcom">#REF!</definedName>
    <definedName name="depcomp">#REF!</definedName>
    <definedName name="DEPCOMPBILLING" localSheetId="2">#REF!</definedName>
    <definedName name="DEPCOMPBILLING" localSheetId="1">#REF!</definedName>
    <definedName name="DEPCOMPBILLING">#REF!</definedName>
    <definedName name="DEPCOMPRETAIL" localSheetId="2">#REF!</definedName>
    <definedName name="DEPCOMPRETAIL" localSheetId="1">#REF!</definedName>
    <definedName name="DEPCOMPRETAIL">#REF!</definedName>
    <definedName name="DEPCOMPUTER" localSheetId="2">#REF!</definedName>
    <definedName name="DEPCOMPUTER" localSheetId="1">#REF!</definedName>
    <definedName name="DEPCOMPUTER">#REF!</definedName>
    <definedName name="depcompwat">#REF!</definedName>
    <definedName name="DEPCOMPWATER" localSheetId="2">#REF!</definedName>
    <definedName name="DEPCOMPWATER" localSheetId="1">#REF!</definedName>
    <definedName name="DEPCOMPWATER">#REF!</definedName>
    <definedName name="depcomret">#REF!</definedName>
    <definedName name="depgn">#REF!</definedName>
    <definedName name="depnclar">#REF!</definedName>
    <definedName name="DEPNCLEARTOT" localSheetId="2">#REF!</definedName>
    <definedName name="DEPNCLEARTOT" localSheetId="1">#REF!</definedName>
    <definedName name="DEPNCLEARTOT">#REF!</definedName>
    <definedName name="DEPNGRTOTAL" localSheetId="2">#REF!</definedName>
    <definedName name="DEPNGRTOTAL" localSheetId="1">#REF!</definedName>
    <definedName name="DEPNGRTOTAL">#REF!</definedName>
    <definedName name="DEPOFFEQUIP" localSheetId="2">#REF!</definedName>
    <definedName name="DEPOFFEQUIP" localSheetId="1">#REF!</definedName>
    <definedName name="DEPOFFEQUIP">#REF!</definedName>
    <definedName name="DEPOFFWATER" localSheetId="2">#REF!</definedName>
    <definedName name="DEPOFFWATER" localSheetId="1">#REF!</definedName>
    <definedName name="DEPOFFWATER">#REF!</definedName>
    <definedName name="DEPPLANT" localSheetId="2">#REF!</definedName>
    <definedName name="DEPPLANT" localSheetId="1">#REF!</definedName>
    <definedName name="DEPPLANT">#REF!</definedName>
    <definedName name="depplnt">#REF!</definedName>
    <definedName name="DEPRADIO" localSheetId="2">#REF!</definedName>
    <definedName name="DEPRADIO" localSheetId="1">#REF!</definedName>
    <definedName name="DEPRADIO">#REF!</definedName>
    <definedName name="DEPSTORES" localSheetId="2">#REF!</definedName>
    <definedName name="DEPSTORES" localSheetId="1">#REF!</definedName>
    <definedName name="DEPSTORES">#REF!</definedName>
    <definedName name="DEPTELEPHONE" localSheetId="2">#REF!</definedName>
    <definedName name="DEPTELEPHONE" localSheetId="1">#REF!</definedName>
    <definedName name="DEPTELEPHONE">#REF!</definedName>
    <definedName name="DeptID" localSheetId="2">#REF!</definedName>
    <definedName name="DeptID" localSheetId="1">#REF!</definedName>
    <definedName name="DeptID">#REF!</definedName>
    <definedName name="DEPTOOLS" localSheetId="2">#REF!</definedName>
    <definedName name="DEPTOOLS" localSheetId="1">#REF!</definedName>
    <definedName name="DEPTOOLS">#REF!</definedName>
    <definedName name="DEPVEHICLES" localSheetId="2">#REF!</definedName>
    <definedName name="DEPVEHICLES" localSheetId="1">#REF!</definedName>
    <definedName name="DEPVEHICLES">#REF!</definedName>
    <definedName name="DEPWATERHT" localSheetId="2">#REF!</definedName>
    <definedName name="DEPWATERHT" localSheetId="1">#REF!</definedName>
    <definedName name="DEPWATERHT">#REF!</definedName>
    <definedName name="DETAIL" localSheetId="2">#REF!</definedName>
    <definedName name="DETAIL" localSheetId="1">#REF!</definedName>
    <definedName name="DETAIL">#REF!</definedName>
    <definedName name="DETAILS" localSheetId="2">#REF!</definedName>
    <definedName name="DETAILS" localSheetId="1">#REF!</definedName>
    <definedName name="DETAILS">#REF!</definedName>
    <definedName name="DirectLoad" localSheetId="2">#REF!</definedName>
    <definedName name="DirectLoad" localSheetId="1">#REF!</definedName>
    <definedName name="DirectLoad">#REF!</definedName>
    <definedName name="DirectRate" localSheetId="2">#REF!</definedName>
    <definedName name="DirectRate" localSheetId="1">#REF!</definedName>
    <definedName name="DirectRate">#REF!</definedName>
    <definedName name="DISABILITY_MANAGEMENT">#REF!</definedName>
    <definedName name="DiscretionaryCount">#REF!</definedName>
    <definedName name="DISTRIB_ALL">#REF!</definedName>
    <definedName name="Distribution" localSheetId="2">#REF!</definedName>
    <definedName name="Distribution" localSheetId="1">#REF!</definedName>
    <definedName name="Distribution">#REF!</definedName>
    <definedName name="DISTRIBUTOR_NAME">#REF!</definedName>
    <definedName name="distributors">#REF!</definedName>
    <definedName name="dividend">#REF!</definedName>
    <definedName name="DME_BeforeCloseCompleted">"False"</definedName>
    <definedName name="DollarFormat" localSheetId="2">#REF!</definedName>
    <definedName name="DollarFormat" localSheetId="1">#REF!</definedName>
    <definedName name="DollarFormat">#REF!</definedName>
    <definedName name="DollarFormat_Area" localSheetId="2">#REF!</definedName>
    <definedName name="DollarFormat_Area" localSheetId="1">#REF!</definedName>
    <definedName name="DollarFormat_Area">#REF!</definedName>
    <definedName name="DOWNINSTRS" localSheetId="2">#REF!</definedName>
    <definedName name="DOWNINSTRS" localSheetId="1">#REF!</definedName>
    <definedName name="DOWNINSTRS">#REF!</definedName>
    <definedName name="dpoff">#REF!</definedName>
    <definedName name="DR">OFFSET(#REF!,0,0,1,#REF!)</definedName>
    <definedName name="DRBGT">OFFSET(#REF!,0,0,1,#REF!)</definedName>
    <definedName name="Driver">#REF!</definedName>
    <definedName name="DRLY">OFFSET(#REF!,0,0,1,#REF!)</definedName>
    <definedName name="DVA">#REF!</definedName>
    <definedName name="DVNAM">"QSYSPRT"</definedName>
    <definedName name="DVTYP">"PRINTER"</definedName>
    <definedName name="DXDepr99" localSheetId="2">#REF!</definedName>
    <definedName name="DXDepr99" localSheetId="1">#REF!</definedName>
    <definedName name="DXDepr99">#REF!</definedName>
    <definedName name="dyfhn" localSheetId="4" hidden="1">{#N/A,#N/A,FALSE,"Aging Summary";#N/A,#N/A,FALSE,"Ratio Analysis";#N/A,#N/A,FALSE,"Test 120 Day Accts";#N/A,#N/A,FALSE,"Tickmarks"}</definedName>
    <definedName name="dyfhn" localSheetId="3" hidden="1">{#N/A,#N/A,FALSE,"Aging Summary";#N/A,#N/A,FALSE,"Ratio Analysis";#N/A,#N/A,FALSE,"Test 120 Day Accts";#N/A,#N/A,FALSE,"Tickmarks"}</definedName>
    <definedName name="dyfhn" localSheetId="2" hidden="1">{#N/A,#N/A,FALSE,"Aging Summary";#N/A,#N/A,FALSE,"Ratio Analysis";#N/A,#N/A,FALSE,"Test 120 Day Accts";#N/A,#N/A,FALSE,"Tickmarks"}</definedName>
    <definedName name="dyfhn" hidden="1">{#N/A,#N/A,FALSE,"Aging Summary";#N/A,#N/A,FALSE,"Ratio Analysis";#N/A,#N/A,FALSE,"Test 120 Day Accts";#N/A,#N/A,FALSE,"Tickmarks"}</definedName>
    <definedName name="e" localSheetId="4" hidden="1">{#N/A,#N/A,FALSE,"Aging Summary";#N/A,#N/A,FALSE,"Ratio Analysis";#N/A,#N/A,FALSE,"Test 120 Day Accts";#N/A,#N/A,FALSE,"Tickmarks"}</definedName>
    <definedName name="e" localSheetId="3" hidden="1">{#N/A,#N/A,FALSE,"Aging Summary";#N/A,#N/A,FALSE,"Ratio Analysis";#N/A,#N/A,FALSE,"Test 120 Day Accts";#N/A,#N/A,FALSE,"Tickmarks"}</definedName>
    <definedName name="e" localSheetId="2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ACYACT">#REF!</definedName>
    <definedName name="EACYACTCONT">#REF!</definedName>
    <definedName name="EACYBUD">#REF!</definedName>
    <definedName name="EACYBUDCONT">#REF!</definedName>
    <definedName name="EACYBUDFY">#REF!</definedName>
    <definedName name="EACYBUDFYCONT">#REF!</definedName>
    <definedName name="EACYCUMACT">#REF!</definedName>
    <definedName name="EACYCUMACTCONT">#REF!</definedName>
    <definedName name="EACYCUMBUD">#REF!</definedName>
    <definedName name="EACYCUMBUDCONT">#REF!</definedName>
    <definedName name="EACYFORFY">#REF!</definedName>
    <definedName name="EACYFORFYCONT">#REF!</definedName>
    <definedName name="EAPYACT">#REF!</definedName>
    <definedName name="EAPYACTCONT">#REF!</definedName>
    <definedName name="EAPYCUMACT">#REF!</definedName>
    <definedName name="EAPYCUMACTCONT">#REF!</definedName>
    <definedName name="EARLY_RETIREMENTS">#REF!</definedName>
    <definedName name="EBNUMBER">#REF!</definedName>
    <definedName name="EDOInput" localSheetId="3">#REF!,#REF!,#REF!,#REF!</definedName>
    <definedName name="EDOInput">#REF!,#REF!,#REF!,#REF!</definedName>
    <definedName name="EDR_06_OthInfo">#REF!</definedName>
    <definedName name="EDR06Tariffs">#REF!</definedName>
    <definedName name="ee" hidden="1">#REF!</definedName>
    <definedName name="EfficientFrontierStart" localSheetId="2">#REF!</definedName>
    <definedName name="EfficientFrontierStart" localSheetId="1">#REF!</definedName>
    <definedName name="EfficientFrontierStart">#REF!</definedName>
    <definedName name="eLDC_1505" localSheetId="2">#REF!</definedName>
    <definedName name="eLDC_1505" localSheetId="1">#REF!</definedName>
    <definedName name="eLDC_1505">#REF!</definedName>
    <definedName name="ELDCLoad" localSheetId="2">#REF!</definedName>
    <definedName name="ELDCLoad" localSheetId="1">#REF!</definedName>
    <definedName name="ELDCLoad">#REF!</definedName>
    <definedName name="ELDCRate" localSheetId="2">#REF!</definedName>
    <definedName name="ELDCRate" localSheetId="1">#REF!</definedName>
    <definedName name="ELDCRate">#REF!</definedName>
    <definedName name="ELF" localSheetId="4">(((1+Real_Return)^Probable_Life)-(1+Real_Return)^#REF!)</definedName>
    <definedName name="ELF" localSheetId="3">(((1+Real_Return)^Probable_Life)-(1+Real_Return)^#REF!)</definedName>
    <definedName name="ELF" localSheetId="2">(((1+Real_Return)^Probable_Life)-(1+Real_Return)^#REF!)</definedName>
    <definedName name="ELF" localSheetId="0">(((1+#REF!)^Probable_Life)-(1+#REF!)^#REF!)</definedName>
    <definedName name="ELF">(((1+Real_Return)^Probable_Life)-(1+Real_Return)^#REF!)</definedName>
    <definedName name="EMP_LIST">#REF!</definedName>
    <definedName name="EPAGE">"1"</definedName>
    <definedName name="EQUITY" localSheetId="2">#REF!</definedName>
    <definedName name="EQUITY" localSheetId="1">#REF!</definedName>
    <definedName name="EQUITY">#REF!</definedName>
    <definedName name="ERR_INDEX_ACCT">#REF!</definedName>
    <definedName name="ErrCheck">#REF!</definedName>
    <definedName name="Essbase_Ret" localSheetId="2">#REF!</definedName>
    <definedName name="Essbase_Ret" localSheetId="1">#REF!</definedName>
    <definedName name="Essbase_Ret">#REF!</definedName>
    <definedName name="ESTACC">#REF!</definedName>
    <definedName name="etet" hidden="1">#REF!</definedName>
    <definedName name="EV__LASTREFTIME__" hidden="1">39729.3809143519</definedName>
    <definedName name="EXCELNO">"EXCEL1"</definedName>
    <definedName name="ExchangeRate" localSheetId="2">#REF!</definedName>
    <definedName name="ExchangeRate" localSheetId="1">#REF!</definedName>
    <definedName name="ExchangeRate">#REF!</definedName>
    <definedName name="exclude" localSheetId="2">#REF!</definedName>
    <definedName name="exclude" localSheetId="1">#REF!</definedName>
    <definedName name="exclude">#REF!</definedName>
    <definedName name="EXP" localSheetId="2">#REF!</definedName>
    <definedName name="EXP" localSheetId="1">#REF!</definedName>
    <definedName name="EXP">#REF!</definedName>
    <definedName name="expense">#REF!</definedName>
    <definedName name="EXPENSES">#REF!</definedName>
    <definedName name="F" localSheetId="2">#REF!</definedName>
    <definedName name="F" localSheetId="1">#REF!</definedName>
    <definedName name="F">#REF!</definedName>
    <definedName name="FA" localSheetId="4" hidden="1">{"datatable",#N/A,FALSE,"Cust.Adds_Volumes"}</definedName>
    <definedName name="FA" localSheetId="3" hidden="1">{"datatable",#N/A,FALSE,"Cust.Adds_Volumes"}</definedName>
    <definedName name="FA" localSheetId="2" hidden="1">{"datatable",#N/A,FALSE,"Cust.Adds_Volumes"}</definedName>
    <definedName name="FA" localSheetId="1" hidden="1">{"datatable",#N/A,FALSE,"Cust.Adds_Volumes"}</definedName>
    <definedName name="FA" hidden="1">{"datatable",#N/A,FALSE,"Cust.Adds_Volumes"}</definedName>
    <definedName name="Fair_Value">#REF!</definedName>
    <definedName name="Fair_Value_Decision">#REF!</definedName>
    <definedName name="FDHDF" hidden="1">#REF!</definedName>
    <definedName name="Feb" localSheetId="2">#REF!</definedName>
    <definedName name="Feb" localSheetId="1">#REF!</definedName>
    <definedName name="Feb">#REF!</definedName>
    <definedName name="FebActRetail">#REF!</definedName>
    <definedName name="ff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f" localSheetId="2">#REF!</definedName>
    <definedName name="fff" localSheetId="1">#REF!</definedName>
    <definedName name="fff">#REF!</definedName>
    <definedName name="fg" localSheetId="4" hidden="1">{#N/A,#N/A,FALSE,"Aging Summary";#N/A,#N/A,FALSE,"Ratio Analysis";#N/A,#N/A,FALSE,"Test 120 Day Accts";#N/A,#N/A,FALSE,"Tickmarks"}</definedName>
    <definedName name="fg" localSheetId="3" hidden="1">{#N/A,#N/A,FALSE,"Aging Summary";#N/A,#N/A,FALSE,"Ratio Analysis";#N/A,#N/A,FALSE,"Test 120 Day Accts";#N/A,#N/A,FALSE,"Tickmarks"}</definedName>
    <definedName name="fg" localSheetId="2" hidden="1">{#N/A,#N/A,FALSE,"Aging Summary";#N/A,#N/A,FALSE,"Ratio Analysis";#N/A,#N/A,FALSE,"Test 120 Day Accts";#N/A,#N/A,FALSE,"Tickmarks"}</definedName>
    <definedName name="fg" hidden="1">{#N/A,#N/A,FALSE,"Aging Summary";#N/A,#N/A,FALSE,"Ratio Analysis";#N/A,#N/A,FALSE,"Test 120 Day Accts";#N/A,#N/A,FALSE,"Tickmarks"}</definedName>
    <definedName name="fgngdh">#REF!</definedName>
    <definedName name="fill" hidden="1">#REF!</definedName>
    <definedName name="Fill2" hidden="1">#REF!</definedName>
    <definedName name="Final98">#REF!,#REF!,#REF!,#REF!,#REF!,#REF!,#REF!,#REF!,#REF!,#REF!,#REF!,#REF!</definedName>
    <definedName name="FinalList">#REF!,#REF!,#REF!,#REF!,#REF!,#REF!,#REF!,#REF!,#REF!,#REF!</definedName>
    <definedName name="FinalProjects">#REF!,#REF!,#REF!,#REF!,#REF!,#REF!,#REF!,#REF!,#REF!,#REF!,#REF!</definedName>
    <definedName name="FINMAS" localSheetId="2">#REF!</definedName>
    <definedName name="FINMAS" localSheetId="1">#REF!</definedName>
    <definedName name="FINMAS">#REF!</definedName>
    <definedName name="First_Page" localSheetId="2">#REF!</definedName>
    <definedName name="First_Page" localSheetId="1">#REF!</definedName>
    <definedName name="First_Page">#REF!</definedName>
    <definedName name="FirstForcedCell">#REF!</definedName>
    <definedName name="FirstProjectID">#REF!</definedName>
    <definedName name="FirstSolverCell">#REF!</definedName>
    <definedName name="FirstUnitCell">#REF!</definedName>
    <definedName name="FirstYearConstraintCell">#REF!</definedName>
    <definedName name="FIT3.0_kWAC">#REF!</definedName>
    <definedName name="FIT3.0_kWDC">#REF!</definedName>
    <definedName name="five_yr_forecast" localSheetId="2">#REF!</definedName>
    <definedName name="five_yr_forecast" localSheetId="1">#REF!</definedName>
    <definedName name="five_yr_forecast">#REF!</definedName>
    <definedName name="Fixed_Charges">#REF!</definedName>
    <definedName name="flags_mergeES">#REF!</definedName>
    <definedName name="flags_mergeHOB">#REF!</definedName>
    <definedName name="flags_mergeHZ">#REF!</definedName>
    <definedName name="flags_mergePS">#REF!</definedName>
    <definedName name="FMTYP">"SP1"</definedName>
    <definedName name="fnew" localSheetId="4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new" localSheetId="3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new" localSheetId="2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localSheetId="4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localSheetId="3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localSheetId="2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nt2">#REF!</definedName>
    <definedName name="fontII">#REF!</definedName>
    <definedName name="Footer" localSheetId="2">#REF!</definedName>
    <definedName name="Footer" localSheetId="1">#REF!</definedName>
    <definedName name="Footer">#REF!</definedName>
    <definedName name="ForcedCount">#REF!</definedName>
    <definedName name="ForcedNames">#REF!</definedName>
    <definedName name="ForcedProjectList">#REF!</definedName>
    <definedName name="Forecast">#REF!</definedName>
    <definedName name="forecast97">#REF!,#REF!</definedName>
    <definedName name="FortyFivePercent">#REF!</definedName>
    <definedName name="FTE">#REF!</definedName>
    <definedName name="FTPT">#REF!</definedName>
    <definedName name="FullYrBudget">#REF!</definedName>
    <definedName name="FVD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vsv">#REF!</definedName>
    <definedName name="FYCOLUMN">#REF!</definedName>
    <definedName name="G" localSheetId="2" hidden="1">#REF!</definedName>
    <definedName name="G" localSheetId="1" hidden="1">#REF!</definedName>
    <definedName name="G" hidden="1">#REF!</definedName>
    <definedName name="GA">#REF!</definedName>
    <definedName name="gap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FC">#REF!</definedName>
    <definedName name="GENERAL">#REF!</definedName>
    <definedName name="GENERAL_1">#REF!</definedName>
    <definedName name="GFHDF" hidden="1">#REF!</definedName>
    <definedName name="gg" localSheetId="4">{"'2003 05 15'!$W$11:$AI$18","'2003 05 15'!$A$1:$V$30"}</definedName>
    <definedName name="gg" localSheetId="3">{"'2003 05 15'!$W$11:$AI$18","'2003 05 15'!$A$1:$V$30"}</definedName>
    <definedName name="gg" localSheetId="2">{"'2003 05 15'!$W$11:$AI$18","'2003 05 15'!$A$1:$V$30"}</definedName>
    <definedName name="gg">{"'2003 05 15'!$W$11:$AI$18","'2003 05 15'!$A$1:$V$30"}</definedName>
    <definedName name="ggggggg" localSheetId="4" hidden="1">{#N/A,#N/A,FALSE,"Aging Summary";#N/A,#N/A,FALSE,"Ratio Analysis";#N/A,#N/A,FALSE,"Test 120 Day Accts";#N/A,#N/A,FALSE,"Tickmarks"}</definedName>
    <definedName name="ggggggg" localSheetId="3" hidden="1">{#N/A,#N/A,FALSE,"Aging Summary";#N/A,#N/A,FALSE,"Ratio Analysis";#N/A,#N/A,FALSE,"Test 120 Day Accts";#N/A,#N/A,FALSE,"Tickmarks"}</definedName>
    <definedName name="ggggggg" localSheetId="2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localSheetId="4" hidden="1">{#N/A,#N/A,FALSE,"Aging Summary";#N/A,#N/A,FALSE,"Ratio Analysis";#N/A,#N/A,FALSE,"Test 120 Day Accts";#N/A,#N/A,FALSE,"Tickmarks"}</definedName>
    <definedName name="gggj" localSheetId="3" hidden="1">{#N/A,#N/A,FALSE,"Aging Summary";#N/A,#N/A,FALSE,"Ratio Analysis";#N/A,#N/A,FALSE,"Test 120 Day Accts";#N/A,#N/A,FALSE,"Tickmarks"}</definedName>
    <definedName name="gggj" localSheetId="2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J" hidden="1">#REF!</definedName>
    <definedName name="GJ" localSheetId="2">#REF!</definedName>
    <definedName name="GJ" localSheetId="1">#REF!</definedName>
    <definedName name="GJ">#REF!</definedName>
    <definedName name="GJUNDER" localSheetId="2">#REF!</definedName>
    <definedName name="GJUNDER" localSheetId="1">#REF!</definedName>
    <definedName name="GJUNDER">#REF!</definedName>
    <definedName name="GLaccount">#REF!</definedName>
    <definedName name="glcomp" localSheetId="3">#REF!</definedName>
    <definedName name="glcomp">#REF!</definedName>
    <definedName name="GLlookup">#REF!</definedName>
    <definedName name="GLname">#REF!</definedName>
    <definedName name="GM">OFFSET(#REF!,0,0,1,#REF!)</definedName>
    <definedName name="GMLY">OFFSET(#REF!,0,0,1,#REF!)</definedName>
    <definedName name="GOC">#REF!</definedName>
    <definedName name="GOCWI">#REF!</definedName>
    <definedName name="GOIPD">#REF!</definedName>
    <definedName name="GOX">#REF!</definedName>
    <definedName name="GPO">#REF!</definedName>
    <definedName name="GPOCWI">#REF!</definedName>
    <definedName name="GPOIPD">#REF!</definedName>
    <definedName name="GPOX">#REF!</definedName>
    <definedName name="GPSHR">#REF!</definedName>
    <definedName name="Graph" localSheetId="4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" localSheetId="3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" localSheetId="2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localSheetId="4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localSheetId="3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localSheetId="2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ossplant">#REF!</definedName>
    <definedName name="GROUP_ASSET_ADJ" localSheetId="2">#REF!</definedName>
    <definedName name="GROUP_ASSET_ADJ" localSheetId="1">#REF!</definedName>
    <definedName name="GROUP_ASSET_ADJ">#REF!</definedName>
    <definedName name="Group1">#REF!,#REF!,#REF!,#REF!</definedName>
    <definedName name="GROUPED_ASSET" localSheetId="2">#REF!</definedName>
    <definedName name="GROUPED_ASSET" localSheetId="1">#REF!</definedName>
    <definedName name="GROUPED_ASSET">#REF!</definedName>
    <definedName name="GUCYACT">#REF!</definedName>
    <definedName name="GUCYACTCONT">#REF!</definedName>
    <definedName name="GUCYBUD">#REF!</definedName>
    <definedName name="GUCYBUDCONT">#REF!</definedName>
    <definedName name="GUCYBUDFY">#REF!</definedName>
    <definedName name="GUCYBUDFYCONT">#REF!</definedName>
    <definedName name="GUCYCUMACT">#REF!</definedName>
    <definedName name="GUCYCUMACTCONT">#REF!</definedName>
    <definedName name="GUCYCUMBUD">#REF!</definedName>
    <definedName name="GUCYCUMBUDCONT">#REF!</definedName>
    <definedName name="GUCYFORFY">#REF!</definedName>
    <definedName name="GUCYFORFYCONT">#REF!</definedName>
    <definedName name="GUPYACT">#REF!</definedName>
    <definedName name="GUPYACTCONT">#REF!</definedName>
    <definedName name="GUPYCUMACT">#REF!</definedName>
    <definedName name="GUPYCUMACTCONT">#REF!</definedName>
    <definedName name="Hamilton">#REF!</definedName>
    <definedName name="Hamilton___Brampton">#REF!</definedName>
    <definedName name="Hamilton___Missisauga">#REF!</definedName>
    <definedName name="Hamilton___St._Catherines">#REF!</definedName>
    <definedName name="handshiresum">#REF!</definedName>
    <definedName name="HEADER1">"WORK ORDER ANALYSIS DETAIL  GAAP"</definedName>
    <definedName name="HEADER2">"2294"</definedName>
    <definedName name="HEADER3">"START DATE: JAN 2012     END DATE: FEB 2012"</definedName>
    <definedName name="HEADER4">""</definedName>
    <definedName name="hello">#REF!</definedName>
    <definedName name="hgjgjgjg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localSheetId="4" hidden="1">{#N/A,#N/A,FALSE,"Aging Summary";#N/A,#N/A,FALSE,"Ratio Analysis";#N/A,#N/A,FALSE,"Test 120 Day Accts";#N/A,#N/A,FALSE,"Tickmarks"}</definedName>
    <definedName name="hgjhjhgjh" localSheetId="3" hidden="1">{#N/A,#N/A,FALSE,"Aging Summary";#N/A,#N/A,FALSE,"Ratio Analysis";#N/A,#N/A,FALSE,"Test 120 Day Accts";#N/A,#N/A,FALSE,"Tickmarks"}</definedName>
    <definedName name="hgjhjhgjh" localSheetId="2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">"12"</definedName>
    <definedName name="HighVoltageTrans" localSheetId="2">#REF!</definedName>
    <definedName name="HighVoltageTrans" localSheetId="1">#REF!</definedName>
    <definedName name="HighVoltageTrans">#REF!</definedName>
    <definedName name="histdate">#REF!</definedName>
    <definedName name="HISTORIC.COST">#REF!</definedName>
    <definedName name="hjhgjhgjg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KL" hidden="1">#REF!</definedName>
    <definedName name="HLJKGJKL" hidden="1">#REF!</definedName>
    <definedName name="HOEPApr">#REF!</definedName>
    <definedName name="HOEPAug">#REF!</definedName>
    <definedName name="HOEPDec">#REF!</definedName>
    <definedName name="HOEPFeb">#REF!</definedName>
    <definedName name="HOEPJan">#REF!</definedName>
    <definedName name="HOEPJul">#REF!</definedName>
    <definedName name="HOEPJun">#REF!</definedName>
    <definedName name="HOEPMar">#REF!</definedName>
    <definedName name="HOEPMay">#REF!</definedName>
    <definedName name="HOEPNov">#REF!</definedName>
    <definedName name="HOEPOct">#REF!</definedName>
    <definedName name="HOEPSep">#REF!</definedName>
    <definedName name="HOME">#REF!</definedName>
    <definedName name="HON_1505" localSheetId="2">#REF!</definedName>
    <definedName name="HON_1505" localSheetId="1">#REF!</definedName>
    <definedName name="HON_1505">#REF!</definedName>
    <definedName name="horseshow">#REF!</definedName>
    <definedName name="HoursAvail">#REF!</definedName>
    <definedName name="hrs">#REF!</definedName>
    <definedName name="HST" localSheetId="3">#REF!</definedName>
    <definedName name="HST">#REF!</definedName>
    <definedName name="HTML_CodePage">1252</definedName>
    <definedName name="HTML_Control" localSheetId="4">{"'2003 05 15'!$W$11:$AI$18","'2003 05 15'!$A$1:$V$30"}</definedName>
    <definedName name="HTML_Control" localSheetId="3">{"'2003 05 15'!$W$11:$AI$18","'2003 05 15'!$A$1:$V$30"}</definedName>
    <definedName name="HTML_Control" localSheetId="2">{"'2003 05 15'!$W$11:$AI$18","'2003 05 15'!$A$1:$V$30"}</definedName>
    <definedName name="HTML_Control">{"'2003 05 15'!$W$11:$AI$18","'2003 05 15'!$A$1:$V$30"}</definedName>
    <definedName name="HTML_Control_BIT" localSheetId="4">{"'2003 05 15'!$W$11:$AI$18","'2003 05 15'!$A$1:$V$30"}</definedName>
    <definedName name="HTML_Control_BIT" localSheetId="3">{"'2003 05 15'!$W$11:$AI$18","'2003 05 15'!$A$1:$V$30"}</definedName>
    <definedName name="HTML_Control_BIT" localSheetId="2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 localSheetId="4">{"'2003 05 15'!$W$11:$AI$18","'2003 05 15'!$A$1:$V$30"}</definedName>
    <definedName name="Huh?" localSheetId="3">{"'2003 05 15'!$W$11:$AI$18","'2003 05 15'!$A$1:$V$30"}</definedName>
    <definedName name="Huh?" localSheetId="2">{"'2003 05 15'!$W$11:$AI$18","'2003 05 15'!$A$1:$V$30"}</definedName>
    <definedName name="Huh?">{"'2003 05 15'!$W$11:$AI$18","'2003 05 15'!$A$1:$V$30"}</definedName>
    <definedName name="Huh?_BIT" localSheetId="4">{"'2003 05 15'!$W$11:$AI$18","'2003 05 15'!$A$1:$V$30"}</definedName>
    <definedName name="Huh?_BIT" localSheetId="3">{"'2003 05 15'!$W$11:$AI$18","'2003 05 15'!$A$1:$V$30"}</definedName>
    <definedName name="Huh?_BIT" localSheetId="2">{"'2003 05 15'!$W$11:$AI$18","'2003 05 15'!$A$1:$V$30"}</definedName>
    <definedName name="Huh?_BIT">{"'2003 05 15'!$W$11:$AI$18","'2003 05 15'!$A$1:$V$30"}</definedName>
    <definedName name="HVDS_LOW">#REF!</definedName>
    <definedName name="IBT">#REF!</definedName>
    <definedName name="IFRSFLAG">#REF!</definedName>
    <definedName name="ih">#REF!</definedName>
    <definedName name="IIC">#REF!</definedName>
    <definedName name="IICWI">#REF!</definedName>
    <definedName name="IIIPD">#REF!</definedName>
    <definedName name="IIX">#REF!</definedName>
    <definedName name="impactdata">#REF!</definedName>
    <definedName name="IncludeProject">#REF!</definedName>
    <definedName name="INCOME">#REF!</definedName>
    <definedName name="IncomeAndLargeCorp10" localSheetId="3">#REF!</definedName>
    <definedName name="IncomeAndLargeCorp10">#REF!</definedName>
    <definedName name="Incr2000">#REF!</definedName>
    <definedName name="increase">#REF!</definedName>
    <definedName name="Input_FW">#REF!,#REF!,#REF!,#REF!</definedName>
    <definedName name="Input_HUC">#REF!,#REF!,#REF!,#REF!,#REF!,#REF!,#REF!,#REF!</definedName>
    <definedName name="InsertRow" localSheetId="3">#REF!</definedName>
    <definedName name="InsertRow">#REF!</definedName>
    <definedName name="Internal_Resource_Burdened_Rate_Yearly">#REF!</definedName>
    <definedName name="IntExpense10" localSheetId="3">#REF!</definedName>
    <definedName name="IntExpense10">#REF!</definedName>
    <definedName name="IntExpenseAG30" localSheetId="3">#REF!</definedName>
    <definedName name="IntExpenseAG30">#REF!</definedName>
    <definedName name="IntExpenseCC30" localSheetId="3">#REF!</definedName>
    <definedName name="IntExpenseCC30">#REF!</definedName>
    <definedName name="IntIncome10" localSheetId="3">#REF!</definedName>
    <definedName name="IntIncome10">#REF!</definedName>
    <definedName name="IntIncomeAG30" localSheetId="3">#REF!</definedName>
    <definedName name="IntIncomeAG30">#REF!</definedName>
    <definedName name="IntIncomeCC30" localSheetId="3">#REF!</definedName>
    <definedName name="IntIncomeCC30">#REF!</definedName>
    <definedName name="INV" localSheetId="2">#REF!</definedName>
    <definedName name="INV" localSheetId="1">#REF!</definedName>
    <definedName name="INV">#REF!</definedName>
    <definedName name="INV_JRNL" localSheetId="2">#REF!</definedName>
    <definedName name="INV_JRNL" localSheetId="1">#REF!</definedName>
    <definedName name="INV_JRNL">#REF!</definedName>
    <definedName name="Iowa_Depreciation">#REF!</definedName>
    <definedName name="Iowa_UL_array">#REF!</definedName>
    <definedName name="IPATH">"I:\Compleo\Compleo IDF"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"assign"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42443.5659490741</definedName>
    <definedName name="IQ_NAMES_REVISION_DATE__1" hidden="1">41365.714224537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FLOAT" hidden="1">"c227"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1" hidden="1">"c190"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4" hidden="1">"$B$15:$B$518"</definedName>
    <definedName name="IQRB16" hidden="1">"$B$17:$B$520"</definedName>
    <definedName name="IQRB17" hidden="1">"$B$18:$B$122"</definedName>
    <definedName name="IQRB18" hidden="1">"$B$19:$B$522"</definedName>
    <definedName name="IQRBB17" hidden="1">"$BB$18:$BB$1299"</definedName>
    <definedName name="IQRC14" hidden="1">"$C$15:$C$119"</definedName>
    <definedName name="IQRD108" hidden="1">"$D$109:$D$111"</definedName>
    <definedName name="IQRD11" hidden="1">"$D$12:$D$21"</definedName>
    <definedName name="IQRD14" hidden="1">"$D$15:$D$38"</definedName>
    <definedName name="IQRD22" hidden="1">"$D$23:$D$25"</definedName>
    <definedName name="IQRD44" hidden="1">"$D$45:$D$53"</definedName>
    <definedName name="IQRD66" hidden="1">"$D$67:$D$69"</definedName>
    <definedName name="IQRD77" hidden="1">"$D$78:$D$87"</definedName>
    <definedName name="IQRLiquidityO5" hidden="1">#REF!</definedName>
    <definedName name="IQRLiquidityU5" hidden="1">#REF!</definedName>
    <definedName name="IQRLiquidityZ5" hidden="1">#REF!</definedName>
    <definedName name="IQRTKTMRawDataA3" hidden="1">#REF!</definedName>
    <definedName name="IS_CATEGORIES">#REF!</definedName>
    <definedName name="IS_MGMT" localSheetId="2">#REF!</definedName>
    <definedName name="IS_MGMT" localSheetId="1">#REF!</definedName>
    <definedName name="IS_MGMT">#REF!</definedName>
    <definedName name="isl">#REF!</definedName>
    <definedName name="Italy" hidden="1">#REF!</definedName>
    <definedName name="Items1997">#REF!,#REF!,#REF!,#REF!,#REF!</definedName>
    <definedName name="Items98">#REF!,#REF!,#REF!,#REF!,#REF!,#REF!,#REF!,#REF!,#REF!,#REF!,#REF!</definedName>
    <definedName name="IUE">#REF!</definedName>
    <definedName name="j" localSheetId="4" hidden="1">{#N/A,#N/A,FALSE,"Aging Summary";#N/A,#N/A,FALSE,"Ratio Analysis";#N/A,#N/A,FALSE,"Test 120 Day Accts";#N/A,#N/A,FALSE,"Tickmarks"}</definedName>
    <definedName name="j" localSheetId="3" hidden="1">{#N/A,#N/A,FALSE,"Aging Summary";#N/A,#N/A,FALSE,"Ratio Analysis";#N/A,#N/A,FALSE,"Test 120 Day Accts";#N/A,#N/A,FALSE,"Tickmarks"}</definedName>
    <definedName name="j" localSheetId="2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an_03_Estimate_p1" localSheetId="2">#REF!</definedName>
    <definedName name="Jan_03_Estimate_p1" localSheetId="1">#REF!</definedName>
    <definedName name="Jan_03_Estimate_p1">#REF!</definedName>
    <definedName name="Jan_03_Estimate_p2" localSheetId="2">#REF!</definedName>
    <definedName name="Jan_03_Estimate_p2" localSheetId="1">#REF!</definedName>
    <definedName name="Jan_03_Estimate_p2">#REF!</definedName>
    <definedName name="Jan_03_p3" localSheetId="2">#REF!</definedName>
    <definedName name="Jan_03_p3" localSheetId="1">#REF!</definedName>
    <definedName name="Jan_03_p3">#REF!</definedName>
    <definedName name="Jan_03_p4" localSheetId="2">#REF!</definedName>
    <definedName name="Jan_03_p4" localSheetId="1">#REF!</definedName>
    <definedName name="Jan_03_p4">#REF!</definedName>
    <definedName name="JBNAM">"WOANALYSIS"</definedName>
    <definedName name="JBNMB">"935083"</definedName>
    <definedName name="JCM_kWAC">#REF!</definedName>
    <definedName name="JCM_kWDC">#REF!</definedName>
    <definedName name="JCM_OH">#REF!</definedName>
    <definedName name="JCM_Potential_Inv">#REF!</definedName>
    <definedName name="JCM_Total_Inv">#REF!</definedName>
    <definedName name="jgg" localSheetId="4" hidden="1">{#N/A,#N/A,FALSE,"Aging Summary";#N/A,#N/A,FALSE,"Ratio Analysis";#N/A,#N/A,FALSE,"Test 120 Day Accts";#N/A,#N/A,FALSE,"Tickmarks"}</definedName>
    <definedName name="jgg" localSheetId="3" hidden="1">{#N/A,#N/A,FALSE,"Aging Summary";#N/A,#N/A,FALSE,"Ratio Analysis";#N/A,#N/A,FALSE,"Test 120 Day Accts";#N/A,#N/A,FALSE,"Tickmarks"}</definedName>
    <definedName name="jgg" localSheetId="2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localSheetId="4" hidden="1">{#N/A,#N/A,FALSE,"Aging Summary";#N/A,#N/A,FALSE,"Ratio Analysis";#N/A,#N/A,FALSE,"Test 120 Day Accts";#N/A,#N/A,FALSE,"Tickmarks"}</definedName>
    <definedName name="jgjgjgj" localSheetId="3" hidden="1">{#N/A,#N/A,FALSE,"Aging Summary";#N/A,#N/A,FALSE,"Ratio Analysis";#N/A,#N/A,FALSE,"Test 120 Day Accts";#N/A,#N/A,FALSE,"Tickmarks"}</definedName>
    <definedName name="jgjgjgj" localSheetId="2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localSheetId="4" hidden="1">{#N/A,#N/A,FALSE,"Aging Summary";#N/A,#N/A,FALSE,"Ratio Analysis";#N/A,#N/A,FALSE,"Test 120 Day Accts";#N/A,#N/A,FALSE,"Tickmarks"}</definedName>
    <definedName name="jgjhgj" localSheetId="3" hidden="1">{#N/A,#N/A,FALSE,"Aging Summary";#N/A,#N/A,FALSE,"Ratio Analysis";#N/A,#N/A,FALSE,"Test 120 Day Accts";#N/A,#N/A,FALSE,"Tickmarks"}</definedName>
    <definedName name="jgjhgj" localSheetId="2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localSheetId="4" hidden="1">{#N/A,#N/A,FALSE,"Aging Summary";#N/A,#N/A,FALSE,"Ratio Analysis";#N/A,#N/A,FALSE,"Test 120 Day Accts";#N/A,#N/A,FALSE,"Tickmarks"}</definedName>
    <definedName name="jhgjhgjhgj" localSheetId="3" hidden="1">{#N/A,#N/A,FALSE,"Aging Summary";#N/A,#N/A,FALSE,"Ratio Analysis";#N/A,#N/A,FALSE,"Test 120 Day Accts";#N/A,#N/A,FALSE,"Tickmarks"}</definedName>
    <definedName name="jhgjhgjhgj" localSheetId="2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nhgg" localSheetId="4" hidden="1">{#N/A,#N/A,FALSE,"Aging Summary";#N/A,#N/A,FALSE,"Ratio Analysis";#N/A,#N/A,FALSE,"Test 120 Day Accts";#N/A,#N/A,FALSE,"Tickmarks"}</definedName>
    <definedName name="jhnhgg" localSheetId="3" hidden="1">{#N/A,#N/A,FALSE,"Aging Summary";#N/A,#N/A,FALSE,"Ratio Analysis";#N/A,#N/A,FALSE,"Test 120 Day Accts";#N/A,#N/A,FALSE,"Tickmarks"}</definedName>
    <definedName name="jhnhgg" localSheetId="2" hidden="1">{#N/A,#N/A,FALSE,"Aging Summary";#N/A,#N/A,FALSE,"Ratio Analysis";#N/A,#N/A,FALSE,"Test 120 Day Accts";#N/A,#N/A,FALSE,"Tickmarks"}</definedName>
    <definedName name="jhnhgg" hidden="1">{#N/A,#N/A,FALSE,"Aging Summary";#N/A,#N/A,FALSE,"Ratio Analysis";#N/A,#N/A,FALSE,"Test 120 Day Accts";#N/A,#N/A,FALSE,"Tickmarks"}</definedName>
    <definedName name="jj" localSheetId="4" hidden="1">{#N/A,#N/A,FALSE,"Aging Summary";#N/A,#N/A,FALSE,"Ratio Analysis";#N/A,#N/A,FALSE,"Test 120 Day Accts";#N/A,#N/A,FALSE,"Tickmarks"}</definedName>
    <definedName name="jj" localSheetId="3" hidden="1">{#N/A,#N/A,FALSE,"Aging Summary";#N/A,#N/A,FALSE,"Ratio Analysis";#N/A,#N/A,FALSE,"Test 120 Day Accts";#N/A,#N/A,FALSE,"Tickmarks"}</definedName>
    <definedName name="jj" localSheetId="2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>#REF!</definedName>
    <definedName name="john">#REF!</definedName>
    <definedName name="K" localSheetId="4" hidden="1">{#N/A,#N/A,FALSE,"Aging Summary";#N/A,#N/A,FALSE,"Ratio Analysis";#N/A,#N/A,FALSE,"Test 120 Day Accts";#N/A,#N/A,FALSE,"Tickmarks"}</definedName>
    <definedName name="K" localSheetId="3" hidden="1">{#N/A,#N/A,FALSE,"Aging Summary";#N/A,#N/A,FALSE,"Ratio Analysis";#N/A,#N/A,FALSE,"Test 120 Day Accts";#N/A,#N/A,FALSE,"Tickmarks"}</definedName>
    <definedName name="K" localSheetId="2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FACTOR">#REF!</definedName>
    <definedName name="KK" localSheetId="4" hidden="1">{#N/A,#N/A,FALSE,"Aging Summary";#N/A,#N/A,FALSE,"Ratio Analysis";#N/A,#N/A,FALSE,"Test 120 Day Accts";#N/A,#N/A,FALSE,"Tickmarks"}</definedName>
    <definedName name="KK" localSheetId="3" hidden="1">{#N/A,#N/A,FALSE,"Aging Summary";#N/A,#N/A,FALSE,"Ratio Analysis";#N/A,#N/A,FALSE,"Test 120 Day Accts";#N/A,#N/A,FALSE,"Tickmarks"}</definedName>
    <definedName name="KK" localSheetId="2" hidden="1">{#N/A,#N/A,FALSE,"Aging Summary";#N/A,#N/A,FALSE,"Ratio Analysis";#N/A,#N/A,FALSE,"Test 120 Day Accts";#N/A,#N/A,FALSE,"Tickmarks"}</definedName>
    <definedName name="KK" hidden="1">{#N/A,#N/A,FALSE,"Aging Summary";#N/A,#N/A,FALSE,"Ratio Analysis";#N/A,#N/A,FALSE,"Test 120 Day Accts";#N/A,#N/A,FALSE,"Tickmarks"}</definedName>
    <definedName name="Kraft" localSheetId="4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localSheetId="3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localSheetId="2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" localSheetId="4" hidden="1">{#N/A,#N/A,FALSE,"Aging Summary";#N/A,#N/A,FALSE,"Ratio Analysis";#N/A,#N/A,FALSE,"Test 120 Day Accts";#N/A,#N/A,FALSE,"Tickmarks"}</definedName>
    <definedName name="l" localSheetId="3" hidden="1">{#N/A,#N/A,FALSE,"Aging Summary";#N/A,#N/A,FALSE,"Ratio Analysis";#N/A,#N/A,FALSE,"Test 120 Day Accts";#N/A,#N/A,FALSE,"Tickmarks"}</definedName>
    <definedName name="l" localSheetId="2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bourHours" localSheetId="3">#REF!</definedName>
    <definedName name="LabourHours">#REF!</definedName>
    <definedName name="labourlist">#REF!</definedName>
    <definedName name="Language" localSheetId="2">#REF!</definedName>
    <definedName name="Language" localSheetId="1">#REF!</definedName>
    <definedName name="Language">#REF!</definedName>
    <definedName name="LARGEUSER">#REF!</definedName>
    <definedName name="LARGEUSER_1">#REF!</definedName>
    <definedName name="LastSheet" hidden="1">"Total Bill Impacts_All Customer"</definedName>
    <definedName name="LASTYR">#REF!</definedName>
    <definedName name="lastyrcap">#REF!</definedName>
    <definedName name="lastyrop">#REF!</definedName>
    <definedName name="LBRYTD">OFFSET(#REF!,0,0,#REF!)</definedName>
    <definedName name="LCS">#REF!</definedName>
    <definedName name="LCSB">#REF!</definedName>
    <definedName name="LDC" localSheetId="2">#REF!</definedName>
    <definedName name="LDC" localSheetId="1">#REF!</definedName>
    <definedName name="LDC">#REF!</definedName>
    <definedName name="LDC_LIST">#REF!</definedName>
    <definedName name="LDCkWh" localSheetId="2">#REF!</definedName>
    <definedName name="LDCkWh" localSheetId="1">#REF!</definedName>
    <definedName name="LDCkWh">#REF!</definedName>
    <definedName name="LDCkWh2" localSheetId="2">#REF!</definedName>
    <definedName name="LDCkWh2" localSheetId="1">#REF!</definedName>
    <definedName name="LDCkWh2">#REF!</definedName>
    <definedName name="LDCkWh3" localSheetId="2">#REF!</definedName>
    <definedName name="LDCkWh3" localSheetId="1">#REF!</definedName>
    <definedName name="LDCkWh3">#REF!</definedName>
    <definedName name="LDCLoads" localSheetId="2">#REF!</definedName>
    <definedName name="LDCLoads" localSheetId="1">#REF!</definedName>
    <definedName name="LDCLoads">#REF!</definedName>
    <definedName name="LDCRates" localSheetId="2">#REF!</definedName>
    <definedName name="LDCRates" localSheetId="1">#REF!</definedName>
    <definedName name="LDCRates">#REF!</definedName>
    <definedName name="LDCRates2" localSheetId="2">#REF!</definedName>
    <definedName name="LDCRates2" localSheetId="1">#REF!</definedName>
    <definedName name="LDCRates2">#REF!</definedName>
    <definedName name="LEAD" localSheetId="2">#REF!</definedName>
    <definedName name="LEAD" localSheetId="1">#REF!</definedName>
    <definedName name="LEAD">#REF!</definedName>
    <definedName name="LEASHOLDIMPROV" localSheetId="2">#REF!</definedName>
    <definedName name="LEASHOLDIMPROV" localSheetId="1">#REF!</definedName>
    <definedName name="LEASHOLDIMPROV">#REF!</definedName>
    <definedName name="LHI_UL">#REF!</definedName>
    <definedName name="Life">#REF!</definedName>
    <definedName name="LIMIT">#REF!</definedName>
    <definedName name="LIN">#REF!</definedName>
    <definedName name="LINB">#REF!</definedName>
    <definedName name="list">#REF!,#REF!,#REF!,#REF!,#REF!,#REF!,#REF!,#REF!,#REF!,#REF!</definedName>
    <definedName name="List2001">#REF!,#REF!,#REF!,#REF!,#REF!,#REF!,#REF!,#REF!,#REF!,#REF!</definedName>
    <definedName name="listlist" hidden="1">#REF!</definedName>
    <definedName name="ListOffset" hidden="1">1</definedName>
    <definedName name="LKASFDH" hidden="1">#REF!</definedName>
    <definedName name="LLC">#REF!</definedName>
    <definedName name="LLCB">#REF!</definedName>
    <definedName name="LMA">#REF!</definedName>
    <definedName name="LMAB">#REF!</definedName>
    <definedName name="LME">#REF!</definedName>
    <definedName name="LMEB">#REF!</definedName>
    <definedName name="LoadForecast" localSheetId="2">#REF!</definedName>
    <definedName name="LoadForecast" localSheetId="1">#REF!</definedName>
    <definedName name="LoadForecast">#REF!</definedName>
    <definedName name="Loads" localSheetId="2">#REF!</definedName>
    <definedName name="Loads" localSheetId="1">#REF!</definedName>
    <definedName name="Loads">#REF!</definedName>
    <definedName name="Location">#REF!</definedName>
    <definedName name="LossFactors">#REF!</definedName>
    <definedName name="LU" localSheetId="2">#REF!</definedName>
    <definedName name="LU" localSheetId="1">#REF!</definedName>
    <definedName name="LU">#REF!</definedName>
    <definedName name="LYN" localSheetId="2">#REF!</definedName>
    <definedName name="LYN" localSheetId="1">#REF!</definedName>
    <definedName name="LYN">#REF!</definedName>
    <definedName name="m" localSheetId="4" hidden="1">{#N/A,#N/A,FALSE,"Aging Summary";#N/A,#N/A,FALSE,"Ratio Analysis";#N/A,#N/A,FALSE,"Test 120 Day Accts";#N/A,#N/A,FALSE,"Tickmarks"}</definedName>
    <definedName name="m" localSheetId="3" hidden="1">{#N/A,#N/A,FALSE,"Aging Summary";#N/A,#N/A,FALSE,"Ratio Analysis";#N/A,#N/A,FALSE,"Test 120 Day Accts";#N/A,#N/A,FALSE,"Tickmarks"}</definedName>
    <definedName name="m" localSheetId="2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ACRO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IN" localSheetId="2">#REF!</definedName>
    <definedName name="MAIN" localSheetId="1">#REF!</definedName>
    <definedName name="MAIN">#REF!</definedName>
    <definedName name="MAJTOOLCAPBUD" localSheetId="2">#REF!</definedName>
    <definedName name="MAJTOOLCAPBUD" localSheetId="1">#REF!</definedName>
    <definedName name="MAJTOOLCAPBUD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datoryTF">#REF!</definedName>
    <definedName name="MANEND">#REF!</definedName>
    <definedName name="Mann_kWAC">#REF!</definedName>
    <definedName name="Mann_kWDC">#REF!</definedName>
    <definedName name="Mann_OH">#REF!</definedName>
    <definedName name="Mann_Potential_Inv">#REF!</definedName>
    <definedName name="Mann_Total_Inv">#REF!</definedName>
    <definedName name="manNYbud">#REF!</definedName>
    <definedName name="manpower_costs">#REF!</definedName>
    <definedName name="manPYACT">#REF!</definedName>
    <definedName name="MANSTART">#REF!</definedName>
    <definedName name="Maple_kWAC">#REF!</definedName>
    <definedName name="Maple_kWDC">#REF!</definedName>
    <definedName name="Maple_OH">#REF!</definedName>
    <definedName name="Maple_Potential_Inv">#REF!</definedName>
    <definedName name="Maple_Total_Inv">#REF!</definedName>
    <definedName name="Market_Curve_Depreciation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x">#REF!</definedName>
    <definedName name="Max_Mat" localSheetId="2">#REF!</definedName>
    <definedName name="Max_Mat" localSheetId="1">#REF!</definedName>
    <definedName name="Max_Mat">#REF!</definedName>
    <definedName name="MBUD">#REF!</definedName>
    <definedName name="MCYR">#REF!</definedName>
    <definedName name="MEAStats">#REF!</definedName>
    <definedName name="METERCAPBUD" localSheetId="2">#REF!</definedName>
    <definedName name="METERCAPBUD" localSheetId="1">#REF!</definedName>
    <definedName name="METERCAPBUD">#REF!</definedName>
    <definedName name="metricbridge" localSheetId="4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" localSheetId="3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" localSheetId="2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localSheetId="4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localSheetId="3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localSheetId="2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ULoads" localSheetId="2">#REF!</definedName>
    <definedName name="MEULoads" localSheetId="1">#REF!</definedName>
    <definedName name="MEULoads">#REF!</definedName>
    <definedName name="MEUR" localSheetId="2">#REF!</definedName>
    <definedName name="MEUR" localSheetId="1">#REF!</definedName>
    <definedName name="MEUR">#REF!</definedName>
    <definedName name="MEURates" localSheetId="2">#REF!</definedName>
    <definedName name="MEURates" localSheetId="1">#REF!</definedName>
    <definedName name="MEURates">#REF!</definedName>
    <definedName name="MEURTXLoad" localSheetId="2">#REF!</definedName>
    <definedName name="MEURTXLoad" localSheetId="1">#REF!</definedName>
    <definedName name="MEURTXLoad">#REF!</definedName>
    <definedName name="MEURTXRate" localSheetId="2">#REF!</definedName>
    <definedName name="MEURTXRate" localSheetId="1">#REF!</definedName>
    <definedName name="MEURTXRate">#REF!</definedName>
    <definedName name="mil">#REF!</definedName>
    <definedName name="million">#REF!</definedName>
    <definedName name="MIN">"28"</definedName>
    <definedName name="MINI">#REF!</definedName>
    <definedName name="Minimum_Percent_Good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issingEmployees" localSheetId="3">#REF!</definedName>
    <definedName name="MissingEmployees">#REF!</definedName>
    <definedName name="Mississauga">#REF!</definedName>
    <definedName name="Mississauga___St._Catherines">#REF!</definedName>
    <definedName name="MM" hidden="1">#N/A</definedName>
    <definedName name="MMM">"MAR"</definedName>
    <definedName name="Mnum">#REF!</definedName>
    <definedName name="Model_Organization">#REF!</definedName>
    <definedName name="MofF" localSheetId="3">#REF!</definedName>
    <definedName name="MofF">#REF!</definedName>
    <definedName name="Month" localSheetId="3">#REF!</definedName>
    <definedName name="Month">#REF!</definedName>
    <definedName name="MONTH_A">#REF!</definedName>
    <definedName name="MONTH_LONG">#REF!</definedName>
    <definedName name="Month2">OFFSET(#REF!,0,0,2,#REF!)</definedName>
    <definedName name="MONTHS" localSheetId="2">#REF!</definedName>
    <definedName name="MONTHS" localSheetId="1">#REF!</definedName>
    <definedName name="MONTHS">#REF!</definedName>
    <definedName name="MonthVAR">OFFSET(INDEX(#REF!,#REF!),0,0,#REF!)</definedName>
    <definedName name="MonthVAR2">OFFSET(INDEX(#REF!,#REF!),0,0,1,5)</definedName>
    <definedName name="MonthVARYTD">OFFSET(INDEX(#REF!,#REF!),0,0,1,5)</definedName>
    <definedName name="MonthYTD">OFFSET(#REF!,0,0,#REF!)</definedName>
    <definedName name="MPYR">#REF!</definedName>
    <definedName name="MSColorIndexBegin">#REF!</definedName>
    <definedName name="MULT">#REF!</definedName>
    <definedName name="MUNICPCAPBUD" localSheetId="2">#REF!</definedName>
    <definedName name="MUNICPCAPBUD" localSheetId="1">#REF!</definedName>
    <definedName name="MUNICPCAPBUD">#REF!</definedName>
    <definedName name="MUNM">#REF!</definedName>
    <definedName name="n" localSheetId="2">#REF!</definedName>
    <definedName name="n" localSheetId="1">#REF!</definedName>
    <definedName name="n">#REF!</definedName>
    <definedName name="NBV">#REF!</definedName>
    <definedName name="NBV_DISPOSALS" localSheetId="2">#REF!</definedName>
    <definedName name="NBV_DISPOSALS" localSheetId="1">#REF!</definedName>
    <definedName name="NBV_DISPOSALS">#REF!</definedName>
    <definedName name="NCCA">#REF!</definedName>
    <definedName name="NE">OFFSET(#REF!,0,0,1,#REF!)</definedName>
    <definedName name="NEB">OFFSET(#REF!,0,0,1,#REF!)</definedName>
    <definedName name="NegTaxesOK">#REF!</definedName>
    <definedName name="NELDC_kWhs" localSheetId="2">#REF!</definedName>
    <definedName name="NELDC_kWhs" localSheetId="1">#REF!</definedName>
    <definedName name="NELDC_kWhs">#REF!</definedName>
    <definedName name="NELY">OFFSET(#REF!,0,0,1,#REF!)</definedName>
    <definedName name="NETINT">#REF!</definedName>
    <definedName name="NewAccts" localSheetId="3">#REF!</definedName>
    <definedName name="NewAccts">#REF!</definedName>
    <definedName name="NewAcctsEnd" localSheetId="3">#REF!</definedName>
    <definedName name="NewAcctsEnd">#REF!</definedName>
    <definedName name="NewAcctsStart" localSheetId="3">#REF!</definedName>
    <definedName name="NewAcctsStart">#REF!</definedName>
    <definedName name="newrates">#REF!</definedName>
    <definedName name="newrates2">#REF!</definedName>
    <definedName name="NNELDCkWhs" localSheetId="2">#REF!</definedName>
    <definedName name="NNELDCkWhs" localSheetId="1">#REF!</definedName>
    <definedName name="NNELDCkWhs">#REF!</definedName>
    <definedName name="nnn" localSheetId="2">#REF!</definedName>
    <definedName name="nnn" localSheetId="1">#REF!</definedName>
    <definedName name="nnn">#REF!</definedName>
    <definedName name="NONBENF">#REF!</definedName>
    <definedName name="NonPayment">#REF!</definedName>
    <definedName name="nonreg">#REF!</definedName>
    <definedName name="nonregf">#REF!</definedName>
    <definedName name="NorB">#REF!</definedName>
    <definedName name="NOTE">#REF!</definedName>
    <definedName name="note5d">#REF!</definedName>
    <definedName name="NOTETOP">#REF!</definedName>
    <definedName name="NumOfPCs">#REF!</definedName>
    <definedName name="NvsAnswerCol">"[B0096.xls]Sheet1!$A$8:$A$426"</definedName>
    <definedName name="NvsASD">"V2001-12-31"</definedName>
    <definedName name="NvsAutoDrillOk">"VN"</definedName>
    <definedName name="NvsElapsedTime">0.000189120364666451</definedName>
    <definedName name="NvsEndTime">37266.6058056713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BusUnit">"V"</definedName>
    <definedName name="NvsPanelEffdt">"V1901-01-01"</definedName>
    <definedName name="NvsPanelSetid">"V900"</definedName>
    <definedName name="NvsParentRef" localSheetId="2">#REF!</definedName>
    <definedName name="NvsParentRef" localSheetId="1">#REF!</definedName>
    <definedName name="NvsParentRef">#REF!</definedName>
    <definedName name="NvsReqBU">"V900"</definedName>
    <definedName name="NvsReqBUOnly">"VN"</definedName>
    <definedName name="NvsTransLed">"VN"</definedName>
    <definedName name="NvsTreeASD">"V2001-12-31"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PROJECT_ID">"OH_P300_TREE_VW"</definedName>
    <definedName name="NvsValTbl.RESOURCE_TYPE">"PROJ_RES_TYPE"</definedName>
    <definedName name="o" localSheetId="4" hidden="1">{#N/A,#N/A,FALSE,"New Depr Sch-150% DB";#N/A,#N/A,FALSE,"Cash Flows RLP";#N/A,#N/A,FALSE,"IRR";#N/A,#N/A,FALSE,"Proforma IS";#N/A,#N/A,FALSE,"Assumptions"}</definedName>
    <definedName name="o" localSheetId="3" hidden="1">{#N/A,#N/A,FALSE,"New Depr Sch-150% DB";#N/A,#N/A,FALSE,"Cash Flows RLP";#N/A,#N/A,FALSE,"IRR";#N/A,#N/A,FALSE,"Proforma IS";#N/A,#N/A,FALSE,"Assumptions"}</definedName>
    <definedName name="o" localSheetId="2" hidden="1">{#N/A,#N/A,FALSE,"New Depr Sch-150% DB";#N/A,#N/A,FALSE,"Cash Flows RLP";#N/A,#N/A,FALSE,"IRR";#N/A,#N/A,FALSE,"Proforma IS";#N/A,#N/A,FALSE,"Assumptions"}</definedName>
    <definedName name="o" hidden="1">{#N/A,#N/A,FALSE,"New Depr Sch-150% DB";#N/A,#N/A,FALSE,"Cash Flows RLP";#N/A,#N/A,FALSE,"IRR";#N/A,#N/A,FALSE,"Proforma IS";#N/A,#N/A,FALSE,"Assumptions"}</definedName>
    <definedName name="ODataRow" localSheetId="3">#REF!</definedName>
    <definedName name="ODataRow">#REF!</definedName>
    <definedName name="ODataRowStart" localSheetId="3">#REF!</definedName>
    <definedName name="ODataRowStart">#REF!</definedName>
    <definedName name="OEB_LIST">#REF!</definedName>
    <definedName name="OEB_Lookup">#REF!</definedName>
    <definedName name="OEBcodes">#REF!</definedName>
    <definedName name="OEBName" localSheetId="3">#REF!</definedName>
    <definedName name="OEBName">#REF!</definedName>
    <definedName name="OEConstraint10Yr1">#REF!</definedName>
    <definedName name="OEConstraint10Yr10">#REF!</definedName>
    <definedName name="OEConstraint10Yr2">#REF!</definedName>
    <definedName name="OEConstraint10Yr3">#REF!</definedName>
    <definedName name="OEConstraint10Yr4">#REF!</definedName>
    <definedName name="OEConstraint10Yr5">#REF!</definedName>
    <definedName name="OEConstraint10Yr6">#REF!</definedName>
    <definedName name="OEConstraint10Yr7">#REF!</definedName>
    <definedName name="OEConstraint10Yr8">#REF!</definedName>
    <definedName name="OEConstraint10Yr9">#REF!</definedName>
    <definedName name="OEConstraint11Yr1">#REF!</definedName>
    <definedName name="OEConstraint11Yr10">#REF!</definedName>
    <definedName name="OEConstraint11Yr2">#REF!</definedName>
    <definedName name="OEConstraint11Yr3">#REF!</definedName>
    <definedName name="OEConstraint11Yr4">#REF!</definedName>
    <definedName name="OEConstraint11Yr5">#REF!</definedName>
    <definedName name="OEConstraint11Yr6">#REF!</definedName>
    <definedName name="OEConstraint11Yr7">#REF!</definedName>
    <definedName name="OEConstraint11Yr8">#REF!</definedName>
    <definedName name="OEConstraint11Yr9">#REF!</definedName>
    <definedName name="OEConstraint12Yr1">#REF!</definedName>
    <definedName name="OEConstraint12Yr10">#REF!</definedName>
    <definedName name="OEConstraint12Yr2">#REF!</definedName>
    <definedName name="OEConstraint12Yr3">#REF!</definedName>
    <definedName name="OEConstraint12Yr4">#REF!</definedName>
    <definedName name="OEConstraint12Yr5">#REF!</definedName>
    <definedName name="OEConstraint12Yr6">#REF!</definedName>
    <definedName name="OEConstraint12Yr7">#REF!</definedName>
    <definedName name="OEConstraint12Yr8">#REF!</definedName>
    <definedName name="OEConstraint12Yr9">#REF!</definedName>
    <definedName name="OEConstraint13Yr1">#REF!</definedName>
    <definedName name="OEConstraint13Yr10">#REF!</definedName>
    <definedName name="OEConstraint13Yr2">#REF!</definedName>
    <definedName name="OEConstraint13Yr3">#REF!</definedName>
    <definedName name="OEConstraint13Yr4">#REF!</definedName>
    <definedName name="OEConstraint13Yr5">#REF!</definedName>
    <definedName name="OEConstraint13Yr6">#REF!</definedName>
    <definedName name="OEConstraint13Yr7">#REF!</definedName>
    <definedName name="OEConstraint13Yr8">#REF!</definedName>
    <definedName name="OEConstraint13Yr9">#REF!</definedName>
    <definedName name="OEConstraint1Yr1">#REF!</definedName>
    <definedName name="OEConstraint1Yr10">#REF!</definedName>
    <definedName name="OEConstraint1Yr2">#REF!</definedName>
    <definedName name="OEConstraint1Yr3">#REF!</definedName>
    <definedName name="OEConstraint1Yr4">#REF!</definedName>
    <definedName name="OEConstraint1Yr5">#REF!</definedName>
    <definedName name="OEConstraint1Yr6">#REF!</definedName>
    <definedName name="OEConstraint1Yr7">#REF!</definedName>
    <definedName name="OEConstraint1Yr8">#REF!</definedName>
    <definedName name="OEConstraint1Yr9">#REF!</definedName>
    <definedName name="OEConstraint2Yr1">#REF!</definedName>
    <definedName name="OEConstraint2Yr10">#REF!</definedName>
    <definedName name="OEConstraint2Yr2">#REF!</definedName>
    <definedName name="OEConstraint2Yr3">#REF!</definedName>
    <definedName name="OEConstraint2Yr4">#REF!</definedName>
    <definedName name="OEConstraint2Yr5">#REF!</definedName>
    <definedName name="OEConstraint2Yr6">#REF!</definedName>
    <definedName name="OEConstraint2Yr7">#REF!</definedName>
    <definedName name="OEConstraint2Yr8">#REF!</definedName>
    <definedName name="OEConstraint2Yr9">#REF!</definedName>
    <definedName name="OEConstraint3Yr1">#REF!</definedName>
    <definedName name="OEConstraint3Yr10">#REF!</definedName>
    <definedName name="OEConstraint3Yr2">#REF!</definedName>
    <definedName name="OEConstraint3Yr3">#REF!</definedName>
    <definedName name="OEConstraint3Yr4">#REF!</definedName>
    <definedName name="OEConstraint3Yr5">#REF!</definedName>
    <definedName name="OEConstraint3Yr6">#REF!</definedName>
    <definedName name="OEConstraint3Yr7">#REF!</definedName>
    <definedName name="OEConstraint3Yr8">#REF!</definedName>
    <definedName name="OEConstraint3Yr9">#REF!</definedName>
    <definedName name="OEConstraint4Yr1">#REF!</definedName>
    <definedName name="OEConstraint4Yr10">#REF!</definedName>
    <definedName name="OEConstraint4Yr2">#REF!</definedName>
    <definedName name="OEConstraint4Yr3">#REF!</definedName>
    <definedName name="OEConstraint4Yr4">#REF!</definedName>
    <definedName name="OEConstraint4Yr5">#REF!</definedName>
    <definedName name="OEConstraint4Yr6">#REF!</definedName>
    <definedName name="OEConstraint4Yr7">#REF!</definedName>
    <definedName name="OEConstraint4Yr8">#REF!</definedName>
    <definedName name="OEConstraint4Yr9">#REF!</definedName>
    <definedName name="OEConstraint5Yr1">#REF!</definedName>
    <definedName name="OEConstraint5Yr10">#REF!</definedName>
    <definedName name="OEConstraint5Yr2">#REF!</definedName>
    <definedName name="OEConstraint5Yr3">#REF!</definedName>
    <definedName name="OEConstraint5Yr4">#REF!</definedName>
    <definedName name="OEConstraint5Yr5">#REF!</definedName>
    <definedName name="OEConstraint5Yr6">#REF!</definedName>
    <definedName name="OEConstraint5Yr7">#REF!</definedName>
    <definedName name="OEConstraint5Yr8">#REF!</definedName>
    <definedName name="OEConstraint5Yr9">#REF!</definedName>
    <definedName name="OEConstraint6Yr1">#REF!</definedName>
    <definedName name="OEConstraint6Yr10">#REF!</definedName>
    <definedName name="OEConstraint6Yr2">#REF!</definedName>
    <definedName name="OEConstraint6Yr3">#REF!</definedName>
    <definedName name="OEConstraint6Yr4">#REF!</definedName>
    <definedName name="OEConstraint6Yr5">#REF!</definedName>
    <definedName name="OEConstraint6Yr6">#REF!</definedName>
    <definedName name="OEConstraint6Yr7">#REF!</definedName>
    <definedName name="OEConstraint6Yr8">#REF!</definedName>
    <definedName name="OEConstraint6Yr9">#REF!</definedName>
    <definedName name="OEConstraint7Yr1">#REF!</definedName>
    <definedName name="OEConstraint7Yr10">#REF!</definedName>
    <definedName name="OEConstraint7Yr2">#REF!</definedName>
    <definedName name="OEConstraint7Yr3">#REF!</definedName>
    <definedName name="OEConstraint7Yr4">#REF!</definedName>
    <definedName name="OEConstraint7Yr5">#REF!</definedName>
    <definedName name="OEConstraint7Yr6">#REF!</definedName>
    <definedName name="OEConstraint7Yr7">#REF!</definedName>
    <definedName name="OEConstraint7Yr8">#REF!</definedName>
    <definedName name="OEConstraint7Yr9">#REF!</definedName>
    <definedName name="OEConstraint8Yr1">#REF!</definedName>
    <definedName name="OEConstraint8Yr10">#REF!</definedName>
    <definedName name="OEConstraint8Yr2">#REF!</definedName>
    <definedName name="OEConstraint8Yr3">#REF!</definedName>
    <definedName name="OEConstraint8Yr4">#REF!</definedName>
    <definedName name="OEConstraint8Yr5">#REF!</definedName>
    <definedName name="OEConstraint8Yr6">#REF!</definedName>
    <definedName name="OEConstraint8Yr7">#REF!</definedName>
    <definedName name="OEConstraint8Yr8">#REF!</definedName>
    <definedName name="OEConstraint8Yr9">#REF!</definedName>
    <definedName name="OEConstraint9Yr1">#REF!</definedName>
    <definedName name="OEConstraint9Yr10">#REF!</definedName>
    <definedName name="OEConstraint9Yr2">#REF!</definedName>
    <definedName name="OEConstraint9Yr3">#REF!</definedName>
    <definedName name="OEConstraint9Yr4">#REF!</definedName>
    <definedName name="OEConstraint9Yr5">#REF!</definedName>
    <definedName name="OEConstraint9Yr6">#REF!</definedName>
    <definedName name="OEConstraint9Yr7">#REF!</definedName>
    <definedName name="OEConstraint9Yr8">#REF!</definedName>
    <definedName name="OEConstraint9Yr9">#REF!</definedName>
    <definedName name="OEOptimized1">#REF!</definedName>
    <definedName name="OEOptimized10">#REF!</definedName>
    <definedName name="OEOptimized11">#REF!</definedName>
    <definedName name="OEOptimized12">#REF!</definedName>
    <definedName name="OEOptimized13">#REF!</definedName>
    <definedName name="OEOptimized2">#REF!</definedName>
    <definedName name="OEOptimized3">#REF!</definedName>
    <definedName name="OEOptimized4">#REF!</definedName>
    <definedName name="OEOptimized5">#REF!</definedName>
    <definedName name="OEOptimized6">#REF!</definedName>
    <definedName name="OEOptimized7">#REF!</definedName>
    <definedName name="OEOptimized8">#REF!</definedName>
    <definedName name="OEOptimized9">#REF!</definedName>
    <definedName name="OEquipment" localSheetId="3">#REF!</definedName>
    <definedName name="OEquipment">#REF!</definedName>
    <definedName name="OESolverUnitsSelected">#REF!</definedName>
    <definedName name="OFFEQPCAPBUD" localSheetId="2">#REF!</definedName>
    <definedName name="OFFEQPCAPBUD" localSheetId="1">#REF!</definedName>
    <definedName name="OFFEQPCAPBUD">#REF!</definedName>
    <definedName name="OFFLEASCAPBUD" localSheetId="2">#REF!</definedName>
    <definedName name="OFFLEASCAPBUD" localSheetId="1">#REF!</definedName>
    <definedName name="OFFLEASCAPBUD">#REF!</definedName>
    <definedName name="OHLINCAPBUD" localSheetId="2">#REF!</definedName>
    <definedName name="OHLINCAPBUD" localSheetId="1">#REF!</definedName>
    <definedName name="OHLINCAPBUD">#REF!</definedName>
    <definedName name="oi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nventory" localSheetId="3">#REF!</definedName>
    <definedName name="OInventory">#REF!</definedName>
    <definedName name="OLabour" localSheetId="3">#REF!</definedName>
    <definedName name="OLabour">#REF!</definedName>
    <definedName name="Old_Print_Area_A" localSheetId="2">#REF!</definedName>
    <definedName name="Old_Print_Area_A" localSheetId="1">#REF!</definedName>
    <definedName name="Old_Print_Area_A">#REF!</definedName>
    <definedName name="OMACAP">#REF!</definedName>
    <definedName name="ONT_STATS" localSheetId="2">#REF!</definedName>
    <definedName name="ONT_STATS" localSheetId="1">#REF!</definedName>
    <definedName name="ONT_STATS">#REF!</definedName>
    <definedName name="oo" localSheetId="4" hidden="1">{#N/A,#N/A,FALSE,"Aging Summary";#N/A,#N/A,FALSE,"Ratio Analysis";#N/A,#N/A,FALSE,"Test 120 Day Accts";#N/A,#N/A,FALSE,"Tickmarks"}</definedName>
    <definedName name="oo" localSheetId="3" hidden="1">{#N/A,#N/A,FALSE,"Aging Summary";#N/A,#N/A,FALSE,"Ratio Analysis";#N/A,#N/A,FALSE,"Test 120 Day Accts";#N/A,#N/A,FALSE,"Tickmarks"}</definedName>
    <definedName name="oo" localSheetId="2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ACR">OFFSET(#REF!,0,0,1,#REF!)</definedName>
    <definedName name="OPACRBGT">OFFSET(#REF!,0,0,1,#REF!)</definedName>
    <definedName name="OpCosts10" localSheetId="3">#REF!</definedName>
    <definedName name="OpCosts10">#REF!</definedName>
    <definedName name="OpCostsAG30" localSheetId="3">#REF!</definedName>
    <definedName name="OpCostsAG30">#REF!</definedName>
    <definedName name="OpCostsCC30" localSheetId="3">#REF!</definedName>
    <definedName name="OpCostsCC30">#REF!</definedName>
    <definedName name="OPERATING">#REF!</definedName>
    <definedName name="OPERATING_TOWN" localSheetId="2">#REF!</definedName>
    <definedName name="OPERATING_TOWN" localSheetId="1">#REF!</definedName>
    <definedName name="OPERATING_TOWN">#REF!</definedName>
    <definedName name="OPERATINGDIRECT" localSheetId="2">#REF!</definedName>
    <definedName name="OPERATINGDIRECT" localSheetId="1">#REF!</definedName>
    <definedName name="OPERATINGDIRECT">#REF!</definedName>
    <definedName name="OPERST_VARIANCE">#REF!</definedName>
    <definedName name="OpgTotals1" localSheetId="3">#REF!</definedName>
    <definedName name="OpgTotals1">#REF!</definedName>
    <definedName name="OpgTotals2" localSheetId="3">#REF!</definedName>
    <definedName name="OpgTotals2">#REF!</definedName>
    <definedName name="OpgTotals3" localSheetId="3">#REF!</definedName>
    <definedName name="OpgTotals3">#REF!</definedName>
    <definedName name="OpgTotals4" localSheetId="3">#REF!</definedName>
    <definedName name="OpgTotals4">#REF!</definedName>
    <definedName name="OpgTotals5" localSheetId="3">#REF!</definedName>
    <definedName name="OpgTotals5">#REF!</definedName>
    <definedName name="OpgTotals6" localSheetId="3">#REF!</definedName>
    <definedName name="OpgTotals6">#REF!</definedName>
    <definedName name="OpgTotals7" localSheetId="3">#REF!</definedName>
    <definedName name="OpgTotals7">#REF!</definedName>
    <definedName name="OpgTotals8" localSheetId="3">#REF!</definedName>
    <definedName name="OpgTotals8">#REF!</definedName>
    <definedName name="OpsTrialBalance" localSheetId="2">#REF!</definedName>
    <definedName name="OpsTrialBalance" localSheetId="1">#REF!</definedName>
    <definedName name="OpsTrialBalance">#REF!</definedName>
    <definedName name="opsupplier">#REF!</definedName>
    <definedName name="OPtimizationAnalysisStart">#REF!</definedName>
    <definedName name="OptimizedValue">#REF!</definedName>
    <definedName name="OQLIB">"QUSRSYS"</definedName>
    <definedName name="OQNAM">"COMPLEO"</definedName>
    <definedName name="OR">OFFSET(#REF!,0,0,1,#REF!)</definedName>
    <definedName name="Order" hidden="1">255</definedName>
    <definedName name="OrderCount">#REF!</definedName>
    <definedName name="ORLY">OFFSET(#REF!,0,0,1,#REF!)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RateCharges">#REF!</definedName>
    <definedName name="OTHERYTD">OFFSET(#REF!,0,0,#REF!)</definedName>
    <definedName name="othNYbud">#REF!</definedName>
    <definedName name="othPYACT">#REF!</definedName>
    <definedName name="OTHSTART">#REF!</definedName>
    <definedName name="OTotalsRow" localSheetId="3">#REF!</definedName>
    <definedName name="OTotalsRow">#REF!</definedName>
    <definedName name="OUploadData" localSheetId="3">#REF!</definedName>
    <definedName name="OUploadData">#REF!</definedName>
    <definedName name="overhead">#REF!</definedName>
    <definedName name="OZZ_kWAC">#REF!</definedName>
    <definedName name="OZZ_kWDC">#REF!</definedName>
    <definedName name="OZZ_OH">#REF!</definedName>
    <definedName name="OZZ_Potential_Inv">#REF!</definedName>
    <definedName name="OZZ_Total_Inv">#REF!</definedName>
    <definedName name="p" localSheetId="4" hidden="1">{#N/A,#N/A,FALSE,"Aging Summary";#N/A,#N/A,FALSE,"Ratio Analysis";#N/A,#N/A,FALSE,"Test 120 Day Accts";#N/A,#N/A,FALSE,"Tickmarks"}</definedName>
    <definedName name="p" localSheetId="3" hidden="1">{#N/A,#N/A,FALSE,"Aging Summary";#N/A,#N/A,FALSE,"Ratio Analysis";#N/A,#N/A,FALSE,"Test 120 Day Accts";#N/A,#N/A,FALSE,"Tickmarks"}</definedName>
    <definedName name="p" localSheetId="2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age_Count" localSheetId="2">#REF!</definedName>
    <definedName name="Page_Count" localSheetId="1">#REF!</definedName>
    <definedName name="Page_Count">#REF!</definedName>
    <definedName name="page3">#REF!</definedName>
    <definedName name="page7a">#REF!</definedName>
    <definedName name="PageAll">#REF!,#REF!,#REF!,#REF!,#REF!,#REF!,#REF!,#REF!,#REF!</definedName>
    <definedName name="PagePart">#REF!,#REF!,#REF!,#REF!</definedName>
    <definedName name="Pages2000a">#REF!,#REF!,#REF!,#REF!,#REF!,#REF!</definedName>
    <definedName name="Pages2000b">#REF!,#REF!,#REF!,#REF!,#REF!,#REF!,#REF!</definedName>
    <definedName name="PagesAll">#REF!,#REF!,#REF!,#REF!,#REF!,#REF!,#REF!,#REF!,#REF!,#REF!,#REF!,#REF!</definedName>
    <definedName name="PAGEW">"132"</definedName>
    <definedName name="Pal_Workbook_GUID" hidden="1">"CJIDBG9LAGS8VPF2DQK4XUW3"</definedName>
    <definedName name="PBT">#REF!</definedName>
    <definedName name="PC">#REF!</definedName>
    <definedName name="PCDAT">"3/7/2012"</definedName>
    <definedName name="PCDAY">"07"</definedName>
    <definedName name="PCDT2">"20120307"</definedName>
    <definedName name="PCMON">"03"</definedName>
    <definedName name="PCTIM">"12:28:39 PM"</definedName>
    <definedName name="PCYEA">"2012"</definedName>
    <definedName name="PeerGroup1">#REF!</definedName>
    <definedName name="PeerGroup2">#REF!</definedName>
    <definedName name="PeerGroup3">#REF!</definedName>
    <definedName name="PeerGroup4">#REF!</definedName>
    <definedName name="PeerGroup5">#REF!</definedName>
    <definedName name="PeerGroup6">#REF!</definedName>
    <definedName name="pemployee">#REF!</definedName>
    <definedName name="PEP">#REF!</definedName>
    <definedName name="Percent_Area">#REF!,#REF!,#REF!,#REF!</definedName>
    <definedName name="Percent_Surviving">INDEX(#REF!,MATCH(ROUND(#REF!/#REF!*100,0),#REF!,0))</definedName>
    <definedName name="PERFORM">#REF!</definedName>
    <definedName name="PERIOD">"PERIOD  JAN 2015"</definedName>
    <definedName name="PERIOD_CUTOFF">#REF!</definedName>
    <definedName name="PG" localSheetId="4">(1+Real_Return)^Probable_Life-1</definedName>
    <definedName name="PG" localSheetId="3">(1+Real_Return)^Probable_Life-1</definedName>
    <definedName name="PG" localSheetId="2">(1+Real_Return)^Probable_Life-1</definedName>
    <definedName name="PG" localSheetId="0">(1+#REF!)^Probable_Life-1</definedName>
    <definedName name="PG">(1+Real_Return)^Probable_Life-1</definedName>
    <definedName name="PGM">"GL06C"</definedName>
    <definedName name="PIVA">#REF!</definedName>
    <definedName name="PorW">#REF!</definedName>
    <definedName name="pp" localSheetId="4" hidden="1">{#N/A,#N/A,FALSE,"Aging Summary";#N/A,#N/A,FALSE,"Ratio Analysis";#N/A,#N/A,FALSE,"Test 120 Day Accts";#N/A,#N/A,FALSE,"Tickmarks"}</definedName>
    <definedName name="pp" localSheetId="3" hidden="1">{#N/A,#N/A,FALSE,"Aging Summary";#N/A,#N/A,FALSE,"Ratio Analysis";#N/A,#N/A,FALSE,"Test 120 Day Accts";#N/A,#N/A,FALSE,"Tickmarks"}</definedName>
    <definedName name="pp" localSheetId="2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PREPAIDS" localSheetId="2">#REF!</definedName>
    <definedName name="PREPAIDS" localSheetId="1">#REF!</definedName>
    <definedName name="PREPAIDS">#REF!</definedName>
    <definedName name="PriceCapParams">#REF!</definedName>
    <definedName name="primary">#REF!,#REF!,#REF!</definedName>
    <definedName name="prin" localSheetId="2">#REF!</definedName>
    <definedName name="prin" localSheetId="1">#REF!</definedName>
    <definedName name="prin">#REF!</definedName>
    <definedName name="Print" localSheetId="3">#REF!</definedName>
    <definedName name="Print">#REF!</definedName>
    <definedName name="Print_1" localSheetId="2">#REF!</definedName>
    <definedName name="Print_1" localSheetId="1">#REF!</definedName>
    <definedName name="Print_1">#REF!</definedName>
    <definedName name="Print_2" localSheetId="2">#REF!</definedName>
    <definedName name="Print_2" localSheetId="1">#REF!</definedName>
    <definedName name="Print_2">#REF!</definedName>
    <definedName name="_xlnm.Print_Area" localSheetId="3">'Guelph (2017 Year-end)'!$A$1:$P$81</definedName>
    <definedName name="_xlnm.Print_Area" localSheetId="2">#REF!</definedName>
    <definedName name="_xlnm.Print_Area" localSheetId="1">#REF!</definedName>
    <definedName name="_xlnm.Print_Area">#REF!</definedName>
    <definedName name="Print_Area2">#REF!</definedName>
    <definedName name="print_end">#REF!</definedName>
    <definedName name="Print_List" localSheetId="2">#REF!</definedName>
    <definedName name="Print_List" localSheetId="1">#REF!</definedName>
    <definedName name="Print_List">#REF!</definedName>
    <definedName name="PRINT_OPTIONS" localSheetId="2">#REF!</definedName>
    <definedName name="PRINT_OPTIONS" localSheetId="1">#REF!</definedName>
    <definedName name="PRINT_OPTIONS">#REF!</definedName>
    <definedName name="Print_Preview" localSheetId="2">#REF!</definedName>
    <definedName name="Print_Preview" localSheetId="1">#REF!</definedName>
    <definedName name="Print_Preview">#REF!</definedName>
    <definedName name="_xlnm.Print_Titles" localSheetId="2">'Guelph (2018 Year-end)'!$1:$7</definedName>
    <definedName name="_xlnm.Print_Titles">#N/A</definedName>
    <definedName name="Print1">#REF!</definedName>
    <definedName name="Print2">#REF!</definedName>
    <definedName name="PRINT2000" localSheetId="2">#REF!</definedName>
    <definedName name="PRINT2000" localSheetId="1">#REF!</definedName>
    <definedName name="PRINT2000">#REF!</definedName>
    <definedName name="Print3">#REF!</definedName>
    <definedName name="Print4">#REF!</definedName>
    <definedName name="Print5">#REF!</definedName>
    <definedName name="Print6">#REF!</definedName>
    <definedName name="PRINT93" localSheetId="2">#REF!</definedName>
    <definedName name="PRINT93" localSheetId="1">#REF!</definedName>
    <definedName name="PRINT93">#REF!</definedName>
    <definedName name="PRINT94" localSheetId="2">#REF!</definedName>
    <definedName name="PRINT94" localSheetId="1">#REF!</definedName>
    <definedName name="PRINT94">#REF!</definedName>
    <definedName name="PRINT95" localSheetId="2">#REF!</definedName>
    <definedName name="PRINT95" localSheetId="1">#REF!</definedName>
    <definedName name="PRINT95">#REF!</definedName>
    <definedName name="PRINT96" localSheetId="2">#REF!</definedName>
    <definedName name="PRINT96" localSheetId="1">#REF!</definedName>
    <definedName name="PRINT96">#REF!</definedName>
    <definedName name="PRINT97" localSheetId="2">#REF!</definedName>
    <definedName name="PRINT97" localSheetId="1">#REF!</definedName>
    <definedName name="PRINT97">#REF!</definedName>
    <definedName name="PRINT98" localSheetId="2">#REF!</definedName>
    <definedName name="PRINT98" localSheetId="1">#REF!</definedName>
    <definedName name="PRINT98">#REF!</definedName>
    <definedName name="PRINT99" localSheetId="2">#REF!</definedName>
    <definedName name="PRINT99" localSheetId="1">#REF!</definedName>
    <definedName name="PRINT99">#REF!</definedName>
    <definedName name="PRINTALL">#REF!</definedName>
    <definedName name="PrintAP">#REF!</definedName>
    <definedName name="PrintAR">#REF!</definedName>
    <definedName name="PRINTCCAMORTIZN" localSheetId="2">#REF!</definedName>
    <definedName name="PRINTCCAMORTIZN" localSheetId="1">#REF!</definedName>
    <definedName name="PRINTCCAMORTIZN">#REF!</definedName>
    <definedName name="Printpref">#REF!</definedName>
    <definedName name="PRINTPROJN" localSheetId="2">#REF!</definedName>
    <definedName name="PRINTPROJN" localSheetId="1">#REF!</definedName>
    <definedName name="PRINTPROJN">#REF!</definedName>
    <definedName name="PRINTSCH" localSheetId="2">#REF!</definedName>
    <definedName name="PRINTSCH" localSheetId="1">#REF!</definedName>
    <definedName name="PRINTSCH">#REF!</definedName>
    <definedName name="PRIOR">" 5"</definedName>
    <definedName name="PRNTAREA" localSheetId="2">#REF!</definedName>
    <definedName name="PRNTAREA" localSheetId="1">#REF!</definedName>
    <definedName name="PRNTAREA">#REF!</definedName>
    <definedName name="PROGRAM">"GRWO144"</definedName>
    <definedName name="Proj01" localSheetId="3">#REF!</definedName>
    <definedName name="Proj01">#REF!</definedName>
    <definedName name="Proj01_CopyOH1" localSheetId="3">#REF!</definedName>
    <definedName name="Proj01_CopyOH1">#REF!</definedName>
    <definedName name="Proj01_CopyOH2" localSheetId="3">#REF!</definedName>
    <definedName name="Proj01_CopyOH2">#REF!</definedName>
    <definedName name="Proj01_CopyOH3" localSheetId="3">#REF!</definedName>
    <definedName name="Proj01_CopyOH3">#REF!</definedName>
    <definedName name="Proj01_CopyOH4" localSheetId="3">#REF!</definedName>
    <definedName name="Proj01_CopyOH4">#REF!</definedName>
    <definedName name="Proj01_CopyOH5" localSheetId="3">#REF!</definedName>
    <definedName name="Proj01_CopyOH5">#REF!</definedName>
    <definedName name="Proj01_CopyOH6" localSheetId="3">#REF!</definedName>
    <definedName name="Proj01_CopyOH6">#REF!</definedName>
    <definedName name="Proj01_CopyRange1" localSheetId="3">#REF!</definedName>
    <definedName name="Proj01_CopyRange1">#REF!</definedName>
    <definedName name="Proj01_CopyRange2" localSheetId="3">#REF!</definedName>
    <definedName name="Proj01_CopyRange2">#REF!</definedName>
    <definedName name="Proj01_CopyRange3" localSheetId="3">#REF!</definedName>
    <definedName name="Proj01_CopyRange3">#REF!</definedName>
    <definedName name="Proj01_CopyUG1" localSheetId="3">#REF!</definedName>
    <definedName name="Proj01_CopyUG1">#REF!</definedName>
    <definedName name="Proj01_CopyUG2" localSheetId="3">#REF!</definedName>
    <definedName name="Proj01_CopyUG2">#REF!</definedName>
    <definedName name="Proj01_CopyUG3" localSheetId="3">#REF!</definedName>
    <definedName name="Proj01_CopyUG3">#REF!</definedName>
    <definedName name="Proj01_CopyUG4" localSheetId="3">#REF!</definedName>
    <definedName name="Proj01_CopyUG4">#REF!</definedName>
    <definedName name="Proj01_CopyUG5" localSheetId="3">#REF!</definedName>
    <definedName name="Proj01_CopyUG5">#REF!</definedName>
    <definedName name="Proj01_CopyUG6" localSheetId="3">#REF!</definedName>
    <definedName name="Proj01_CopyUG6">#REF!</definedName>
    <definedName name="Proj01_CopyUG7" localSheetId="3">#REF!</definedName>
    <definedName name="Proj01_CopyUG7">#REF!</definedName>
    <definedName name="PROJECT">#REF!</definedName>
    <definedName name="ProjectCount">#REF!</definedName>
    <definedName name="projectemployee">#REF!</definedName>
    <definedName name="projectname">#REF!</definedName>
    <definedName name="PROPERTYTAX" localSheetId="2">#REF!</definedName>
    <definedName name="PROPERTYTAX" localSheetId="1">#REF!</definedName>
    <definedName name="PROPERTYTAX">#REF!</definedName>
    <definedName name="PROPTAX" localSheetId="2">#REF!</definedName>
    <definedName name="PROPTAX" localSheetId="1">#REF!</definedName>
    <definedName name="PROPTAX">#REF!</definedName>
    <definedName name="PROTAX" localSheetId="2">#REF!</definedName>
    <definedName name="PROTAX" localSheetId="1">#REF!</definedName>
    <definedName name="PROTAX">#REF!</definedName>
    <definedName name="Prudential_2002" localSheetId="2">#REF!</definedName>
    <definedName name="Prudential_2002" localSheetId="1">#REF!</definedName>
    <definedName name="Prudential_2002">#REF!</definedName>
    <definedName name="Prudential_2003" localSheetId="2">#REF!</definedName>
    <definedName name="Prudential_2003" localSheetId="1">#REF!</definedName>
    <definedName name="Prudential_2003">#REF!</definedName>
    <definedName name="PS_kWAC">#REF!</definedName>
    <definedName name="PS_kWDC">#REF!</definedName>
    <definedName name="PS_OH">#REF!</definedName>
    <definedName name="PS_Total_Inv">#REF!</definedName>
    <definedName name="PT">#N/A</definedName>
    <definedName name="PTI">#REF!</definedName>
    <definedName name="PV_Rate" localSheetId="2">#REF!</definedName>
    <definedName name="PV_Rate" localSheetId="1">#REF!</definedName>
    <definedName name="PV_Rate">#REF!</definedName>
    <definedName name="PVFloorCost">#REF!</definedName>
    <definedName name="PVStartCost">#REF!</definedName>
    <definedName name="Q_Exl_Payroll_W" localSheetId="3">#REF!</definedName>
    <definedName name="Q_Exl_Payroll_W">#REF!</definedName>
    <definedName name="q1bpe">#REF!</definedName>
    <definedName name="qbs_table" localSheetId="2">#REF!</definedName>
    <definedName name="qbs_table" localSheetId="1">#REF!</definedName>
    <definedName name="qbs_table">#REF!</definedName>
    <definedName name="Qend">#REF!</definedName>
    <definedName name="QEWR" localSheetId="4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" localSheetId="3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" localSheetId="2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UARTER">#REF!</definedName>
    <definedName name="R_" localSheetId="2">#REF!</definedName>
    <definedName name="R_" localSheetId="1">#REF!</definedName>
    <definedName name="R_">#REF!</definedName>
    <definedName name="RADIO_PHONE" localSheetId="2">#REF!</definedName>
    <definedName name="RADIO_PHONE" localSheetId="1">#REF!</definedName>
    <definedName name="RADIO_PHONE">#REF!</definedName>
    <definedName name="RADIOCAPBUD" localSheetId="2">#REF!</definedName>
    <definedName name="RADIOCAPBUD" localSheetId="1">#REF!</definedName>
    <definedName name="RADIOCAPBUD">#REF!</definedName>
    <definedName name="range1" localSheetId="2">#REF!</definedName>
    <definedName name="range1" localSheetId="1">#REF!</definedName>
    <definedName name="range1">#REF!</definedName>
    <definedName name="Rate_Class">#REF!</definedName>
    <definedName name="Rate_Riders">#REF!</definedName>
    <definedName name="Rate100">#REF!</definedName>
    <definedName name="Rate125">#REF!</definedName>
    <definedName name="Rate25">#REF!</definedName>
    <definedName name="Rate50">#REF!</definedName>
    <definedName name="Rate80">#REF!</definedName>
    <definedName name="Ratebase">#REF!</definedName>
    <definedName name="ratedescription">#REF!</definedName>
    <definedName name="RateLookup" localSheetId="2">#REF!</definedName>
    <definedName name="RateLookup" localSheetId="1">#REF!</definedName>
    <definedName name="RateLookup">#REF!</definedName>
    <definedName name="RatesScenarios" localSheetId="2">#REF!</definedName>
    <definedName name="RatesScenarios" localSheetId="1">#REF!</definedName>
    <definedName name="RatesScenarios">#REF!</definedName>
    <definedName name="RBU" localSheetId="2">#REF!</definedName>
    <definedName name="RBU" localSheetId="1">#REF!</definedName>
    <definedName name="RBU">#REF!</definedName>
    <definedName name="RCN">#REF!</definedName>
    <definedName name="RCN_Weighted_Age">#REF!</definedName>
    <definedName name="RCN_Weighted_Book_Life">#REF!</definedName>
    <definedName name="RCN_Weighted_NUL">#REF!</definedName>
    <definedName name="RCN_Weighted_RUL">#REF!</definedName>
    <definedName name="Real_Return">#REF!</definedName>
    <definedName name="rearrange95">#REF!,#REF!,#REF!</definedName>
    <definedName name="REASON_CODES">#REF!</definedName>
    <definedName name="RebaseYear">#REF!</definedName>
    <definedName name="Recalculation_Flag" localSheetId="2">#REF!</definedName>
    <definedName name="Recalculation_Flag" localSheetId="1">#REF!</definedName>
    <definedName name="Recalculation_Flag">#REF!</definedName>
    <definedName name="Recover">#REF!</definedName>
    <definedName name="REIMBURSE" localSheetId="2">#REF!</definedName>
    <definedName name="REIMBURSE" localSheetId="1">#REF!</definedName>
    <definedName name="REIMBURSE">#REF!</definedName>
    <definedName name="REIMBURSET" localSheetId="2">#REF!</definedName>
    <definedName name="REIMBURSET" localSheetId="1">#REF!</definedName>
    <definedName name="REIMBURSET">#REF!</definedName>
    <definedName name="Renewal_Detail" localSheetId="3">#REF!</definedName>
    <definedName name="Renewal_Detail">#REF!</definedName>
    <definedName name="Report_Date">#REF!</definedName>
    <definedName name="Report_Month">#REF!</definedName>
    <definedName name="res">#REF!</definedName>
    <definedName name="RESIDENT_1">#REF!</definedName>
    <definedName name="RESIDENTIAL">#REF!</definedName>
    <definedName name="RESIDENTIAL_1">#REF!</definedName>
    <definedName name="ret" localSheetId="2">#REF!</definedName>
    <definedName name="ret" localSheetId="1">#REF!</definedName>
    <definedName name="ret">#REF!</definedName>
    <definedName name="Retailers_1505" localSheetId="2">#REF!</definedName>
    <definedName name="Retailers_1505" localSheetId="1">#REF!</definedName>
    <definedName name="Retailers_1505">#REF!</definedName>
    <definedName name="RetailRates" localSheetId="2">#REF!</definedName>
    <definedName name="RetailRates" localSheetId="1">#REF!</definedName>
    <definedName name="RetailRates">#REF!</definedName>
    <definedName name="RETAIN" localSheetId="2">#REF!</definedName>
    <definedName name="RETAIN" localSheetId="1">#REF!</definedName>
    <definedName name="RETAIN">#REF!</definedName>
    <definedName name="Retearn">#REF!</definedName>
    <definedName name="REV" localSheetId="2">#REF!</definedName>
    <definedName name="REV" localSheetId="1">#REF!</definedName>
    <definedName name="REV">#REF!</definedName>
    <definedName name="RevAG30" localSheetId="3">#REF!</definedName>
    <definedName name="RevAG30">#REF!</definedName>
    <definedName name="RevCC30" localSheetId="3">#REF!</definedName>
    <definedName name="RevCC30">#REF!</definedName>
    <definedName name="REVERSAL_VAL">#REF!</definedName>
    <definedName name="Revised_PV_Rates">#REF!</definedName>
    <definedName name="RevWHAG30" localSheetId="3">#REF!</definedName>
    <definedName name="RevWHAG30">#REF!</definedName>
    <definedName name="RevWHCC30" localSheetId="3">#REF!</definedName>
    <definedName name="RevWHCC30">#REF!</definedName>
    <definedName name="RIA_ADJ" localSheetId="2">#REF!</definedName>
    <definedName name="RIA_ADJ" localSheetId="1">#REF!</definedName>
    <definedName name="RIA_ADJ">#REF!</definedName>
    <definedName name="RID" localSheetId="2">#REF!</definedName>
    <definedName name="RID" localSheetId="1">#REF!</definedName>
    <definedName name="RID">#REF!</definedName>
    <definedName name="RIP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hartEquations">#REF!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MDepr" localSheetId="2">#REF!</definedName>
    <definedName name="RMDepr" localSheetId="1">#REF!</definedName>
    <definedName name="RMDepr">#REF!</definedName>
    <definedName name="RNDS">#REF!</definedName>
    <definedName name="RNDSB">#REF!</definedName>
    <definedName name="RNDT">#REF!</definedName>
    <definedName name="RNDTB">#REF!</definedName>
    <definedName name="ROH" localSheetId="4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H" localSheetId="3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H" localSheetId="2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und">#REF!</definedName>
    <definedName name="RPP_Data">#REF!</definedName>
    <definedName name="rr" localSheetId="4" hidden="1">{#N/A,#N/A,FALSE,"Aging Summary";#N/A,#N/A,FALSE,"Ratio Analysis";#N/A,#N/A,FALSE,"Test 120 Day Accts";#N/A,#N/A,FALSE,"Tickmarks"}</definedName>
    <definedName name="rr" localSheetId="3" hidden="1">{#N/A,#N/A,FALSE,"Aging Summary";#N/A,#N/A,FALSE,"Ratio Analysis";#N/A,#N/A,FALSE,"Test 120 Day Accts";#N/A,#N/A,FALSE,"Tickmarks"}</definedName>
    <definedName name="rr" localSheetId="2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rr" localSheetId="2">#REF!</definedName>
    <definedName name="rrr" localSheetId="1">#REF!</definedName>
    <definedName name="rrr">#REF!</definedName>
    <definedName name="rtyr" localSheetId="4" hidden="1">{#N/A,#N/A,FALSE,"Aging Summary";#N/A,#N/A,FALSE,"Ratio Analysis";#N/A,#N/A,FALSE,"Test 120 Day Accts";#N/A,#N/A,FALSE,"Tickmarks"}</definedName>
    <definedName name="rtyr" localSheetId="3" hidden="1">{#N/A,#N/A,FALSE,"Aging Summary";#N/A,#N/A,FALSE,"Ratio Analysis";#N/A,#N/A,FALSE,"Test 120 Day Accts";#N/A,#N/A,FALSE,"Tickmarks"}</definedName>
    <definedName name="rtyr" localSheetId="2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RUL_RANGE">#REF!</definedName>
    <definedName name="RZNUM">#REF!</definedName>
    <definedName name="sa" hidden="1">#REF!</definedName>
    <definedName name="SAINVCAT">#REF!</definedName>
    <definedName name="SalAndBen10" localSheetId="3">#REF!</definedName>
    <definedName name="SalAndBen10">#REF!</definedName>
    <definedName name="SalAndBenAG30" localSheetId="3">#REF!</definedName>
    <definedName name="SalAndBenAG30">#REF!</definedName>
    <definedName name="SalAndBenCC30" localSheetId="3">#REF!</definedName>
    <definedName name="SalAndBenCC30">#REF!</definedName>
    <definedName name="SALBENF">#REF!</definedName>
    <definedName name="salreg">#REF!</definedName>
    <definedName name="SALREGF">#REF!</definedName>
    <definedName name="SAPBEXrevision" hidden="1">9</definedName>
    <definedName name="SAPBEXsysID" hidden="1">"BWP"</definedName>
    <definedName name="SAPBEXwbID" hidden="1">"451N6G6HNH5M7RVWKXOTIVLAA"</definedName>
    <definedName name="SCADACAPBUD" localSheetId="2">#REF!</definedName>
    <definedName name="SCADACAPBUD" localSheetId="1">#REF!</definedName>
    <definedName name="SCADACAPBUD">#REF!</definedName>
    <definedName name="SCHANGES">#REF!</definedName>
    <definedName name="SCN" localSheetId="2">#REF!</definedName>
    <definedName name="SCN" localSheetId="1">#REF!</definedName>
    <definedName name="SCN">#REF!</definedName>
    <definedName name="SDF" localSheetId="4" hidden="1">{#N/A,#N/A,FALSE,"Aging Summary";#N/A,#N/A,FALSE,"Ratio Analysis";#N/A,#N/A,FALSE,"Test 120 Day Accts";#N/A,#N/A,FALSE,"Tickmarks"}</definedName>
    <definedName name="SDF" localSheetId="3" hidden="1">{#N/A,#N/A,FALSE,"Aging Summary";#N/A,#N/A,FALSE,"Ratio Analysis";#N/A,#N/A,FALSE,"Test 120 Day Accts";#N/A,#N/A,FALSE,"Tickmarks"}</definedName>
    <definedName name="SDF" localSheetId="2" hidden="1">{#N/A,#N/A,FALSE,"Aging Summary";#N/A,#N/A,FALSE,"Ratio Analysis";#N/A,#N/A,FALSE,"Test 120 Day Accts";#N/A,#N/A,FALSE,"Tickmarks"}</definedName>
    <definedName name="SDF" hidden="1">{#N/A,#N/A,FALSE,"Aging Summary";#N/A,#N/A,FALSE,"Ratio Analysis";#N/A,#N/A,FALSE,"Test 120 Day Accts";#N/A,#N/A,FALSE,"Tickmarks"}</definedName>
    <definedName name="sdfasd" localSheetId="4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asd" localSheetId="3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asd" localSheetId="2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asd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g" localSheetId="4" hidden="1">{#N/A,#N/A,FALSE,"Aging Summary";#N/A,#N/A,FALSE,"Ratio Analysis";#N/A,#N/A,FALSE,"Test 120 Day Accts";#N/A,#N/A,FALSE,"Tickmarks"}</definedName>
    <definedName name="sdfg" localSheetId="3" hidden="1">{#N/A,#N/A,FALSE,"Aging Summary";#N/A,#N/A,FALSE,"Ratio Analysis";#N/A,#N/A,FALSE,"Test 120 Day Accts";#N/A,#N/A,FALSE,"Tickmarks"}</definedName>
    <definedName name="sdfg" localSheetId="2" hidden="1">{#N/A,#N/A,FALSE,"Aging Summary";#N/A,#N/A,FALSE,"Ratio Analysis";#N/A,#N/A,FALSE,"Test 120 Day Accts";#N/A,#N/A,FALSE,"Tickmarks"}</definedName>
    <definedName name="sdfg" hidden="1">{#N/A,#N/A,FALSE,"Aging Summary";#N/A,#N/A,FALSE,"Ratio Analysis";#N/A,#N/A,FALSE,"Test 120 Day Accts";#N/A,#N/A,FALSE,"Tickmarks"}</definedName>
    <definedName name="sdfvsdfv" localSheetId="4" hidden="1">{#N/A,#N/A,FALSE,"Aging Summary";#N/A,#N/A,FALSE,"Ratio Analysis";#N/A,#N/A,FALSE,"Test 120 Day Accts";#N/A,#N/A,FALSE,"Tickmarks"}</definedName>
    <definedName name="sdfvsdfv" localSheetId="3" hidden="1">{#N/A,#N/A,FALSE,"Aging Summary";#N/A,#N/A,FALSE,"Ratio Analysis";#N/A,#N/A,FALSE,"Test 120 Day Accts";#N/A,#N/A,FALSE,"Tickmarks"}</definedName>
    <definedName name="sdfvsdfv" localSheetId="2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e" localSheetId="4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" localSheetId="3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" localSheetId="2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cndquart">#REF!</definedName>
    <definedName name="Security_Detail" localSheetId="3">#REF!</definedName>
    <definedName name="Security_Detail">#REF!</definedName>
    <definedName name="sen" localSheetId="4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" localSheetId="3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" localSheetId="2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DTO">"JBENITEZ"</definedName>
    <definedName name="SENTINEL">#REF!</definedName>
    <definedName name="SENTINEL_1">#REF!</definedName>
    <definedName name="servco_switch" localSheetId="2">#REF!</definedName>
    <definedName name="servco_switch" localSheetId="1">#REF!</definedName>
    <definedName name="servco_switch">#REF!</definedName>
    <definedName name="Service_Factor" localSheetId="4">(1-Service_Life)*(Probable_Life-#REF!)/Probable_Life+Service_Life</definedName>
    <definedName name="Service_Factor" localSheetId="3">(1-Service_Life)*(Probable_Life-#REF!)/Probable_Life+Service_Life</definedName>
    <definedName name="Service_Factor" localSheetId="2">(1-Service_Life)*(Probable_Life-#REF!)/Probable_Life+Service_Life</definedName>
    <definedName name="Service_Factor" localSheetId="0">(1-#REF!)*(Probable_Life-#REF!)/Probable_Life+#REF!</definedName>
    <definedName name="Service_Factor">(1-Service_Life)*(Probable_Life-#REF!)/Probable_Life+Service_Life</definedName>
    <definedName name="Service_Life">#REF!</definedName>
    <definedName name="SFV" localSheetId="2">#REF!</definedName>
    <definedName name="SFV" localSheetId="1">#REF!</definedName>
    <definedName name="SFV">#REF!</definedName>
    <definedName name="SGDP">#REF!</definedName>
    <definedName name="SheetLockPW">#REF!</definedName>
    <definedName name="siofjej">#REF!</definedName>
    <definedName name="Size1_1_1">#REF!</definedName>
    <definedName name="Size1_1_2">#REF!</definedName>
    <definedName name="Size1_1_3">#REF!</definedName>
    <definedName name="Size1_1_4">#REF!</definedName>
    <definedName name="Size1_2_1">#REF!</definedName>
    <definedName name="Size1_2_2">#REF!</definedName>
    <definedName name="Size1_2_3">#REF!</definedName>
    <definedName name="Size1_2_4">#REF!</definedName>
    <definedName name="Size1_3_1">#REF!</definedName>
    <definedName name="Size1_3_2">#REF!</definedName>
    <definedName name="Size1_3_3">#REF!</definedName>
    <definedName name="Size1_3_4">#REF!</definedName>
    <definedName name="Size1_4_1">#REF!</definedName>
    <definedName name="Size1_4_2">#REF!</definedName>
    <definedName name="Size1_4_3">#REF!</definedName>
    <definedName name="Size1_4_4">#REF!</definedName>
    <definedName name="Size1OneOne">#REF!</definedName>
    <definedName name="Size1OneThree">#REF!</definedName>
    <definedName name="Size1OneTwo">#REF!</definedName>
    <definedName name="Size2_1_1">#REF!</definedName>
    <definedName name="Size2_1_2">#REF!</definedName>
    <definedName name="Size2_1_3">#REF!</definedName>
    <definedName name="Size2_1_4">#REF!</definedName>
    <definedName name="Size2_2_1">#REF!</definedName>
    <definedName name="Size2_2_2">#REF!</definedName>
    <definedName name="Size2_2_3">#REF!</definedName>
    <definedName name="Size2_2_4">#REF!</definedName>
    <definedName name="Size2_3_1">#REF!</definedName>
    <definedName name="Size2_3_2">#REF!</definedName>
    <definedName name="Size2_3_3">#REF!</definedName>
    <definedName name="Size2_3_4">#REF!</definedName>
    <definedName name="Size2_4_1">#REF!</definedName>
    <definedName name="Size2_4_2">#REF!</definedName>
    <definedName name="Size2_4_3">#REF!</definedName>
    <definedName name="Size2_4_4">#REF!</definedName>
    <definedName name="skycity">#REF!</definedName>
    <definedName name="SOPieColorsList">#REF!</definedName>
    <definedName name="SOPW">#REF!</definedName>
    <definedName name="Sort" localSheetId="4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" localSheetId="3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" localSheetId="2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Data" localSheetId="3">#REF!</definedName>
    <definedName name="SortData">#REF!</definedName>
    <definedName name="SOSO10Weight">#REF!</definedName>
    <definedName name="SOSO1Weight">#REF!</definedName>
    <definedName name="SOSO2Weight">#REF!</definedName>
    <definedName name="SOSO3Weight">#REF!</definedName>
    <definedName name="SOSO4Weight">#REF!</definedName>
    <definedName name="SOSO5Weight">#REF!</definedName>
    <definedName name="SOSO6Weight">#REF!</definedName>
    <definedName name="SOSO7Weight">#REF!</definedName>
    <definedName name="SOSO8Weight">#REF!</definedName>
    <definedName name="SOSO9Weight">#REF!</definedName>
    <definedName name="SPATH">"S1042357:\QUSRSYS\COMPLEO"</definedName>
    <definedName name="SPATH0">"S1042357:"</definedName>
    <definedName name="SPATH1">"QUSRSYS"</definedName>
    <definedName name="SPATH10">""</definedName>
    <definedName name="SPATH11">""</definedName>
    <definedName name="SPATH12">""</definedName>
    <definedName name="SPATH13">""</definedName>
    <definedName name="SPATH14">""</definedName>
    <definedName name="SPATH15">""</definedName>
    <definedName name="SPATH16">""</definedName>
    <definedName name="SPATH17">""</definedName>
    <definedName name="SPATH18">""</definedName>
    <definedName name="SPATH19">""</definedName>
    <definedName name="SPATH2">"ISPRT1"</definedName>
    <definedName name="SPATH20">""</definedName>
    <definedName name="SPATH21">""</definedName>
    <definedName name="SPATH22">""</definedName>
    <definedName name="SPATH23">""</definedName>
    <definedName name="SPATH24">""</definedName>
    <definedName name="SPATH25">""</definedName>
    <definedName name="SPATH26">""</definedName>
    <definedName name="SPATH27">""</definedName>
    <definedName name="SPATH28">""</definedName>
    <definedName name="SPATH29">""</definedName>
    <definedName name="SPATH3">""</definedName>
    <definedName name="SPATH4">""</definedName>
    <definedName name="SPATH5">""</definedName>
    <definedName name="SPATH6">""</definedName>
    <definedName name="SPATH7">""</definedName>
    <definedName name="SPATH8">""</definedName>
    <definedName name="SPATH9">""</definedName>
    <definedName name="SPDAT">"3/7/2012"</definedName>
    <definedName name="SPDAY">"07"</definedName>
    <definedName name="SPDT2">"20120307"</definedName>
    <definedName name="Split_kWh_First___Balance_040212b_Summary_Query" localSheetId="2">#REF!</definedName>
    <definedName name="Split_kWh_First___Balance_040212b_Summary_Query" localSheetId="1">#REF!</definedName>
    <definedName name="Split_kWh_First___Balance_040212b_Summary_Query">#REF!</definedName>
    <definedName name="SPMON">"03"</definedName>
    <definedName name="SPN_kWAC">#REF!</definedName>
    <definedName name="SPN_kWDC">#REF!</definedName>
    <definedName name="SPN_OH">#REF!</definedName>
    <definedName name="SPN_Potential_Inv">#REF!</definedName>
    <definedName name="SPN_Total_Inv">#REF!</definedName>
    <definedName name="SPNAM">"QSYSPRT"</definedName>
    <definedName name="SPNMB">"1"</definedName>
    <definedName name="SPTIM">"12:28:01"</definedName>
    <definedName name="SPTM2">"122839"</definedName>
    <definedName name="SPYEA">"2012"</definedName>
    <definedName name="SR">OFFSET(#REF!,0,0,1,#REF!)</definedName>
    <definedName name="SRBGT">OFFSET(#REF!,0,0,1,#REF!)</definedName>
    <definedName name="srdfg" localSheetId="4" hidden="1">{#N/A,#N/A,FALSE,"Aging Summary";#N/A,#N/A,FALSE,"Ratio Analysis";#N/A,#N/A,FALSE,"Test 120 Day Accts";#N/A,#N/A,FALSE,"Tickmarks"}</definedName>
    <definedName name="srdfg" localSheetId="3" hidden="1">{#N/A,#N/A,FALSE,"Aging Summary";#N/A,#N/A,FALSE,"Ratio Analysis";#N/A,#N/A,FALSE,"Test 120 Day Accts";#N/A,#N/A,FALSE,"Tickmarks"}</definedName>
    <definedName name="srdfg" localSheetId="2" hidden="1">{#N/A,#N/A,FALSE,"Aging Summary";#N/A,#N/A,FALSE,"Ratio Analysis";#N/A,#N/A,FALSE,"Test 120 Day Accts";#N/A,#N/A,FALSE,"Tickmarks"}</definedName>
    <definedName name="srdfg" hidden="1">{#N/A,#N/A,FALSE,"Aging Summary";#N/A,#N/A,FALSE,"Ratio Analysis";#N/A,#N/A,FALSE,"Test 120 Day Accts";#N/A,#N/A,FALSE,"Tickmarks"}</definedName>
    <definedName name="SRINVCAT">#REF!</definedName>
    <definedName name="SS">"01"</definedName>
    <definedName name="SSINVCAT">#REF!</definedName>
    <definedName name="sss" localSheetId="2">#REF!</definedName>
    <definedName name="sss" localSheetId="1">#REF!</definedName>
    <definedName name="sss">#REF!</definedName>
    <definedName name="St._Catherines">#REF!</definedName>
    <definedName name="St._Thomas_Energy_Inc.">#REF!</definedName>
    <definedName name="Start_31">#REF!</definedName>
    <definedName name="Start_32">#REF!</definedName>
    <definedName name="START_YR">#REF!</definedName>
    <definedName name="STARTCWIP">#REF!</definedName>
    <definedName name="STATE">"*READY"</definedName>
    <definedName name="STCYBUDFYGP">#REF!</definedName>
    <definedName name="STCYFORFYGP">#REF!</definedName>
    <definedName name="stdhg" localSheetId="4" hidden="1">{#N/A,#N/A,FALSE,"Aging Summary";#N/A,#N/A,FALSE,"Ratio Analysis";#N/A,#N/A,FALSE,"Test 120 Day Accts";#N/A,#N/A,FALSE,"Tickmarks"}</definedName>
    <definedName name="stdhg" localSheetId="3" hidden="1">{#N/A,#N/A,FALSE,"Aging Summary";#N/A,#N/A,FALSE,"Ratio Analysis";#N/A,#N/A,FALSE,"Test 120 Day Accts";#N/A,#N/A,FALSE,"Tickmarks"}</definedName>
    <definedName name="stdhg" localSheetId="2" hidden="1">{#N/A,#N/A,FALSE,"Aging Summary";#N/A,#N/A,FALSE,"Ratio Analysis";#N/A,#N/A,FALSE,"Test 120 Day Accts";#N/A,#N/A,FALSE,"Tickmarks"}</definedName>
    <definedName name="stdhg" hidden="1">{#N/A,#N/A,FALSE,"Aging Summary";#N/A,#N/A,FALSE,"Ratio Analysis";#N/A,#N/A,FALSE,"Test 120 Day Accts";#N/A,#N/A,FALSE,"Tickmarks"}</definedName>
    <definedName name="STORESCAPBUD" localSheetId="2">#REF!</definedName>
    <definedName name="STORESCAPBUD" localSheetId="1">#REF!</definedName>
    <definedName name="STORESCAPBUD">#REF!</definedName>
    <definedName name="STPYCUMACTGP">#REF!</definedName>
    <definedName name="STREETLITE">#REF!</definedName>
    <definedName name="STREETLITE_1">#REF!</definedName>
    <definedName name="StrObj10MainOE">#REF!</definedName>
    <definedName name="StrObj10SubList">#REF!</definedName>
    <definedName name="StrObj10SubOE">#REF!</definedName>
    <definedName name="StrObj1MainOE">#REF!</definedName>
    <definedName name="StrObj1SubList">#REF!</definedName>
    <definedName name="StrObj1SubOE">#REF!</definedName>
    <definedName name="StrObj2MainOE">#REF!</definedName>
    <definedName name="StrObj2SubList">#REF!</definedName>
    <definedName name="StrObj2SubOE">#REF!</definedName>
    <definedName name="StrObj3MainOE">#REF!</definedName>
    <definedName name="StrObj3SubList">#REF!</definedName>
    <definedName name="StrObj3SubOE">#REF!</definedName>
    <definedName name="StrObj4MainOE">#REF!</definedName>
    <definedName name="StrObj4SubList">#REF!</definedName>
    <definedName name="StrObj4SubOE">#REF!</definedName>
    <definedName name="StrObj5MainOE">#REF!</definedName>
    <definedName name="StrObj5SubList">#REF!</definedName>
    <definedName name="StrObj5SubOE">#REF!</definedName>
    <definedName name="StrObj6MainOE">#REF!</definedName>
    <definedName name="StrObj6SubList">#REF!</definedName>
    <definedName name="StrObj6SubOE">#REF!</definedName>
    <definedName name="StrObj7MainOE">#REF!</definedName>
    <definedName name="StrObj7SubList">#REF!</definedName>
    <definedName name="StrObj7SubOE">#REF!</definedName>
    <definedName name="StrObj8MainOE">#REF!</definedName>
    <definedName name="StrObj8SubList">#REF!</definedName>
    <definedName name="StrObj8SubOE">#REF!</definedName>
    <definedName name="StrObj9MainOE">#REF!</definedName>
    <definedName name="StrObj9SubList">#REF!</definedName>
    <definedName name="StrObj9SubOE">#REF!</definedName>
    <definedName name="StrObjMaster">#REF!</definedName>
    <definedName name="stsg" localSheetId="4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" localSheetId="3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" localSheetId="2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UB">#REF!</definedName>
    <definedName name="sub_table" localSheetId="2">#REF!</definedName>
    <definedName name="sub_table" localSheetId="1">#REF!</definedName>
    <definedName name="sub_table">#REF!</definedName>
    <definedName name="SubacctGrp">#REF!</definedName>
    <definedName name="subtrans">#REF!,#REF!,#REF!,#REF!,#REF!</definedName>
    <definedName name="Summary" localSheetId="2">#REF!</definedName>
    <definedName name="Summary" localSheetId="1">#REF!</definedName>
    <definedName name="Summary">#REF!</definedName>
    <definedName name="SUMMARY_IS" localSheetId="2">#REF!</definedName>
    <definedName name="SUMMARY_IS" localSheetId="1">#REF!</definedName>
    <definedName name="SUMMARY_IS">#REF!</definedName>
    <definedName name="SUPPLMT">#REF!</definedName>
    <definedName name="SUPPS">#REF!</definedName>
    <definedName name="SUR">#REF!</definedName>
    <definedName name="Surtax" localSheetId="3">#REF!</definedName>
    <definedName name="Surtax">#REF!</definedName>
    <definedName name="switch_mergeES">#REF!</definedName>
    <definedName name="switch_mergeHOB">#REF!</definedName>
    <definedName name="switch_mergeHZ">#REF!</definedName>
    <definedName name="switch_mergePS">#REF!</definedName>
    <definedName name="SysPageAll">#REF!,#REF!,#REF!,#REF!,#REF!,#REF!</definedName>
    <definedName name="SYSTEM">#REF!,#REF!,#REF!,#REF!,#REF!,#REF!,#REF!,#REF!</definedName>
    <definedName name="T" localSheetId="2">#REF!</definedName>
    <definedName name="T" localSheetId="1">#REF!</definedName>
    <definedName name="T">#REF!</definedName>
    <definedName name="TableLarge">#REF!,#REF!,#REF!,#REF!</definedName>
    <definedName name="TableName">"Dummy"</definedName>
    <definedName name="TableReportAll">#REF!,#REF!,#REF!</definedName>
    <definedName name="Target">#REF!</definedName>
    <definedName name="taxrate06" localSheetId="2">#REF!</definedName>
    <definedName name="taxrate06" localSheetId="1">#REF!</definedName>
    <definedName name="taxrate06">#REF!</definedName>
    <definedName name="taxrate08" localSheetId="2">#REF!</definedName>
    <definedName name="taxrate08" localSheetId="1">#REF!</definedName>
    <definedName name="taxrate08">#REF!</definedName>
    <definedName name="taxrate09" localSheetId="2">#REF!</definedName>
    <definedName name="taxrate09" localSheetId="1">#REF!</definedName>
    <definedName name="taxrate09">#REF!</definedName>
    <definedName name="taxrate10" localSheetId="2">#REF!</definedName>
    <definedName name="taxrate10" localSheetId="1">#REF!</definedName>
    <definedName name="taxrate10">#REF!</definedName>
    <definedName name="TaxYear">#REF!</definedName>
    <definedName name="TELECAPBUD" localSheetId="2">#REF!</definedName>
    <definedName name="TELECAPBUD" localSheetId="1">#REF!</definedName>
    <definedName name="TELECAPBUD">#REF!</definedName>
    <definedName name="temp" localSheetId="2">#REF!</definedName>
    <definedName name="temp" localSheetId="1">#REF!</definedName>
    <definedName name="temp">#REF!</definedName>
    <definedName name="TEMPA">#REF!</definedName>
    <definedName name="terr_name">#REF!</definedName>
    <definedName name="test" localSheetId="4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 localSheetId="3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 localSheetId="2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2" localSheetId="4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2" localSheetId="3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2" localSheetId="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Year">#REF!</definedName>
    <definedName name="TFP_PG_Comp_121307_b">#REF!</definedName>
    <definedName name="thou">#REF!</definedName>
    <definedName name="Timing06A" localSheetId="3">#REF!</definedName>
    <definedName name="Timing06A">#REF!</definedName>
    <definedName name="Timing06B" localSheetId="3">#REF!</definedName>
    <definedName name="Timing06B">#REF!</definedName>
    <definedName name="Timing06F" localSheetId="3">#REF!</definedName>
    <definedName name="Timing06F">#REF!</definedName>
    <definedName name="Timing07B" localSheetId="3">#REF!</definedName>
    <definedName name="Timing07B">#REF!</definedName>
    <definedName name="Timing07C" localSheetId="3">#REF!</definedName>
    <definedName name="Timing07C">#REF!</definedName>
    <definedName name="TITLE">"GAAP   CP batches from DEC 2014 to DEC 2014"</definedName>
    <definedName name="Title1" localSheetId="2">#REF!</definedName>
    <definedName name="Title1" localSheetId="1">#REF!</definedName>
    <definedName name="Title1">#REF!</definedName>
    <definedName name="Title2" localSheetId="2">#REF!</definedName>
    <definedName name="Title2" localSheetId="1">#REF!</definedName>
    <definedName name="Title2">#REF!</definedName>
    <definedName name="Title3" localSheetId="2">#REF!</definedName>
    <definedName name="Title3" localSheetId="1">#REF!</definedName>
    <definedName name="Title3">#REF!</definedName>
    <definedName name="TM1REBUILDOPTION">1</definedName>
    <definedName name="TorF">#REF!</definedName>
    <definedName name="total">#REF!,#REF!,#REF!,#REF!,#REF!,#REF!,#REF!,#REF!</definedName>
    <definedName name="total_dept">#REF!</definedName>
    <definedName name="Total_Email_Users_to_Migrate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alAM">OFFSET(INDEX(#REF!,#REF!),0,0,#REF!)</definedName>
    <definedName name="TotalCapital" localSheetId="3">#REF!</definedName>
    <definedName name="TotalCapital">#REF!</definedName>
    <definedName name="TotalCORP">OFFSET(INDEX(#REF!,#REF!),0,0,#REF!)</definedName>
    <definedName name="TotalCS">OFFSET(INDEX(#REF!,#REF!),0,0,#REF!)</definedName>
    <definedName name="TotalFIN">OFFSET(INDEX(#REF!,#REF!),0,0,#REF!)</definedName>
    <definedName name="TotalLYYTD">OFFSET(#REF!,0,0,#REF!)</definedName>
    <definedName name="Totals1">#REF!</definedName>
    <definedName name="Totals2">#REF!</definedName>
    <definedName name="Totals3">#REF!</definedName>
    <definedName name="Totals4">#REF!</definedName>
    <definedName name="Totals5">#REF!</definedName>
    <definedName name="Totals6">#REF!</definedName>
    <definedName name="Totals7">#REF!</definedName>
    <definedName name="TotalVAR">OFFSET(INDEX(#REF!,#REF!),0,0,#REF!)</definedName>
    <definedName name="TotalYTD">OFFSET(#REF!,0,0,#REF!)</definedName>
    <definedName name="TOTPG">"1"</definedName>
    <definedName name="TPATH">"C:\Documents and Settings\All Users\Application Data\Symtrax\Compleo Suite 4\Temp\e28ba150-e788-403e-a1b0-986113841a4f"</definedName>
    <definedName name="TR" localSheetId="2">#REF!</definedName>
    <definedName name="TR" localSheetId="1">#REF!</definedName>
    <definedName name="TR">#REF!</definedName>
    <definedName name="Trade_Month">#REF!</definedName>
    <definedName name="TRANBUD">#REF!</definedName>
    <definedName name="TRANEND">#REF!</definedName>
    <definedName name="transportation_costs">#REF!</definedName>
    <definedName name="TRANSTART">#REF!</definedName>
    <definedName name="TRCYBUDFYGP">#REF!</definedName>
    <definedName name="TRCYCUMACTGP">#REF!</definedName>
    <definedName name="TRCYCUMBUDGP">#REF!</definedName>
    <definedName name="TRCYFORFYGP">#REF!</definedName>
    <definedName name="Trend">#REF!</definedName>
    <definedName name="TREND_FACTORS">#REF!</definedName>
    <definedName name="Trend_Index">#REF!</definedName>
    <definedName name="tretert" hidden="1">#REF!</definedName>
    <definedName name="TrialBalance02">#REF!</definedName>
    <definedName name="TrialBalance03">#REF!</definedName>
    <definedName name="TrialBalance04">#REF!</definedName>
    <definedName name="TrialBalance05">#REF!</definedName>
    <definedName name="TrialBalance06">#REF!</definedName>
    <definedName name="TrialBalance07">#REF!</definedName>
    <definedName name="TrialBalance08">#REF!</definedName>
    <definedName name="TrialBalance09">#REF!</definedName>
    <definedName name="TrialBalance10">#REF!</definedName>
    <definedName name="TrialBalance11">#REF!</definedName>
    <definedName name="TrialBalance89">#REF!</definedName>
    <definedName name="TrialBalance90">#REF!</definedName>
    <definedName name="TrialBalance91">#REF!</definedName>
    <definedName name="Trialbalance92">#REF!</definedName>
    <definedName name="TrialBalance93">#REF!</definedName>
    <definedName name="TrialBalance94">#REF!</definedName>
    <definedName name="TrialBalance95">#REF!</definedName>
    <definedName name="TrialBalance96">#REF!</definedName>
    <definedName name="TrialBalance97">#REF!</definedName>
    <definedName name="TrialBalance98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RNSOHCAPBUD" localSheetId="2">#REF!</definedName>
    <definedName name="TRNSOHCAPBUD" localSheetId="1">#REF!</definedName>
    <definedName name="TRNSOHCAPBUD">#REF!</definedName>
    <definedName name="TRNSSTNCAPBUD" localSheetId="2">#REF!</definedName>
    <definedName name="TRNSSTNCAPBUD" localSheetId="1">#REF!</definedName>
    <definedName name="TRNSSTNCAPBUD">#REF!</definedName>
    <definedName name="TRNSUGCAPBUD" localSheetId="2">#REF!</definedName>
    <definedName name="TRNSUGCAPBUD" localSheetId="1">#REF!</definedName>
    <definedName name="TRNSUGCAPBUD">#REF!</definedName>
    <definedName name="TRPYCUMACTGP">#REF!</definedName>
    <definedName name="tryytry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localSheetId="4" hidden="1">{#N/A,#N/A,FALSE,"Aging Summary";#N/A,#N/A,FALSE,"Ratio Analysis";#N/A,#N/A,FALSE,"Test 120 Day Accts";#N/A,#N/A,FALSE,"Tickmarks"}</definedName>
    <definedName name="ttt" localSheetId="3" hidden="1">{#N/A,#N/A,FALSE,"Aging Summary";#N/A,#N/A,FALSE,"Ratio Analysis";#N/A,#N/A,FALSE,"Test 120 Day Accts";#N/A,#N/A,FALSE,"Tickmarks"}</definedName>
    <definedName name="ttt" localSheetId="2" hidden="1">{#N/A,#N/A,FALSE,"Aging Summary";#N/A,#N/A,FALSE,"Ratio Analysis";#N/A,#N/A,FALSE,"Test 120 Day Accts";#N/A,#N/A,FALSE,"Tickmarks"}</definedName>
    <definedName name="ttt" hidden="1">{#N/A,#N/A,FALSE,"Aging Summary";#N/A,#N/A,FALSE,"Ratio Analysis";#N/A,#N/A,FALSE,"Test 120 Day Accts";#N/A,#N/A,FALSE,"Tickmarks"}</definedName>
    <definedName name="TTTLE">"G/L ACCOUNT 4006  Residential Energy S
                                   STAT"</definedName>
    <definedName name="tutu" hidden="1">#REF!</definedName>
    <definedName name="TWENTY_FIVE_YEAR_CLUB">#REF!</definedName>
    <definedName name="TXLDCLoad" localSheetId="2">#REF!</definedName>
    <definedName name="TXLDCLoad" localSheetId="1">#REF!</definedName>
    <definedName name="TXLDCLoad">#REF!</definedName>
    <definedName name="TXLDCRate" localSheetId="2">#REF!</definedName>
    <definedName name="TXLDCRate" localSheetId="1">#REF!</definedName>
    <definedName name="TXLDCRate">#REF!</definedName>
    <definedName name="u" localSheetId="4" hidden="1">{#N/A,#N/A,FALSE,"Aging Summary";#N/A,#N/A,FALSE,"Ratio Analysis";#N/A,#N/A,FALSE,"Test 120 Day Accts";#N/A,#N/A,FALSE,"Tickmarks"}</definedName>
    <definedName name="u" localSheetId="3" hidden="1">{#N/A,#N/A,FALSE,"Aging Summary";#N/A,#N/A,FALSE,"Ratio Analysis";#N/A,#N/A,FALSE,"Test 120 Day Accts";#N/A,#N/A,FALSE,"Tickmarks"}</definedName>
    <definedName name="u" localSheetId="2" hidden="1">{#N/A,#N/A,FALSE,"Aging Summary";#N/A,#N/A,FALSE,"Ratio Analysis";#N/A,#N/A,FALSE,"Test 120 Day Accts";#N/A,#N/A,FALSE,"Tickmarks"}</definedName>
    <definedName name="u" hidden="1">{#N/A,#N/A,FALSE,"Aging Summary";#N/A,#N/A,FALSE,"Ratio Analysis";#N/A,#N/A,FALSE,"Test 120 Day Accts";#N/A,#N/A,FALSE,"Tickmarks"}</definedName>
    <definedName name="UGLINCAPBUD" localSheetId="2">#REF!</definedName>
    <definedName name="UGLINCAPBUD" localSheetId="1">#REF!</definedName>
    <definedName name="UGLINCAPBUD">#REF!</definedName>
    <definedName name="UL01_FixedCopy" localSheetId="3">#REF!</definedName>
    <definedName name="UL01_FixedCopy">#REF!</definedName>
    <definedName name="UL01_FixedPaste" localSheetId="3">#REF!</definedName>
    <definedName name="UL01_FixedPaste">#REF!</definedName>
    <definedName name="UL01_PasteRange1" localSheetId="3">#REF!</definedName>
    <definedName name="UL01_PasteRange1">#REF!</definedName>
    <definedName name="UL01_PasteRange2" localSheetId="3">#REF!</definedName>
    <definedName name="UL01_PasteRange2">#REF!</definedName>
    <definedName name="UL01_PasteRange3" localSheetId="3">#REF!</definedName>
    <definedName name="UL01_PasteRange3">#REF!</definedName>
    <definedName name="UL01_PasteUG" localSheetId="3">#REF!</definedName>
    <definedName name="UL01_PasteUG">#REF!</definedName>
    <definedName name="UL01_PasteUG1" localSheetId="3">#REF!</definedName>
    <definedName name="UL01_PasteUG1">#REF!</definedName>
    <definedName name="UL01_PasteUGOH" localSheetId="3">#REF!</definedName>
    <definedName name="UL01_PasteUGOH">#REF!</definedName>
    <definedName name="unbuntrans" localSheetId="2">#REF!</definedName>
    <definedName name="unbuntrans" localSheetId="1">#REF!</definedName>
    <definedName name="unbuntrans">#REF!</definedName>
    <definedName name="UnionStaff">#REF!</definedName>
    <definedName name="UnionTitles">#REF!</definedName>
    <definedName name="Units">#REF!</definedName>
    <definedName name="Untitled">#REF!</definedName>
    <definedName name="Update_Date">#REF!</definedName>
    <definedName name="USD" localSheetId="2">#REF!</definedName>
    <definedName name="USD" localSheetId="1">#REF!</definedName>
    <definedName name="USD">#REF!</definedName>
    <definedName name="USDAT">"GRWO19B_1"</definedName>
    <definedName name="UsefulLife">#REF!</definedName>
    <definedName name="USNAM">"SPRESSEAUL"</definedName>
    <definedName name="USOA">#REF!</definedName>
    <definedName name="USoATB" localSheetId="2">#REF!</definedName>
    <definedName name="USoATB" localSheetId="1">#REF!</definedName>
    <definedName name="USoATB">#REF!</definedName>
    <definedName name="usofa">#REF!</definedName>
    <definedName name="Utility">#REF!</definedName>
    <definedName name="UtilityInfo">#REF!</definedName>
    <definedName name="Utilization" localSheetId="2">#REF!</definedName>
    <definedName name="Utilization" localSheetId="1">#REF!</definedName>
    <definedName name="Utilization">#REF!</definedName>
    <definedName name="utitliy1">#REF!</definedName>
    <definedName name="uu" localSheetId="4" hidden="1">{#N/A,#N/A,FALSE,"Aging Summary";#N/A,#N/A,FALSE,"Ratio Analysis";#N/A,#N/A,FALSE,"Test 120 Day Accts";#N/A,#N/A,FALSE,"Tickmarks"}</definedName>
    <definedName name="uu" localSheetId="3" hidden="1">{#N/A,#N/A,FALSE,"Aging Summary";#N/A,#N/A,FALSE,"Ratio Analysis";#N/A,#N/A,FALSE,"Test 120 Day Accts";#N/A,#N/A,FALSE,"Tickmarks"}</definedName>
    <definedName name="uu" localSheetId="2" hidden="1">{#N/A,#N/A,FALSE,"Aging Summary";#N/A,#N/A,FALSE,"Ratio Analysis";#N/A,#N/A,FALSE,"Test 120 Day Accts";#N/A,#N/A,FALSE,"Tickmarks"}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localSheetId="4" hidden="1">{#N/A,#N/A,FALSE,"Aging Summary";#N/A,#N/A,FALSE,"Ratio Analysis";#N/A,#N/A,FALSE,"Test 120 Day Accts";#N/A,#N/A,FALSE,"Tickmarks"}</definedName>
    <definedName name="uuuu" localSheetId="3" hidden="1">{#N/A,#N/A,FALSE,"Aging Summary";#N/A,#N/A,FALSE,"Ratio Analysis";#N/A,#N/A,FALSE,"Test 120 Day Accts";#N/A,#N/A,FALSE,"Tickmarks"}</definedName>
    <definedName name="uuuu" localSheetId="2" hidden="1">{#N/A,#N/A,FALSE,"Aging Summary";#N/A,#N/A,FALSE,"Ratio Analysis";#N/A,#N/A,FALSE,"Test 120 Day Accts";#N/A,#N/A,FALSE,"Tickmarks"}</definedName>
    <definedName name="uuuu" hidden="1">{#N/A,#N/A,FALSE,"Aging Summary";#N/A,#N/A,FALSE,"Ratio Analysis";#N/A,#N/A,FALSE,"Test 120 Day Accts";#N/A,#N/A,FALSE,"Tickmarks"}</definedName>
    <definedName name="uv">#REF!</definedName>
    <definedName name="v" localSheetId="2">#REF!</definedName>
    <definedName name="v" localSheetId="1">#REF!</definedName>
    <definedName name="v">#REF!</definedName>
    <definedName name="Valuation_Date">#REF!</definedName>
    <definedName name="ValueAchievedYr1">#REF!</definedName>
    <definedName name="ValueAchievedYr10">#REF!</definedName>
    <definedName name="ValueAchievedYr2">#REF!</definedName>
    <definedName name="ValueAchievedYr3">#REF!</definedName>
    <definedName name="ValueAchievedYr4">#REF!</definedName>
    <definedName name="ValueAchievedYr5">#REF!</definedName>
    <definedName name="ValueAchievedYr6">#REF!</definedName>
    <definedName name="ValueAchievedYr7">#REF!</definedName>
    <definedName name="ValueAchievedYr8">#REF!</definedName>
    <definedName name="ValueAchievedYr9">#REF!</definedName>
    <definedName name="VARIANCECOMMENTS">#REF!</definedName>
    <definedName name="VarSum">#REF!</definedName>
    <definedName name="Vaughan">#REF!</definedName>
    <definedName name="Vaughan___Hamilton">#REF!</definedName>
    <definedName name="Vaughan___Mississauga">#REF!</definedName>
    <definedName name="Vaughan___St._Catherines">#REF!</definedName>
    <definedName name="vbbbbbbbbb" localSheetId="4" hidden="1">{#N/A,#N/A,FALSE,"Aging Summary";#N/A,#N/A,FALSE,"Ratio Analysis";#N/A,#N/A,FALSE,"Test 120 Day Accts";#N/A,#N/A,FALSE,"Tickmarks"}</definedName>
    <definedName name="vbbbbbbbbb" localSheetId="3" hidden="1">{#N/A,#N/A,FALSE,"Aging Summary";#N/A,#N/A,FALSE,"Ratio Analysis";#N/A,#N/A,FALSE,"Test 120 Day Accts";#N/A,#N/A,FALSE,"Tickmarks"}</definedName>
    <definedName name="vbbbbbbbbb" localSheetId="2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EHCAPBUD" localSheetId="2">#REF!</definedName>
    <definedName name="VEHCAPBUD" localSheetId="1">#REF!</definedName>
    <definedName name="VEHCAPBUD">#REF!</definedName>
    <definedName name="vehicle">#REF!</definedName>
    <definedName name="VehicleHours" localSheetId="3">#REF!</definedName>
    <definedName name="VehicleHours">#REF!</definedName>
    <definedName name="vehiclelookup">#REF!</definedName>
    <definedName name="VEHLEASCAPBUD" localSheetId="2">#REF!</definedName>
    <definedName name="VEHLEASCAPBUD" localSheetId="1">#REF!</definedName>
    <definedName name="VEHLEASCAPBUD">#REF!</definedName>
    <definedName name="VOLVERC" localSheetId="2">#REF!</definedName>
    <definedName name="VOLVERC" localSheetId="1">#REF!</definedName>
    <definedName name="VOLVERC">#REF!</definedName>
    <definedName name="VV" localSheetId="4" hidden="1">{#N/A,#N/A,FALSE,"Aging Summary";#N/A,#N/A,FALSE,"Ratio Analysis";#N/A,#N/A,FALSE,"Test 120 Day Accts";#N/A,#N/A,FALSE,"Tickmarks"}</definedName>
    <definedName name="VV" localSheetId="3" hidden="1">{#N/A,#N/A,FALSE,"Aging Summary";#N/A,#N/A,FALSE,"Ratio Analysis";#N/A,#N/A,FALSE,"Test 120 Day Accts";#N/A,#N/A,FALSE,"Tickmarks"}</definedName>
    <definedName name="VV" localSheetId="2" hidden="1">{#N/A,#N/A,FALSE,"Aging Summary";#N/A,#N/A,FALSE,"Ratio Analysis";#N/A,#N/A,FALSE,"Test 120 Day Accts";#N/A,#N/A,FALSE,"Tickmarks"}</definedName>
    <definedName name="VV" hidden="1">{#N/A,#N/A,FALSE,"Aging Summary";#N/A,#N/A,FALSE,"Ratio Analysis";#N/A,#N/A,FALSE,"Test 120 Day Accts";#N/A,#N/A,FALSE,"Tickmarks"}</definedName>
    <definedName name="w" localSheetId="4" hidden="1">{#N/A,#N/A,FALSE,"Aging Summary";#N/A,#N/A,FALSE,"Ratio Analysis";#N/A,#N/A,FALSE,"Test 120 Day Accts";#N/A,#N/A,FALSE,"Tickmarks"}</definedName>
    <definedName name="w" localSheetId="3" hidden="1">{#N/A,#N/A,FALSE,"Aging Summary";#N/A,#N/A,FALSE,"Ratio Analysis";#N/A,#N/A,FALSE,"Test 120 Day Accts";#N/A,#N/A,FALSE,"Tickmarks"}</definedName>
    <definedName name="w" localSheetId="2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AGBENF">#REF!</definedName>
    <definedName name="wagdob">#REF!</definedName>
    <definedName name="wagdobf">#REF!</definedName>
    <definedName name="Wage_Inflation_Rate" localSheetId="2">#REF!</definedName>
    <definedName name="Wage_Inflation_Rate" localSheetId="1">#REF!</definedName>
    <definedName name="Wage_Inflation_Rate">#REF!</definedName>
    <definedName name="wageinfl06" localSheetId="2">#REF!</definedName>
    <definedName name="wageinfl06" localSheetId="1">#REF!</definedName>
    <definedName name="wageinfl06">#REF!</definedName>
    <definedName name="wageinfl08" localSheetId="2">#REF!</definedName>
    <definedName name="wageinfl08" localSheetId="1">#REF!</definedName>
    <definedName name="wageinfl08">#REF!</definedName>
    <definedName name="wageinfl09" localSheetId="2">#REF!</definedName>
    <definedName name="wageinfl09" localSheetId="1">#REF!</definedName>
    <definedName name="wageinfl09">#REF!</definedName>
    <definedName name="wageinfl10" localSheetId="2">#REF!</definedName>
    <definedName name="wageinfl10" localSheetId="1">#REF!</definedName>
    <definedName name="wageinfl10">#REF!</definedName>
    <definedName name="wageinfla09" localSheetId="2">#REF!</definedName>
    <definedName name="wageinfla09" localSheetId="1">#REF!</definedName>
    <definedName name="wageinfla09">#REF!</definedName>
    <definedName name="wageinfla10" localSheetId="2">#REF!</definedName>
    <definedName name="wageinfla10" localSheetId="1">#REF!</definedName>
    <definedName name="wageinfla10">#REF!</definedName>
    <definedName name="wagreg">#REF!</definedName>
    <definedName name="wagregf">#REF!</definedName>
    <definedName name="waresd" localSheetId="4" hidden="1">{#N/A,#N/A,FALSE,"Aging Summary";#N/A,#N/A,FALSE,"Ratio Analysis";#N/A,#N/A,FALSE,"Test 120 Day Accts";#N/A,#N/A,FALSE,"Tickmarks"}</definedName>
    <definedName name="waresd" localSheetId="3" hidden="1">{#N/A,#N/A,FALSE,"Aging Summary";#N/A,#N/A,FALSE,"Ratio Analysis";#N/A,#N/A,FALSE,"Test 120 Day Accts";#N/A,#N/A,FALSE,"Tickmarks"}</definedName>
    <definedName name="waresd" localSheetId="2" hidden="1">{#N/A,#N/A,FALSE,"Aging Summary";#N/A,#N/A,FALSE,"Ratio Analysis";#N/A,#N/A,FALSE,"Test 120 Day Accts";#N/A,#N/A,FALSE,"Tickmarks"}</definedName>
    <definedName name="waresd" hidden="1">{#N/A,#N/A,FALSE,"Aging Summary";#N/A,#N/A,FALSE,"Ratio Analysis";#N/A,#N/A,FALSE,"Test 120 Day Accts";#N/A,#N/A,FALSE,"Tickmarks"}</definedName>
    <definedName name="WECYACT">#REF!</definedName>
    <definedName name="WECYACTCONT">#REF!</definedName>
    <definedName name="WECYBUD">#REF!</definedName>
    <definedName name="WECYBUDCONT">#REF!</definedName>
    <definedName name="WECYBUDFY">#REF!</definedName>
    <definedName name="WECYBUDFYCONT">#REF!</definedName>
    <definedName name="WECYCUMACT">#REF!</definedName>
    <definedName name="WECYCUMACTCONT">#REF!</definedName>
    <definedName name="WECYCUMBUD">#REF!</definedName>
    <definedName name="WECYCUMBUDCONT">#REF!</definedName>
    <definedName name="WECYFORFY">#REF!</definedName>
    <definedName name="WECYFORFYCONT">#REF!</definedName>
    <definedName name="wemployee">#REF!</definedName>
    <definedName name="WEPYACT">#REF!</definedName>
    <definedName name="WEPYACTCONT">#REF!</definedName>
    <definedName name="WEPYCUMACT">#REF!</definedName>
    <definedName name="WEPYCUMACTCONT">#REF!</definedName>
    <definedName name="WHEATCAPBUD" localSheetId="2">#REF!</definedName>
    <definedName name="WHEATCAPBUD" localSheetId="1">#REF!</definedName>
    <definedName name="WHEATCAPBUD">#REF!</definedName>
    <definedName name="WIP_ACCRUAL" localSheetId="2">#REF!</definedName>
    <definedName name="WIP_ACCRUAL" localSheetId="1">#REF!</definedName>
    <definedName name="WIP_ACCRUAL">#REF!</definedName>
    <definedName name="WLI">#REF!</definedName>
    <definedName name="wlkednjfc" localSheetId="4" hidden="1">{#N/A,#N/A,FALSE,"Aging Summary";#N/A,#N/A,FALSE,"Ratio Analysis";#N/A,#N/A,FALSE,"Test 120 Day Accts";#N/A,#N/A,FALSE,"Tickmarks"}</definedName>
    <definedName name="wlkednjfc" localSheetId="3" hidden="1">{#N/A,#N/A,FALSE,"Aging Summary";#N/A,#N/A,FALSE,"Ratio Analysis";#N/A,#N/A,FALSE,"Test 120 Day Accts";#N/A,#N/A,FALSE,"Tickmarks"}</definedName>
    <definedName name="wlkednjfc" localSheetId="2" hidden="1">{#N/A,#N/A,FALSE,"Aging Summary";#N/A,#N/A,FALSE,"Ratio Analysis";#N/A,#N/A,FALSE,"Test 120 Day Accts";#N/A,#N/A,FALSE,"Tickmarks"}</definedName>
    <definedName name="wlkednjfc" hidden="1">{#N/A,#N/A,FALSE,"Aging Summary";#N/A,#N/A,FALSE,"Ratio Analysis";#N/A,#N/A,FALSE,"Test 120 Day Accts";#N/A,#N/A,FALSE,"Tickmarks"}</definedName>
    <definedName name="wn.revenue" localSheetId="4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n.revenue" localSheetId="3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n.revenue" localSheetId="2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n.revenue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orkemployee">#REF!</definedName>
    <definedName name="Working_Version">"Retrieve_1"</definedName>
    <definedName name="workname">#REF!</definedName>
    <definedName name="woysum">#REF!</definedName>
    <definedName name="WRFIND">#REF!</definedName>
    <definedName name="wrn.1996._.PROPERTY._.AND._.BUSINESS._.INTERRUPTION._.VALUES." localSheetId="4" hidden="1">{#N/A,#N/A,TRUE,"96PROP"}</definedName>
    <definedName name="wrn.1996._.PROPERTY._.AND._.BUSINESS._.INTERRUPTION._.VALUES." localSheetId="3" hidden="1">{#N/A,#N/A,TRUE,"96PROP"}</definedName>
    <definedName name="wrn.1996._.PROPERTY._.AND._.BUSINESS._.INTERRUPTION._.VALUES." localSheetId="2" hidden="1">{#N/A,#N/A,TRUE,"96PROP"}</definedName>
    <definedName name="wrn.1996._.PROPERTY._.AND._.BUSINESS._.INTERRUPTION._.VALUES." hidden="1">{#N/A,#N/A,TRUE,"96PROP"}</definedName>
    <definedName name="wrn.5._.Year._.Plan." localSheetId="4" hidden="1">{#N/A,#N/A,FALSE,"Cover";#N/A,#N/A,FALSE,"Key Assumptions";#N/A,#N/A,FALSE,"Assum1";#N/A,#N/A,FALSE,"Revenue";#N/A,#N/A,FALSE,"Operating Income";#N/A,#N/A,FALSE,"Capital employed";#N/A,#N/A,FALSE,"Cap Emp WS"}</definedName>
    <definedName name="wrn.5._.Year._.Plan." localSheetId="3" hidden="1">{#N/A,#N/A,FALSE,"Cover";#N/A,#N/A,FALSE,"Key Assumptions";#N/A,#N/A,FALSE,"Assum1";#N/A,#N/A,FALSE,"Revenue";#N/A,#N/A,FALSE,"Operating Income";#N/A,#N/A,FALSE,"Capital employed";#N/A,#N/A,FALSE,"Cap Emp WS"}</definedName>
    <definedName name="wrn.5._.Year._.Plan." localSheetId="2" hidden="1">{#N/A,#N/A,FALSE,"Cover";#N/A,#N/A,FALSE,"Key Assumptions";#N/A,#N/A,FALSE,"Assum1";#N/A,#N/A,FALSE,"Revenue";#N/A,#N/A,FALSE,"Operating Income";#N/A,#N/A,FALSE,"Capital employed";#N/A,#N/A,FALSE,"Cap Emp WS"}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FE._.REGISTER." localSheetId="4" hidden="1">{#N/A,#N/A,FALSE,"CLAIMS";#N/A,#N/A,FALSE,"EXPENSE";#N/A,#N/A,FALSE,"CAPITAL"}</definedName>
    <definedName name="wrn.AFE._.REGISTER." localSheetId="3" hidden="1">{#N/A,#N/A,FALSE,"CLAIMS";#N/A,#N/A,FALSE,"EXPENSE";#N/A,#N/A,FALSE,"CAPITAL"}</definedName>
    <definedName name="wrn.AFE._.REGISTER." localSheetId="2" hidden="1">{#N/A,#N/A,FALSE,"CLAIMS";#N/A,#N/A,FALSE,"EXPENSE";#N/A,#N/A,FALSE,"CAPITAL"}</definedName>
    <definedName name="wrn.AFE._.REGISTER." hidden="1">{#N/A,#N/A,FALSE,"CLAIMS";#N/A,#N/A,FALSE,"EXPENSE";#N/A,#N/A,FALSE,"CAPITAL"}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Exhibits." localSheetId="4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localSheetId="3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localSheetId="2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STATEMENTS." localSheetId="4" hidden="1">{"BALANCE SHEET",#N/A,FALSE,"Balance Sheet";"INCOME STATEMENT",#N/A,FALSE,"Income Statement";"STMT OF CASH FLOWS",#N/A,FALSE,"Cash Flows Indirect";"PARTNERS CAPITAL STMT",#N/A,FALSE,"Partners Capital"}</definedName>
    <definedName name="wrn.ALL._.STATEMENTS." localSheetId="3" hidden="1">{"BALANCE SHEET",#N/A,FALSE,"Balance Sheet";"INCOME STATEMENT",#N/A,FALSE,"Income Statement";"STMT OF CASH FLOWS",#N/A,FALSE,"Cash Flows Indirect";"PARTNERS CAPITAL STMT",#N/A,FALSE,"Partners Capital"}</definedName>
    <definedName name="wrn.ALL._.STATEMENTS." localSheetId="2" hidden="1">{"BALANCE SHEET",#N/A,FALSE,"Balance Sheet";"INCOME STATEMENT",#N/A,FALSE,"Income Statement";"STMT OF CASH FLOWS",#N/A,FALSE,"Cash Flows Indirect";"PARTNERS CAPITAL STMT",#N/A,FALSE,"Partners Capital"}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PCT." localSheetId="4" hidden="1">{"Page1",#N/A,FALSE,"APCT";"Page2",#N/A,FALSE,"APCT"}</definedName>
    <definedName name="wrn.APCT." localSheetId="3" hidden="1">{"Page1",#N/A,FALSE,"APCT";"Page2",#N/A,FALSE,"APCT"}</definedName>
    <definedName name="wrn.APCT." localSheetId="2" hidden="1">{"Page1",#N/A,FALSE,"APCT";"Page2",#N/A,FALSE,"APCT"}</definedName>
    <definedName name="wrn.APCT." hidden="1">{"Page1",#N/A,FALSE,"APCT";"Page2",#N/A,FALSE,"APCT"}</definedName>
    <definedName name="wrn.APL." localSheetId="4" hidden="1">{"Page1",#N/A,FALSE,"APL";"Page2",#N/A,FALSE,"APL"}</definedName>
    <definedName name="wrn.APL." localSheetId="3" hidden="1">{"Page1",#N/A,FALSE,"APL";"Page2",#N/A,FALSE,"APL"}</definedName>
    <definedName name="wrn.APL." localSheetId="2" hidden="1">{"Page1",#N/A,FALSE,"APL";"Page2",#N/A,FALSE,"APL"}</definedName>
    <definedName name="wrn.APL." hidden="1">{"Page1",#N/A,FALSE,"APL";"Page2",#N/A,FALSE,"APL"}</definedName>
    <definedName name="wrn.Appendixes._.for._.OEB.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ssumptions." localSheetId="4" hidden="1">{"assumptions1",#N/A,FALSE,"Valuation Analysis";"assumptions2",#N/A,FALSE,"Valuation Analysis"}</definedName>
    <definedName name="wrn.assumptions." localSheetId="3" hidden="1">{"assumptions1",#N/A,FALSE,"Valuation Analysis";"assumptions2",#N/A,FALSE,"Valuation Analysis"}</definedName>
    <definedName name="wrn.assumptions." localSheetId="2" hidden="1">{"assumptions1",#N/A,FALSE,"Valuation Analysis";"assumptions2",#N/A,FALSE,"Valuation Analysis"}</definedName>
    <definedName name="wrn.assumptions." hidden="1">{"assumptions1",#N/A,FALSE,"Valuation Analysis";"assumptions2",#N/A,FALSE,"Valuation Analysis"}</definedName>
    <definedName name="wrn.backups._.for._.appendixes.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lance._.sheet." localSheetId="4" hidden="1">{"bs",#N/A,FALSE,"SCF"}</definedName>
    <definedName name="wrn.balance._.sheet." localSheetId="3" hidden="1">{"bs",#N/A,FALSE,"SCF"}</definedName>
    <definedName name="wrn.balance._.sheet." localSheetId="2" hidden="1">{"bs",#N/A,FALSE,"SCF"}</definedName>
    <definedName name="wrn.balance._.sheet." hidden="1">{"bs",#N/A,FALSE,"SCF"}</definedName>
    <definedName name="wrn.Basic._.Report." localSheetId="4" hidden="1">{#N/A,#N/A,FALSE,"New Depr Sch-150% DB";#N/A,#N/A,FALSE,"Cash Flows RLP";#N/A,#N/A,FALSE,"IRR";#N/A,#N/A,FALSE,"Proforma IS";#N/A,#N/A,FALSE,"Assumptions"}</definedName>
    <definedName name="wrn.Basic._.Report." localSheetId="3" hidden="1">{#N/A,#N/A,FALSE,"New Depr Sch-150% DB";#N/A,#N/A,FALSE,"Cash Flows RLP";#N/A,#N/A,FALSE,"IRR";#N/A,#N/A,FALSE,"Proforma IS";#N/A,#N/A,FALSE,"Assumptions"}</definedName>
    <definedName name="wrn.Basic._.Report." localSheetId="2" hidden="1">{#N/A,#N/A,FALSE,"New Depr Sch-150% DB";#N/A,#N/A,FALSE,"Cash Flows RLP";#N/A,#N/A,FALSE,"IRR";#N/A,#N/A,FALSE,"Proforma IS";#N/A,#N/A,FALSE,"Assumptions"}</definedName>
    <definedName name="wrn.Basic._.Report." hidden="1">{#N/A,#N/A,FALSE,"New Depr Sch-150% DB";#N/A,#N/A,FALSE,"Cash Flows RLP";#N/A,#N/A,FALSE,"IRR";#N/A,#N/A,FALSE,"Proforma IS";#N/A,#N/A,FALSE,"Assumptions"}</definedName>
    <definedName name="wrn.clientcopy." localSheetId="4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localSheetId="3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localSheetId="2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pare." localSheetId="4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3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2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4" hidden="1">{"year1",#N/A,FALSE,"compare";"year2",#N/A,FALSE,"compare";"year3",#N/A,FALSE,"compare";"year4",#N/A,FALSE,"compare";"year5",#N/A,FALSE,"compare"}</definedName>
    <definedName name="wrn.compare5yrs." localSheetId="3" hidden="1">{"year1",#N/A,FALSE,"compare";"year2",#N/A,FALSE,"compare";"year3",#N/A,FALSE,"compare";"year4",#N/A,FALSE,"compare";"year5",#N/A,FALSE,"compare"}</definedName>
    <definedName name="wrn.compare5yrs." localSheetId="2" hidden="1">{"year1",#N/A,FALSE,"compare";"year2",#N/A,FALSE,"compare";"year3",#N/A,FALSE,"compare";"year4",#N/A,FALSE,"compare";"year5",#N/A,FALSE,"compare"}</definedName>
    <definedName name="wrn.compare5yrs." localSheetId="1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localSheetId="4" hidden="1">{#N/A,#N/A,FALSE,"Assumptions";#N/A,#N/A,FALSE,"Proforma IS";#N/A,#N/A,FALSE,"Cash Flows RLP";#N/A,#N/A,FALSE,"IRR";#N/A,#N/A,FALSE,"New Depr Sch-150% DB";#N/A,#N/A,FALSE,"Comments"}</definedName>
    <definedName name="wrn.Complete._.Report." localSheetId="3" hidden="1">{#N/A,#N/A,FALSE,"Assumptions";#N/A,#N/A,FALSE,"Proforma IS";#N/A,#N/A,FALSE,"Cash Flows RLP";#N/A,#N/A,FALSE,"IRR";#N/A,#N/A,FALSE,"New Depr Sch-150% DB";#N/A,#N/A,FALSE,"Comments"}</definedName>
    <definedName name="wrn.Complete._.Report." localSheetId="2" hidden="1">{#N/A,#N/A,FALSE,"Assumptions";#N/A,#N/A,FALSE,"Proforma IS";#N/A,#N/A,FALSE,"Cash Flows RLP";#N/A,#N/A,FALSE,"IRR";#N/A,#N/A,FALSE,"New Depr Sch-150% DB";#N/A,#N/A,FALSE,"Comments"}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tributory._.asset._.charges." localSheetId="4" hidden="1">{"contributory1",#N/A,FALSE,"Contributory Assets Detail";"contributory2",#N/A,FALSE,"Contributory Assets Detail"}</definedName>
    <definedName name="wrn.contributory._.asset._.charges." localSheetId="3" hidden="1">{"contributory1",#N/A,FALSE,"Contributory Assets Detail";"contributory2",#N/A,FALSE,"Contributory Assets Detail"}</definedName>
    <definedName name="wrn.contributory._.asset._.charges." localSheetId="2" hidden="1">{"contributory1",#N/A,FALSE,"Contributory Assets Detail";"contributory2",#N/A,FALSE,"Contributory Assets Detail"}</definedName>
    <definedName name="wrn.contributory._.asset._.charges." hidden="1">{"contributory1",#N/A,FALSE,"Contributory Assets Detail";"contributory2",#N/A,FALSE,"Contributory Assets Detail"}</definedName>
    <definedName name="wrn.Coprorate._.Package." localSheetId="4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prorate._.Package." localSheetId="3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prorate._.Package." localSheetId="2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A._.FS._.국문." localSheetId="4" hidden="1">{#N/A,#N/A,FALSE,"BS";#N/A,#N/A,FALSE,"PL";#N/A,#N/A,FALSE,"처분";#N/A,#N/A,FALSE,"현금";#N/A,#N/A,FALSE,"매출";#N/A,#N/A,FALSE,"원가";#N/A,#N/A,FALSE,"경영"}</definedName>
    <definedName name="wrn.COSA._.FS._.국문." localSheetId="3" hidden="1">{#N/A,#N/A,FALSE,"BS";#N/A,#N/A,FALSE,"PL";#N/A,#N/A,FALSE,"처분";#N/A,#N/A,FALSE,"현금";#N/A,#N/A,FALSE,"매출";#N/A,#N/A,FALSE,"원가";#N/A,#N/A,FALSE,"경영"}</definedName>
    <definedName name="wrn.COSA._.FS._.국문." localSheetId="2" hidden="1">{#N/A,#N/A,FALSE,"BS";#N/A,#N/A,FALSE,"PL";#N/A,#N/A,FALSE,"처분";#N/A,#N/A,FALSE,"현금";#N/A,#N/A,FALSE,"매출";#N/A,#N/A,FALSE,"원가";#N/A,#N/A,FALSE,"경영"}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s." localSheetId="4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3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2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localSheetId="4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localSheetId="3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localSheetId="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localSheetId="4" hidden="1">{"datatable",#N/A,FALSE,"Cust.Adds_Volumes"}</definedName>
    <definedName name="wrn.custadds_volumes." localSheetId="3" hidden="1">{"datatable",#N/A,FALSE,"Cust.Adds_Volumes"}</definedName>
    <definedName name="wrn.custadds_volumes." localSheetId="2" hidden="1">{"datatable",#N/A,FALSE,"Cust.Adds_Volumes"}</definedName>
    <definedName name="wrn.custadds_volumes." localSheetId="1" hidden="1">{"datatable",#N/A,FALSE,"Cust.Adds_Volumes"}</definedName>
    <definedName name="wrn.custadds_volumes." hidden="1">{"datatable",#N/A,FALSE,"Cust.Adds_Volumes"}</definedName>
    <definedName name="wrn.Depreciation._.Expense.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2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ocumentation." localSheetId="4" hidden="1">{"documentation1",#N/A,FALSE,"Documentation";"documentation2",#N/A,FALSE,"Documentation"}</definedName>
    <definedName name="wrn.documentation." localSheetId="3" hidden="1">{"documentation1",#N/A,FALSE,"Documentation";"documentation2",#N/A,FALSE,"Documentation"}</definedName>
    <definedName name="wrn.documentation." localSheetId="2" hidden="1">{"documentation1",#N/A,FALSE,"Documentation";"documentation2",#N/A,FALSE,"Documentation"}</definedName>
    <definedName name="wrn.documentation." hidden="1">{"documentation1",#N/A,FALSE,"Documentation";"documentation2",#N/A,FALSE,"Documentation"}</definedName>
    <definedName name="wrn.Effective._.Capital._.Expenditures.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ntitiesWithReclasses." localSheetId="4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titiesWithReclasses." localSheetId="3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titiesWithReclasses." localSheetId="2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xception._.Report." localSheetId="4" hidden="1">{#N/A,#N/A,FALSE,"Exception Report"}</definedName>
    <definedName name="wrn.Exception._.Report." localSheetId="3" hidden="1">{#N/A,#N/A,FALSE,"Exception Report"}</definedName>
    <definedName name="wrn.Exception._.Report." localSheetId="2" hidden="1">{#N/A,#N/A,FALSE,"Exception Report"}</definedName>
    <definedName name="wrn.Exception._.Report." hidden="1">{#N/A,#N/A,FALSE,"Exception Report"}</definedName>
    <definedName name="wrn.Exhibit_draft_report." localSheetId="4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localSheetId="3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localSheetId="2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localSheetId="4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localSheetId="3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localSheetId="2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ilecopy." localSheetId="4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localSheetId="3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localSheetId="2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ve._.Year._.Plan." localSheetId="4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localSheetId="3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localSheetId="2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OOTNOTES." localSheetId="4" hidden="1">{"Footnotespg1",#N/A,FALSE,"Footnotes";"Footnotespg2",#N/A,FALSE,"Footnotes"}</definedName>
    <definedName name="wrn.FOOTNOTES." localSheetId="3" hidden="1">{"Footnotespg1",#N/A,FALSE,"Footnotes";"Footnotespg2",#N/A,FALSE,"Footnotes"}</definedName>
    <definedName name="wrn.FOOTNOTES." localSheetId="2" hidden="1">{"Footnotespg1",#N/A,FALSE,"Footnotes";"Footnotespg2",#N/A,FALSE,"Footnotes"}</definedName>
    <definedName name="wrn.FOOTNOTES." hidden="1">{"Footnotespg1",#N/A,FALSE,"Footnotes";"Footnotespg2",#N/A,FALSE,"Footnotes"}</definedName>
    <definedName name="wrn.Full._.Business._.Plan._.Package." localSheetId="4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localSheetId="3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localSheetId="2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ARNISH." localSheetId="4" hidden="1">{#N/A,#N/A,FALSE,"HIBBARD";#N/A,#N/A,FALSE,"BEATON";#N/A,#N/A,FALSE,"CLARKSON";#N/A,#N/A,FALSE,"HARTMAN";#N/A,#N/A,FALSE,"SAMSON";#N/A,#N/A,FALSE,"VENSKAITIS";#N/A,#N/A,FALSE,"MCNEIL"}</definedName>
    <definedName name="wrn.GARNISH." localSheetId="3" hidden="1">{#N/A,#N/A,FALSE,"HIBBARD";#N/A,#N/A,FALSE,"BEATON";#N/A,#N/A,FALSE,"CLARKSON";#N/A,#N/A,FALSE,"HARTMAN";#N/A,#N/A,FALSE,"SAMSON";#N/A,#N/A,FALSE,"VENSKAITIS";#N/A,#N/A,FALSE,"MCNEIL"}</definedName>
    <definedName name="wrn.GARNISH." localSheetId="2" hidden="1">{#N/A,#N/A,FALSE,"HIBBARD";#N/A,#N/A,FALSE,"BEATON";#N/A,#N/A,FALSE,"CLARKSON";#N/A,#N/A,FALSE,"HARTMAN";#N/A,#N/A,FALSE,"SAMSON";#N/A,#N/A,FALSE,"VENSKAITIS";#N/A,#N/A,FALSE,"MCNEIL"}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GGR._.Network._.Exhibit." localSheetId="4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" localSheetId="3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" localSheetId="2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ross._.margin._.detail." localSheetId="4" hidden="1">{"gross_margin1",#N/A,FALSE,"Gross Margin Detail";"gross_margin2",#N/A,FALSE,"Gross Margin Detail"}</definedName>
    <definedName name="wrn.gross._.margin._.detail." localSheetId="3" hidden="1">{"gross_margin1",#N/A,FALSE,"Gross Margin Detail";"gross_margin2",#N/A,FALSE,"Gross Margin Detail"}</definedName>
    <definedName name="wrn.gross._.margin._.detail." localSheetId="2" hidden="1">{"gross_margin1",#N/A,FALSE,"Gross Margin Detail";"gross_margin2",#N/A,FALSE,"Gross Margin Detail"}</definedName>
    <definedName name="wrn.gross._.margin._.detail." hidden="1">{"gross_margin1",#N/A,FALSE,"Gross Margin Detail";"gross_margin2",#N/A,FALSE,"Gross Margin Detail"}</definedName>
    <definedName name="wrn.Gross._.PPE.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istorical._.performance." localSheetId="4" hidden="1">{"historical acquirer",#N/A,FALSE,"Historical Performance";"historical target",#N/A,FALSE,"Historical Performance"}</definedName>
    <definedName name="wrn.historical._.performance." localSheetId="3" hidden="1">{"historical acquirer",#N/A,FALSE,"Historical Performance";"historical target",#N/A,FALSE,"Historical Performance"}</definedName>
    <definedName name="wrn.historical._.performance." localSheetId="2" hidden="1">{"historical acquirer",#N/A,FALSE,"Historical Performance";"historical target",#N/A,FALSE,"Historical Performance"}</definedName>
    <definedName name="wrn.historical._.performance." hidden="1">{"historical acquirer",#N/A,FALSE,"Historical Performance";"historical target",#N/A,FALSE,"Historical Performance"}</definedName>
    <definedName name="wrn.income." localSheetId="4" hidden="1">{"income",#N/A,FALSE,"income_statement"}</definedName>
    <definedName name="wrn.income." localSheetId="3" hidden="1">{"income",#N/A,FALSE,"income_statement"}</definedName>
    <definedName name="wrn.income." localSheetId="2" hidden="1">{"income",#N/A,FALSE,"income_statement"}</definedName>
    <definedName name="wrn.income." localSheetId="1" hidden="1">{"income",#N/A,FALSE,"income_statement"}</definedName>
    <definedName name="wrn.income." hidden="1">{"income",#N/A,FALSE,"income_statement"}</definedName>
    <definedName name="wrn.INCOME._.STATEMENT." localSheetId="4" hidden="1">{"INCOME STATEMENT",#N/A,FALSE,"Income Statement"}</definedName>
    <definedName name="wrn.INCOME._.STATEMENT." localSheetId="3" hidden="1">{"INCOME STATEMENT",#N/A,FALSE,"Income Statement"}</definedName>
    <definedName name="wrn.INCOME._.STATEMENT." localSheetId="2" hidden="1">{"INCOME STATEMENT",#N/A,FALSE,"Income Statement"}</definedName>
    <definedName name="wrn.INCOME._.STATEMENT." hidden="1">{"INCOME STATEMENT",#N/A,FALSE,"Income Statement"}</definedName>
    <definedName name="wrn.incomestmt." localSheetId="4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omestmt." localSheetId="3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omestmt." localSheetId="2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put._.Items." localSheetId="4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3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2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sheet." localSheetId="4" hidden="1">{#N/A,#N/A,FALSE,"TICKERS INPUT SHEET"}</definedName>
    <definedName name="wrn.input._.sheet." localSheetId="3" hidden="1">{#N/A,#N/A,FALSE,"TICKERS INPUT SHEET"}</definedName>
    <definedName name="wrn.input._.sheet." localSheetId="2" hidden="1">{#N/A,#N/A,FALSE,"TICKERS INPUT SHEET"}</definedName>
    <definedName name="wrn.input._.sheet." hidden="1">{#N/A,#N/A,FALSE,"TICKERS INPUT SHEET"}</definedName>
    <definedName name="wrn.Lead._.Schedule.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" localSheetId="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" localSheetId="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PNL." localSheetId="4" hidden="1">{"LPNL1",#N/A,FALSE,"EntitiesWithReclasses";"LPNL2",#N/A,FALSE,"EntitiesWithReclasses";"LPNL3",#N/A,FALSE,"EntitiesWithReclasses"}</definedName>
    <definedName name="wrn.LPNL." localSheetId="3" hidden="1">{"LPNL1",#N/A,FALSE,"EntitiesWithReclasses";"LPNL2",#N/A,FALSE,"EntitiesWithReclasses";"LPNL3",#N/A,FALSE,"EntitiesWithReclasses"}</definedName>
    <definedName name="wrn.LPNL." localSheetId="2" hidden="1">{"LPNL1",#N/A,FALSE,"EntitiesWithReclasses";"LPNL2",#N/A,FALSE,"EntitiesWithReclasses";"LPNL3",#N/A,FALSE,"EntitiesWithReclasses"}</definedName>
    <definedName name="wrn.LPNL." hidden="1">{"LPNL1",#N/A,FALSE,"EntitiesWithReclasses";"LPNL2",#N/A,FALSE,"EntitiesWithReclasses";"LPNL3",#N/A,FALSE,"EntitiesWithReclasses"}</definedName>
    <definedName name="wrn.Multiples._.Calculation." localSheetId="4" hidden="1">{#N/A,#N/A,FALSE,"GCM Data Sum";#N/A,#N/A,FALSE,"TIC-Calculation";#N/A,#N/A,FALSE,"TIC  Multiples";#N/A,#N/A,FALSE,"P-E &amp; Price to Book Multiples";#N/A,#N/A,FALSE,"Margins-EBITDA-to-Growth"}</definedName>
    <definedName name="wrn.Multiples._.Calculation." localSheetId="3" hidden="1">{#N/A,#N/A,FALSE,"GCM Data Sum";#N/A,#N/A,FALSE,"TIC-Calculation";#N/A,#N/A,FALSE,"TIC  Multiples";#N/A,#N/A,FALSE,"P-E &amp; Price to Book Multiples";#N/A,#N/A,FALSE,"Margins-EBITDA-to-Growth"}</definedName>
    <definedName name="wrn.Multiples._.Calculation." localSheetId="2" hidden="1">{#N/A,#N/A,FALSE,"GCM Data Sum";#N/A,#N/A,FALSE,"TIC-Calculation";#N/A,#N/A,FALSE,"TIC  Multiples";#N/A,#N/A,FALSE,"P-E &amp; Price to Book Multiples";#N/A,#N/A,FALSE,"Margins-EBITDA-to-Growth"}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Mreport." localSheetId="4" hidden="1">{"OM_data",#N/A,FALSE,"O&amp;M Data Table";"OM_regulatory_adjustments",#N/A,FALSE,"O&amp;M Data Table";"OM_select_data",#N/A,FALSE,"O&amp;M Data Table"}</definedName>
    <definedName name="wrn.OMreport." localSheetId="3" hidden="1">{"OM_data",#N/A,FALSE,"O&amp;M Data Table";"OM_regulatory_adjustments",#N/A,FALSE,"O&amp;M Data Table";"OM_select_data",#N/A,FALSE,"O&amp;M Data Table"}</definedName>
    <definedName name="wrn.OMreport." localSheetId="2" hidden="1">{"OM_data",#N/A,FALSE,"O&amp;M Data Table";"OM_regulatory_adjustments",#N/A,FALSE,"O&amp;M Data Table";"OM_select_data",#N/A,FALSE,"O&amp;M Data Table"}</definedName>
    <definedName name="wrn.OMreport." localSheetId="1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PARTNERS._.CAPITAL._.STMT." localSheetId="4" hidden="1">{"PARTNERS CAPITAL STMT",#N/A,FALSE,"Partners Capital"}</definedName>
    <definedName name="wrn.PARTNERS._.CAPITAL._.STMT." localSheetId="3" hidden="1">{"PARTNERS CAPITAL STMT",#N/A,FALSE,"Partners Capital"}</definedName>
    <definedName name="wrn.PARTNERS._.CAPITAL._.STMT." localSheetId="2" hidden="1">{"PARTNERS CAPITAL STMT",#N/A,FALSE,"Partners Capital"}</definedName>
    <definedName name="wrn.PARTNERS._.CAPITAL._.STMT." hidden="1">{"PARTNERS CAPITAL STMT",#N/A,FALSE,"Partners Capital"}</definedName>
    <definedName name="wrn.Plan._.Support._.Only." localSheetId="4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localSheetId="3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localSheetId="2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localSheetId="4" hidden="1">{#N/A,#N/A,FALSE,"Part E";#N/A,#N/A,FALSE,"E.1 Prelim Earnings Plan"}</definedName>
    <definedName name="wrn.Preliminary._.Plan." localSheetId="3" hidden="1">{#N/A,#N/A,FALSE,"Part E";#N/A,#N/A,FALSE,"E.1 Prelim Earnings Plan"}</definedName>
    <definedName name="wrn.Preliminary._.Plan." localSheetId="2" hidden="1">{#N/A,#N/A,FALSE,"Part E";#N/A,#N/A,FALSE,"E.1 Prelim Earnings Plan"}</definedName>
    <definedName name="wrn.Preliminary._.Plan." hidden="1">{#N/A,#N/A,FALSE,"Part E";#N/A,#N/A,FALSE,"E.1 Prelim Earnings Plan"}</definedName>
    <definedName name="wrn.President._.Report." localSheetId="4" hidden="1">{#N/A,#N/A,FALSE,"President's Cover";#N/A,#N/A,FALSE,"A.1 1998 Objectives";#N/A,#N/A,FALSE,"A.2 President's Measures";#N/A,#N/A,FALSE,"A.3 Commentary"}</definedName>
    <definedName name="wrn.President._.Report." localSheetId="3" hidden="1">{#N/A,#N/A,FALSE,"President's Cover";#N/A,#N/A,FALSE,"A.1 1998 Objectives";#N/A,#N/A,FALSE,"A.2 President's Measures";#N/A,#N/A,FALSE,"A.3 Commentary"}</definedName>
    <definedName name="wrn.President._.Report." localSheetId="2" hidden="1">{#N/A,#N/A,FALSE,"President's Cover";#N/A,#N/A,FALSE,"A.1 1998 Objectives";#N/A,#N/A,FALSE,"A.2 President's Measures";#N/A,#N/A,FALSE,"A.3 Commentary"}</definedName>
    <definedName name="wrn.President._.Report." hidden="1">{#N/A,#N/A,FALSE,"President's Cover";#N/A,#N/A,FALSE,"A.1 1998 Objectives";#N/A,#N/A,FALSE,"A.2 President's Measures";#N/A,#N/A,FALSE,"A.3 Commentary"}</definedName>
    <definedName name="wrn.print." localSheetId="4" hidden="1">{#N/A,#N/A,FALSE,"Japan 2003";#N/A,#N/A,FALSE,"Sheet2"}</definedName>
    <definedName name="wrn.print." localSheetId="3" hidden="1">{#N/A,#N/A,FALSE,"Japan 2003";#N/A,#N/A,FALSE,"Sheet2"}</definedName>
    <definedName name="wrn.print." localSheetId="2" hidden="1">{#N/A,#N/A,FALSE,"Japan 2003";#N/A,#N/A,FALSE,"Sheet2"}</definedName>
    <definedName name="wrn.print." hidden="1">{#N/A,#N/A,FALSE,"Japan 2003";#N/A,#N/A,FALSE,"Sheet2"}</definedName>
    <definedName name="wrn.Print._.All._.Exhibits." localSheetId="4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localSheetId="3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localSheetId="2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localSheetId="4" hidden="1">{"summary",#N/A,FALSE,"Valuation Analysis";"assumptions1",#N/A,FALSE,"Valuation Analysis";"assumptions2",#N/A,FALSE,"Valuation Analysis"}</definedName>
    <definedName name="wrn.print._.all._.sheets." localSheetId="3" hidden="1">{"summary",#N/A,FALSE,"Valuation Analysis";"assumptions1",#N/A,FALSE,"Valuation Analysis";"assumptions2",#N/A,FALSE,"Valuation Analysis"}</definedName>
    <definedName name="wrn.print._.all._.sheets." localSheetId="2" hidden="1">{"summary",#N/A,FALSE,"Valuation Analysis";"assumptions1",#N/A,FALSE,"Valuation Analysis";"assumptions2",#N/A,FALSE,"Valuation Analysis"}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localSheetId="4" hidden="1">{"Extra 1",#N/A,FALSE,"Blank"}</definedName>
    <definedName name="wrn.Print._.Blank._.Exhibit." localSheetId="3" hidden="1">{"Extra 1",#N/A,FALSE,"Blank"}</definedName>
    <definedName name="wrn.Print._.Blank._.Exhibit." localSheetId="2" hidden="1">{"Extra 1",#N/A,FALSE,"Blank"}</definedName>
    <definedName name="wrn.Print._.Blank._.Exhibit." hidden="1">{"Extra 1",#N/A,FALSE,"Blank"}</definedName>
    <definedName name="wrn.Print._.BS._.Exhibits." localSheetId="4" hidden="1">{"BS Dollar",#N/A,FALSE,"BS";"BS CS",#N/A,FALSE,"BS"}</definedName>
    <definedName name="wrn.Print._.BS._.Exhibits." localSheetId="3" hidden="1">{"BS Dollar",#N/A,FALSE,"BS";"BS CS",#N/A,FALSE,"BS"}</definedName>
    <definedName name="wrn.Print._.BS._.Exhibits." localSheetId="2" hidden="1">{"BS Dollar",#N/A,FALSE,"BS";"BS CS",#N/A,FALSE,"BS"}</definedName>
    <definedName name="wrn.Print._.BS._.Exhibits." hidden="1">{"BS Dollar",#N/A,FALSE,"BS";"BS CS",#N/A,FALSE,"BS"}</definedName>
    <definedName name="wrn.Print._.CF._.Exhibit." localSheetId="4" hidden="1">{"CF Dollar",#N/A,FALSE,"CF"}</definedName>
    <definedName name="wrn.Print._.CF._.Exhibit." localSheetId="3" hidden="1">{"CF Dollar",#N/A,FALSE,"CF"}</definedName>
    <definedName name="wrn.Print._.CF._.Exhibit." localSheetId="2" hidden="1">{"CF Dollar",#N/A,FALSE,"CF"}</definedName>
    <definedName name="wrn.Print._.CF._.Exhibit." hidden="1">{"CF Dollar",#N/A,FALSE,"CF"}</definedName>
    <definedName name="wrn.Print._.Everything." localSheetId="4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Everything." localSheetId="3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Everything." localSheetId="2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IS._.Exhibits." localSheetId="4" hidden="1">{"Inc Stmt Dollar",#N/A,FALSE,"IS";"Inc Stmt CS",#N/A,FALSE,"IS"}</definedName>
    <definedName name="wrn.Print._.IS._.Exhibits." localSheetId="3" hidden="1">{"Inc Stmt Dollar",#N/A,FALSE,"IS";"Inc Stmt CS",#N/A,FALSE,"IS"}</definedName>
    <definedName name="wrn.Print._.IS._.Exhibits." localSheetId="2" hidden="1">{"Inc Stmt Dollar",#N/A,FALSE,"IS";"Inc Stmt CS",#N/A,FALSE,"IS"}</definedName>
    <definedName name="wrn.Print._.IS._.Exhibits." hidden="1">{"Inc Stmt Dollar",#N/A,FALSE,"IS";"Inc Stmt CS",#N/A,FALSE,"IS"}</definedName>
    <definedName name="wrn.Print._.Ratio._.Exhibits." localSheetId="4" hidden="1">{"Ratio No.1",#N/A,FALSE,"Ratio";"Ratio No.2",#N/A,FALSE,"Ratio"}</definedName>
    <definedName name="wrn.Print._.Ratio._.Exhibits." localSheetId="3" hidden="1">{"Ratio No.1",#N/A,FALSE,"Ratio";"Ratio No.2",#N/A,FALSE,"Ratio"}</definedName>
    <definedName name="wrn.Print._.Ratio._.Exhibits." localSheetId="2" hidden="1">{"Ratio No.1",#N/A,FALSE,"Ratio";"Ratio No.2",#N/A,FALSE,"Ratio"}</definedName>
    <definedName name="wrn.Print._.Ratio._.Exhibits." hidden="1">{"Ratio No.1",#N/A,FALSE,"Ratio";"Ratio No.2",#N/A,FALSE,"Ratio"}</definedName>
    <definedName name="wrn.Projected._.Data._.and._.Subject._.Company._.Data." localSheetId="4" hidden="1">{#N/A,#N/A,FALSE,"Projected Data &amp; SUBJECT-INPUTS"}</definedName>
    <definedName name="wrn.Projected._.Data._.and._.Subject._.Company._.Data." localSheetId="3" hidden="1">{#N/A,#N/A,FALSE,"Projected Data &amp; SUBJECT-INPUTS"}</definedName>
    <definedName name="wrn.Projected._.Data._.and._.Subject._.Company._.Data." localSheetId="2" hidden="1">{#N/A,#N/A,FALSE,"Projected Data &amp; SUBJECT-INPUTS"}</definedName>
    <definedName name="wrn.Projected._.Data._.and._.Subject._.Company._.Data." hidden="1">{#N/A,#N/A,FALSE,"Projected Data &amp; SUBJECT-INPUTS"}</definedName>
    <definedName name="wrn.Quarter._.1._.Forecast." localSheetId="4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localSheetId="3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localSheetId="2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localSheetId="4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localSheetId="3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localSheetId="2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localSheetId="4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localSheetId="3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localSheetId="2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localSheetId="4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localSheetId="3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localSheetId="2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ange._.Values." localSheetId="4" hidden="1">{"page1",#N/A,FALSE,"Range Value - Incl Reclasses";"page2",#N/A,FALSE,"Range Value - Incl Reclasses";"page3",#N/A,FALSE,"Range Value - Incl Reclasses"}</definedName>
    <definedName name="wrn.Range._.Values." localSheetId="3" hidden="1">{"page1",#N/A,FALSE,"Range Value - Incl Reclasses";"page2",#N/A,FALSE,"Range Value - Incl Reclasses";"page3",#N/A,FALSE,"Range Value - Incl Reclasses"}</definedName>
    <definedName name="wrn.Range._.Values." localSheetId="2" hidden="1">{"page1",#N/A,FALSE,"Range Value - Incl Reclasses";"page2",#N/A,FALSE,"Range Value - Incl Reclasses";"page3",#N/A,FALSE,"Range Value - Incl Reclasses"}</definedName>
    <definedName name="wrn.Range._.Values." hidden="1">{"page1",#N/A,FALSE,"Range Value - Incl Reclasses";"page2",#N/A,FALSE,"Range Value - Incl Reclasses";"page3",#N/A,FALSE,"Range Value - Incl Reclasses"}</definedName>
    <definedName name="wrn.Report._.Exhibits." localSheetId="4" hidden="1">{"Inc Stmt Exhibit",#N/A,FALSE,"IS";"BS Exhibit",#N/A,FALSE,"BS";"Ratio No.1",#N/A,FALSE,"Ratio";"Ratio No.2",#N/A,FALSE,"Ratio"}</definedName>
    <definedName name="wrn.Report._.Exhibits." localSheetId="3" hidden="1">{"Inc Stmt Exhibit",#N/A,FALSE,"IS";"BS Exhibit",#N/A,FALSE,"BS";"Ratio No.1",#N/A,FALSE,"Ratio";"Ratio No.2",#N/A,FALSE,"Ratio"}</definedName>
    <definedName name="wrn.Report._.Exhibits." localSheetId="2" hidden="1">{"Inc Stmt Exhibit",#N/A,FALSE,"IS";"BS Exhibit",#N/A,FALSE,"BS";"Ratio No.1",#N/A,FALSE,"Ratio";"Ratio No.2",#N/A,FALSE,"Ratio"}</definedName>
    <definedName name="wrn.Report._.Exhibits." hidden="1">{"Inc Stmt Exhibit",#N/A,FALSE,"IS";"BS Exhibit",#N/A,FALSE,"BS";"Ratio No.1",#N/A,FALSE,"Ratio";"Ratio No.2",#N/A,FALSE,"Ratio"}</definedName>
    <definedName name="wrn.revenue." localSheetId="4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3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2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.detail." localSheetId="4" hidden="1">{"revenue detail 1",#N/A,FALSE,"Revenue Detail";"revenue detail 2",#N/A,FALSE,"Revenue Detail";"revenue detail 3",#N/A,FALSE,"Revenue Detail";"revenue detail 4",#N/A,FALSE,"Revenue Detail"}</definedName>
    <definedName name="wrn.revenue._.detail." localSheetId="3" hidden="1">{"revenue detail 1",#N/A,FALSE,"Revenue Detail";"revenue detail 2",#N/A,FALSE,"Revenue Detail";"revenue detail 3",#N/A,FALSE,"Revenue Detail";"revenue detail 4",#N/A,FALSE,"Revenue Detail"}</definedName>
    <definedName name="wrn.revenue._.detail." localSheetId="2" hidden="1">{"revenue detail 1",#N/A,FALSE,"Revenue Detail";"revenue detail 2",#N/A,FALSE,"Revenue Detail";"revenue detail 3",#N/A,FALSE,"Revenue Detail";"revenue detail 4",#N/A,FALSE,"Revenue Detail"}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localSheetId="4" hidden="1">{"revenue graph",#N/A,FALSE,"Revenue Graph"}</definedName>
    <definedName name="wrn.revenue._.graph." localSheetId="3" hidden="1">{"revenue graph",#N/A,FALSE,"Revenue Graph"}</definedName>
    <definedName name="wrn.revenue._.graph." localSheetId="2" hidden="1">{"revenue graph",#N/A,FALSE,"Revenue Graph"}</definedName>
    <definedName name="wrn.revenue._.graph." hidden="1">{"revenue graph",#N/A,FALSE,"Revenue Graph"}</definedName>
    <definedName name="wrn.sample." localSheetId="4" hidden="1">{"sample",#N/A,FALSE,"Client Input Sheet"}</definedName>
    <definedName name="wrn.sample." localSheetId="3" hidden="1">{"sample",#N/A,FALSE,"Client Input Sheet"}</definedName>
    <definedName name="wrn.sample." localSheetId="2" hidden="1">{"sample",#N/A,FALSE,"Client Input Sheet"}</definedName>
    <definedName name="wrn.sample." hidden="1">{"sample",#N/A,FALSE,"Client Input Sheet"}</definedName>
    <definedName name="wrn.Shorten._.Version." localSheetId="4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localSheetId="3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localSheetId="2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tandard." localSheetId="4" hidden="1">{#N/A,#N/A,FALSE,"IS US";#N/A,#N/A,FALSE,"BS US";#N/A,#N/A,FALSE,"IS LOCAL";#N/A,#N/A,FALSE,"BS INPUT";#N/A,#N/A,FALSE,"EQUITY";#N/A,#N/A,FALSE,"LOCAL ADJ";#N/A,#N/A,FALSE,"GAAP ADJ"}</definedName>
    <definedName name="wrn.Standard." localSheetId="3" hidden="1">{#N/A,#N/A,FALSE,"IS US";#N/A,#N/A,FALSE,"BS US";#N/A,#N/A,FALSE,"IS LOCAL";#N/A,#N/A,FALSE,"BS INPUT";#N/A,#N/A,FALSE,"EQUITY";#N/A,#N/A,FALSE,"LOCAL ADJ";#N/A,#N/A,FALSE,"GAAP ADJ"}</definedName>
    <definedName name="wrn.Standard." localSheetId="2" hidden="1">{#N/A,#N/A,FALSE,"IS US";#N/A,#N/A,FALSE,"BS US";#N/A,#N/A,FALSE,"IS LOCAL";#N/A,#N/A,FALSE,"BS INPUT";#N/A,#N/A,FALSE,"EQUITY";#N/A,#N/A,FALSE,"LOCAL ADJ";#N/A,#N/A,FALSE,"GAAP ADJ"}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MT._.OF._.CASH._.FLOWS." localSheetId="4" hidden="1">{"STMT OF CASH FLOWS",#N/A,FALSE,"Cash Flows Indirect"}</definedName>
    <definedName name="wrn.STMT._.OF._.CASH._.FLOWS." localSheetId="3" hidden="1">{"STMT OF CASH FLOWS",#N/A,FALSE,"Cash Flows Indirect"}</definedName>
    <definedName name="wrn.STMT._.OF._.CASH._.FLOWS." localSheetId="2" hidden="1">{"STMT OF CASH FLOWS",#N/A,FALSE,"Cash Flows Indirect"}</definedName>
    <definedName name="wrn.STMT._.OF._.CASH._.FLOWS." hidden="1">{"STMT OF CASH FLOWS",#N/A,FALSE,"Cash Flows Indirect"}</definedName>
    <definedName name="wrn.summary." localSheetId="4" hidden="1">{"summary",#N/A,FALSE,"Valuation Analysis"}</definedName>
    <definedName name="wrn.summary." localSheetId="3" hidden="1">{"summary",#N/A,FALSE,"Valuation Analysis"}</definedName>
    <definedName name="wrn.summary." localSheetId="2" hidden="1">{"summary",#N/A,FALSE,"Valuation Analysis"}</definedName>
    <definedName name="wrn.summary." hidden="1">{"summary",#N/A,FALSE,"Valuation Analysis"}</definedName>
    <definedName name="wrn.summary._.schedules." localSheetId="4" hidden="1">{"summary1",#N/A,FALSE,"Summary of Values";"summary2",#N/A,FALSE,"Summary of Values"}</definedName>
    <definedName name="wrn.summary._.schedules." localSheetId="3" hidden="1">{"summary1",#N/A,FALSE,"Summary of Values";"summary2",#N/A,FALSE,"Summary of Values"}</definedName>
    <definedName name="wrn.summary._.schedules." localSheetId="2" hidden="1">{"summary1",#N/A,FALSE,"Summary of Values";"summary2",#N/A,FALSE,"Summary of Values"}</definedName>
    <definedName name="wrn.summary._.schedules." hidden="1">{"summary1",#N/A,FALSE,"Summary of Values";"summary2",#N/A,FALSE,"Summary of Values"}</definedName>
    <definedName name="wrn.Supplemental._.Pkg.." localSheetId="4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localSheetId="3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localSheetId="2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TB._.ALL._.ACCTS." localSheetId="4" hidden="1">{"BALANCE SHEET ACCOUNTS",#N/A,TRUE,"Working Trial Balance";"INCOME ACCOUNTS",#N/A,TRUE,"Working Trial Balance"}</definedName>
    <definedName name="wrn.TB._.ALL._.ACCTS." localSheetId="3" hidden="1">{"BALANCE SHEET ACCOUNTS",#N/A,TRUE,"Working Trial Balance";"INCOME ACCOUNTS",#N/A,TRUE,"Working Trial Balance"}</definedName>
    <definedName name="wrn.TB._.ALL._.ACCTS." localSheetId="2" hidden="1">{"BALANCE SHEET ACCOUNTS",#N/A,TRUE,"Working Trial Balance";"INCOME ACCOUNTS",#N/A,TRUE,"Working Trial Balance"}</definedName>
    <definedName name="wrn.TB._.ALL._.ACCTS." hidden="1">{"BALANCE SHEET ACCOUNTS",#N/A,TRUE,"Working Trial Balance";"INCOME ACCOUNTS",#N/A,TRUE,"Working Trial Balance"}</definedName>
    <definedName name="wrn.TB._.BALANCE._.SHEET." localSheetId="4" hidden="1">{"BALANCE SHEET ACCOUNTS",#N/A,FALSE,"Working Trial Balance"}</definedName>
    <definedName name="wrn.TB._.BALANCE._.SHEET." localSheetId="3" hidden="1">{"BALANCE SHEET ACCOUNTS",#N/A,FALSE,"Working Trial Balance"}</definedName>
    <definedName name="wrn.TB._.BALANCE._.SHEET." localSheetId="2" hidden="1">{"BALANCE SHEET ACCOUNTS",#N/A,FALSE,"Working Trial Balance"}</definedName>
    <definedName name="wrn.TB._.BALANCE._.SHEET." hidden="1">{"BALANCE SHEET ACCOUNTS",#N/A,FALSE,"Working Trial Balance"}</definedName>
    <definedName name="wrn.TB._.EXPLANATIONS." localSheetId="4" hidden="1">{"EXPLANATIONS",#N/A,FALSE,"Working Trial Balance"}</definedName>
    <definedName name="wrn.TB._.EXPLANATIONS." localSheetId="3" hidden="1">{"EXPLANATIONS",#N/A,FALSE,"Working Trial Balance"}</definedName>
    <definedName name="wrn.TB._.EXPLANATIONS." localSheetId="2" hidden="1">{"EXPLANATIONS",#N/A,FALSE,"Working Trial Balance"}</definedName>
    <definedName name="wrn.TB._.EXPLANATIONS." hidden="1">{"EXPLANATIONS",#N/A,FALSE,"Working Trial Balance"}</definedName>
    <definedName name="wrn.TB._.INCOME._.STMT." localSheetId="4" hidden="1">{"INCOME ACCOUNTS",#N/A,FALSE,"Working Trial Balance"}</definedName>
    <definedName name="wrn.TB._.INCOME._.STMT." localSheetId="3" hidden="1">{"INCOME ACCOUNTS",#N/A,FALSE,"Working Trial Balance"}</definedName>
    <definedName name="wrn.TB._.INCOME._.STMT." localSheetId="2" hidden="1">{"INCOME ACCOUNTS",#N/A,FALSE,"Working Trial Balance"}</definedName>
    <definedName name="wrn.TB._.INCOME._.STMT." hidden="1">{"INCOME ACCOUNTS",#N/A,FALSE,"Working Trial Balance"}</definedName>
    <definedName name="wrn.technology." localSheetId="4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localSheetId="3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localSheetId="2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rademark._.and._.trade._.name." localSheetId="4" hidden="1">{"trademark1",#N/A,FALSE,"Trademark(s) and Trade Name(s)"}</definedName>
    <definedName name="wrn.trademark._.and._.trade._.name." localSheetId="3" hidden="1">{"trademark1",#N/A,FALSE,"Trademark(s) and Trade Name(s)"}</definedName>
    <definedName name="wrn.trademark._.and._.trade._.name." localSheetId="2" hidden="1">{"trademark1",#N/A,FALSE,"Trademark(s) and Trade Name(s)"}</definedName>
    <definedName name="wrn.trademark._.and._.trade._.name." hidden="1">{"trademark1",#N/A,FALSE,"Trademark(s) and Trade Name(s)"}</definedName>
    <definedName name="wrn.Worcester._.Model._._._.Full." localSheetId="4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cester._.Model._._._.Full." localSheetId="3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cester._.Model._._._.Full." localSheetId="2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cester._.Model._._._.Full.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k._.paper._.shcedules." localSheetId="4" hidden="1">{"summary1",#N/A,FALSE,"Summary of Values";"summary2",#N/A,FALSE,"Summary of Values";"weighted average returns",#N/A,FALSE,"WACC and WARA";"fixed asset detail",#N/A,FALSE,"Fixed Asset Detail"}</definedName>
    <definedName name="wrn.work._.paper._.shcedules." localSheetId="3" hidden="1">{"summary1",#N/A,FALSE,"Summary of Values";"summary2",#N/A,FALSE,"Summary of Values";"weighted average returns",#N/A,FALSE,"WACC and WARA";"fixed asset detail",#N/A,FALSE,"Fixed Asset Detail"}</definedName>
    <definedName name="wrn.work._.paper._.shcedules." localSheetId="2" hidden="1">{"summary1",#N/A,FALSE,"Summary of Values";"summary2",#N/A,FALSE,"Summary of Values";"weighted average returns",#N/A,FALSE,"WACC and WARA";"fixed asset detail",#N/A,FALSE,"Fixed Asset Detail"}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X140." localSheetId="4" hidden="1">{"page1",#N/A,FALSE,"X140withReclasses";"page2",#N/A,FALSE,"X140withReclasses";"page3",#N/A,FALSE,"X140withReclasses"}</definedName>
    <definedName name="wrn.X140." localSheetId="3" hidden="1">{"page1",#N/A,FALSE,"X140withReclasses";"page2",#N/A,FALSE,"X140withReclasses";"page3",#N/A,FALSE,"X140withReclasses"}</definedName>
    <definedName name="wrn.X140." localSheetId="2" hidden="1">{"page1",#N/A,FALSE,"X140withReclasses";"page2",#N/A,FALSE,"X140withReclasses";"page3",#N/A,FALSE,"X140withReclasses"}</definedName>
    <definedName name="wrn.X140." hidden="1">{"page1",#N/A,FALSE,"X140withReclasses";"page2",#N/A,FALSE,"X140withReclasses";"page3",#N/A,FALSE,"X140withReclasses"}</definedName>
    <definedName name="wrn.Year._.End._.Reporting._.Pkg.." localSheetId="4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localSheetId="3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localSheetId="2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土地." localSheetId="4" hidden="1">{"土地",#N/A,FALSE,"土地建物"}</definedName>
    <definedName name="wrn.土地." localSheetId="3" hidden="1">{"土地",#N/A,FALSE,"土地建物"}</definedName>
    <definedName name="wrn.土地." localSheetId="2" hidden="1">{"土地",#N/A,FALSE,"土地建物"}</definedName>
    <definedName name="wrn.土地." hidden="1">{"土地",#N/A,FALSE,"土地建物"}</definedName>
    <definedName name="wrn.建物." localSheetId="4" hidden="1">{"建物",#N/A,FALSE,"土地建物"}</definedName>
    <definedName name="wrn.建物." localSheetId="3" hidden="1">{"建物",#N/A,FALSE,"土地建物"}</definedName>
    <definedName name="wrn.建物." localSheetId="2" hidden="1">{"建物",#N/A,FALSE,"土地建物"}</definedName>
    <definedName name="wrn.建物." hidden="1">{"建物",#N/A,FALSE,"土地建物"}</definedName>
    <definedName name="WS">#REF!</definedName>
    <definedName name="wwwwww" localSheetId="2">#REF!</definedName>
    <definedName name="wwwwww" localSheetId="1">#REF!</definedName>
    <definedName name="wwwwww">#REF!</definedName>
    <definedName name="x" localSheetId="2">#REF!</definedName>
    <definedName name="x" localSheetId="1">#REF!</definedName>
    <definedName name="x">#REF!</definedName>
    <definedName name="XK_by_Peer_Group">#REF!</definedName>
    <definedName name="xxx" localSheetId="2">#REF!</definedName>
    <definedName name="xxx" localSheetId="1">#REF!</definedName>
    <definedName name="xxx">#REF!</definedName>
    <definedName name="xxxxxx" localSheetId="3">#REF!</definedName>
    <definedName name="xxxxxx">#REF!</definedName>
    <definedName name="xxxxxxx" localSheetId="4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xxxxxx" localSheetId="3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xxxxxx" localSheetId="2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">#REF!</definedName>
    <definedName name="YEAR_LIST">#REF!</definedName>
    <definedName name="YearList">#REF!</definedName>
    <definedName name="YearTag">#REF!</definedName>
    <definedName name="Yr1Depr">#REF!</definedName>
    <definedName name="yrh" localSheetId="4" hidden="1">{#N/A,#N/A,FALSE,"Aging Summary";#N/A,#N/A,FALSE,"Ratio Analysis";#N/A,#N/A,FALSE,"Test 120 Day Accts";#N/A,#N/A,FALSE,"Tickmarks"}</definedName>
    <definedName name="yrh" localSheetId="3" hidden="1">{#N/A,#N/A,FALSE,"Aging Summary";#N/A,#N/A,FALSE,"Ratio Analysis";#N/A,#N/A,FALSE,"Test 120 Day Accts";#N/A,#N/A,FALSE,"Tickmarks"}</definedName>
    <definedName name="yrh" localSheetId="2" hidden="1">{#N/A,#N/A,FALSE,"Aging Summary";#N/A,#N/A,FALSE,"Ratio Analysis";#N/A,#N/A,FALSE,"Test 120 Day Accts";#N/A,#N/A,FALSE,"Tickmarks"}</definedName>
    <definedName name="yrh" hidden="1">{#N/A,#N/A,FALSE,"Aging Summary";#N/A,#N/A,FALSE,"Ratio Analysis";#N/A,#N/A,FALSE,"Test 120 Day Accts";#N/A,#N/A,FALSE,"Tickmarks"}</definedName>
    <definedName name="YTD_LAB" localSheetId="2">#REF!</definedName>
    <definedName name="YTD_LAB" localSheetId="1">#REF!</definedName>
    <definedName name="YTD_LAB">#REF!</definedName>
    <definedName name="YTD_LAB_VA" localSheetId="2">#REF!</definedName>
    <definedName name="YTD_LAB_VA" localSheetId="1">#REF!</definedName>
    <definedName name="YTD_LAB_VA">#REF!</definedName>
    <definedName name="YTD_RNM" localSheetId="2">#REF!</definedName>
    <definedName name="YTD_RNM" localSheetId="1">#REF!</definedName>
    <definedName name="YTD_RNM">#REF!</definedName>
    <definedName name="YTD_RNM_VA" localSheetId="2">#REF!</definedName>
    <definedName name="YTD_RNM_VA" localSheetId="1">#REF!</definedName>
    <definedName name="YTD_RNM_VA">#REF!</definedName>
    <definedName name="YTDAct01">#REF!</definedName>
    <definedName name="YTDAct02">#REF!</definedName>
    <definedName name="YTDAct03">#REF!</definedName>
    <definedName name="YTDAct04">#REF!</definedName>
    <definedName name="YTDAct05">#REF!</definedName>
    <definedName name="YTDAct06">#REF!</definedName>
    <definedName name="YTDAct07">#REF!</definedName>
    <definedName name="YTDAct08">#REF!</definedName>
    <definedName name="YTDAct09">#REF!</definedName>
    <definedName name="YTDAct10">#REF!</definedName>
    <definedName name="YTDAct11">#REF!</definedName>
    <definedName name="YTDAct12">#REF!</definedName>
    <definedName name="YTDActual">#REF!</definedName>
    <definedName name="YTDActualsTiming">#REF!</definedName>
    <definedName name="YTDBudg01">#REF!</definedName>
    <definedName name="YTDBudg02">#REF!</definedName>
    <definedName name="YTDBudg03">#REF!</definedName>
    <definedName name="YTDBudg04">#REF!</definedName>
    <definedName name="YTDBudg05">#REF!</definedName>
    <definedName name="YTDBudg06">#REF!</definedName>
    <definedName name="YTDBudg07">#REF!</definedName>
    <definedName name="YTDBudg08">#REF!</definedName>
    <definedName name="YTDBudg09">#REF!</definedName>
    <definedName name="YTDBudg10">#REF!</definedName>
    <definedName name="YTDBudg11">#REF!</definedName>
    <definedName name="YTDBudg12">#REF!</definedName>
    <definedName name="YTDBudget">#REF!</definedName>
    <definedName name="YTDBudgetTiming">#REF!</definedName>
    <definedName name="YTDvar">#REF!</definedName>
    <definedName name="ytrytry" localSheetId="4" hidden="1">{#N/A,#N/A,FALSE,"Aging Summary";#N/A,#N/A,FALSE,"Ratio Analysis";#N/A,#N/A,FALSE,"Test 120 Day Accts";#N/A,#N/A,FALSE,"Tickmarks"}</definedName>
    <definedName name="ytrytry" localSheetId="3" hidden="1">{#N/A,#N/A,FALSE,"Aging Summary";#N/A,#N/A,FALSE,"Ratio Analysis";#N/A,#N/A,FALSE,"Test 120 Day Accts";#N/A,#N/A,FALSE,"Tickmarks"}</definedName>
    <definedName name="ytrytry" localSheetId="2" hidden="1">{#N/A,#N/A,FALSE,"Aging Summary";#N/A,#N/A,FALSE,"Ratio Analysis";#N/A,#N/A,FALSE,"Test 120 Day Accts";#N/A,#N/A,FALSE,"Tickmarks"}</definedName>
    <definedName name="ytrytry" hidden="1">{#N/A,#N/A,FALSE,"Aging Summary";#N/A,#N/A,FALSE,"Ratio Analysis";#N/A,#N/A,FALSE,"Test 120 Day Accts";#N/A,#N/A,FALSE,"Tickmarks"}</definedName>
    <definedName name="yy" localSheetId="4" hidden="1">{#N/A,#N/A,FALSE,"Aging Summary";#N/A,#N/A,FALSE,"Ratio Analysis";#N/A,#N/A,FALSE,"Test 120 Day Accts";#N/A,#N/A,FALSE,"Tickmarks"}</definedName>
    <definedName name="yy" localSheetId="3" hidden="1">{#N/A,#N/A,FALSE,"Aging Summary";#N/A,#N/A,FALSE,"Ratio Analysis";#N/A,#N/A,FALSE,"Test 120 Day Accts";#N/A,#N/A,FALSE,"Tickmarks"}</definedName>
    <definedName name="yy" localSheetId="2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YY">"2012"</definedName>
    <definedName name="z" localSheetId="2">#REF!</definedName>
    <definedName name="z" localSheetId="1">#REF!</definedName>
    <definedName name="z">#REF!</definedName>
    <definedName name="Z_Factor_Analysis">#REF!</definedName>
    <definedName name="zzz" localSheetId="4" hidden="1">{#N/A,#N/A,FALSE,"Aging Summary";#N/A,#N/A,FALSE,"Ratio Analysis";#N/A,#N/A,FALSE,"Test 120 Day Accts";#N/A,#N/A,FALSE,"Tickmarks"}</definedName>
    <definedName name="zzz" localSheetId="3" hidden="1">{#N/A,#N/A,FALSE,"Aging Summary";#N/A,#N/A,FALSE,"Ratio Analysis";#N/A,#N/A,FALSE,"Test 120 Day Accts";#N/A,#N/A,FALSE,"Tickmarks"}</definedName>
    <definedName name="zzz" localSheetId="2" hidden="1">{#N/A,#N/A,FALSE,"Aging Summary";#N/A,#N/A,FALSE,"Ratio Analysis";#N/A,#N/A,FALSE,"Test 120 Day Accts";#N/A,#N/A,FALSE,"Tickmarks"}</definedName>
    <definedName name="zzz" hidden="1">{#N/A,#N/A,FALSE,"Aging Summary";#N/A,#N/A,FALSE,"Ratio Analysis";#N/A,#N/A,FALSE,"Test 120 Day Accts";#N/A,#N/A,FALSE,"Tickmarks"}</definedName>
    <definedName name="건가new" localSheetId="4" hidden="1">{#N/A,#N/A,FALSE,"BS";#N/A,#N/A,FALSE,"PL";#N/A,#N/A,FALSE,"처분";#N/A,#N/A,FALSE,"현금";#N/A,#N/A,FALSE,"매출";#N/A,#N/A,FALSE,"원가";#N/A,#N/A,FALSE,"경영"}</definedName>
    <definedName name="건가new" localSheetId="3" hidden="1">{#N/A,#N/A,FALSE,"BS";#N/A,#N/A,FALSE,"PL";#N/A,#N/A,FALSE,"처분";#N/A,#N/A,FALSE,"현금";#N/A,#N/A,FALSE,"매출";#N/A,#N/A,FALSE,"원가";#N/A,#N/A,FALSE,"경영"}</definedName>
    <definedName name="건가new" localSheetId="2" hidden="1">{#N/A,#N/A,FALSE,"BS";#N/A,#N/A,FALSE,"PL";#N/A,#N/A,FALSE,"처분";#N/A,#N/A,FALSE,"현금";#N/A,#N/A,FALSE,"매출";#N/A,#N/A,FALSE,"원가";#N/A,#N/A,FALSE,"경영"}</definedName>
    <definedName name="건가new" hidden="1">{#N/A,#N/A,FALSE,"BS";#N/A,#N/A,FALSE,"PL";#N/A,#N/A,FALSE,"처분";#N/A,#N/A,FALSE,"현금";#N/A,#N/A,FALSE,"매출";#N/A,#N/A,FALSE,"원가";#N/A,#N/A,FALSE,"경영"}</definedName>
    <definedName name="결맹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맹" localSheetId="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맹" localSheetId="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localSheetId="4" hidden="1">{#N/A,#N/A,FALSE,"BS";#N/A,#N/A,FALSE,"PL";#N/A,#N/A,FALSE,"처분";#N/A,#N/A,FALSE,"현금";#N/A,#N/A,FALSE,"매출";#N/A,#N/A,FALSE,"원가";#N/A,#N/A,FALSE,"경영"}</definedName>
    <definedName name="결산공고" localSheetId="3" hidden="1">{#N/A,#N/A,FALSE,"BS";#N/A,#N/A,FALSE,"PL";#N/A,#N/A,FALSE,"처분";#N/A,#N/A,FALSE,"현금";#N/A,#N/A,FALSE,"매출";#N/A,#N/A,FALSE,"원가";#N/A,#N/A,FALSE,"경영"}</definedName>
    <definedName name="결산공고" localSheetId="2" hidden="1">{#N/A,#N/A,FALSE,"BS";#N/A,#N/A,FALSE,"PL";#N/A,#N/A,FALSE,"처분";#N/A,#N/A,FALSE,"현금";#N/A,#N/A,FALSE,"매출";#N/A,#N/A,FALSE,"원가";#N/A,#N/A,FALSE,"경영"}</definedName>
    <definedName name="결산공고" hidden="1">{#N/A,#N/A,FALSE,"BS";#N/A,#N/A,FALSE,"PL";#N/A,#N/A,FALSE,"처분";#N/A,#N/A,FALSE,"현금";#N/A,#N/A,FALSE,"매출";#N/A,#N/A,FALSE,"원가";#N/A,#N/A,FALSE,"경영"}</definedName>
    <definedName name="결손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" localSheetId="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" localSheetId="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localSheetId="4" hidden="1">{#N/A,#N/A,FALSE,"BS";#N/A,#N/A,FALSE,"PL";#N/A,#N/A,FALSE,"처분";#N/A,#N/A,FALSE,"현금";#N/A,#N/A,FALSE,"매출";#N/A,#N/A,FALSE,"원가";#N/A,#N/A,FALSE,"경영"}</definedName>
    <definedName name="결손금" localSheetId="3" hidden="1">{#N/A,#N/A,FALSE,"BS";#N/A,#N/A,FALSE,"PL";#N/A,#N/A,FALSE,"처분";#N/A,#N/A,FALSE,"현금";#N/A,#N/A,FALSE,"매출";#N/A,#N/A,FALSE,"원가";#N/A,#N/A,FALSE,"경영"}</definedName>
    <definedName name="결손금" localSheetId="2" hidden="1">{#N/A,#N/A,FALSE,"BS";#N/A,#N/A,FALSE,"PL";#N/A,#N/A,FALSE,"처분";#N/A,#N/A,FALSE,"현금";#N/A,#N/A,FALSE,"매출";#N/A,#N/A,FALSE,"원가";#N/A,#N/A,FALSE,"경영"}</definedName>
    <definedName name="결손금" hidden="1">{#N/A,#N/A,FALSE,"BS";#N/A,#N/A,FALSE,"PL";#N/A,#N/A,FALSE,"처분";#N/A,#N/A,FALSE,"현금";#N/A,#N/A,FALSE,"매출";#N/A,#N/A,FALSE,"원가";#N/A,#N/A,FALSE,"경영"}</definedName>
    <definedName name="ㄴㅇ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ㄴㅇ" localSheetId="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ㄴㅇ" localSheetId="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localSheetId="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localSheetId="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편집" localSheetId="4" hidden="1">{#N/A,#N/A,FALSE,"BS";#N/A,#N/A,FALSE,"PL";#N/A,#N/A,FALSE,"처분";#N/A,#N/A,FALSE,"현금";#N/A,#N/A,FALSE,"매출";#N/A,#N/A,FALSE,"원가";#N/A,#N/A,FALSE,"경영"}</definedName>
    <definedName name="편집" localSheetId="3" hidden="1">{#N/A,#N/A,FALSE,"BS";#N/A,#N/A,FALSE,"PL";#N/A,#N/A,FALSE,"처분";#N/A,#N/A,FALSE,"현금";#N/A,#N/A,FALSE,"매출";#N/A,#N/A,FALSE,"원가";#N/A,#N/A,FALSE,"경영"}</definedName>
    <definedName name="편집" localSheetId="2" hidden="1">{#N/A,#N/A,FALSE,"BS";#N/A,#N/A,FALSE,"PL";#N/A,#N/A,FALSE,"처분";#N/A,#N/A,FALSE,"현금";#N/A,#N/A,FALSE,"매출";#N/A,#N/A,FALSE,"원가";#N/A,#N/A,FALSE,"경영"}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현금및등가물" localSheetId="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현금및등가물" localSheetId="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5" i="5" l="1"/>
  <c r="D115" i="5"/>
  <c r="D116" i="5" s="1"/>
  <c r="E107" i="4"/>
  <c r="F107" i="4"/>
  <c r="G107" i="4"/>
  <c r="H107" i="4"/>
  <c r="I107" i="4"/>
  <c r="J107" i="4"/>
  <c r="K107" i="4"/>
  <c r="L107" i="4"/>
  <c r="M107" i="4"/>
  <c r="N107" i="4"/>
  <c r="O107" i="4"/>
  <c r="P107" i="4"/>
  <c r="D105" i="4"/>
  <c r="D107" i="4" s="1"/>
  <c r="O105" i="4"/>
  <c r="K105" i="4"/>
  <c r="J105" i="4"/>
  <c r="H105" i="4"/>
  <c r="P104" i="4"/>
  <c r="P103" i="4"/>
  <c r="P102" i="4"/>
  <c r="K102" i="4"/>
  <c r="E102" i="4"/>
  <c r="P101" i="4"/>
  <c r="K101" i="4"/>
  <c r="E101" i="4"/>
  <c r="P100" i="4"/>
  <c r="K100" i="4"/>
  <c r="E100" i="4"/>
  <c r="P99" i="4"/>
  <c r="K99" i="4"/>
  <c r="E99" i="4"/>
  <c r="P98" i="4"/>
  <c r="K98" i="4"/>
  <c r="E98" i="4"/>
  <c r="P97" i="4"/>
  <c r="K97" i="4"/>
  <c r="E97" i="4"/>
  <c r="P96" i="4"/>
  <c r="K96" i="4"/>
  <c r="E96" i="4"/>
  <c r="P95" i="4"/>
  <c r="K95" i="4"/>
  <c r="E95" i="4"/>
  <c r="P94" i="4"/>
  <c r="K94" i="4"/>
  <c r="E94" i="4"/>
  <c r="P93" i="4"/>
  <c r="K93" i="4"/>
  <c r="E93" i="4"/>
  <c r="P92" i="4"/>
  <c r="P105" i="4" s="1"/>
  <c r="K92" i="4"/>
  <c r="E92" i="4"/>
  <c r="E105" i="4" s="1"/>
  <c r="N87" i="6"/>
  <c r="O87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83" i="6" s="1"/>
  <c r="O85" i="6" s="1"/>
  <c r="O56" i="6"/>
  <c r="O59" i="6" s="1"/>
  <c r="F87" i="6"/>
  <c r="N85" i="6"/>
  <c r="P85" i="6"/>
  <c r="N83" i="6"/>
  <c r="N59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8" i="6"/>
  <c r="N54" i="6"/>
  <c r="G83" i="6"/>
  <c r="G63" i="6"/>
  <c r="G59" i="6"/>
  <c r="G54" i="6"/>
  <c r="F83" i="6"/>
  <c r="F63" i="6"/>
  <c r="F59" i="6"/>
  <c r="F54" i="6"/>
  <c r="G65" i="6" l="1"/>
  <c r="F65" i="6"/>
  <c r="G85" i="6"/>
  <c r="F85" i="6"/>
  <c r="F88" i="6" s="1"/>
  <c r="H113" i="5"/>
  <c r="O113" i="5"/>
  <c r="M87" i="6"/>
  <c r="P69" i="3" l="1"/>
  <c r="P68" i="3"/>
  <c r="H90" i="5" l="1"/>
  <c r="H109" i="5"/>
  <c r="R83" i="6"/>
  <c r="Q83" i="6"/>
  <c r="P83" i="6"/>
  <c r="M83" i="6"/>
  <c r="K83" i="6"/>
  <c r="J83" i="6"/>
  <c r="I83" i="6"/>
  <c r="H83" i="6"/>
  <c r="S82" i="6"/>
  <c r="T82" i="6" s="1"/>
  <c r="S79" i="6"/>
  <c r="L79" i="6"/>
  <c r="S78" i="6"/>
  <c r="L78" i="6"/>
  <c r="S77" i="6"/>
  <c r="L77" i="6"/>
  <c r="S76" i="6"/>
  <c r="L76" i="6"/>
  <c r="S75" i="6"/>
  <c r="L75" i="6"/>
  <c r="S74" i="6"/>
  <c r="L74" i="6"/>
  <c r="S73" i="6"/>
  <c r="L73" i="6"/>
  <c r="S72" i="6"/>
  <c r="L72" i="6"/>
  <c r="S71" i="6"/>
  <c r="L71" i="6"/>
  <c r="S70" i="6"/>
  <c r="L70" i="6"/>
  <c r="S69" i="6"/>
  <c r="L69" i="6"/>
  <c r="S68" i="6"/>
  <c r="L68" i="6"/>
  <c r="S67" i="6"/>
  <c r="L67" i="6"/>
  <c r="R63" i="6"/>
  <c r="Q63" i="6"/>
  <c r="P63" i="6"/>
  <c r="M63" i="6"/>
  <c r="K63" i="6"/>
  <c r="J63" i="6"/>
  <c r="I63" i="6"/>
  <c r="H63" i="6"/>
  <c r="S62" i="6"/>
  <c r="L62" i="6"/>
  <c r="S61" i="6"/>
  <c r="L61" i="6"/>
  <c r="R59" i="6"/>
  <c r="Q59" i="6"/>
  <c r="P59" i="6"/>
  <c r="M59" i="6"/>
  <c r="K59" i="6"/>
  <c r="J59" i="6"/>
  <c r="I59" i="6"/>
  <c r="H59" i="6"/>
  <c r="S58" i="6"/>
  <c r="L58" i="6"/>
  <c r="S57" i="6"/>
  <c r="L57" i="6"/>
  <c r="S56" i="6"/>
  <c r="L56" i="6"/>
  <c r="R54" i="6"/>
  <c r="Q54" i="6"/>
  <c r="P54" i="6"/>
  <c r="M54" i="6"/>
  <c r="K54" i="6"/>
  <c r="J54" i="6"/>
  <c r="I54" i="6"/>
  <c r="H54" i="6"/>
  <c r="S53" i="6"/>
  <c r="L53" i="6"/>
  <c r="S52" i="6"/>
  <c r="L52" i="6"/>
  <c r="S51" i="6"/>
  <c r="L51" i="6"/>
  <c r="S50" i="6"/>
  <c r="L50" i="6"/>
  <c r="S49" i="6"/>
  <c r="L49" i="6"/>
  <c r="S48" i="6"/>
  <c r="L48" i="6"/>
  <c r="S47" i="6"/>
  <c r="L47" i="6"/>
  <c r="S46" i="6"/>
  <c r="L46" i="6"/>
  <c r="S45" i="6"/>
  <c r="L45" i="6"/>
  <c r="S44" i="6"/>
  <c r="L44" i="6"/>
  <c r="S43" i="6"/>
  <c r="L43" i="6"/>
  <c r="S42" i="6"/>
  <c r="L42" i="6"/>
  <c r="S41" i="6"/>
  <c r="L41" i="6"/>
  <c r="S40" i="6"/>
  <c r="L40" i="6"/>
  <c r="S39" i="6"/>
  <c r="L39" i="6"/>
  <c r="S38" i="6"/>
  <c r="L38" i="6"/>
  <c r="S37" i="6"/>
  <c r="L37" i="6"/>
  <c r="S36" i="6"/>
  <c r="L36" i="6"/>
  <c r="S35" i="6"/>
  <c r="L35" i="6"/>
  <c r="S34" i="6"/>
  <c r="L34" i="6"/>
  <c r="S33" i="6"/>
  <c r="L33" i="6"/>
  <c r="S32" i="6"/>
  <c r="L32" i="6"/>
  <c r="S31" i="6"/>
  <c r="L31" i="6"/>
  <c r="S30" i="6"/>
  <c r="L30" i="6"/>
  <c r="S29" i="6"/>
  <c r="L29" i="6"/>
  <c r="S28" i="6"/>
  <c r="L28" i="6"/>
  <c r="S27" i="6"/>
  <c r="L27" i="6"/>
  <c r="S26" i="6"/>
  <c r="L26" i="6"/>
  <c r="S25" i="6"/>
  <c r="L25" i="6"/>
  <c r="S24" i="6"/>
  <c r="L24" i="6"/>
  <c r="S23" i="6"/>
  <c r="L23" i="6"/>
  <c r="S22" i="6"/>
  <c r="L22" i="6"/>
  <c r="S21" i="6"/>
  <c r="L21" i="6"/>
  <c r="S20" i="6"/>
  <c r="L20" i="6"/>
  <c r="S19" i="6"/>
  <c r="L19" i="6"/>
  <c r="S18" i="6"/>
  <c r="L18" i="6"/>
  <c r="S17" i="6"/>
  <c r="L17" i="6"/>
  <c r="S16" i="6"/>
  <c r="L16" i="6"/>
  <c r="S15" i="6"/>
  <c r="L15" i="6"/>
  <c r="S14" i="6"/>
  <c r="L14" i="6"/>
  <c r="S13" i="6"/>
  <c r="L13" i="6"/>
  <c r="S12" i="6"/>
  <c r="L12" i="6"/>
  <c r="S11" i="6"/>
  <c r="L11" i="6"/>
  <c r="S10" i="6"/>
  <c r="L10" i="6"/>
  <c r="S9" i="6"/>
  <c r="L9" i="6"/>
  <c r="S8" i="6"/>
  <c r="L8" i="6"/>
  <c r="O109" i="5"/>
  <c r="J109" i="5"/>
  <c r="D109" i="5"/>
  <c r="K108" i="5"/>
  <c r="E108" i="5"/>
  <c r="K107" i="5"/>
  <c r="E107" i="5"/>
  <c r="K106" i="5"/>
  <c r="E106" i="5"/>
  <c r="K105" i="5"/>
  <c r="E105" i="5"/>
  <c r="K104" i="5"/>
  <c r="E104" i="5"/>
  <c r="K103" i="5"/>
  <c r="E103" i="5"/>
  <c r="K102" i="5"/>
  <c r="E102" i="5"/>
  <c r="K101" i="5"/>
  <c r="E101" i="5"/>
  <c r="K100" i="5"/>
  <c r="E100" i="5"/>
  <c r="K99" i="5"/>
  <c r="E99" i="5"/>
  <c r="K98" i="5"/>
  <c r="E98" i="5"/>
  <c r="K97" i="5"/>
  <c r="K109" i="5" s="1"/>
  <c r="E97" i="5"/>
  <c r="E109" i="5" s="1"/>
  <c r="K96" i="5"/>
  <c r="E96" i="5"/>
  <c r="H82" i="5"/>
  <c r="H76" i="5"/>
  <c r="H75" i="5"/>
  <c r="O67" i="5"/>
  <c r="O62" i="5"/>
  <c r="O66" i="5" s="1"/>
  <c r="H62" i="5"/>
  <c r="H53" i="5"/>
  <c r="P53" i="5" s="1"/>
  <c r="P52" i="5"/>
  <c r="H52" i="5"/>
  <c r="N50" i="5"/>
  <c r="N54" i="5" s="1"/>
  <c r="N113" i="5" s="1"/>
  <c r="M50" i="5"/>
  <c r="M54" i="5" s="1"/>
  <c r="M113" i="5" s="1"/>
  <c r="L50" i="5"/>
  <c r="L54" i="5" s="1"/>
  <c r="L113" i="5" s="1"/>
  <c r="H49" i="5"/>
  <c r="P49" i="5" s="1"/>
  <c r="P48" i="5"/>
  <c r="H48" i="5"/>
  <c r="N47" i="5"/>
  <c r="M47" i="5"/>
  <c r="L47" i="5"/>
  <c r="J47" i="5"/>
  <c r="J50" i="5" s="1"/>
  <c r="J54" i="5" s="1"/>
  <c r="G47" i="5"/>
  <c r="G50" i="5" s="1"/>
  <c r="G54" i="5" s="1"/>
  <c r="F47" i="5"/>
  <c r="F50" i="5" s="1"/>
  <c r="F54" i="5" s="1"/>
  <c r="D47" i="5"/>
  <c r="D50" i="5" s="1"/>
  <c r="D54" i="5" s="1"/>
  <c r="D90" i="5" s="1"/>
  <c r="O46" i="5"/>
  <c r="H46" i="5"/>
  <c r="P46" i="5" s="1"/>
  <c r="O45" i="5"/>
  <c r="P45" i="5" s="1"/>
  <c r="H45" i="5"/>
  <c r="O44" i="5"/>
  <c r="P44" i="5" s="1"/>
  <c r="H44" i="5"/>
  <c r="O43" i="5"/>
  <c r="H43" i="5"/>
  <c r="P43" i="5" s="1"/>
  <c r="O42" i="5"/>
  <c r="H42" i="5"/>
  <c r="P42" i="5" s="1"/>
  <c r="O41" i="5"/>
  <c r="H41" i="5"/>
  <c r="P41" i="5" s="1"/>
  <c r="O40" i="5"/>
  <c r="H40" i="5"/>
  <c r="P40" i="5" s="1"/>
  <c r="O39" i="5"/>
  <c r="P39" i="5" s="1"/>
  <c r="H39" i="5"/>
  <c r="O38" i="5"/>
  <c r="H38" i="5"/>
  <c r="P38" i="5" s="1"/>
  <c r="O37" i="5"/>
  <c r="H37" i="5"/>
  <c r="P37" i="5" s="1"/>
  <c r="O36" i="5"/>
  <c r="P36" i="5" s="1"/>
  <c r="H36" i="5"/>
  <c r="P35" i="5"/>
  <c r="O35" i="5"/>
  <c r="H35" i="5"/>
  <c r="O34" i="5"/>
  <c r="H34" i="5"/>
  <c r="P34" i="5" s="1"/>
  <c r="P33" i="5"/>
  <c r="O33" i="5"/>
  <c r="H33" i="5"/>
  <c r="O32" i="5"/>
  <c r="H32" i="5"/>
  <c r="P32" i="5" s="1"/>
  <c r="P31" i="5"/>
  <c r="O31" i="5"/>
  <c r="H31" i="5"/>
  <c r="O30" i="5"/>
  <c r="H30" i="5"/>
  <c r="P30" i="5" s="1"/>
  <c r="P29" i="5"/>
  <c r="O29" i="5"/>
  <c r="H29" i="5"/>
  <c r="O28" i="5"/>
  <c r="P28" i="5" s="1"/>
  <c r="H28" i="5"/>
  <c r="P27" i="5"/>
  <c r="O27" i="5"/>
  <c r="H27" i="5"/>
  <c r="O26" i="5"/>
  <c r="H26" i="5"/>
  <c r="P26" i="5" s="1"/>
  <c r="O25" i="5"/>
  <c r="H25" i="5"/>
  <c r="P25" i="5" s="1"/>
  <c r="P24" i="5"/>
  <c r="O24" i="5"/>
  <c r="H24" i="5"/>
  <c r="O23" i="5"/>
  <c r="E47" i="5"/>
  <c r="E50" i="5" s="1"/>
  <c r="O22" i="5"/>
  <c r="H22" i="5"/>
  <c r="P22" i="5" s="1"/>
  <c r="O21" i="5"/>
  <c r="H21" i="5"/>
  <c r="P21" i="5" s="1"/>
  <c r="O20" i="5"/>
  <c r="H20" i="5"/>
  <c r="P20" i="5" s="1"/>
  <c r="O19" i="5"/>
  <c r="H19" i="5"/>
  <c r="P19" i="5" s="1"/>
  <c r="O18" i="5"/>
  <c r="H18" i="5"/>
  <c r="P18" i="5" s="1"/>
  <c r="O17" i="5"/>
  <c r="H17" i="5"/>
  <c r="P17" i="5" s="1"/>
  <c r="O16" i="5"/>
  <c r="P16" i="5" s="1"/>
  <c r="H16" i="5"/>
  <c r="O15" i="5"/>
  <c r="H15" i="5"/>
  <c r="P15" i="5" s="1"/>
  <c r="O14" i="5"/>
  <c r="H14" i="5"/>
  <c r="P13" i="5"/>
  <c r="O13" i="5"/>
  <c r="H13" i="5"/>
  <c r="O12" i="5"/>
  <c r="K47" i="5"/>
  <c r="K50" i="5" s="1"/>
  <c r="K54" i="5" s="1"/>
  <c r="H12" i="5"/>
  <c r="P12" i="5" s="1"/>
  <c r="O11" i="5"/>
  <c r="H11" i="5"/>
  <c r="P11" i="5" s="1"/>
  <c r="O10" i="5"/>
  <c r="P10" i="5" s="1"/>
  <c r="H10" i="5"/>
  <c r="F50" i="4"/>
  <c r="F54" i="4" s="1"/>
  <c r="E20" i="4"/>
  <c r="E19" i="4"/>
  <c r="AK10" i="3"/>
  <c r="T72" i="6" l="1"/>
  <c r="T58" i="6"/>
  <c r="T68" i="6"/>
  <c r="T76" i="6"/>
  <c r="H65" i="6"/>
  <c r="H85" i="6" s="1"/>
  <c r="I65" i="6"/>
  <c r="I85" i="6" s="1"/>
  <c r="T20" i="6"/>
  <c r="T36" i="6"/>
  <c r="T52" i="6"/>
  <c r="T12" i="6"/>
  <c r="T28" i="6"/>
  <c r="T44" i="6"/>
  <c r="T24" i="6"/>
  <c r="T40" i="6"/>
  <c r="T16" i="6"/>
  <c r="T32" i="6"/>
  <c r="T48" i="6"/>
  <c r="Q65" i="6"/>
  <c r="Q85" i="6" s="1"/>
  <c r="T70" i="6"/>
  <c r="T74" i="6"/>
  <c r="T10" i="6"/>
  <c r="T18" i="6"/>
  <c r="T26" i="6"/>
  <c r="T34" i="6"/>
  <c r="T42" i="6"/>
  <c r="T50" i="6"/>
  <c r="T14" i="6"/>
  <c r="T22" i="6"/>
  <c r="T38" i="6"/>
  <c r="T30" i="6"/>
  <c r="T46" i="6"/>
  <c r="L59" i="6"/>
  <c r="T56" i="6"/>
  <c r="T78" i="6"/>
  <c r="T61" i="6"/>
  <c r="T13" i="6"/>
  <c r="T21" i="6"/>
  <c r="T29" i="6"/>
  <c r="T33" i="6"/>
  <c r="T41" i="6"/>
  <c r="T45" i="6"/>
  <c r="T49" i="6"/>
  <c r="T53" i="6"/>
  <c r="T23" i="6"/>
  <c r="T35" i="6"/>
  <c r="T47" i="6"/>
  <c r="T62" i="6"/>
  <c r="T9" i="6"/>
  <c r="T25" i="6"/>
  <c r="T37" i="6"/>
  <c r="T15" i="6"/>
  <c r="T19" i="6"/>
  <c r="T27" i="6"/>
  <c r="T31" i="6"/>
  <c r="T39" i="6"/>
  <c r="T51" i="6"/>
  <c r="M65" i="6"/>
  <c r="M85" i="6" s="1"/>
  <c r="M88" i="6" s="1"/>
  <c r="P65" i="6"/>
  <c r="T17" i="6"/>
  <c r="T11" i="6"/>
  <c r="T43" i="6"/>
  <c r="S83" i="6"/>
  <c r="K65" i="6"/>
  <c r="K85" i="6" s="1"/>
  <c r="T69" i="6"/>
  <c r="T73" i="6"/>
  <c r="T77" i="6"/>
  <c r="T57" i="6"/>
  <c r="R65" i="6"/>
  <c r="R85" i="6" s="1"/>
  <c r="J65" i="6"/>
  <c r="J85" i="6" s="1"/>
  <c r="S63" i="6"/>
  <c r="L83" i="6"/>
  <c r="T71" i="6"/>
  <c r="T75" i="6"/>
  <c r="T79" i="6"/>
  <c r="T8" i="6"/>
  <c r="L54" i="6"/>
  <c r="T67" i="6"/>
  <c r="S59" i="6"/>
  <c r="L63" i="6"/>
  <c r="S54" i="6"/>
  <c r="G113" i="5"/>
  <c r="G90" i="5"/>
  <c r="E54" i="5"/>
  <c r="E88" i="5"/>
  <c r="D57" i="5"/>
  <c r="P14" i="5"/>
  <c r="P47" i="5" s="1"/>
  <c r="P50" i="5" s="1"/>
  <c r="P54" i="5" s="1"/>
  <c r="H47" i="5"/>
  <c r="H50" i="5" s="1"/>
  <c r="H54" i="5" s="1"/>
  <c r="P62" i="5"/>
  <c r="H66" i="5"/>
  <c r="F90" i="5"/>
  <c r="F113" i="5"/>
  <c r="D113" i="5"/>
  <c r="K113" i="5"/>
  <c r="E113" i="5"/>
  <c r="J113" i="5"/>
  <c r="J116" i="5" s="1"/>
  <c r="O47" i="5"/>
  <c r="O50" i="5" s="1"/>
  <c r="O54" i="5" s="1"/>
  <c r="O65" i="5" s="1"/>
  <c r="O68" i="5" s="1"/>
  <c r="O70" i="5" s="1"/>
  <c r="K57" i="5"/>
  <c r="K59" i="5" s="1"/>
  <c r="K88" i="5" s="1"/>
  <c r="K91" i="5" s="1"/>
  <c r="K58" i="5"/>
  <c r="H23" i="5"/>
  <c r="P23" i="5" s="1"/>
  <c r="C13" i="3"/>
  <c r="AK13" i="3" s="1"/>
  <c r="AM51" i="3"/>
  <c r="AM52" i="3"/>
  <c r="AM57" i="3"/>
  <c r="AM10" i="3"/>
  <c r="AK51" i="3"/>
  <c r="AK52" i="3"/>
  <c r="AK57" i="3"/>
  <c r="D58" i="3"/>
  <c r="D59" i="3"/>
  <c r="D60" i="3"/>
  <c r="D61" i="3"/>
  <c r="D62" i="3"/>
  <c r="D63" i="3"/>
  <c r="D64" i="3"/>
  <c r="T63" i="6" l="1"/>
  <c r="T59" i="6"/>
  <c r="T54" i="6"/>
  <c r="V54" i="6" s="1"/>
  <c r="L65" i="6"/>
  <c r="L85" i="6" s="1"/>
  <c r="S65" i="6"/>
  <c r="S85" i="6" s="1"/>
  <c r="K86" i="1" s="1"/>
  <c r="K87" i="1" s="1"/>
  <c r="T83" i="6"/>
  <c r="V83" i="6" s="1"/>
  <c r="P89" i="5"/>
  <c r="P58" i="5"/>
  <c r="H65" i="5"/>
  <c r="H68" i="5" s="1"/>
  <c r="H70" i="5" s="1"/>
  <c r="F56" i="5"/>
  <c r="H74" i="5"/>
  <c r="H77" i="5" s="1"/>
  <c r="H79" i="5" s="1"/>
  <c r="E90" i="5"/>
  <c r="D65" i="3"/>
  <c r="T65" i="6" l="1"/>
  <c r="V65" i="6" s="1"/>
  <c r="F86" i="1"/>
  <c r="F87" i="1" s="1"/>
  <c r="J79" i="5"/>
  <c r="J81" i="5" s="1"/>
  <c r="H81" i="5"/>
  <c r="H83" i="5" s="1"/>
  <c r="H85" i="5" s="1"/>
  <c r="K64" i="3"/>
  <c r="K63" i="3"/>
  <c r="K62" i="3"/>
  <c r="K61" i="3"/>
  <c r="K60" i="3"/>
  <c r="K59" i="3"/>
  <c r="K58" i="3"/>
  <c r="K56" i="3"/>
  <c r="N55" i="3"/>
  <c r="N64" i="3" s="1"/>
  <c r="M55" i="3"/>
  <c r="M64" i="3" s="1"/>
  <c r="J55" i="3"/>
  <c r="G55" i="3"/>
  <c r="G64" i="3" s="1"/>
  <c r="F55" i="3"/>
  <c r="F64" i="3" s="1"/>
  <c r="C55" i="3"/>
  <c r="N54" i="3"/>
  <c r="N63" i="3" s="1"/>
  <c r="M54" i="3"/>
  <c r="M63" i="3" s="1"/>
  <c r="J54" i="3"/>
  <c r="G54" i="3"/>
  <c r="G63" i="3" s="1"/>
  <c r="F54" i="3"/>
  <c r="F63" i="3" s="1"/>
  <c r="C54" i="3"/>
  <c r="N53" i="3"/>
  <c r="N58" i="3" s="1"/>
  <c r="M53" i="3"/>
  <c r="M58" i="3" s="1"/>
  <c r="J53" i="3"/>
  <c r="G53" i="3"/>
  <c r="G58" i="3" s="1"/>
  <c r="F53" i="3"/>
  <c r="F58" i="3" s="1"/>
  <c r="C53" i="3"/>
  <c r="N50" i="3"/>
  <c r="M50" i="3"/>
  <c r="J50" i="3"/>
  <c r="G50" i="3"/>
  <c r="F50" i="3"/>
  <c r="C50" i="3"/>
  <c r="AK50" i="3" s="1"/>
  <c r="N49" i="3"/>
  <c r="N62" i="3" s="1"/>
  <c r="M49" i="3"/>
  <c r="J49" i="3"/>
  <c r="G49" i="3"/>
  <c r="G62" i="3" s="1"/>
  <c r="F49" i="3"/>
  <c r="F62" i="3" s="1"/>
  <c r="C49" i="3"/>
  <c r="AK49" i="3" s="1"/>
  <c r="N48" i="3"/>
  <c r="M48" i="3"/>
  <c r="J48" i="3"/>
  <c r="G48" i="3"/>
  <c r="F48" i="3"/>
  <c r="C48" i="3"/>
  <c r="AK48" i="3" s="1"/>
  <c r="N47" i="3"/>
  <c r="N61" i="3" s="1"/>
  <c r="M47" i="3"/>
  <c r="M61" i="3" s="1"/>
  <c r="J47" i="3"/>
  <c r="G47" i="3"/>
  <c r="G61" i="3" s="1"/>
  <c r="F47" i="3"/>
  <c r="F61" i="3" s="1"/>
  <c r="C47" i="3"/>
  <c r="N46" i="3"/>
  <c r="M46" i="3"/>
  <c r="J46" i="3"/>
  <c r="G46" i="3"/>
  <c r="F46" i="3"/>
  <c r="C46" i="3"/>
  <c r="AK46" i="3" s="1"/>
  <c r="N45" i="3"/>
  <c r="M45" i="3"/>
  <c r="J45" i="3"/>
  <c r="G45" i="3"/>
  <c r="F45" i="3"/>
  <c r="C45" i="3"/>
  <c r="AK45" i="3" s="1"/>
  <c r="N44" i="3"/>
  <c r="M44" i="3"/>
  <c r="J44" i="3"/>
  <c r="G44" i="3"/>
  <c r="F44" i="3"/>
  <c r="C44" i="3"/>
  <c r="AK44" i="3" s="1"/>
  <c r="N43" i="3"/>
  <c r="M43" i="3"/>
  <c r="J43" i="3"/>
  <c r="G43" i="3"/>
  <c r="F43" i="3"/>
  <c r="C43" i="3"/>
  <c r="AK43" i="3" s="1"/>
  <c r="N42" i="3"/>
  <c r="M42" i="3"/>
  <c r="J42" i="3"/>
  <c r="G42" i="3"/>
  <c r="F42" i="3"/>
  <c r="C42" i="3"/>
  <c r="AK42" i="3" s="1"/>
  <c r="N41" i="3"/>
  <c r="M41" i="3"/>
  <c r="J41" i="3"/>
  <c r="G41" i="3"/>
  <c r="F41" i="3"/>
  <c r="C41" i="3"/>
  <c r="AK41" i="3" s="1"/>
  <c r="N40" i="3"/>
  <c r="M40" i="3"/>
  <c r="J40" i="3"/>
  <c r="G40" i="3"/>
  <c r="F40" i="3"/>
  <c r="C40" i="3"/>
  <c r="AK40" i="3" s="1"/>
  <c r="N39" i="3"/>
  <c r="M39" i="3"/>
  <c r="J39" i="3"/>
  <c r="G39" i="3"/>
  <c r="F39" i="3"/>
  <c r="C39" i="3"/>
  <c r="AK39" i="3" s="1"/>
  <c r="N38" i="3"/>
  <c r="M38" i="3"/>
  <c r="J38" i="3"/>
  <c r="G38" i="3"/>
  <c r="F38" i="3"/>
  <c r="C38" i="3"/>
  <c r="AK38" i="3" s="1"/>
  <c r="N37" i="3"/>
  <c r="M37" i="3"/>
  <c r="J37" i="3"/>
  <c r="G37" i="3"/>
  <c r="F37" i="3"/>
  <c r="C37" i="3"/>
  <c r="AK37" i="3" s="1"/>
  <c r="N36" i="3"/>
  <c r="M36" i="3"/>
  <c r="N71" i="3" s="1"/>
  <c r="J36" i="3"/>
  <c r="G36" i="3"/>
  <c r="F36" i="3"/>
  <c r="C36" i="3"/>
  <c r="AK36" i="3" s="1"/>
  <c r="N35" i="3"/>
  <c r="M35" i="3"/>
  <c r="J35" i="3"/>
  <c r="G35" i="3"/>
  <c r="F35" i="3"/>
  <c r="C35" i="3"/>
  <c r="AK35" i="3" s="1"/>
  <c r="N34" i="3"/>
  <c r="M34" i="3"/>
  <c r="J34" i="3"/>
  <c r="G34" i="3"/>
  <c r="F34" i="3"/>
  <c r="C34" i="3"/>
  <c r="AK34" i="3" s="1"/>
  <c r="N33" i="3"/>
  <c r="M33" i="3"/>
  <c r="J33" i="3"/>
  <c r="G33" i="3"/>
  <c r="F33" i="3"/>
  <c r="C33" i="3"/>
  <c r="AK33" i="3" s="1"/>
  <c r="N32" i="3"/>
  <c r="M32" i="3"/>
  <c r="J32" i="3"/>
  <c r="G32" i="3"/>
  <c r="F32" i="3"/>
  <c r="C32" i="3"/>
  <c r="AK32" i="3" s="1"/>
  <c r="N31" i="3"/>
  <c r="M31" i="3"/>
  <c r="J31" i="3"/>
  <c r="G31" i="3"/>
  <c r="F31" i="3"/>
  <c r="C31" i="3"/>
  <c r="AK31" i="3" s="1"/>
  <c r="N30" i="3"/>
  <c r="M30" i="3"/>
  <c r="J30" i="3"/>
  <c r="G30" i="3"/>
  <c r="F30" i="3"/>
  <c r="C30" i="3"/>
  <c r="AK30" i="3" s="1"/>
  <c r="N29" i="3"/>
  <c r="M29" i="3"/>
  <c r="J29" i="3"/>
  <c r="G29" i="3"/>
  <c r="F29" i="3"/>
  <c r="C29" i="3"/>
  <c r="AK29" i="3" s="1"/>
  <c r="N28" i="3"/>
  <c r="N60" i="3" s="1"/>
  <c r="M28" i="3"/>
  <c r="J28" i="3"/>
  <c r="G28" i="3"/>
  <c r="G60" i="3" s="1"/>
  <c r="F28" i="3"/>
  <c r="F60" i="3" s="1"/>
  <c r="C28" i="3"/>
  <c r="N27" i="3"/>
  <c r="N59" i="3" s="1"/>
  <c r="M27" i="3"/>
  <c r="M59" i="3" s="1"/>
  <c r="J27" i="3"/>
  <c r="G27" i="3"/>
  <c r="G59" i="3" s="1"/>
  <c r="F27" i="3"/>
  <c r="F59" i="3" s="1"/>
  <c r="C27" i="3"/>
  <c r="AK27" i="3" s="1"/>
  <c r="N26" i="3"/>
  <c r="M26" i="3"/>
  <c r="J26" i="3"/>
  <c r="G26" i="3"/>
  <c r="F26" i="3"/>
  <c r="C26" i="3"/>
  <c r="AK26" i="3" s="1"/>
  <c r="N25" i="3"/>
  <c r="M25" i="3"/>
  <c r="J25" i="3"/>
  <c r="G25" i="3"/>
  <c r="F25" i="3"/>
  <c r="C25" i="3"/>
  <c r="AK25" i="3" s="1"/>
  <c r="N24" i="3"/>
  <c r="M24" i="3"/>
  <c r="J24" i="3"/>
  <c r="G24" i="3"/>
  <c r="F24" i="3"/>
  <c r="C24" i="3"/>
  <c r="AK24" i="3" s="1"/>
  <c r="N23" i="3"/>
  <c r="M23" i="3"/>
  <c r="J23" i="3"/>
  <c r="G23" i="3"/>
  <c r="F23" i="3"/>
  <c r="C23" i="3"/>
  <c r="AK23" i="3" s="1"/>
  <c r="N22" i="3"/>
  <c r="M22" i="3"/>
  <c r="J22" i="3"/>
  <c r="G22" i="3"/>
  <c r="F22" i="3"/>
  <c r="C22" i="3"/>
  <c r="AK22" i="3" s="1"/>
  <c r="N21" i="3"/>
  <c r="M21" i="3"/>
  <c r="J21" i="3"/>
  <c r="G21" i="3"/>
  <c r="F21" i="3"/>
  <c r="C21" i="3"/>
  <c r="AK21" i="3" s="1"/>
  <c r="N20" i="3"/>
  <c r="M20" i="3"/>
  <c r="J20" i="3"/>
  <c r="G20" i="3"/>
  <c r="F20" i="3"/>
  <c r="C20" i="3"/>
  <c r="AK20" i="3" s="1"/>
  <c r="N19" i="3"/>
  <c r="M19" i="3"/>
  <c r="J19" i="3"/>
  <c r="G19" i="3"/>
  <c r="F19" i="3"/>
  <c r="C19" i="3"/>
  <c r="AK19" i="3" s="1"/>
  <c r="N18" i="3"/>
  <c r="M18" i="3"/>
  <c r="J18" i="3"/>
  <c r="G18" i="3"/>
  <c r="F18" i="3"/>
  <c r="C18" i="3"/>
  <c r="AK18" i="3" s="1"/>
  <c r="N17" i="3"/>
  <c r="M17" i="3"/>
  <c r="J17" i="3"/>
  <c r="G17" i="3"/>
  <c r="F17" i="3"/>
  <c r="C17" i="3"/>
  <c r="AK17" i="3" s="1"/>
  <c r="N16" i="3"/>
  <c r="M16" i="3"/>
  <c r="J16" i="3"/>
  <c r="G16" i="3"/>
  <c r="F16" i="3"/>
  <c r="C16" i="3"/>
  <c r="AK16" i="3" s="1"/>
  <c r="N15" i="3"/>
  <c r="M15" i="3"/>
  <c r="J15" i="3"/>
  <c r="G15" i="3"/>
  <c r="F15" i="3"/>
  <c r="C15" i="3"/>
  <c r="AK15" i="3" s="1"/>
  <c r="N14" i="3"/>
  <c r="M14" i="3"/>
  <c r="J14" i="3"/>
  <c r="G14" i="3"/>
  <c r="F14" i="3"/>
  <c r="C14" i="3"/>
  <c r="AK14" i="3" s="1"/>
  <c r="N13" i="3"/>
  <c r="M13" i="3"/>
  <c r="J13" i="3"/>
  <c r="G13" i="3"/>
  <c r="F13" i="3"/>
  <c r="N12" i="3"/>
  <c r="M12" i="3"/>
  <c r="J12" i="3"/>
  <c r="G12" i="3"/>
  <c r="F12" i="3"/>
  <c r="C12" i="3"/>
  <c r="AK12" i="3" s="1"/>
  <c r="N11" i="3"/>
  <c r="M11" i="3"/>
  <c r="J11" i="3"/>
  <c r="AM11" i="3" s="1"/>
  <c r="G11" i="3"/>
  <c r="F11" i="3"/>
  <c r="C11" i="3"/>
  <c r="AK11" i="3" s="1"/>
  <c r="T85" i="6" l="1"/>
  <c r="L13" i="3"/>
  <c r="AM13" i="3"/>
  <c r="L15" i="3"/>
  <c r="O15" i="3" s="1"/>
  <c r="AM15" i="3"/>
  <c r="L17" i="3"/>
  <c r="AM17" i="3"/>
  <c r="L19" i="3"/>
  <c r="AM19" i="3"/>
  <c r="L21" i="3"/>
  <c r="AM21" i="3"/>
  <c r="L23" i="3"/>
  <c r="AM23" i="3"/>
  <c r="L25" i="3"/>
  <c r="AM25" i="3"/>
  <c r="J59" i="3"/>
  <c r="AM27" i="3"/>
  <c r="L29" i="3"/>
  <c r="AM29" i="3"/>
  <c r="L31" i="3"/>
  <c r="AM31" i="3"/>
  <c r="L33" i="3"/>
  <c r="AM33" i="3"/>
  <c r="L35" i="3"/>
  <c r="AM35" i="3"/>
  <c r="L37" i="3"/>
  <c r="AM37" i="3"/>
  <c r="L39" i="3"/>
  <c r="AM39" i="3"/>
  <c r="L41" i="3"/>
  <c r="AM41" i="3"/>
  <c r="L43" i="3"/>
  <c r="AM43" i="3"/>
  <c r="L45" i="3"/>
  <c r="AM45" i="3"/>
  <c r="J61" i="3"/>
  <c r="AM61" i="3" s="1"/>
  <c r="AM47" i="3"/>
  <c r="J62" i="3"/>
  <c r="AM62" i="3" s="1"/>
  <c r="AM49" i="3"/>
  <c r="L53" i="3"/>
  <c r="O53" i="3" s="1"/>
  <c r="AM53" i="3"/>
  <c r="J64" i="3"/>
  <c r="AM64" i="3" s="1"/>
  <c r="AM55" i="3"/>
  <c r="C60" i="3"/>
  <c r="AK60" i="3" s="1"/>
  <c r="AK28" i="3"/>
  <c r="E54" i="3"/>
  <c r="AK54" i="3"/>
  <c r="L14" i="3"/>
  <c r="O14" i="3" s="1"/>
  <c r="AM14" i="3"/>
  <c r="L16" i="3"/>
  <c r="AM16" i="3"/>
  <c r="L18" i="3"/>
  <c r="AM18" i="3"/>
  <c r="L20" i="3"/>
  <c r="AM20" i="3"/>
  <c r="L22" i="3"/>
  <c r="AM22" i="3"/>
  <c r="L24" i="3"/>
  <c r="AM24" i="3"/>
  <c r="L26" i="3"/>
  <c r="AM26" i="3"/>
  <c r="J60" i="3"/>
  <c r="AM60" i="3" s="1"/>
  <c r="AM28" i="3"/>
  <c r="L30" i="3"/>
  <c r="AM30" i="3"/>
  <c r="L32" i="3"/>
  <c r="AM32" i="3"/>
  <c r="L34" i="3"/>
  <c r="O34" i="3" s="1"/>
  <c r="AM34" i="3"/>
  <c r="L36" i="3"/>
  <c r="AM36" i="3"/>
  <c r="L38" i="3"/>
  <c r="AM38" i="3"/>
  <c r="L40" i="3"/>
  <c r="AM40" i="3"/>
  <c r="L42" i="3"/>
  <c r="O42" i="3" s="1"/>
  <c r="AM42" i="3"/>
  <c r="L44" i="3"/>
  <c r="AM44" i="3"/>
  <c r="L46" i="3"/>
  <c r="AM46" i="3"/>
  <c r="L48" i="3"/>
  <c r="O48" i="3" s="1"/>
  <c r="AM48" i="3"/>
  <c r="L50" i="3"/>
  <c r="O50" i="3" s="1"/>
  <c r="AM50" i="3"/>
  <c r="J63" i="3"/>
  <c r="AM63" i="3" s="1"/>
  <c r="AM54" i="3"/>
  <c r="L12" i="3"/>
  <c r="O12" i="3" s="1"/>
  <c r="AM12" i="3"/>
  <c r="E47" i="3"/>
  <c r="AK47" i="3"/>
  <c r="C58" i="3"/>
  <c r="AK53" i="3"/>
  <c r="E55" i="3"/>
  <c r="AK55" i="3"/>
  <c r="O41" i="3"/>
  <c r="O18" i="3"/>
  <c r="O29" i="3"/>
  <c r="C64" i="3"/>
  <c r="O39" i="3"/>
  <c r="O32" i="3"/>
  <c r="L60" i="3"/>
  <c r="L54" i="3"/>
  <c r="O54" i="3" s="1"/>
  <c r="E53" i="3"/>
  <c r="H53" i="3" s="1"/>
  <c r="C62" i="3"/>
  <c r="AK62" i="3" s="1"/>
  <c r="O38" i="3"/>
  <c r="O26" i="3"/>
  <c r="L28" i="3"/>
  <c r="O28" i="3" s="1"/>
  <c r="O19" i="3"/>
  <c r="O30" i="3"/>
  <c r="O45" i="3"/>
  <c r="H47" i="3"/>
  <c r="M56" i="3"/>
  <c r="O13" i="3"/>
  <c r="O20" i="3"/>
  <c r="O44" i="3"/>
  <c r="L63" i="3"/>
  <c r="O63" i="3" s="1"/>
  <c r="L55" i="3"/>
  <c r="O55" i="3" s="1"/>
  <c r="N56" i="3"/>
  <c r="N65" i="3" s="1"/>
  <c r="O16" i="3"/>
  <c r="O23" i="3"/>
  <c r="O35" i="3"/>
  <c r="O22" i="3"/>
  <c r="O40" i="3"/>
  <c r="F56" i="3"/>
  <c r="F65" i="3" s="1"/>
  <c r="O25" i="3"/>
  <c r="O31" i="3"/>
  <c r="O43" i="3"/>
  <c r="L49" i="3"/>
  <c r="O49" i="3" s="1"/>
  <c r="O33" i="3"/>
  <c r="O46" i="3"/>
  <c r="G56" i="3"/>
  <c r="G65" i="3" s="1"/>
  <c r="O21" i="3"/>
  <c r="O37" i="3"/>
  <c r="K65" i="3"/>
  <c r="O24" i="3"/>
  <c r="O17" i="3"/>
  <c r="O36" i="3"/>
  <c r="H54" i="3"/>
  <c r="J56" i="3"/>
  <c r="AM56" i="3" s="1"/>
  <c r="L64" i="3"/>
  <c r="O64" i="3" s="1"/>
  <c r="L62" i="3"/>
  <c r="E60" i="3"/>
  <c r="H60" i="3" s="1"/>
  <c r="E23" i="3"/>
  <c r="H23" i="3" s="1"/>
  <c r="E26" i="3"/>
  <c r="H26" i="3" s="1"/>
  <c r="E28" i="3"/>
  <c r="H28" i="3" s="1"/>
  <c r="E31" i="3"/>
  <c r="H31" i="3" s="1"/>
  <c r="E33" i="3"/>
  <c r="H33" i="3" s="1"/>
  <c r="E34" i="3"/>
  <c r="H34" i="3" s="1"/>
  <c r="E37" i="3"/>
  <c r="H37" i="3" s="1"/>
  <c r="E42" i="3"/>
  <c r="H42" i="3" s="1"/>
  <c r="E45" i="3"/>
  <c r="H45" i="3" s="1"/>
  <c r="E49" i="3"/>
  <c r="H49" i="3" s="1"/>
  <c r="C63" i="3"/>
  <c r="AK63" i="3" s="1"/>
  <c r="E12" i="3"/>
  <c r="H12" i="3" s="1"/>
  <c r="E14" i="3"/>
  <c r="H14" i="3" s="1"/>
  <c r="E17" i="3"/>
  <c r="H17" i="3" s="1"/>
  <c r="E20" i="3"/>
  <c r="H20" i="3" s="1"/>
  <c r="L11" i="3"/>
  <c r="L27" i="3"/>
  <c r="O27" i="3" s="1"/>
  <c r="L47" i="3"/>
  <c r="O47" i="3" s="1"/>
  <c r="O61" i="3" s="1"/>
  <c r="J58" i="3"/>
  <c r="C59" i="3"/>
  <c r="AK59" i="3" s="1"/>
  <c r="M62" i="3"/>
  <c r="N70" i="3"/>
  <c r="C61" i="3"/>
  <c r="E15" i="3"/>
  <c r="H15" i="3" s="1"/>
  <c r="E18" i="3"/>
  <c r="H18" i="3" s="1"/>
  <c r="E21" i="3"/>
  <c r="H21" i="3" s="1"/>
  <c r="E24" i="3"/>
  <c r="H24" i="3" s="1"/>
  <c r="E29" i="3"/>
  <c r="H29" i="3" s="1"/>
  <c r="E32" i="3"/>
  <c r="H32" i="3" s="1"/>
  <c r="E35" i="3"/>
  <c r="H35" i="3" s="1"/>
  <c r="E38" i="3"/>
  <c r="H38" i="3" s="1"/>
  <c r="E40" i="3"/>
  <c r="H40" i="3" s="1"/>
  <c r="E43" i="3"/>
  <c r="H43" i="3" s="1"/>
  <c r="E46" i="3"/>
  <c r="H46" i="3" s="1"/>
  <c r="E50" i="3"/>
  <c r="H50" i="3" s="1"/>
  <c r="M60" i="3"/>
  <c r="E13" i="3"/>
  <c r="H13" i="3" s="1"/>
  <c r="E19" i="3"/>
  <c r="H19" i="3" s="1"/>
  <c r="E27" i="3"/>
  <c r="H27" i="3" s="1"/>
  <c r="E30" i="3"/>
  <c r="H30" i="3" s="1"/>
  <c r="E36" i="3"/>
  <c r="H36" i="3" s="1"/>
  <c r="E39" i="3"/>
  <c r="H39" i="3" s="1"/>
  <c r="E41" i="3"/>
  <c r="H41" i="3" s="1"/>
  <c r="E44" i="3"/>
  <c r="H44" i="3" s="1"/>
  <c r="E48" i="3"/>
  <c r="H48" i="3" s="1"/>
  <c r="H55" i="3"/>
  <c r="C56" i="3"/>
  <c r="AK56" i="3" s="1"/>
  <c r="E11" i="3"/>
  <c r="E16" i="3"/>
  <c r="H16" i="3" s="1"/>
  <c r="E22" i="3"/>
  <c r="H22" i="3" s="1"/>
  <c r="E25" i="3"/>
  <c r="H25" i="3" s="1"/>
  <c r="L61" i="3" l="1"/>
  <c r="E61" i="3"/>
  <c r="H61" i="3" s="1"/>
  <c r="P61" i="3" s="1"/>
  <c r="AK61" i="3"/>
  <c r="E58" i="3"/>
  <c r="H58" i="3" s="1"/>
  <c r="AK58" i="3"/>
  <c r="L58" i="3"/>
  <c r="O58" i="3" s="1"/>
  <c r="P58" i="3" s="1"/>
  <c r="AM58" i="3"/>
  <c r="E64" i="3"/>
  <c r="H64" i="3" s="1"/>
  <c r="AK64" i="3"/>
  <c r="L59" i="3"/>
  <c r="O59" i="3" s="1"/>
  <c r="AM59" i="3"/>
  <c r="P53" i="3"/>
  <c r="E62" i="3"/>
  <c r="H62" i="3" s="1"/>
  <c r="P54" i="3"/>
  <c r="M65" i="3"/>
  <c r="M67" i="3" s="1"/>
  <c r="N73" i="3" s="1"/>
  <c r="J65" i="3"/>
  <c r="AM65" i="3" s="1"/>
  <c r="P23" i="3"/>
  <c r="P16" i="3"/>
  <c r="O60" i="3"/>
  <c r="P60" i="3" s="1"/>
  <c r="E56" i="3"/>
  <c r="H11" i="3"/>
  <c r="P19" i="3"/>
  <c r="P32" i="3"/>
  <c r="P45" i="3"/>
  <c r="P15" i="3"/>
  <c r="P20" i="3"/>
  <c r="P43" i="3"/>
  <c r="P17" i="3"/>
  <c r="P26" i="3"/>
  <c r="P12" i="3"/>
  <c r="P30" i="3"/>
  <c r="C65" i="3"/>
  <c r="AK65" i="3" s="1"/>
  <c r="P29" i="3"/>
  <c r="P42" i="3"/>
  <c r="O62" i="3"/>
  <c r="P46" i="3"/>
  <c r="P31" i="3"/>
  <c r="P36" i="3"/>
  <c r="P28" i="3"/>
  <c r="P40" i="3"/>
  <c r="P14" i="3"/>
  <c r="P25" i="3"/>
  <c r="P38" i="3"/>
  <c r="P22" i="3"/>
  <c r="P35" i="3"/>
  <c r="E63" i="3"/>
  <c r="H63" i="3" s="1"/>
  <c r="P27" i="3"/>
  <c r="E59" i="3"/>
  <c r="H59" i="3" s="1"/>
  <c r="P49" i="3"/>
  <c r="P13" i="3"/>
  <c r="P55" i="3"/>
  <c r="P39" i="3"/>
  <c r="P48" i="3"/>
  <c r="P24" i="3"/>
  <c r="P37" i="3"/>
  <c r="P64" i="3"/>
  <c r="P44" i="3"/>
  <c r="P21" i="3"/>
  <c r="P34" i="3"/>
  <c r="P41" i="3"/>
  <c r="P50" i="3"/>
  <c r="P18" i="3"/>
  <c r="L56" i="3"/>
  <c r="O11" i="3"/>
  <c r="O56" i="3" s="1"/>
  <c r="P33" i="3"/>
  <c r="P47" i="3"/>
  <c r="L65" i="3" l="1"/>
  <c r="P59" i="3"/>
  <c r="P62" i="3"/>
  <c r="P11" i="3"/>
  <c r="H56" i="3"/>
  <c r="H65" i="3" s="1"/>
  <c r="O65" i="3"/>
  <c r="E65" i="3"/>
  <c r="P63" i="3"/>
  <c r="P56" i="3" l="1"/>
  <c r="P65" i="3" l="1"/>
  <c r="N82" i="1" l="1"/>
  <c r="M82" i="1"/>
  <c r="L82" i="1"/>
  <c r="K82" i="1"/>
  <c r="I82" i="1"/>
  <c r="H82" i="1"/>
  <c r="G82" i="1"/>
  <c r="F82" i="1"/>
  <c r="O81" i="1"/>
  <c r="P81" i="1" s="1"/>
  <c r="O80" i="1"/>
  <c r="J80" i="1"/>
  <c r="O79" i="1"/>
  <c r="J79" i="1"/>
  <c r="O78" i="1"/>
  <c r="J78" i="1"/>
  <c r="O77" i="1"/>
  <c r="J77" i="1"/>
  <c r="O76" i="1"/>
  <c r="J76" i="1"/>
  <c r="O75" i="1"/>
  <c r="J75" i="1"/>
  <c r="O74" i="1"/>
  <c r="J74" i="1"/>
  <c r="O73" i="1"/>
  <c r="P73" i="1" s="1"/>
  <c r="J73" i="1"/>
  <c r="O72" i="1"/>
  <c r="J72" i="1"/>
  <c r="O71" i="1"/>
  <c r="J71" i="1"/>
  <c r="O70" i="1"/>
  <c r="P70" i="1" s="1"/>
  <c r="J70" i="1"/>
  <c r="O69" i="1"/>
  <c r="J69" i="1"/>
  <c r="O68" i="1"/>
  <c r="J68" i="1"/>
  <c r="N64" i="1"/>
  <c r="M64" i="1"/>
  <c r="L64" i="1"/>
  <c r="K64" i="1"/>
  <c r="I64" i="1"/>
  <c r="H64" i="1"/>
  <c r="G64" i="1"/>
  <c r="F64" i="1"/>
  <c r="O63" i="1"/>
  <c r="J63" i="1"/>
  <c r="P63" i="1" s="1"/>
  <c r="O62" i="1"/>
  <c r="O64" i="1" s="1"/>
  <c r="J62" i="1"/>
  <c r="J64" i="1" s="1"/>
  <c r="N60" i="1"/>
  <c r="M60" i="1"/>
  <c r="L60" i="1"/>
  <c r="K60" i="1"/>
  <c r="I60" i="1"/>
  <c r="H60" i="1"/>
  <c r="G60" i="1"/>
  <c r="F60" i="1"/>
  <c r="O59" i="1"/>
  <c r="J59" i="1"/>
  <c r="P59" i="1" s="1"/>
  <c r="O58" i="1"/>
  <c r="J58" i="1"/>
  <c r="P58" i="1" s="1"/>
  <c r="O57" i="1"/>
  <c r="J57" i="1"/>
  <c r="N55" i="1"/>
  <c r="M55" i="1"/>
  <c r="L55" i="1"/>
  <c r="L66" i="1" s="1"/>
  <c r="L84" i="1" s="1"/>
  <c r="K55" i="1"/>
  <c r="I55" i="1"/>
  <c r="H55" i="1"/>
  <c r="G55" i="1"/>
  <c r="F55" i="1"/>
  <c r="O54" i="1"/>
  <c r="J54" i="1"/>
  <c r="P54" i="1" s="1"/>
  <c r="O53" i="1"/>
  <c r="J53" i="1"/>
  <c r="P53" i="1" s="1"/>
  <c r="O52" i="1"/>
  <c r="J52" i="1"/>
  <c r="O51" i="1"/>
  <c r="J51" i="1"/>
  <c r="P51" i="1" s="1"/>
  <c r="O50" i="1"/>
  <c r="J50" i="1"/>
  <c r="O49" i="1"/>
  <c r="J49" i="1"/>
  <c r="P49" i="1" s="1"/>
  <c r="O48" i="1"/>
  <c r="J48" i="1"/>
  <c r="O47" i="1"/>
  <c r="J47" i="1"/>
  <c r="P47" i="1" s="1"/>
  <c r="O46" i="1"/>
  <c r="J46" i="1"/>
  <c r="O45" i="1"/>
  <c r="P45" i="1" s="1"/>
  <c r="J45" i="1"/>
  <c r="O44" i="1"/>
  <c r="J44" i="1"/>
  <c r="O43" i="1"/>
  <c r="J43" i="1"/>
  <c r="P43" i="1" s="1"/>
  <c r="O42" i="1"/>
  <c r="J42" i="1"/>
  <c r="O41" i="1"/>
  <c r="J41" i="1"/>
  <c r="O40" i="1"/>
  <c r="J40" i="1"/>
  <c r="O39" i="1"/>
  <c r="J39" i="1"/>
  <c r="O38" i="1"/>
  <c r="J38" i="1"/>
  <c r="O37" i="1"/>
  <c r="J37" i="1"/>
  <c r="P37" i="1" s="1"/>
  <c r="O36" i="1"/>
  <c r="J36" i="1"/>
  <c r="O35" i="1"/>
  <c r="J35" i="1"/>
  <c r="P35" i="1" s="1"/>
  <c r="O34" i="1"/>
  <c r="J34" i="1"/>
  <c r="O33" i="1"/>
  <c r="J33" i="1"/>
  <c r="O32" i="1"/>
  <c r="J32" i="1"/>
  <c r="O31" i="1"/>
  <c r="J31" i="1"/>
  <c r="P31" i="1" s="1"/>
  <c r="O30" i="1"/>
  <c r="J30" i="1"/>
  <c r="O29" i="1"/>
  <c r="J29" i="1"/>
  <c r="P29" i="1" s="1"/>
  <c r="O28" i="1"/>
  <c r="J28" i="1"/>
  <c r="O27" i="1"/>
  <c r="J27" i="1"/>
  <c r="O26" i="1"/>
  <c r="J26" i="1"/>
  <c r="O25" i="1"/>
  <c r="J25" i="1"/>
  <c r="P25" i="1" s="1"/>
  <c r="O24" i="1"/>
  <c r="J24" i="1"/>
  <c r="O23" i="1"/>
  <c r="J23" i="1"/>
  <c r="P23" i="1" s="1"/>
  <c r="O22" i="1"/>
  <c r="J22" i="1"/>
  <c r="P22" i="1" s="1"/>
  <c r="O21" i="1"/>
  <c r="J21" i="1"/>
  <c r="O20" i="1"/>
  <c r="J20" i="1"/>
  <c r="O19" i="1"/>
  <c r="J19" i="1"/>
  <c r="P19" i="1" s="1"/>
  <c r="O18" i="1"/>
  <c r="J18" i="1"/>
  <c r="O17" i="1"/>
  <c r="J17" i="1"/>
  <c r="O16" i="1"/>
  <c r="J16" i="1"/>
  <c r="O15" i="1"/>
  <c r="J15" i="1"/>
  <c r="O14" i="1"/>
  <c r="J14" i="1"/>
  <c r="P14" i="1" s="1"/>
  <c r="O13" i="1"/>
  <c r="J13" i="1"/>
  <c r="P13" i="1" s="1"/>
  <c r="O12" i="1"/>
  <c r="J12" i="1"/>
  <c r="O11" i="1"/>
  <c r="J11" i="1"/>
  <c r="P11" i="1" s="1"/>
  <c r="O10" i="1"/>
  <c r="J10" i="1"/>
  <c r="P10" i="1" s="1"/>
  <c r="O9" i="1"/>
  <c r="J9" i="1"/>
  <c r="P15" i="1" l="1"/>
  <c r="P21" i="1"/>
  <c r="P27" i="1"/>
  <c r="P20" i="1"/>
  <c r="P34" i="1"/>
  <c r="N66" i="1"/>
  <c r="N84" i="1" s="1"/>
  <c r="P32" i="1"/>
  <c r="P48" i="1"/>
  <c r="P44" i="1"/>
  <c r="P18" i="1"/>
  <c r="P30" i="1"/>
  <c r="P42" i="1"/>
  <c r="P12" i="1"/>
  <c r="P16" i="1"/>
  <c r="P28" i="1"/>
  <c r="P40" i="1"/>
  <c r="P46" i="1"/>
  <c r="P41" i="1"/>
  <c r="P52" i="1"/>
  <c r="P24" i="1"/>
  <c r="P36" i="1"/>
  <c r="J60" i="1"/>
  <c r="P17" i="1"/>
  <c r="O60" i="1"/>
  <c r="P62" i="1"/>
  <c r="P64" i="1" s="1"/>
  <c r="P26" i="1"/>
  <c r="P38" i="1"/>
  <c r="P79" i="1"/>
  <c r="F66" i="1"/>
  <c r="F84" i="1" s="1"/>
  <c r="J82" i="1"/>
  <c r="P33" i="1"/>
  <c r="P39" i="1"/>
  <c r="P50" i="1"/>
  <c r="O82" i="1"/>
  <c r="P80" i="1"/>
  <c r="P76" i="1"/>
  <c r="P72" i="1"/>
  <c r="P78" i="1"/>
  <c r="J55" i="1"/>
  <c r="H66" i="1"/>
  <c r="H84" i="1" s="1"/>
  <c r="P74" i="1"/>
  <c r="I66" i="1"/>
  <c r="I84" i="1" s="1"/>
  <c r="G66" i="1"/>
  <c r="G84" i="1" s="1"/>
  <c r="K66" i="1"/>
  <c r="K84" i="1" s="1"/>
  <c r="M66" i="1"/>
  <c r="M84" i="1" s="1"/>
  <c r="O55" i="1"/>
  <c r="P69" i="1"/>
  <c r="P75" i="1"/>
  <c r="P9" i="1"/>
  <c r="P71" i="1"/>
  <c r="P77" i="1"/>
  <c r="P57" i="1"/>
  <c r="P60" i="1" s="1"/>
  <c r="P68" i="1"/>
  <c r="O66" i="1" l="1"/>
  <c r="O84" i="1" s="1"/>
  <c r="J66" i="1"/>
  <c r="J84" i="1" s="1"/>
  <c r="P55" i="1"/>
  <c r="P82" i="1"/>
  <c r="P66" i="1"/>
  <c r="P8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 Brezina</author>
  </authors>
  <commentList>
    <comment ref="G48" authorId="0" shapeId="0" xr:uid="{EF052C14-A05C-4628-A276-FB2C444FDDBA}">
      <text>
        <r>
          <rPr>
            <b/>
            <sz val="9"/>
            <color indexed="81"/>
            <rFont val="Tahoma"/>
            <family val="2"/>
          </rPr>
          <t>Jim Brezina:</t>
        </r>
        <r>
          <rPr>
            <sz val="9"/>
            <color indexed="81"/>
            <rFont val="Tahoma"/>
            <family val="2"/>
          </rPr>
          <t xml:space="preserve">
As per Igor, transfers out of CWIP should be netted against additions and not shown as disposals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 Brezina</author>
    <author>User</author>
  </authors>
  <commentList>
    <comment ref="D14" authorId="0" shapeId="0" xr:uid="{0CBDCCEB-3C05-4E08-8CBF-DD1C18EA6759}">
      <text>
        <r>
          <rPr>
            <b/>
            <sz val="9"/>
            <color indexed="81"/>
            <rFont val="Tahoma"/>
            <family val="2"/>
          </rPr>
          <t>Jim Brezina:</t>
        </r>
        <r>
          <rPr>
            <sz val="9"/>
            <color indexed="81"/>
            <rFont val="Tahoma"/>
            <family val="2"/>
          </rPr>
          <t xml:space="preserve">
Opening GL balance is $15,842,472.39.  A difference of $1,746,187.55.  This amount represents the additions made in 2016 that were posted to the wrong GL account. Additions were posted to Line Transformers - OH. Adjustment was made in Oct 2017 to correct error.</t>
        </r>
      </text>
    </comment>
    <comment ref="A25" authorId="1" shapeId="0" xr:uid="{E874109F-84CC-46FF-8B85-598282A59144}">
      <text>
        <r>
          <rPr>
            <b/>
            <sz val="8"/>
            <color indexed="81"/>
            <rFont val="Tahoma"/>
            <family val="2"/>
          </rPr>
          <t>Part of CEC calculation</t>
        </r>
      </text>
    </comment>
  </commentList>
</comments>
</file>

<file path=xl/sharedStrings.xml><?xml version="1.0" encoding="utf-8"?>
<sst xmlns="http://schemas.openxmlformats.org/spreadsheetml/2006/main" count="916" uniqueCount="268">
  <si>
    <t xml:space="preserve">Alectra Inc.  </t>
  </si>
  <si>
    <t>Guelph Fixed Asset Continuity Schedule - MIFRS</t>
  </si>
  <si>
    <t>As of December 31, 2019</t>
  </si>
  <si>
    <t>2019</t>
  </si>
  <si>
    <t>COSTS</t>
  </si>
  <si>
    <t>ACCUMULATED DEPRECIATION</t>
  </si>
  <si>
    <t xml:space="preserve">Net </t>
  </si>
  <si>
    <t>Opening</t>
  </si>
  <si>
    <t>Additions</t>
  </si>
  <si>
    <t>Closing</t>
  </si>
  <si>
    <t>Book</t>
  </si>
  <si>
    <t>OBJECT ACCOUNT</t>
  </si>
  <si>
    <t>DESCRIPTION</t>
  </si>
  <si>
    <t>Rate Base Grouping</t>
  </si>
  <si>
    <t>Classification</t>
  </si>
  <si>
    <t>CLASS</t>
  </si>
  <si>
    <t>Balances</t>
  </si>
  <si>
    <t>Disposals</t>
  </si>
  <si>
    <t>Transfer of Assets to Assets for Sale</t>
  </si>
  <si>
    <t>Value</t>
  </si>
  <si>
    <t>OEB Account</t>
  </si>
  <si>
    <t>Land</t>
  </si>
  <si>
    <t>Land and Buildings</t>
  </si>
  <si>
    <t>GU-PPE</t>
  </si>
  <si>
    <t>Buildings and Fixtures</t>
  </si>
  <si>
    <t>Transformer Station Equipment - Normally Primary above 50 kV</t>
  </si>
  <si>
    <t>TS Primary Above 50</t>
  </si>
  <si>
    <t>Transformer Station</t>
  </si>
  <si>
    <t>Distribution Station Equipment - Normally Primary below 50 kV</t>
  </si>
  <si>
    <t>Distribution Station</t>
  </si>
  <si>
    <t>Poles, Towers and Fixtures</t>
  </si>
  <si>
    <t>Poles, Wires</t>
  </si>
  <si>
    <t>Distribution Assets</t>
  </si>
  <si>
    <t>Overhead Conductors and Devices</t>
  </si>
  <si>
    <t>Underground Conduit</t>
  </si>
  <si>
    <t>Underground Conductors and Devices</t>
  </si>
  <si>
    <t>Line Transformers (OH)</t>
  </si>
  <si>
    <t>Line Transformers</t>
  </si>
  <si>
    <t>Line Transformers (UG)</t>
  </si>
  <si>
    <t>Services (OH)</t>
  </si>
  <si>
    <t>Services and Meters</t>
  </si>
  <si>
    <t>Services (UG)</t>
  </si>
  <si>
    <t>Meters - Distribution Meters</t>
  </si>
  <si>
    <t xml:space="preserve">Meters - Smart Meters </t>
  </si>
  <si>
    <t>Meters - Smart Meters (Software)</t>
  </si>
  <si>
    <t>Meters - Smart Meters (Hardware)</t>
  </si>
  <si>
    <t>Meters - Smart Meters (LAN Communication)</t>
  </si>
  <si>
    <t>Meters - Smart Meters (WAN Communication)</t>
  </si>
  <si>
    <t>ENVIDA ASSETS / GENERATORS &amp; CONDENSORS</t>
  </si>
  <si>
    <t>Non-Distribution Asset</t>
  </si>
  <si>
    <t>Generation Assets- Biogas</t>
  </si>
  <si>
    <t>ENVIDA ASSETS / GAS COLLECTION SYSTEM</t>
  </si>
  <si>
    <t>ENVIDA ASSETS / BUILDINGS &amp; FIXTURES</t>
  </si>
  <si>
    <t>ENVIDA ASSETS / ACCESSORY ELEC EQUIPMENT</t>
  </si>
  <si>
    <t>ENVIDA ASSETS / WHOLESALE METERS</t>
  </si>
  <si>
    <t>ENVIDA ASSETS / SOUTHGATE SOLAR PANELS</t>
  </si>
  <si>
    <t>Equipment</t>
  </si>
  <si>
    <t>Generation Assets - Solar</t>
  </si>
  <si>
    <t>Solar Panels - Arlen TS</t>
  </si>
  <si>
    <t>ENVIDA ASSETS / ELECTRIC CHARGING STATION</t>
  </si>
  <si>
    <t>Electric Charging Station</t>
  </si>
  <si>
    <t>Office Furniture and Equipment</t>
  </si>
  <si>
    <t>Other Assets</t>
  </si>
  <si>
    <t>Computer Equipment - Hardware</t>
  </si>
  <si>
    <t>IT Assets</t>
  </si>
  <si>
    <t>Rolling Stock - Large Trucks</t>
  </si>
  <si>
    <t>Rolling Stock - Small Trucks &amp; Cars</t>
  </si>
  <si>
    <t>Stores Equipment</t>
  </si>
  <si>
    <t>Tools, Shop and Garage Equipment</t>
  </si>
  <si>
    <t>Measurement and Testing Equipment</t>
  </si>
  <si>
    <t xml:space="preserve">Load Management Controls - Customer Premises </t>
  </si>
  <si>
    <t>Miscellaneous Equipment</t>
  </si>
  <si>
    <t>System Supervisory Equipment - SCADA</t>
  </si>
  <si>
    <t>Other Distribution Assets</t>
  </si>
  <si>
    <t>SCADA</t>
  </si>
  <si>
    <t>Sentinel Lighting Rentals</t>
  </si>
  <si>
    <t>General Plant - Other</t>
  </si>
  <si>
    <t>Contribution and Grants - Pre IFRS</t>
  </si>
  <si>
    <t>Contributions and Grants</t>
  </si>
  <si>
    <t>Pre IFRS Contibuted Capital</t>
  </si>
  <si>
    <t>Non Distribution Assets - Not in Use</t>
  </si>
  <si>
    <t>CIP (including CIAC)</t>
  </si>
  <si>
    <t>WiP - Non Distribution Assets</t>
  </si>
  <si>
    <t>WIP - AFUDC</t>
  </si>
  <si>
    <t>WIP - Distribution System</t>
  </si>
  <si>
    <t>WIP - Spare Parts - Transformers and Meters</t>
  </si>
  <si>
    <t>WIP - Spare Parts</t>
  </si>
  <si>
    <t>TOTAL PP&amp;E</t>
  </si>
  <si>
    <t>Computer Software</t>
  </si>
  <si>
    <t>Software</t>
  </si>
  <si>
    <t>TOTAL INTANGIBLES</t>
  </si>
  <si>
    <t>Photocopiers/Printers</t>
  </si>
  <si>
    <t>TOTAL ROU (RIGHT OF USE) ASSETS</t>
  </si>
  <si>
    <t>TOTAL FIXED ASSETS, INTANGIBLES AND ROU ASSETS</t>
  </si>
  <si>
    <t>Poles, Towers &amp; Fixtures</t>
  </si>
  <si>
    <t>Deferred Revenue</t>
  </si>
  <si>
    <t>GU-DEFREV</t>
  </si>
  <si>
    <t>OH Conductors &amp; Devices</t>
  </si>
  <si>
    <t>UG Conduit</t>
  </si>
  <si>
    <t>UG Conductors &amp; Devices</t>
  </si>
  <si>
    <t>OH Transformers</t>
  </si>
  <si>
    <t>UG Transformers</t>
  </si>
  <si>
    <t>OH Services</t>
  </si>
  <si>
    <t>UG Services</t>
  </si>
  <si>
    <t>Metering</t>
  </si>
  <si>
    <t>Arlen TS</t>
  </si>
  <si>
    <t>EV Charging Station</t>
  </si>
  <si>
    <t>Building</t>
  </si>
  <si>
    <t>TOTAL CONTRIBUTIONS/DEFERRED REVENUE</t>
  </si>
  <si>
    <t xml:space="preserve">GRAND TOTAL </t>
  </si>
  <si>
    <t>Accumulated Depreciation</t>
  </si>
  <si>
    <t>Accounting Standard</t>
  </si>
  <si>
    <t>MIFRS</t>
  </si>
  <si>
    <t xml:space="preserve">Year </t>
  </si>
  <si>
    <t>Cost</t>
  </si>
  <si>
    <r>
      <t xml:space="preserve">OEB Account </t>
    </r>
    <r>
      <rPr>
        <b/>
        <vertAlign val="superscript"/>
        <sz val="10"/>
        <rFont val="Arial"/>
        <family val="2"/>
      </rPr>
      <t>3</t>
    </r>
  </si>
  <si>
    <r>
      <t xml:space="preserve">Description </t>
    </r>
    <r>
      <rPr>
        <b/>
        <vertAlign val="superscript"/>
        <sz val="10"/>
        <rFont val="Arial"/>
        <family val="2"/>
      </rPr>
      <t>3</t>
    </r>
  </si>
  <si>
    <t>Reclass</t>
  </si>
  <si>
    <t>Adjusted Opening Balance</t>
  </si>
  <si>
    <r>
      <t xml:space="preserve">Additions </t>
    </r>
    <r>
      <rPr>
        <b/>
        <vertAlign val="superscript"/>
        <sz val="10"/>
        <rFont val="Arial"/>
        <family val="2"/>
      </rPr>
      <t>4</t>
    </r>
  </si>
  <si>
    <r>
      <t xml:space="preserve">Disposals </t>
    </r>
    <r>
      <rPr>
        <b/>
        <vertAlign val="superscript"/>
        <sz val="10"/>
        <rFont val="Arial"/>
        <family val="2"/>
      </rPr>
      <t>6</t>
    </r>
  </si>
  <si>
    <t>Closing Balance</t>
  </si>
  <si>
    <r>
      <t xml:space="preserve">Opening Balance </t>
    </r>
    <r>
      <rPr>
        <b/>
        <vertAlign val="superscript"/>
        <sz val="10"/>
        <rFont val="Arial"/>
        <family val="2"/>
      </rPr>
      <t>8</t>
    </r>
  </si>
  <si>
    <t>Net Book Value</t>
  </si>
  <si>
    <t>Capital Contributions Paid</t>
  </si>
  <si>
    <t>Computer Software (Formally known as Account 1925)</t>
  </si>
  <si>
    <t>Land Rights (Formally known as Account 1906)</t>
  </si>
  <si>
    <t>Buildings</t>
  </si>
  <si>
    <t>Leasehold Improvements</t>
  </si>
  <si>
    <t>Transformer Station Equipment &gt;50 kV</t>
  </si>
  <si>
    <t>Distribution Station Equipment &lt;50 kV</t>
  </si>
  <si>
    <t>Completed Construction Not Classified - Electric</t>
  </si>
  <si>
    <t>Overhead Conductors &amp; Devices</t>
  </si>
  <si>
    <t>Underground Conductors &amp; Devices</t>
  </si>
  <si>
    <t>Services (Overhead &amp; Underground)</t>
  </si>
  <si>
    <t>Meters</t>
  </si>
  <si>
    <t>Other Installations on Customer's Premises</t>
  </si>
  <si>
    <t>Street Lighting and Signal Systems</t>
  </si>
  <si>
    <t>Buildings &amp; Fixtures</t>
  </si>
  <si>
    <t>Office Furniture &amp; Equipment (10 years)</t>
  </si>
  <si>
    <t>Electric Plant Held for Future</t>
  </si>
  <si>
    <t>Transportation Equipment</t>
  </si>
  <si>
    <t>Tools, Shop &amp; Garage Equipment</t>
  </si>
  <si>
    <t>Measurement &amp; Testing Equipment</t>
  </si>
  <si>
    <t>Power Operated Equipment</t>
  </si>
  <si>
    <t>Communications Equipment</t>
  </si>
  <si>
    <t xml:space="preserve">Miscellaneous Equipment </t>
  </si>
  <si>
    <t>Load Management Controls Customer Premises</t>
  </si>
  <si>
    <t>Load Management Controls Utility Premises</t>
  </si>
  <si>
    <t>System Supervisor Equipment</t>
  </si>
  <si>
    <t>Miscellaneous Fixed Assets</t>
  </si>
  <si>
    <t>Other Tangible Property</t>
  </si>
  <si>
    <t>Contributions &amp; Grants</t>
  </si>
  <si>
    <t>1995.NDA</t>
  </si>
  <si>
    <t>Contributions &amp; Grants-Non Distribution Assets</t>
  </si>
  <si>
    <r>
      <t>Deferred Revenue</t>
    </r>
    <r>
      <rPr>
        <vertAlign val="superscript"/>
        <sz val="10"/>
        <rFont val="Arial"/>
        <family val="2"/>
      </rPr>
      <t>5</t>
    </r>
  </si>
  <si>
    <t>2440.NDA</t>
  </si>
  <si>
    <t>Deferred Revenue-Non Distribution Assets</t>
  </si>
  <si>
    <r>
      <t>Property Under Finance Lease</t>
    </r>
    <r>
      <rPr>
        <vertAlign val="superscript"/>
        <sz val="10"/>
        <rFont val="Arial"/>
        <family val="2"/>
      </rPr>
      <t>7</t>
    </r>
  </si>
  <si>
    <t>Green Energy FIT/MicroFIT3</t>
  </si>
  <si>
    <t xml:space="preserve">Non-Utility Property Owned </t>
  </si>
  <si>
    <t>Construction Work In Progress</t>
  </si>
  <si>
    <t>2055.CIAC</t>
  </si>
  <si>
    <t>Construction Work In Progress - CIAC</t>
  </si>
  <si>
    <t>Sub-Total</t>
  </si>
  <si>
    <r>
      <t xml:space="preserve">Less Other Non Rate-Regulated Utility Assets </t>
    </r>
    <r>
      <rPr>
        <i/>
        <sz val="9"/>
        <rFont val="Arial"/>
        <family val="2"/>
      </rPr>
      <t>(input as negative)</t>
    </r>
  </si>
  <si>
    <t>Less Other Installations on Customer's Premises</t>
  </si>
  <si>
    <t>Less Street Lighting and Signal Systems</t>
  </si>
  <si>
    <t>Less Deferred Revenue-non distribution assets</t>
  </si>
  <si>
    <t>Total PP&amp;E</t>
  </si>
  <si>
    <t>Total</t>
  </si>
  <si>
    <r>
      <t>Depreciation Expense adj. from gain or loss on the retirement of assets (pool of like assets), if applicable</t>
    </r>
    <r>
      <rPr>
        <b/>
        <vertAlign val="superscript"/>
        <sz val="10"/>
        <rFont val="Arial"/>
        <family val="2"/>
      </rPr>
      <t>6</t>
    </r>
  </si>
  <si>
    <r>
      <rPr>
        <b/>
        <sz val="10"/>
        <rFont val="Arial"/>
        <family val="2"/>
      </rPr>
      <t>Less: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Fully Allocated Depreciation</t>
    </r>
  </si>
  <si>
    <t>Transportation</t>
  </si>
  <si>
    <t>Net Depreciation</t>
  </si>
  <si>
    <t>Guelph Hydro Cost</t>
  </si>
  <si>
    <t>Componentization</t>
  </si>
  <si>
    <t>Storage Battery Equipment</t>
  </si>
  <si>
    <t>1531.ES</t>
  </si>
  <si>
    <t>Less Socialized Renewable Energy Generation Investments (input as negative)</t>
  </si>
  <si>
    <t>Less Other Non Rate-Regulated Utility Assets (input as negative)</t>
  </si>
  <si>
    <t>Total PP&amp;E for Rate Base Purposes</t>
  </si>
  <si>
    <t>Deferred Revenue5</t>
  </si>
  <si>
    <t>Property Under Finance Lease7</t>
  </si>
  <si>
    <t>Depreciation Expense adj. from gain or loss on the retirement of assets (pool of like assets), if applicable6</t>
  </si>
  <si>
    <t>Less: Fully Allocated Depreciation</t>
  </si>
  <si>
    <t>Guelph Hydro Appendix 2-BA</t>
  </si>
  <si>
    <t>Alectra_Attach 2B-1_OEB Appendix 2-BA - Fixed Asset Continuity Schedule_20251014 updated</t>
  </si>
  <si>
    <t>Guelph Hydro Accumulated Depreciation</t>
  </si>
  <si>
    <t xml:space="preserve">As filed (Column - Guelph) </t>
  </si>
  <si>
    <t>Differences</t>
  </si>
  <si>
    <t>Guelph Hydro Electric Systems</t>
  </si>
  <si>
    <t xml:space="preserve">License Number ED-2002-0565, File Number </t>
  </si>
  <si>
    <t>Fixed Asset Continuity Schedule</t>
  </si>
  <si>
    <t>As of December 31, 2016  ACTUAL</t>
  </si>
  <si>
    <t>CCA Class</t>
  </si>
  <si>
    <t>OEB</t>
  </si>
  <si>
    <t>Description</t>
  </si>
  <si>
    <t>Opening Balance</t>
  </si>
  <si>
    <t>Transfer</t>
  </si>
  <si>
    <t>Balance</t>
  </si>
  <si>
    <t>Out of CIP</t>
  </si>
  <si>
    <t>Misc Adjust</t>
  </si>
  <si>
    <t>N/A</t>
  </si>
  <si>
    <t>CEC</t>
  </si>
  <si>
    <t>Land Rights</t>
  </si>
  <si>
    <t>Services</t>
  </si>
  <si>
    <t>Communication Equipment</t>
  </si>
  <si>
    <t>Load Management Controls - Utility Premises</t>
  </si>
  <si>
    <t>System Supervisory Equipment</t>
  </si>
  <si>
    <t>Other Utility Plant</t>
  </si>
  <si>
    <t xml:space="preserve">Total before Work in Process / Re-allocation of amortization </t>
  </si>
  <si>
    <t>C - WIP - AFUDC</t>
  </si>
  <si>
    <t>Total before Construction Work in Process</t>
  </si>
  <si>
    <t>Distribution Assets - Construction in Progress</t>
  </si>
  <si>
    <t>CIP - Capitalized transformers &amp; meters not in use</t>
  </si>
  <si>
    <t>Total after Construction Work in Process</t>
  </si>
  <si>
    <t>Less:  Fully Allocated Depreciation</t>
  </si>
  <si>
    <t>Tools</t>
  </si>
  <si>
    <t>Intangible Assets</t>
  </si>
  <si>
    <t>OEB gross cost</t>
  </si>
  <si>
    <t>OEB acc'd amort'n</t>
  </si>
  <si>
    <t>intang asset</t>
  </si>
  <si>
    <t>zigbee chip</t>
  </si>
  <si>
    <t>gross cost before cap contributions</t>
  </si>
  <si>
    <t xml:space="preserve">Less: gross capital contributions </t>
  </si>
  <si>
    <t>In Deferred Rev for IFRS purposes</t>
  </si>
  <si>
    <t xml:space="preserve">Less: acc'd amort'n on capital contributions </t>
  </si>
  <si>
    <t>gross cost net of cap contributions</t>
  </si>
  <si>
    <t>Acc'd amort'n net of cap contributions</t>
  </si>
  <si>
    <t>Capital Expenditures</t>
  </si>
  <si>
    <t>Capital additions per IFRS</t>
  </si>
  <si>
    <t>Less: opening C-Wip</t>
  </si>
  <si>
    <t>intangible assets</t>
  </si>
  <si>
    <t>Capital expenditures before cap contributions</t>
  </si>
  <si>
    <t>Less: current year cap contributions</t>
  </si>
  <si>
    <t>Cap expend. Net of cap contributions</t>
  </si>
  <si>
    <t>Per Mike W cap ex doc.</t>
  </si>
  <si>
    <t>Net depn plus intang.</t>
  </si>
  <si>
    <t>per FS</t>
  </si>
  <si>
    <t>net difference</t>
  </si>
  <si>
    <t>IFRS</t>
  </si>
  <si>
    <t xml:space="preserve">As of December 31, 2017  ACTUAL </t>
  </si>
  <si>
    <t>Per  gl as at Dec 31, 2017</t>
  </si>
  <si>
    <t>Difference</t>
  </si>
  <si>
    <t>Poles, towers, fixtures</t>
  </si>
  <si>
    <t>OH conductor &amp; devices</t>
  </si>
  <si>
    <t>UG conduit</t>
  </si>
  <si>
    <t>UG conductor &amp; devices</t>
  </si>
  <si>
    <t>OH transformers</t>
  </si>
  <si>
    <t>UG transformers</t>
  </si>
  <si>
    <t>OH services</t>
  </si>
  <si>
    <t>UG services</t>
  </si>
  <si>
    <t>Distribution meters</t>
  </si>
  <si>
    <t>Arlen's Transformer Station</t>
  </si>
  <si>
    <t>Consolidated Fixed Asset Continuity Schedule</t>
  </si>
  <si>
    <t>As of December 31, 2018</t>
  </si>
  <si>
    <t>2018</t>
  </si>
  <si>
    <t>Comments</t>
  </si>
  <si>
    <t>Legacy Utility</t>
  </si>
  <si>
    <t>Ending 2018</t>
  </si>
  <si>
    <t>Ending 2017</t>
  </si>
  <si>
    <t>Openning NBV</t>
  </si>
  <si>
    <t xml:space="preserve">Average </t>
  </si>
  <si>
    <t>Adjusted Opening</t>
  </si>
  <si>
    <t>Adjustements</t>
  </si>
  <si>
    <t>Ending 2016</t>
  </si>
  <si>
    <t>Total Fixed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</si>
</sst>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mmmm\ dd\,\ yyyy"/>
    <numFmt numFmtId="166" formatCode="_-* #,##0_-;\-* #,##0_-;_-* &quot;-&quot;??_-;_-@_-"/>
    <numFmt numFmtId="167" formatCode="_(* #,##0_);_(* \(#,##0\);_(* &quot;-&quot;??_);_(@_)"/>
    <numFmt numFmtId="168" formatCode="_-\ #,##0_-;\ \(#,##0\);_-\ &quot;-&quot;_-;_-@_-\ "/>
    <numFmt numFmtId="169" formatCode="_-&quot;$&quot;* #,##0.00_-;\-&quot;$&quot;* #,##0.00_-;_-&quot;$&quot;* &quot;-&quot;??_-;_-@_-"/>
    <numFmt numFmtId="170" formatCode="_-&quot;$&quot;* #,##0_-;\-&quot;$&quot;* #,##0_-;_-&quot;$&quot;* &quot;-&quot;??_-;_-@_-"/>
    <numFmt numFmtId="171" formatCode="_-* #,##0.00_-;\-* #,##0.00_-;_-* &quot;-&quot;??_-;_-@_-"/>
    <numFmt numFmtId="172" formatCode="#,##0;[Red]\(#,##0\)"/>
    <numFmt numFmtId="173" formatCode="_(* #,##0.000_);_(* \(#,##0.000\);_(* &quot;-&quot;??_);_(@_)"/>
    <numFmt numFmtId="174" formatCode="#,##0.00;[Red]\(#,##0.00\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i/>
      <sz val="14"/>
      <name val="Calibri"/>
      <family val="2"/>
      <scheme val="minor"/>
    </font>
    <font>
      <b/>
      <sz val="16"/>
      <color indexed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11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Arial"/>
      <family val="2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12"/>
      <name val="Arial"/>
      <family val="2"/>
    </font>
    <font>
      <b/>
      <sz val="8"/>
      <color indexed="81"/>
      <name val="Tahoma"/>
      <family val="2"/>
    </font>
    <font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164" fontId="4" fillId="0" borderId="0"/>
    <xf numFmtId="0" fontId="4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8" borderId="0" applyNumberFormat="0" applyBorder="0" applyAlignment="0" applyProtection="0"/>
    <xf numFmtId="171" fontId="4" fillId="0" borderId="0" applyFont="0" applyFill="0" applyBorder="0" applyAlignment="0" applyProtection="0"/>
  </cellStyleXfs>
  <cellXfs count="377">
    <xf numFmtId="0" fontId="0" fillId="0" borderId="0" xfId="0"/>
    <xf numFmtId="164" fontId="5" fillId="0" borderId="0" xfId="2" applyFont="1" applyProtection="1">
      <protection locked="0"/>
    </xf>
    <xf numFmtId="0" fontId="2" fillId="0" borderId="0" xfId="0" applyFont="1"/>
    <xf numFmtId="165" fontId="5" fillId="0" borderId="0" xfId="2" applyNumberFormat="1" applyFont="1" applyProtection="1">
      <protection locked="0"/>
    </xf>
    <xf numFmtId="165" fontId="5" fillId="0" borderId="0" xfId="2" applyNumberFormat="1" applyFont="1" applyAlignment="1" applyProtection="1">
      <alignment horizontal="center"/>
      <protection locked="0"/>
    </xf>
    <xf numFmtId="164" fontId="7" fillId="0" borderId="0" xfId="2" applyFont="1" applyProtection="1">
      <protection locked="0"/>
    </xf>
    <xf numFmtId="164" fontId="8" fillId="2" borderId="10" xfId="2" applyFont="1" applyFill="1" applyBorder="1" applyProtection="1">
      <protection locked="0"/>
    </xf>
    <xf numFmtId="164" fontId="8" fillId="2" borderId="10" xfId="2" applyFont="1" applyFill="1" applyBorder="1" applyAlignment="1">
      <alignment horizontal="center"/>
    </xf>
    <xf numFmtId="164" fontId="8" fillId="2" borderId="11" xfId="2" applyFont="1" applyFill="1" applyBorder="1" applyAlignment="1">
      <alignment horizontal="center"/>
    </xf>
    <xf numFmtId="164" fontId="8" fillId="0" borderId="0" xfId="2" applyFont="1" applyProtection="1">
      <protection locked="0"/>
    </xf>
    <xf numFmtId="164" fontId="8" fillId="2" borderId="14" xfId="2" applyFont="1" applyFill="1" applyBorder="1" applyAlignment="1" applyProtection="1">
      <alignment horizontal="center"/>
      <protection locked="0"/>
    </xf>
    <xf numFmtId="15" fontId="8" fillId="2" borderId="13" xfId="2" applyNumberFormat="1" applyFont="1" applyFill="1" applyBorder="1" applyAlignment="1">
      <alignment horizontal="center"/>
    </xf>
    <xf numFmtId="164" fontId="8" fillId="2" borderId="14" xfId="2" applyFont="1" applyFill="1" applyBorder="1" applyAlignment="1">
      <alignment horizontal="center"/>
    </xf>
    <xf numFmtId="0" fontId="8" fillId="0" borderId="0" xfId="4" applyFont="1"/>
    <xf numFmtId="0" fontId="7" fillId="0" borderId="10" xfId="2" applyNumberFormat="1" applyFont="1" applyBorder="1" applyAlignment="1" applyProtection="1">
      <alignment horizontal="center"/>
      <protection locked="0"/>
    </xf>
    <xf numFmtId="0" fontId="7" fillId="0" borderId="11" xfId="2" applyNumberFormat="1" applyFont="1" applyBorder="1" applyProtection="1">
      <protection locked="0"/>
    </xf>
    <xf numFmtId="0" fontId="7" fillId="0" borderId="10" xfId="2" applyNumberFormat="1" applyFont="1" applyBorder="1" applyProtection="1">
      <protection locked="0"/>
    </xf>
    <xf numFmtId="0" fontId="7" fillId="0" borderId="11" xfId="2" applyNumberFormat="1" applyFont="1" applyBorder="1" applyAlignment="1" applyProtection="1">
      <alignment horizontal="center"/>
      <protection locked="0"/>
    </xf>
    <xf numFmtId="167" fontId="7" fillId="0" borderId="10" xfId="2" applyNumberFormat="1" applyFont="1" applyBorder="1" applyProtection="1">
      <protection locked="0"/>
    </xf>
    <xf numFmtId="167" fontId="7" fillId="0" borderId="10" xfId="1" applyNumberFormat="1" applyFont="1" applyFill="1" applyBorder="1" applyProtection="1">
      <protection locked="0"/>
    </xf>
    <xf numFmtId="167" fontId="7" fillId="0" borderId="11" xfId="2" applyNumberFormat="1" applyFont="1" applyBorder="1" applyProtection="1">
      <protection locked="0"/>
    </xf>
    <xf numFmtId="167" fontId="7" fillId="0" borderId="3" xfId="2" applyNumberFormat="1" applyFont="1" applyBorder="1" applyProtection="1">
      <protection locked="0"/>
    </xf>
    <xf numFmtId="0" fontId="7" fillId="0" borderId="0" xfId="0" applyFont="1"/>
    <xf numFmtId="167" fontId="7" fillId="0" borderId="11" xfId="2" applyNumberFormat="1" applyFont="1" applyBorder="1" applyAlignment="1" applyProtection="1">
      <alignment horizontal="left" indent="1"/>
      <protection locked="0"/>
    </xf>
    <xf numFmtId="0" fontId="9" fillId="0" borderId="0" xfId="0" applyFont="1"/>
    <xf numFmtId="0" fontId="11" fillId="0" borderId="0" xfId="0" applyFont="1"/>
    <xf numFmtId="167" fontId="11" fillId="0" borderId="0" xfId="0" applyNumberFormat="1" applyFont="1"/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167" fontId="7" fillId="0" borderId="4" xfId="1" applyNumberFormat="1" applyFont="1" applyFill="1" applyBorder="1" applyProtection="1">
      <protection locked="0"/>
    </xf>
    <xf numFmtId="167" fontId="7" fillId="0" borderId="3" xfId="1" applyNumberFormat="1" applyFont="1" applyFill="1" applyBorder="1" applyProtection="1">
      <protection locked="0"/>
    </xf>
    <xf numFmtId="167" fontId="7" fillId="0" borderId="11" xfId="1" applyNumberFormat="1" applyFont="1" applyFill="1" applyBorder="1" applyProtection="1">
      <protection locked="0"/>
    </xf>
    <xf numFmtId="0" fontId="12" fillId="0" borderId="11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168" fontId="12" fillId="0" borderId="0" xfId="0" applyNumberFormat="1" applyFont="1"/>
    <xf numFmtId="0" fontId="3" fillId="3" borderId="0" xfId="0" applyFont="1" applyFill="1"/>
    <xf numFmtId="168" fontId="1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8" applyAlignment="1" applyProtection="1">
      <alignment horizontal="center"/>
      <protection locked="0"/>
    </xf>
    <xf numFmtId="0" fontId="4" fillId="0" borderId="0" xfId="8" applyProtection="1">
      <protection locked="0"/>
    </xf>
    <xf numFmtId="0" fontId="17" fillId="0" borderId="0" xfId="8" applyFont="1" applyAlignment="1" applyProtection="1">
      <alignment horizontal="right"/>
      <protection locked="0"/>
    </xf>
    <xf numFmtId="0" fontId="4" fillId="5" borderId="0" xfId="4" applyFill="1" applyAlignment="1" applyProtection="1">
      <alignment horizontal="center" vertical="center"/>
      <protection locked="0"/>
    </xf>
    <xf numFmtId="0" fontId="18" fillId="0" borderId="18" xfId="8" applyFont="1" applyBorder="1" applyAlignment="1">
      <alignment horizontal="center"/>
    </xf>
    <xf numFmtId="0" fontId="4" fillId="6" borderId="5" xfId="8" applyFill="1" applyBorder="1" applyProtection="1">
      <protection locked="0"/>
    </xf>
    <xf numFmtId="0" fontId="4" fillId="6" borderId="6" xfId="8" applyFill="1" applyBorder="1" applyProtection="1">
      <protection locked="0"/>
    </xf>
    <xf numFmtId="0" fontId="17" fillId="6" borderId="6" xfId="8" applyFont="1" applyFill="1" applyBorder="1" applyProtection="1">
      <protection locked="0"/>
    </xf>
    <xf numFmtId="0" fontId="17" fillId="6" borderId="7" xfId="8" applyFont="1" applyFill="1" applyBorder="1" applyProtection="1">
      <protection locked="0"/>
    </xf>
    <xf numFmtId="0" fontId="17" fillId="6" borderId="17" xfId="8" applyFont="1" applyFill="1" applyBorder="1" applyAlignment="1" applyProtection="1">
      <alignment horizontal="center" wrapText="1"/>
      <protection locked="0"/>
    </xf>
    <xf numFmtId="0" fontId="17" fillId="6" borderId="17" xfId="8" applyFont="1" applyFill="1" applyBorder="1" applyProtection="1">
      <protection locked="0"/>
    </xf>
    <xf numFmtId="0" fontId="17" fillId="6" borderId="17" xfId="8" applyFont="1" applyFill="1" applyBorder="1" applyAlignment="1" applyProtection="1">
      <alignment horizontal="center"/>
      <protection locked="0"/>
    </xf>
    <xf numFmtId="0" fontId="4" fillId="6" borderId="10" xfId="8" applyFill="1" applyBorder="1" applyProtection="1">
      <protection locked="0"/>
    </xf>
    <xf numFmtId="0" fontId="17" fillId="6" borderId="13" xfId="8" applyFont="1" applyFill="1" applyBorder="1" applyAlignment="1" applyProtection="1">
      <alignment horizontal="center" wrapText="1"/>
      <protection locked="0"/>
    </xf>
    <xf numFmtId="0" fontId="17" fillId="6" borderId="13" xfId="8" applyFont="1" applyFill="1" applyBorder="1" applyAlignment="1" applyProtection="1">
      <alignment horizontal="center"/>
      <protection locked="0"/>
    </xf>
    <xf numFmtId="0" fontId="17" fillId="6" borderId="0" xfId="8" applyFont="1" applyFill="1" applyAlignment="1" applyProtection="1">
      <alignment horizontal="center" wrapText="1"/>
      <protection locked="0"/>
    </xf>
    <xf numFmtId="0" fontId="17" fillId="0" borderId="17" xfId="8" applyFont="1" applyBorder="1" applyAlignment="1" applyProtection="1">
      <alignment horizontal="center" wrapText="1"/>
      <protection locked="0"/>
    </xf>
    <xf numFmtId="0" fontId="4" fillId="0" borderId="17" xfId="8" applyBorder="1" applyAlignment="1" applyProtection="1">
      <alignment horizontal="center" vertical="center"/>
      <protection locked="0"/>
    </xf>
    <xf numFmtId="0" fontId="4" fillId="0" borderId="17" xfId="8" applyBorder="1" applyAlignment="1" applyProtection="1">
      <alignment vertical="center" wrapText="1"/>
      <protection locked="0"/>
    </xf>
    <xf numFmtId="170" fontId="0" fillId="0" borderId="17" xfId="9" applyNumberFormat="1" applyFont="1" applyFill="1" applyBorder="1" applyProtection="1">
      <protection locked="0"/>
    </xf>
    <xf numFmtId="170" fontId="0" fillId="0" borderId="17" xfId="9" applyNumberFormat="1" applyFont="1" applyFill="1" applyBorder="1" applyProtection="1"/>
    <xf numFmtId="0" fontId="4" fillId="0" borderId="10" xfId="8" applyBorder="1" applyProtection="1">
      <protection locked="0"/>
    </xf>
    <xf numFmtId="170" fontId="4" fillId="0" borderId="17" xfId="8" applyNumberFormat="1" applyBorder="1"/>
    <xf numFmtId="170" fontId="4" fillId="0" borderId="0" xfId="8" applyNumberFormat="1"/>
    <xf numFmtId="170" fontId="4" fillId="0" borderId="0" xfId="8" applyNumberFormat="1" applyProtection="1">
      <protection locked="0"/>
    </xf>
    <xf numFmtId="170" fontId="11" fillId="0" borderId="17" xfId="9" applyNumberFormat="1" applyFont="1" applyFill="1" applyBorder="1" applyProtection="1">
      <protection locked="0"/>
    </xf>
    <xf numFmtId="0" fontId="4" fillId="0" borderId="17" xfId="8" applyBorder="1" applyAlignment="1" applyProtection="1">
      <alignment horizontal="center"/>
      <protection locked="0"/>
    </xf>
    <xf numFmtId="170" fontId="17" fillId="0" borderId="17" xfId="8" applyNumberFormat="1" applyFont="1" applyBorder="1"/>
    <xf numFmtId="170" fontId="17" fillId="0" borderId="0" xfId="8" applyNumberFormat="1" applyFont="1"/>
    <xf numFmtId="170" fontId="0" fillId="0" borderId="17" xfId="9" applyNumberFormat="1" applyFont="1" applyBorder="1" applyProtection="1"/>
    <xf numFmtId="0" fontId="21" fillId="0" borderId="17" xfId="8" applyFont="1" applyBorder="1" applyAlignment="1" applyProtection="1">
      <alignment vertical="top" wrapText="1"/>
      <protection locked="0"/>
    </xf>
    <xf numFmtId="0" fontId="4" fillId="0" borderId="5" xfId="8" applyBorder="1" applyProtection="1">
      <protection locked="0"/>
    </xf>
    <xf numFmtId="0" fontId="17" fillId="0" borderId="5" xfId="8" applyFont="1" applyBorder="1" applyProtection="1">
      <protection locked="0"/>
    </xf>
    <xf numFmtId="0" fontId="17" fillId="0" borderId="5" xfId="8" applyFont="1" applyBorder="1" applyAlignment="1" applyProtection="1">
      <alignment horizontal="left"/>
      <protection locked="0"/>
    </xf>
    <xf numFmtId="0" fontId="17" fillId="0" borderId="6" xfId="8" applyFont="1" applyBorder="1" applyAlignment="1" applyProtection="1">
      <alignment horizontal="left"/>
      <protection locked="0"/>
    </xf>
    <xf numFmtId="0" fontId="17" fillId="0" borderId="7" xfId="8" applyFont="1" applyBorder="1" applyAlignment="1" applyProtection="1">
      <alignment horizontal="left"/>
      <protection locked="0"/>
    </xf>
    <xf numFmtId="0" fontId="4" fillId="4" borderId="17" xfId="8" applyFill="1" applyBorder="1" applyProtection="1">
      <protection locked="0"/>
    </xf>
    <xf numFmtId="170" fontId="0" fillId="0" borderId="0" xfId="9" applyNumberFormat="1" applyFont="1" applyFill="1" applyBorder="1" applyProtection="1">
      <protection locked="0"/>
    </xf>
    <xf numFmtId="0" fontId="4" fillId="0" borderId="6" xfId="8" applyBorder="1" applyProtection="1">
      <protection locked="0"/>
    </xf>
    <xf numFmtId="170" fontId="0" fillId="4" borderId="7" xfId="7" applyNumberFormat="1" applyFont="1" applyFill="1" applyBorder="1" applyProtection="1">
      <protection locked="0"/>
    </xf>
    <xf numFmtId="170" fontId="17" fillId="0" borderId="7" xfId="8" applyNumberFormat="1" applyFont="1" applyBorder="1"/>
    <xf numFmtId="167" fontId="4" fillId="0" borderId="0" xfId="1" applyNumberFormat="1" applyFont="1" applyProtection="1">
      <protection locked="0"/>
    </xf>
    <xf numFmtId="0" fontId="4" fillId="0" borderId="17" xfId="8" applyBorder="1" applyAlignment="1" applyProtection="1">
      <alignment horizontal="left" vertical="center"/>
      <protection locked="0"/>
    </xf>
    <xf numFmtId="0" fontId="4" fillId="0" borderId="0" xfId="13" applyAlignment="1" applyProtection="1">
      <alignment horizontal="center"/>
      <protection locked="0"/>
    </xf>
    <xf numFmtId="0" fontId="4" fillId="0" borderId="0" xfId="13" applyProtection="1">
      <protection locked="0"/>
    </xf>
    <xf numFmtId="0" fontId="4" fillId="0" borderId="5" xfId="13" applyBorder="1" applyProtection="1">
      <protection locked="0"/>
    </xf>
    <xf numFmtId="0" fontId="4" fillId="0" borderId="6" xfId="13" applyBorder="1" applyProtection="1">
      <protection locked="0"/>
    </xf>
    <xf numFmtId="0" fontId="17" fillId="6" borderId="6" xfId="13" applyFont="1" applyFill="1" applyBorder="1" applyProtection="1">
      <protection locked="0"/>
    </xf>
    <xf numFmtId="0" fontId="17" fillId="6" borderId="7" xfId="13" applyFont="1" applyFill="1" applyBorder="1" applyProtection="1">
      <protection locked="0"/>
    </xf>
    <xf numFmtId="0" fontId="17" fillId="6" borderId="17" xfId="13" applyFont="1" applyFill="1" applyBorder="1" applyAlignment="1" applyProtection="1">
      <alignment horizontal="center" wrapText="1"/>
      <protection locked="0"/>
    </xf>
    <xf numFmtId="0" fontId="17" fillId="6" borderId="17" xfId="13" applyFont="1" applyFill="1" applyBorder="1" applyProtection="1">
      <protection locked="0"/>
    </xf>
    <xf numFmtId="0" fontId="17" fillId="0" borderId="17" xfId="13" applyFont="1" applyBorder="1" applyAlignment="1" applyProtection="1">
      <alignment horizontal="center" wrapText="1"/>
      <protection locked="0"/>
    </xf>
    <xf numFmtId="0" fontId="17" fillId="6" borderId="17" xfId="13" applyFont="1" applyFill="1" applyBorder="1" applyAlignment="1" applyProtection="1">
      <alignment horizontal="center"/>
      <protection locked="0"/>
    </xf>
    <xf numFmtId="0" fontId="4" fillId="6" borderId="10" xfId="13" applyFill="1" applyBorder="1" applyProtection="1">
      <protection locked="0"/>
    </xf>
    <xf numFmtId="0" fontId="17" fillId="6" borderId="13" xfId="13" applyFont="1" applyFill="1" applyBorder="1" applyAlignment="1" applyProtection="1">
      <alignment horizontal="center"/>
      <protection locked="0"/>
    </xf>
    <xf numFmtId="0" fontId="17" fillId="6" borderId="13" xfId="13" applyFont="1" applyFill="1" applyBorder="1" applyAlignment="1" applyProtection="1">
      <alignment horizontal="center" wrapText="1"/>
      <protection locked="0"/>
    </xf>
    <xf numFmtId="0" fontId="4" fillId="0" borderId="17" xfId="13" applyBorder="1" applyAlignment="1" applyProtection="1">
      <alignment horizontal="center" vertical="center"/>
      <protection locked="0"/>
    </xf>
    <xf numFmtId="0" fontId="4" fillId="0" borderId="17" xfId="13" applyBorder="1" applyAlignment="1" applyProtection="1">
      <alignment vertical="center" wrapText="1"/>
      <protection locked="0"/>
    </xf>
    <xf numFmtId="170" fontId="0" fillId="0" borderId="17" xfId="14" applyNumberFormat="1" applyFont="1" applyFill="1" applyBorder="1" applyProtection="1">
      <protection locked="0"/>
    </xf>
    <xf numFmtId="170" fontId="0" fillId="4" borderId="17" xfId="14" applyNumberFormat="1" applyFont="1" applyFill="1" applyBorder="1" applyProtection="1">
      <protection locked="0"/>
    </xf>
    <xf numFmtId="170" fontId="0" fillId="0" borderId="17" xfId="14" applyNumberFormat="1" applyFont="1" applyBorder="1" applyProtection="1"/>
    <xf numFmtId="170" fontId="4" fillId="0" borderId="17" xfId="13" applyNumberFormat="1" applyBorder="1"/>
    <xf numFmtId="0" fontId="4" fillId="0" borderId="10" xfId="13" applyBorder="1" applyProtection="1">
      <protection locked="0"/>
    </xf>
    <xf numFmtId="170" fontId="0" fillId="0" borderId="7" xfId="14" applyNumberFormat="1" applyFont="1" applyFill="1" applyBorder="1" applyProtection="1">
      <protection locked="0"/>
    </xf>
    <xf numFmtId="0" fontId="4" fillId="0" borderId="17" xfId="13" applyBorder="1" applyAlignment="1" applyProtection="1">
      <alignment horizontal="left" vertical="center"/>
      <protection locked="0"/>
    </xf>
    <xf numFmtId="0" fontId="4" fillId="0" borderId="17" xfId="13" applyBorder="1" applyAlignment="1" applyProtection="1">
      <alignment horizontal="center"/>
      <protection locked="0"/>
    </xf>
    <xf numFmtId="0" fontId="4" fillId="0" borderId="17" xfId="13" applyBorder="1" applyAlignment="1" applyProtection="1">
      <alignment vertical="top" wrapText="1"/>
      <protection locked="0"/>
    </xf>
    <xf numFmtId="0" fontId="21" fillId="0" borderId="17" xfId="13" applyFont="1" applyBorder="1" applyAlignment="1" applyProtection="1">
      <alignment vertical="top" wrapText="1"/>
      <protection locked="0"/>
    </xf>
    <xf numFmtId="0" fontId="4" fillId="0" borderId="17" xfId="13" applyBorder="1" applyProtection="1">
      <protection locked="0"/>
    </xf>
    <xf numFmtId="0" fontId="17" fillId="0" borderId="17" xfId="13" applyFont="1" applyBorder="1" applyProtection="1">
      <protection locked="0"/>
    </xf>
    <xf numFmtId="170" fontId="17" fillId="0" borderId="17" xfId="13" applyNumberFormat="1" applyFont="1" applyBorder="1"/>
    <xf numFmtId="0" fontId="17" fillId="0" borderId="7" xfId="13" applyFont="1" applyBorder="1" applyAlignment="1" applyProtection="1">
      <alignment horizontal="left"/>
      <protection locked="0"/>
    </xf>
    <xf numFmtId="0" fontId="4" fillId="4" borderId="17" xfId="13" applyFill="1" applyBorder="1" applyProtection="1">
      <protection locked="0"/>
    </xf>
    <xf numFmtId="170" fontId="0" fillId="0" borderId="0" xfId="14" applyNumberFormat="1" applyFont="1" applyFill="1" applyBorder="1" applyProtection="1">
      <protection locked="0"/>
    </xf>
    <xf numFmtId="170" fontId="4" fillId="0" borderId="0" xfId="13" applyNumberFormat="1" applyProtection="1">
      <protection locked="0"/>
    </xf>
    <xf numFmtId="41" fontId="4" fillId="0" borderId="0" xfId="13" applyNumberFormat="1" applyProtection="1">
      <protection locked="0"/>
    </xf>
    <xf numFmtId="170" fontId="0" fillId="4" borderId="7" xfId="14" applyNumberFormat="1" applyFont="1" applyFill="1" applyBorder="1" applyProtection="1">
      <protection locked="0"/>
    </xf>
    <xf numFmtId="170" fontId="17" fillId="0" borderId="7" xfId="13" applyNumberFormat="1" applyFont="1" applyBorder="1"/>
    <xf numFmtId="0" fontId="17" fillId="0" borderId="5" xfId="13" applyFont="1" applyBorder="1" applyAlignment="1" applyProtection="1">
      <alignment horizontal="left"/>
      <protection locked="0"/>
    </xf>
    <xf numFmtId="0" fontId="17" fillId="0" borderId="6" xfId="13" applyFont="1" applyBorder="1" applyAlignment="1" applyProtection="1">
      <alignment horizontal="left"/>
      <protection locked="0"/>
    </xf>
    <xf numFmtId="0" fontId="17" fillId="0" borderId="5" xfId="13" applyFont="1" applyBorder="1" applyProtection="1">
      <protection locked="0"/>
    </xf>
    <xf numFmtId="0" fontId="17" fillId="0" borderId="6" xfId="13" applyFont="1" applyBorder="1" applyProtection="1">
      <protection locked="0"/>
    </xf>
    <xf numFmtId="0" fontId="23" fillId="0" borderId="0" xfId="8" applyFont="1" applyAlignment="1" applyProtection="1">
      <alignment horizontal="left"/>
      <protection locked="0"/>
    </xf>
    <xf numFmtId="0" fontId="25" fillId="0" borderId="17" xfId="8" applyFont="1" applyBorder="1" applyAlignment="1" applyProtection="1">
      <alignment horizontal="center" vertical="center"/>
      <protection locked="0"/>
    </xf>
    <xf numFmtId="0" fontId="25" fillId="0" borderId="17" xfId="8" applyFont="1" applyBorder="1" applyAlignment="1" applyProtection="1">
      <alignment vertical="center" wrapText="1"/>
      <protection locked="0"/>
    </xf>
    <xf numFmtId="170" fontId="2" fillId="0" borderId="17" xfId="9" applyNumberFormat="1" applyFont="1" applyFill="1" applyBorder="1" applyProtection="1">
      <protection locked="0"/>
    </xf>
    <xf numFmtId="170" fontId="2" fillId="0" borderId="17" xfId="9" applyNumberFormat="1" applyFont="1" applyFill="1" applyBorder="1" applyProtection="1"/>
    <xf numFmtId="0" fontId="25" fillId="0" borderId="10" xfId="8" applyFont="1" applyBorder="1" applyProtection="1">
      <protection locked="0"/>
    </xf>
    <xf numFmtId="170" fontId="25" fillId="0" borderId="17" xfId="8" applyNumberFormat="1" applyFont="1" applyBorder="1"/>
    <xf numFmtId="170" fontId="25" fillId="0" borderId="0" xfId="8" applyNumberFormat="1" applyFont="1"/>
    <xf numFmtId="0" fontId="25" fillId="0" borderId="17" xfId="13" applyFont="1" applyBorder="1" applyAlignment="1" applyProtection="1">
      <alignment horizontal="center" vertical="center"/>
      <protection locked="0"/>
    </xf>
    <xf numFmtId="0" fontId="25" fillId="0" borderId="17" xfId="13" applyFont="1" applyBorder="1" applyAlignment="1" applyProtection="1">
      <alignment vertical="center" wrapText="1"/>
      <protection locked="0"/>
    </xf>
    <xf numFmtId="170" fontId="2" fillId="0" borderId="17" xfId="14" applyNumberFormat="1" applyFont="1" applyFill="1" applyBorder="1" applyProtection="1">
      <protection locked="0"/>
    </xf>
    <xf numFmtId="170" fontId="2" fillId="4" borderId="17" xfId="14" applyNumberFormat="1" applyFont="1" applyFill="1" applyBorder="1" applyProtection="1">
      <protection locked="0"/>
    </xf>
    <xf numFmtId="170" fontId="2" fillId="0" borderId="17" xfId="14" applyNumberFormat="1" applyFont="1" applyBorder="1" applyProtection="1"/>
    <xf numFmtId="0" fontId="25" fillId="0" borderId="10" xfId="13" applyFont="1" applyBorder="1" applyProtection="1">
      <protection locked="0"/>
    </xf>
    <xf numFmtId="170" fontId="25" fillId="0" borderId="17" xfId="13" applyNumberFormat="1" applyFont="1" applyBorder="1"/>
    <xf numFmtId="0" fontId="25" fillId="0" borderId="0" xfId="13" applyFont="1" applyProtection="1">
      <protection locked="0"/>
    </xf>
    <xf numFmtId="0" fontId="25" fillId="0" borderId="0" xfId="8" applyFont="1" applyProtection="1">
      <protection locked="0"/>
    </xf>
    <xf numFmtId="170" fontId="0" fillId="7" borderId="17" xfId="14" applyNumberFormat="1" applyFont="1" applyFill="1" applyBorder="1" applyProtection="1">
      <protection locked="0"/>
    </xf>
    <xf numFmtId="170" fontId="2" fillId="7" borderId="17" xfId="14" applyNumberFormat="1" applyFont="1" applyFill="1" applyBorder="1" applyProtection="1">
      <protection locked="0"/>
    </xf>
    <xf numFmtId="170" fontId="17" fillId="7" borderId="17" xfId="13" applyNumberFormat="1" applyFont="1" applyFill="1" applyBorder="1"/>
    <xf numFmtId="0" fontId="24" fillId="0" borderId="0" xfId="8" applyFont="1" applyAlignment="1" applyProtection="1">
      <alignment horizontal="left"/>
      <protection locked="0"/>
    </xf>
    <xf numFmtId="0" fontId="8" fillId="2" borderId="11" xfId="3" applyFont="1" applyFill="1" applyBorder="1" applyAlignment="1">
      <alignment horizontal="center"/>
    </xf>
    <xf numFmtId="166" fontId="8" fillId="2" borderId="0" xfId="1" applyNumberFormat="1" applyFont="1" applyFill="1" applyBorder="1" applyAlignment="1" applyProtection="1">
      <alignment horizontal="center"/>
    </xf>
    <xf numFmtId="166" fontId="8" fillId="2" borderId="12" xfId="1" applyNumberFormat="1" applyFont="1" applyFill="1" applyBorder="1" applyAlignment="1" applyProtection="1">
      <alignment horizontal="center"/>
    </xf>
    <xf numFmtId="0" fontId="8" fillId="2" borderId="14" xfId="3" applyFont="1" applyFill="1" applyBorder="1" applyAlignment="1">
      <alignment horizontal="center"/>
    </xf>
    <xf numFmtId="166" fontId="8" fillId="2" borderId="8" xfId="1" applyNumberFormat="1" applyFont="1" applyFill="1" applyBorder="1" applyAlignment="1" applyProtection="1">
      <alignment horizontal="center"/>
    </xf>
    <xf numFmtId="166" fontId="8" fillId="2" borderId="8" xfId="1" applyNumberFormat="1" applyFont="1" applyFill="1" applyBorder="1" applyAlignment="1" applyProtection="1">
      <alignment horizontal="center" wrapText="1"/>
    </xf>
    <xf numFmtId="166" fontId="8" fillId="2" borderId="15" xfId="1" applyNumberFormat="1" applyFont="1" applyFill="1" applyBorder="1" applyAlignment="1" applyProtection="1">
      <alignment horizontal="center"/>
    </xf>
    <xf numFmtId="166" fontId="8" fillId="2" borderId="9" xfId="1" applyNumberFormat="1" applyFont="1" applyFill="1" applyBorder="1" applyAlignment="1" applyProtection="1">
      <alignment horizontal="center"/>
    </xf>
    <xf numFmtId="166" fontId="8" fillId="2" borderId="16" xfId="1" applyNumberFormat="1" applyFont="1" applyFill="1" applyBorder="1" applyAlignment="1" applyProtection="1">
      <alignment horizontal="center"/>
    </xf>
    <xf numFmtId="167" fontId="7" fillId="2" borderId="0" xfId="1" applyNumberFormat="1" applyFont="1" applyFill="1" applyBorder="1" applyProtection="1">
      <protection locked="0"/>
    </xf>
    <xf numFmtId="167" fontId="7" fillId="2" borderId="10" xfId="1" applyNumberFormat="1" applyFont="1" applyFill="1" applyBorder="1" applyProtection="1">
      <protection locked="0"/>
    </xf>
    <xf numFmtId="167" fontId="0" fillId="2" borderId="19" xfId="1" applyNumberFormat="1" applyFont="1" applyFill="1" applyBorder="1" applyProtection="1"/>
    <xf numFmtId="167" fontId="0" fillId="2" borderId="9" xfId="1" applyNumberFormat="1" applyFont="1" applyFill="1" applyBorder="1" applyProtection="1"/>
    <xf numFmtId="167" fontId="8" fillId="2" borderId="11" xfId="2" applyNumberFormat="1" applyFont="1" applyFill="1" applyBorder="1" applyProtection="1">
      <protection locked="0"/>
    </xf>
    <xf numFmtId="164" fontId="7" fillId="2" borderId="20" xfId="2" applyFont="1" applyFill="1" applyBorder="1" applyAlignment="1" applyProtection="1">
      <alignment horizontal="center"/>
      <protection locked="0"/>
    </xf>
    <xf numFmtId="164" fontId="7" fillId="2" borderId="2" xfId="2" applyFont="1" applyFill="1" applyBorder="1" applyProtection="1">
      <protection locked="0"/>
    </xf>
    <xf numFmtId="164" fontId="7" fillId="2" borderId="21" xfId="2" applyFont="1" applyFill="1" applyBorder="1" applyProtection="1">
      <protection locked="0"/>
    </xf>
    <xf numFmtId="164" fontId="7" fillId="2" borderId="21" xfId="2" applyFont="1" applyFill="1" applyBorder="1" applyAlignment="1" applyProtection="1">
      <alignment horizontal="center"/>
      <protection locked="0"/>
    </xf>
    <xf numFmtId="164" fontId="7" fillId="2" borderId="22" xfId="2" applyFont="1" applyFill="1" applyBorder="1" applyAlignment="1" applyProtection="1">
      <alignment horizontal="center"/>
      <protection locked="0"/>
    </xf>
    <xf numFmtId="166" fontId="8" fillId="2" borderId="26" xfId="1" applyNumberFormat="1" applyFont="1" applyFill="1" applyBorder="1" applyAlignment="1" applyProtection="1">
      <alignment horizontal="center"/>
    </xf>
    <xf numFmtId="164" fontId="7" fillId="2" borderId="27" xfId="2" applyFont="1" applyFill="1" applyBorder="1" applyAlignment="1" applyProtection="1">
      <alignment horizontal="center"/>
      <protection locked="0"/>
    </xf>
    <xf numFmtId="164" fontId="8" fillId="2" borderId="0" xfId="2" applyFont="1" applyFill="1" applyProtection="1">
      <protection locked="0"/>
    </xf>
    <xf numFmtId="164" fontId="8" fillId="2" borderId="28" xfId="2" applyFont="1" applyFill="1" applyBorder="1" applyAlignment="1" applyProtection="1">
      <alignment horizontal="center" wrapText="1"/>
      <protection locked="0"/>
    </xf>
    <xf numFmtId="0" fontId="7" fillId="0" borderId="27" xfId="2" applyNumberFormat="1" applyFont="1" applyBorder="1" applyAlignment="1" applyProtection="1">
      <alignment horizontal="center"/>
      <protection locked="0"/>
    </xf>
    <xf numFmtId="0" fontId="12" fillId="0" borderId="27" xfId="0" applyFont="1" applyBorder="1" applyAlignment="1">
      <alignment horizontal="center"/>
    </xf>
    <xf numFmtId="0" fontId="13" fillId="0" borderId="2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2" fillId="0" borderId="30" xfId="0" applyFont="1" applyBorder="1" applyAlignment="1">
      <alignment horizontal="center"/>
    </xf>
    <xf numFmtId="0" fontId="14" fillId="0" borderId="1" xfId="5" applyFont="1" applyBorder="1"/>
    <xf numFmtId="0" fontId="14" fillId="0" borderId="31" xfId="5" applyFont="1" applyBorder="1"/>
    <xf numFmtId="0" fontId="12" fillId="0" borderId="31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167" fontId="7" fillId="0" borderId="31" xfId="2" applyNumberFormat="1" applyFont="1" applyBorder="1" applyProtection="1">
      <protection locked="0"/>
    </xf>
    <xf numFmtId="167" fontId="7" fillId="0" borderId="31" xfId="1" applyNumberFormat="1" applyFont="1" applyFill="1" applyBorder="1" applyProtection="1">
      <protection locked="0"/>
    </xf>
    <xf numFmtId="167" fontId="7" fillId="0" borderId="32" xfId="2" applyNumberFormat="1" applyFont="1" applyBorder="1" applyProtection="1">
      <protection locked="0"/>
    </xf>
    <xf numFmtId="167" fontId="7" fillId="0" borderId="32" xfId="1" applyNumberFormat="1" applyFont="1" applyFill="1" applyBorder="1" applyProtection="1">
      <protection locked="0"/>
    </xf>
    <xf numFmtId="167" fontId="0" fillId="2" borderId="33" xfId="1" applyNumberFormat="1" applyFont="1" applyFill="1" applyBorder="1" applyProtection="1"/>
    <xf numFmtId="164" fontId="8" fillId="2" borderId="13" xfId="2" applyFont="1" applyFill="1" applyBorder="1" applyAlignment="1" applyProtection="1">
      <alignment horizontal="center"/>
      <protection locked="0"/>
    </xf>
    <xf numFmtId="0" fontId="27" fillId="0" borderId="0" xfId="0" applyFont="1"/>
    <xf numFmtId="167" fontId="27" fillId="0" borderId="0" xfId="0" applyNumberFormat="1" applyFont="1"/>
    <xf numFmtId="0" fontId="8" fillId="2" borderId="35" xfId="0" applyFont="1" applyFill="1" applyBorder="1" applyAlignment="1">
      <alignment horizontal="left"/>
    </xf>
    <xf numFmtId="0" fontId="8" fillId="2" borderId="37" xfId="0" applyFont="1" applyFill="1" applyBorder="1" applyAlignment="1">
      <alignment horizontal="left"/>
    </xf>
    <xf numFmtId="0" fontId="8" fillId="2" borderId="37" xfId="0" applyFont="1" applyFill="1" applyBorder="1" applyAlignment="1">
      <alignment horizontal="center"/>
    </xf>
    <xf numFmtId="0" fontId="8" fillId="2" borderId="36" xfId="0" applyFont="1" applyFill="1" applyBorder="1" applyAlignment="1">
      <alignment horizontal="center"/>
    </xf>
    <xf numFmtId="167" fontId="8" fillId="2" borderId="36" xfId="2" applyNumberFormat="1" applyFont="1" applyFill="1" applyBorder="1" applyProtection="1">
      <protection locked="0"/>
    </xf>
    <xf numFmtId="167" fontId="8" fillId="2" borderId="38" xfId="2" applyNumberFormat="1" applyFont="1" applyFill="1" applyBorder="1" applyProtection="1">
      <protection locked="0"/>
    </xf>
    <xf numFmtId="0" fontId="10" fillId="2" borderId="35" xfId="0" applyFont="1" applyFill="1" applyBorder="1" applyAlignment="1">
      <alignment horizontal="center"/>
    </xf>
    <xf numFmtId="0" fontId="10" fillId="2" borderId="36" xfId="0" applyFont="1" applyFill="1" applyBorder="1" applyAlignment="1">
      <alignment horizontal="left"/>
    </xf>
    <xf numFmtId="0" fontId="10" fillId="2" borderId="37" xfId="0" applyFont="1" applyFill="1" applyBorder="1" applyAlignment="1">
      <alignment horizontal="left"/>
    </xf>
    <xf numFmtId="0" fontId="10" fillId="2" borderId="37" xfId="0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167" fontId="8" fillId="2" borderId="37" xfId="2" applyNumberFormat="1" applyFont="1" applyFill="1" applyBorder="1" applyProtection="1">
      <protection locked="0"/>
    </xf>
    <xf numFmtId="0" fontId="10" fillId="2" borderId="13" xfId="0" applyFont="1" applyFill="1" applyBorder="1" applyAlignment="1">
      <alignment horizontal="left"/>
    </xf>
    <xf numFmtId="0" fontId="10" fillId="2" borderId="1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167" fontId="8" fillId="2" borderId="14" xfId="2" applyNumberFormat="1" applyFont="1" applyFill="1" applyBorder="1" applyProtection="1">
      <protection locked="0"/>
    </xf>
    <xf numFmtId="167" fontId="8" fillId="2" borderId="13" xfId="2" applyNumberFormat="1" applyFont="1" applyFill="1" applyBorder="1" applyProtection="1">
      <protection locked="0"/>
    </xf>
    <xf numFmtId="0" fontId="10" fillId="2" borderId="29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10" fillId="2" borderId="17" xfId="0" applyFont="1" applyFill="1" applyBorder="1" applyAlignment="1">
      <alignment horizontal="left"/>
    </xf>
    <xf numFmtId="0" fontId="10" fillId="2" borderId="17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167" fontId="8" fillId="2" borderId="17" xfId="2" applyNumberFormat="1" applyFont="1" applyFill="1" applyBorder="1" applyProtection="1">
      <protection locked="0"/>
    </xf>
    <xf numFmtId="167" fontId="8" fillId="2" borderId="5" xfId="2" applyNumberFormat="1" applyFont="1" applyFill="1" applyBorder="1" applyProtection="1">
      <protection locked="0"/>
    </xf>
    <xf numFmtId="167" fontId="8" fillId="2" borderId="34" xfId="2" applyNumberFormat="1" applyFont="1" applyFill="1" applyBorder="1" applyProtection="1">
      <protection locked="0"/>
    </xf>
    <xf numFmtId="167" fontId="7" fillId="2" borderId="31" xfId="1" applyNumberFormat="1" applyFont="1" applyFill="1" applyBorder="1" applyProtection="1">
      <protection locked="0"/>
    </xf>
    <xf numFmtId="167" fontId="7" fillId="2" borderId="1" xfId="1" applyNumberFormat="1" applyFont="1" applyFill="1" applyBorder="1" applyProtection="1">
      <protection locked="0"/>
    </xf>
    <xf numFmtId="0" fontId="10" fillId="0" borderId="32" xfId="0" applyFont="1" applyBorder="1"/>
    <xf numFmtId="0" fontId="10" fillId="0" borderId="1" xfId="0" applyFont="1" applyBorder="1"/>
    <xf numFmtId="0" fontId="8" fillId="0" borderId="1" xfId="2" applyNumberFormat="1" applyFont="1" applyBorder="1" applyAlignment="1" applyProtection="1">
      <alignment horizontal="center"/>
      <protection locked="0"/>
    </xf>
    <xf numFmtId="167" fontId="10" fillId="0" borderId="1" xfId="1" applyNumberFormat="1" applyFont="1" applyFill="1" applyBorder="1" applyProtection="1"/>
    <xf numFmtId="167" fontId="10" fillId="0" borderId="39" xfId="1" applyNumberFormat="1" applyFont="1" applyFill="1" applyBorder="1" applyProtection="1"/>
    <xf numFmtId="0" fontId="24" fillId="0" borderId="8" xfId="13" applyFont="1" applyBorder="1" applyProtection="1">
      <protection locked="0"/>
    </xf>
    <xf numFmtId="0" fontId="17" fillId="0" borderId="0" xfId="8" applyFont="1" applyAlignment="1" applyProtection="1">
      <alignment horizontal="left"/>
      <protection locked="0"/>
    </xf>
    <xf numFmtId="0" fontId="24" fillId="0" borderId="0" xfId="8" applyFont="1" applyAlignment="1" applyProtection="1">
      <alignment horizontal="center"/>
      <protection locked="0"/>
    </xf>
    <xf numFmtId="164" fontId="5" fillId="0" borderId="0" xfId="2" quotePrefix="1" applyFont="1" applyAlignment="1" applyProtection="1">
      <alignment horizontal="center"/>
      <protection locked="0"/>
    </xf>
    <xf numFmtId="164" fontId="5" fillId="0" borderId="0" xfId="2" applyFont="1" applyAlignment="1" applyProtection="1">
      <alignment horizontal="center"/>
      <protection locked="0"/>
    </xf>
    <xf numFmtId="43" fontId="6" fillId="0" borderId="0" xfId="2" applyNumberFormat="1" applyFont="1" applyAlignment="1" applyProtection="1">
      <alignment horizontal="center"/>
      <protection locked="0"/>
    </xf>
    <xf numFmtId="0" fontId="4" fillId="0" borderId="0" xfId="4"/>
    <xf numFmtId="167" fontId="17" fillId="0" borderId="0" xfId="4" applyNumberFormat="1" applyFont="1"/>
    <xf numFmtId="167" fontId="17" fillId="0" borderId="0" xfId="4" applyNumberFormat="1" applyFont="1" applyAlignment="1">
      <alignment horizontal="right"/>
    </xf>
    <xf numFmtId="0" fontId="29" fillId="0" borderId="0" xfId="4" applyFont="1" applyAlignment="1">
      <alignment horizontal="center"/>
    </xf>
    <xf numFmtId="167" fontId="4" fillId="0" borderId="0" xfId="4" applyNumberFormat="1"/>
    <xf numFmtId="0" fontId="30" fillId="0" borderId="0" xfId="4" applyFont="1" applyAlignment="1">
      <alignment horizontal="center"/>
    </xf>
    <xf numFmtId="43" fontId="4" fillId="0" borderId="0" xfId="4" applyNumberFormat="1"/>
    <xf numFmtId="0" fontId="17" fillId="10" borderId="0" xfId="4" applyFont="1" applyFill="1"/>
    <xf numFmtId="43" fontId="17" fillId="0" borderId="0" xfId="4" applyNumberFormat="1" applyFont="1"/>
    <xf numFmtId="167" fontId="17" fillId="10" borderId="0" xfId="4" applyNumberFormat="1" applyFont="1" applyFill="1" applyAlignment="1">
      <alignment horizontal="right"/>
    </xf>
    <xf numFmtId="0" fontId="30" fillId="10" borderId="0" xfId="4" applyFont="1" applyFill="1" applyAlignment="1">
      <alignment horizontal="center"/>
    </xf>
    <xf numFmtId="0" fontId="4" fillId="0" borderId="0" xfId="4" applyAlignment="1">
      <alignment horizontal="center"/>
    </xf>
    <xf numFmtId="167" fontId="4" fillId="0" borderId="0" xfId="4" applyNumberFormat="1" applyAlignment="1">
      <alignment horizontal="center"/>
    </xf>
    <xf numFmtId="167" fontId="4" fillId="0" borderId="8" xfId="4" applyNumberFormat="1" applyBorder="1"/>
    <xf numFmtId="172" fontId="31" fillId="11" borderId="3" xfId="4" applyNumberFormat="1" applyFont="1" applyFill="1" applyBorder="1" applyAlignment="1">
      <alignment horizontal="right" wrapText="1"/>
    </xf>
    <xf numFmtId="0" fontId="4" fillId="0" borderId="0" xfId="4" applyAlignment="1">
      <alignment wrapText="1"/>
    </xf>
    <xf numFmtId="172" fontId="31" fillId="11" borderId="13" xfId="4" applyNumberFormat="1" applyFont="1" applyFill="1" applyBorder="1" applyAlignment="1">
      <alignment horizontal="right" wrapText="1"/>
    </xf>
    <xf numFmtId="0" fontId="4" fillId="12" borderId="17" xfId="4" applyFill="1" applyBorder="1" applyAlignment="1">
      <alignment horizontal="center"/>
    </xf>
    <xf numFmtId="0" fontId="4" fillId="0" borderId="17" xfId="4" applyBorder="1" applyAlignment="1">
      <alignment horizontal="center"/>
    </xf>
    <xf numFmtId="167" fontId="4" fillId="0" borderId="17" xfId="4" applyNumberFormat="1" applyBorder="1"/>
    <xf numFmtId="172" fontId="4" fillId="0" borderId="17" xfId="4" applyNumberFormat="1" applyBorder="1" applyAlignment="1">
      <alignment horizontal="right"/>
    </xf>
    <xf numFmtId="172" fontId="4" fillId="12" borderId="17" xfId="4" applyNumberFormat="1" applyFill="1" applyBorder="1" applyAlignment="1">
      <alignment horizontal="right"/>
    </xf>
    <xf numFmtId="167" fontId="17" fillId="0" borderId="17" xfId="4" applyNumberFormat="1" applyFont="1" applyBorder="1" applyAlignment="1">
      <alignment horizontal="left"/>
    </xf>
    <xf numFmtId="166" fontId="17" fillId="0" borderId="17" xfId="18" applyNumberFormat="1" applyFont="1" applyBorder="1" applyAlignment="1">
      <alignment horizontal="right"/>
    </xf>
    <xf numFmtId="172" fontId="17" fillId="0" borderId="17" xfId="4" applyNumberFormat="1" applyFont="1" applyBorder="1" applyAlignment="1">
      <alignment horizontal="right"/>
    </xf>
    <xf numFmtId="166" fontId="0" fillId="0" borderId="0" xfId="18" applyNumberFormat="1" applyFont="1"/>
    <xf numFmtId="167" fontId="17" fillId="0" borderId="17" xfId="4" applyNumberFormat="1" applyFont="1" applyBorder="1" applyAlignment="1">
      <alignment horizontal="center"/>
    </xf>
    <xf numFmtId="166" fontId="4" fillId="0" borderId="0" xfId="4" applyNumberFormat="1"/>
    <xf numFmtId="167" fontId="4" fillId="0" borderId="17" xfId="4" applyNumberFormat="1" applyBorder="1" applyAlignment="1">
      <alignment horizontal="left"/>
    </xf>
    <xf numFmtId="167" fontId="4" fillId="0" borderId="17" xfId="4" applyNumberFormat="1" applyBorder="1" applyAlignment="1">
      <alignment horizontal="center"/>
    </xf>
    <xf numFmtId="167" fontId="4" fillId="0" borderId="0" xfId="4" applyNumberFormat="1" applyAlignment="1">
      <alignment horizontal="right"/>
    </xf>
    <xf numFmtId="173" fontId="4" fillId="0" borderId="0" xfId="4" applyNumberFormat="1"/>
    <xf numFmtId="174" fontId="4" fillId="12" borderId="0" xfId="4" applyNumberFormat="1" applyFill="1" applyAlignment="1">
      <alignment horizontal="center"/>
    </xf>
    <xf numFmtId="174" fontId="4" fillId="0" borderId="40" xfId="4" applyNumberFormat="1" applyBorder="1" applyAlignment="1">
      <alignment horizontal="center"/>
    </xf>
    <xf numFmtId="167" fontId="17" fillId="10" borderId="0" xfId="4" applyNumberFormat="1" applyFont="1" applyFill="1" applyAlignment="1">
      <alignment horizontal="left"/>
    </xf>
    <xf numFmtId="167" fontId="17" fillId="10" borderId="0" xfId="4" applyNumberFormat="1" applyFont="1" applyFill="1" applyAlignment="1">
      <alignment horizontal="center"/>
    </xf>
    <xf numFmtId="174" fontId="4" fillId="0" borderId="0" xfId="4" applyNumberFormat="1" applyAlignment="1">
      <alignment horizontal="center"/>
    </xf>
    <xf numFmtId="167" fontId="17" fillId="0" borderId="8" xfId="4" applyNumberFormat="1" applyFont="1" applyBorder="1" applyAlignment="1">
      <alignment horizontal="left"/>
    </xf>
    <xf numFmtId="167" fontId="17" fillId="0" borderId="8" xfId="4" applyNumberFormat="1" applyFont="1" applyBorder="1" applyAlignment="1">
      <alignment horizontal="right"/>
    </xf>
    <xf numFmtId="166" fontId="0" fillId="0" borderId="8" xfId="18" applyNumberFormat="1" applyFont="1" applyBorder="1"/>
    <xf numFmtId="167" fontId="4" fillId="0" borderId="8" xfId="4" applyNumberFormat="1" applyBorder="1" applyAlignment="1">
      <alignment horizontal="right"/>
    </xf>
    <xf numFmtId="167" fontId="4" fillId="0" borderId="0" xfId="4" applyNumberFormat="1" applyAlignment="1">
      <alignment horizontal="left"/>
    </xf>
    <xf numFmtId="167" fontId="4" fillId="0" borderId="41" xfId="4" applyNumberFormat="1" applyBorder="1"/>
    <xf numFmtId="167" fontId="4" fillId="0" borderId="40" xfId="4" applyNumberFormat="1" applyBorder="1"/>
    <xf numFmtId="172" fontId="4" fillId="13" borderId="17" xfId="4" applyNumberFormat="1" applyFill="1" applyBorder="1" applyAlignment="1">
      <alignment horizontal="right"/>
    </xf>
    <xf numFmtId="167" fontId="33" fillId="0" borderId="40" xfId="4" applyNumberFormat="1" applyFont="1" applyBorder="1" applyAlignment="1">
      <alignment horizontal="right"/>
    </xf>
    <xf numFmtId="0" fontId="4" fillId="14" borderId="17" xfId="4" applyFill="1" applyBorder="1" applyAlignment="1">
      <alignment horizontal="center"/>
    </xf>
    <xf numFmtId="167" fontId="4" fillId="14" borderId="0" xfId="4" applyNumberFormat="1" applyFill="1"/>
    <xf numFmtId="172" fontId="4" fillId="14" borderId="17" xfId="4" applyNumberFormat="1" applyFill="1" applyBorder="1" applyAlignment="1">
      <alignment horizontal="right"/>
    </xf>
    <xf numFmtId="166" fontId="8" fillId="0" borderId="0" xfId="1" applyNumberFormat="1" applyFont="1" applyFill="1" applyBorder="1" applyAlignment="1" applyProtection="1">
      <alignment horizontal="center"/>
    </xf>
    <xf numFmtId="0" fontId="0" fillId="0" borderId="0" xfId="1" applyNumberFormat="1" applyFont="1" applyFill="1" applyBorder="1" applyAlignment="1" applyProtection="1">
      <alignment horizontal="center"/>
    </xf>
    <xf numFmtId="166" fontId="12" fillId="0" borderId="0" xfId="1" applyNumberFormat="1" applyFont="1" applyFill="1" applyBorder="1" applyProtection="1"/>
    <xf numFmtId="167" fontId="7" fillId="0" borderId="0" xfId="1" applyNumberFormat="1" applyFont="1" applyFill="1" applyBorder="1" applyProtection="1">
      <protection locked="0"/>
    </xf>
    <xf numFmtId="166" fontId="0" fillId="0" borderId="0" xfId="1" applyNumberFormat="1" applyFont="1" applyFill="1" applyBorder="1" applyProtection="1"/>
    <xf numFmtId="167" fontId="7" fillId="0" borderId="13" xfId="1" applyNumberFormat="1" applyFont="1" applyFill="1" applyBorder="1" applyProtection="1">
      <protection locked="0"/>
    </xf>
    <xf numFmtId="167" fontId="10" fillId="0" borderId="11" xfId="1" applyNumberFormat="1" applyFont="1" applyFill="1" applyBorder="1" applyProtection="1"/>
    <xf numFmtId="167" fontId="10" fillId="0" borderId="0" xfId="1" applyNumberFormat="1" applyFont="1" applyFill="1" applyBorder="1" applyProtection="1"/>
    <xf numFmtId="164" fontId="7" fillId="0" borderId="3" xfId="2" applyFont="1" applyBorder="1" applyAlignment="1" applyProtection="1">
      <alignment horizontal="center"/>
      <protection locked="0"/>
    </xf>
    <xf numFmtId="164" fontId="7" fillId="0" borderId="41" xfId="2" applyFont="1" applyBorder="1" applyProtection="1">
      <protection locked="0"/>
    </xf>
    <xf numFmtId="164" fontId="7" fillId="0" borderId="3" xfId="2" applyFont="1" applyBorder="1" applyProtection="1">
      <protection locked="0"/>
    </xf>
    <xf numFmtId="164" fontId="7" fillId="0" borderId="4" xfId="2" applyFont="1" applyBorder="1" applyAlignment="1" applyProtection="1">
      <alignment horizontal="center"/>
      <protection locked="0"/>
    </xf>
    <xf numFmtId="166" fontId="8" fillId="0" borderId="8" xfId="1" applyNumberFormat="1" applyFont="1" applyFill="1" applyBorder="1" applyAlignment="1" applyProtection="1">
      <alignment horizontal="center"/>
    </xf>
    <xf numFmtId="166" fontId="8" fillId="0" borderId="9" xfId="1" applyNumberFormat="1" applyFont="1" applyFill="1" applyBorder="1" applyAlignment="1" applyProtection="1">
      <alignment horizontal="center"/>
    </xf>
    <xf numFmtId="164" fontId="7" fillId="0" borderId="10" xfId="2" applyFont="1" applyBorder="1" applyAlignment="1" applyProtection="1">
      <alignment horizontal="center"/>
      <protection locked="0"/>
    </xf>
    <xf numFmtId="164" fontId="8" fillId="0" borderId="10" xfId="2" applyFont="1" applyBorder="1" applyProtection="1">
      <protection locked="0"/>
    </xf>
    <xf numFmtId="164" fontId="8" fillId="0" borderId="10" xfId="2" applyFont="1" applyBorder="1" applyAlignment="1">
      <alignment horizontal="center"/>
    </xf>
    <xf numFmtId="164" fontId="8" fillId="0" borderId="11" xfId="2" applyFont="1" applyBorder="1" applyAlignment="1">
      <alignment horizontal="center"/>
    </xf>
    <xf numFmtId="0" fontId="8" fillId="0" borderId="11" xfId="3" applyFont="1" applyBorder="1" applyAlignment="1">
      <alignment horizontal="center"/>
    </xf>
    <xf numFmtId="166" fontId="8" fillId="0" borderId="12" xfId="1" applyNumberFormat="1" applyFont="1" applyFill="1" applyBorder="1" applyAlignment="1" applyProtection="1">
      <alignment horizontal="center"/>
    </xf>
    <xf numFmtId="164" fontId="8" fillId="0" borderId="13" xfId="2" applyFont="1" applyBorder="1" applyAlignment="1" applyProtection="1">
      <alignment horizontal="center" wrapText="1"/>
      <protection locked="0"/>
    </xf>
    <xf numFmtId="164" fontId="8" fillId="0" borderId="14" xfId="2" applyFont="1" applyBorder="1" applyAlignment="1" applyProtection="1">
      <alignment horizontal="center"/>
      <protection locked="0"/>
    </xf>
    <xf numFmtId="164" fontId="8" fillId="0" borderId="13" xfId="2" applyFont="1" applyBorder="1" applyAlignment="1" applyProtection="1">
      <alignment horizontal="center"/>
      <protection locked="0"/>
    </xf>
    <xf numFmtId="15" fontId="8" fillId="0" borderId="13" xfId="2" applyNumberFormat="1" applyFont="1" applyBorder="1" applyAlignment="1">
      <alignment horizontal="center"/>
    </xf>
    <xf numFmtId="164" fontId="8" fillId="0" borderId="14" xfId="2" applyFont="1" applyBorder="1" applyAlignment="1">
      <alignment horizontal="center"/>
    </xf>
    <xf numFmtId="0" fontId="8" fillId="0" borderId="14" xfId="3" applyFont="1" applyBorder="1" applyAlignment="1">
      <alignment horizontal="center"/>
    </xf>
    <xf numFmtId="166" fontId="8" fillId="0" borderId="8" xfId="1" applyNumberFormat="1" applyFont="1" applyFill="1" applyBorder="1" applyAlignment="1" applyProtection="1">
      <alignment horizontal="center" wrapText="1"/>
    </xf>
    <xf numFmtId="166" fontId="8" fillId="0" borderId="15" xfId="1" applyNumberFormat="1" applyFont="1" applyFill="1" applyBorder="1" applyAlignment="1" applyProtection="1">
      <alignment horizontal="center"/>
    </xf>
    <xf numFmtId="166" fontId="8" fillId="0" borderId="16" xfId="1" applyNumberFormat="1" applyFont="1" applyFill="1" applyBorder="1" applyAlignment="1" applyProtection="1">
      <alignment horizontal="center"/>
    </xf>
    <xf numFmtId="167" fontId="0" fillId="0" borderId="45" xfId="1" applyNumberFormat="1" applyFont="1" applyFill="1" applyBorder="1" applyProtection="1"/>
    <xf numFmtId="43" fontId="7" fillId="0" borderId="0" xfId="1" applyFont="1" applyFill="1" applyProtection="1"/>
    <xf numFmtId="43" fontId="7" fillId="0" borderId="0" xfId="0" applyNumberFormat="1" applyFont="1"/>
    <xf numFmtId="167" fontId="7" fillId="0" borderId="0" xfId="0" applyNumberFormat="1" applyFont="1"/>
    <xf numFmtId="0" fontId="10" fillId="0" borderId="17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167" fontId="8" fillId="0" borderId="17" xfId="2" applyNumberFormat="1" applyFont="1" applyBorder="1" applyProtection="1">
      <protection locked="0"/>
    </xf>
    <xf numFmtId="43" fontId="11" fillId="0" borderId="0" xfId="0" applyNumberFormat="1" applyFont="1"/>
    <xf numFmtId="0" fontId="10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14" fillId="0" borderId="0" xfId="5" applyFont="1"/>
    <xf numFmtId="0" fontId="14" fillId="0" borderId="13" xfId="5" applyFont="1" applyBorder="1"/>
    <xf numFmtId="167" fontId="7" fillId="0" borderId="13" xfId="2" applyNumberFormat="1" applyFont="1" applyBorder="1" applyProtection="1">
      <protection locked="0"/>
    </xf>
    <xf numFmtId="167" fontId="8" fillId="0" borderId="5" xfId="2" applyNumberFormat="1" applyFont="1" applyBorder="1" applyProtection="1">
      <protection locked="0"/>
    </xf>
    <xf numFmtId="166" fontId="2" fillId="0" borderId="0" xfId="0" applyNumberFormat="1" applyFont="1"/>
    <xf numFmtId="0" fontId="10" fillId="0" borderId="0" xfId="0" applyFont="1" applyAlignment="1">
      <alignment horizontal="center"/>
    </xf>
    <xf numFmtId="0" fontId="10" fillId="0" borderId="10" xfId="0" applyFont="1" applyBorder="1"/>
    <xf numFmtId="0" fontId="8" fillId="0" borderId="10" xfId="2" applyNumberFormat="1" applyFont="1" applyBorder="1" applyAlignment="1" applyProtection="1">
      <alignment horizontal="center"/>
      <protection locked="0"/>
    </xf>
    <xf numFmtId="0" fontId="10" fillId="0" borderId="11" xfId="0" applyFont="1" applyBorder="1"/>
    <xf numFmtId="0" fontId="10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7" fontId="8" fillId="0" borderId="11" xfId="2" applyNumberFormat="1" applyFont="1" applyBorder="1" applyProtection="1">
      <protection locked="0"/>
    </xf>
    <xf numFmtId="0" fontId="3" fillId="0" borderId="0" xfId="0" applyFont="1"/>
    <xf numFmtId="3" fontId="2" fillId="0" borderId="0" xfId="0" applyNumberFormat="1" applyFont="1"/>
    <xf numFmtId="172" fontId="4" fillId="0" borderId="0" xfId="4" applyNumberFormat="1"/>
    <xf numFmtId="43" fontId="4" fillId="0" borderId="0" xfId="8" applyNumberFormat="1" applyProtection="1">
      <protection locked="0"/>
    </xf>
    <xf numFmtId="0" fontId="17" fillId="0" borderId="0" xfId="8" applyFont="1" applyProtection="1">
      <protection locked="0"/>
    </xf>
    <xf numFmtId="167" fontId="7" fillId="0" borderId="0" xfId="2" applyNumberFormat="1" applyFont="1" applyProtection="1">
      <protection locked="0"/>
    </xf>
    <xf numFmtId="167" fontId="17" fillId="0" borderId="46" xfId="4" applyNumberFormat="1" applyFont="1" applyBorder="1" applyAlignment="1">
      <alignment horizontal="center"/>
    </xf>
    <xf numFmtId="167" fontId="17" fillId="0" borderId="46" xfId="4" applyNumberFormat="1" applyFont="1" applyBorder="1"/>
    <xf numFmtId="0" fontId="17" fillId="6" borderId="5" xfId="13" applyFont="1" applyFill="1" applyBorder="1" applyAlignment="1" applyProtection="1">
      <alignment horizontal="center"/>
      <protection locked="0"/>
    </xf>
    <xf numFmtId="0" fontId="17" fillId="6" borderId="6" xfId="13" applyFont="1" applyFill="1" applyBorder="1" applyAlignment="1" applyProtection="1">
      <alignment horizontal="center"/>
      <protection locked="0"/>
    </xf>
    <xf numFmtId="0" fontId="17" fillId="0" borderId="5" xfId="8" applyFont="1" applyBorder="1" applyProtection="1">
      <protection locked="0"/>
    </xf>
    <xf numFmtId="0" fontId="17" fillId="0" borderId="6" xfId="8" applyFont="1" applyBorder="1" applyProtection="1">
      <protection locked="0"/>
    </xf>
    <xf numFmtId="0" fontId="17" fillId="6" borderId="5" xfId="8" applyFont="1" applyFill="1" applyBorder="1" applyAlignment="1" applyProtection="1">
      <alignment horizontal="center"/>
      <protection locked="0"/>
    </xf>
    <xf numFmtId="0" fontId="17" fillId="6" borderId="6" xfId="8" applyFont="1" applyFill="1" applyBorder="1" applyAlignment="1" applyProtection="1">
      <alignment horizontal="center"/>
      <protection locked="0"/>
    </xf>
    <xf numFmtId="164" fontId="5" fillId="0" borderId="0" xfId="2" quotePrefix="1" applyFont="1" applyAlignment="1" applyProtection="1">
      <alignment horizontal="center"/>
      <protection locked="0"/>
    </xf>
    <xf numFmtId="164" fontId="5" fillId="0" borderId="0" xfId="2" applyFont="1" applyAlignment="1" applyProtection="1">
      <alignment horizontal="center"/>
      <protection locked="0"/>
    </xf>
    <xf numFmtId="165" fontId="5" fillId="0" borderId="0" xfId="2" applyNumberFormat="1" applyFont="1" applyAlignment="1" applyProtection="1">
      <alignment horizontal="center"/>
      <protection locked="0"/>
    </xf>
    <xf numFmtId="43" fontId="6" fillId="0" borderId="0" xfId="2" quotePrefix="1" applyNumberFormat="1" applyFont="1" applyAlignment="1" applyProtection="1">
      <alignment horizontal="center"/>
      <protection locked="0"/>
    </xf>
    <xf numFmtId="43" fontId="6" fillId="0" borderId="0" xfId="2" applyNumberFormat="1" applyFont="1" applyAlignment="1" applyProtection="1">
      <alignment horizontal="center"/>
      <protection locked="0"/>
    </xf>
    <xf numFmtId="0" fontId="8" fillId="2" borderId="23" xfId="3" applyFont="1" applyFill="1" applyBorder="1" applyAlignment="1">
      <alignment horizontal="center"/>
    </xf>
    <xf numFmtId="0" fontId="8" fillId="2" borderId="24" xfId="3" applyFont="1" applyFill="1" applyBorder="1" applyAlignment="1">
      <alignment horizontal="center"/>
    </xf>
    <xf numFmtId="0" fontId="8" fillId="2" borderId="25" xfId="3" applyFont="1" applyFill="1" applyBorder="1" applyAlignment="1">
      <alignment horizontal="center"/>
    </xf>
    <xf numFmtId="166" fontId="8" fillId="2" borderId="24" xfId="1" applyNumberFormat="1" applyFont="1" applyFill="1" applyBorder="1" applyAlignment="1" applyProtection="1">
      <alignment horizontal="center"/>
    </xf>
    <xf numFmtId="165" fontId="5" fillId="0" borderId="1" xfId="2" applyNumberFormat="1" applyFont="1" applyBorder="1" applyAlignment="1" applyProtection="1">
      <alignment horizontal="center"/>
      <protection locked="0"/>
    </xf>
    <xf numFmtId="43" fontId="6" fillId="0" borderId="42" xfId="2" quotePrefix="1" applyNumberFormat="1" applyFont="1" applyBorder="1" applyAlignment="1" applyProtection="1">
      <alignment horizontal="center"/>
      <protection locked="0"/>
    </xf>
    <xf numFmtId="43" fontId="6" fillId="0" borderId="2" xfId="2" applyNumberFormat="1" applyFont="1" applyBorder="1" applyAlignment="1" applyProtection="1">
      <alignment horizontal="center"/>
      <protection locked="0"/>
    </xf>
    <xf numFmtId="43" fontId="6" fillId="0" borderId="43" xfId="2" applyNumberFormat="1" applyFont="1" applyBorder="1" applyAlignment="1" applyProtection="1">
      <alignment horizontal="center"/>
      <protection locked="0"/>
    </xf>
    <xf numFmtId="43" fontId="6" fillId="0" borderId="44" xfId="2" applyNumberFormat="1" applyFont="1" applyBorder="1" applyAlignment="1" applyProtection="1">
      <alignment horizontal="center"/>
      <protection locked="0"/>
    </xf>
    <xf numFmtId="0" fontId="8" fillId="0" borderId="5" xfId="3" applyFont="1" applyBorder="1" applyAlignment="1">
      <alignment horizontal="center"/>
    </xf>
    <xf numFmtId="0" fontId="8" fillId="0" borderId="6" xfId="3" applyFont="1" applyBorder="1" applyAlignment="1">
      <alignment horizontal="center"/>
    </xf>
    <xf numFmtId="0" fontId="8" fillId="0" borderId="7" xfId="3" applyFont="1" applyBorder="1" applyAlignment="1">
      <alignment horizontal="center"/>
    </xf>
    <xf numFmtId="166" fontId="8" fillId="0" borderId="8" xfId="1" applyNumberFormat="1" applyFont="1" applyFill="1" applyBorder="1" applyAlignment="1" applyProtection="1">
      <alignment horizontal="center"/>
    </xf>
    <xf numFmtId="167" fontId="4" fillId="0" borderId="0" xfId="4" applyNumberFormat="1"/>
    <xf numFmtId="172" fontId="31" fillId="11" borderId="3" xfId="4" applyNumberFormat="1" applyFont="1" applyFill="1" applyBorder="1" applyAlignment="1">
      <alignment horizontal="right" wrapText="1"/>
    </xf>
    <xf numFmtId="172" fontId="31" fillId="11" borderId="13" xfId="4" applyNumberFormat="1" applyFont="1" applyFill="1" applyBorder="1" applyAlignment="1">
      <alignment horizontal="right" wrapText="1"/>
    </xf>
    <xf numFmtId="167" fontId="4" fillId="0" borderId="8" xfId="4" applyNumberFormat="1" applyBorder="1"/>
    <xf numFmtId="0" fontId="31" fillId="11" borderId="3" xfId="4" applyFont="1" applyFill="1" applyBorder="1" applyAlignment="1">
      <alignment horizontal="center" wrapText="1"/>
    </xf>
    <xf numFmtId="0" fontId="31" fillId="11" borderId="13" xfId="4" applyFont="1" applyFill="1" applyBorder="1" applyAlignment="1">
      <alignment horizontal="center" wrapText="1"/>
    </xf>
    <xf numFmtId="172" fontId="4" fillId="0" borderId="10" xfId="4" applyNumberFormat="1" applyBorder="1" applyAlignment="1">
      <alignment horizontal="right" wrapText="1"/>
    </xf>
    <xf numFmtId="0" fontId="28" fillId="9" borderId="0" xfId="4" applyFont="1" applyFill="1" applyAlignment="1">
      <alignment horizontal="left"/>
    </xf>
    <xf numFmtId="167" fontId="17" fillId="0" borderId="0" xfId="4" applyNumberFormat="1" applyFont="1"/>
    <xf numFmtId="167" fontId="17" fillId="0" borderId="0" xfId="4" applyNumberFormat="1" applyFont="1" applyAlignment="1">
      <alignment horizontal="center"/>
    </xf>
    <xf numFmtId="0" fontId="4" fillId="0" borderId="17" xfId="8" applyFill="1" applyBorder="1" applyAlignment="1" applyProtection="1">
      <alignment horizontal="center"/>
      <protection locked="0"/>
    </xf>
    <xf numFmtId="0" fontId="17" fillId="0" borderId="17" xfId="8" applyFont="1" applyFill="1" applyBorder="1" applyProtection="1">
      <protection locked="0"/>
    </xf>
    <xf numFmtId="170" fontId="17" fillId="0" borderId="17" xfId="8" applyNumberFormat="1" applyFont="1" applyFill="1" applyBorder="1"/>
    <xf numFmtId="0" fontId="4" fillId="0" borderId="10" xfId="8" applyFill="1" applyBorder="1" applyProtection="1">
      <protection locked="0"/>
    </xf>
    <xf numFmtId="170" fontId="4" fillId="0" borderId="0" xfId="8" applyNumberFormat="1" applyFill="1"/>
    <xf numFmtId="0" fontId="4" fillId="0" borderId="17" xfId="13" applyFill="1" applyBorder="1" applyAlignment="1" applyProtection="1">
      <alignment horizontal="center"/>
      <protection locked="0"/>
    </xf>
    <xf numFmtId="0" fontId="17" fillId="0" borderId="17" xfId="13" applyFont="1" applyFill="1" applyBorder="1" applyProtection="1">
      <protection locked="0"/>
    </xf>
    <xf numFmtId="170" fontId="17" fillId="0" borderId="17" xfId="13" applyNumberFormat="1" applyFont="1" applyFill="1" applyBorder="1"/>
    <xf numFmtId="0" fontId="4" fillId="0" borderId="10" xfId="13" applyFill="1" applyBorder="1" applyProtection="1">
      <protection locked="0"/>
    </xf>
    <xf numFmtId="0" fontId="4" fillId="0" borderId="0" xfId="13" applyFill="1" applyProtection="1">
      <protection locked="0"/>
    </xf>
    <xf numFmtId="0" fontId="4" fillId="0" borderId="0" xfId="8" applyFill="1" applyProtection="1">
      <protection locked="0"/>
    </xf>
    <xf numFmtId="170" fontId="17" fillId="0" borderId="0" xfId="8" applyNumberFormat="1" applyFont="1" applyFill="1" applyProtection="1">
      <protection locked="0"/>
    </xf>
  </cellXfs>
  <cellStyles count="19">
    <cellStyle name="Comma" xfId="1" builtinId="3"/>
    <cellStyle name="Comma 2 2" xfId="12" xr:uid="{0E9EB82F-C94E-4A39-A51B-E922E18BADD8}"/>
    <cellStyle name="Comma 2 2 2" xfId="16" xr:uid="{77FC3F5E-6319-4961-B87A-935E10D531F2}"/>
    <cellStyle name="Comma 3" xfId="18" xr:uid="{AF160F51-81D5-4664-B80E-3AA259AF452C}"/>
    <cellStyle name="Comma 3 12" xfId="10" xr:uid="{AEEE3F19-51C6-4957-8168-E723E12945C4}"/>
    <cellStyle name="Comma 3 2" xfId="6" xr:uid="{EF43E886-500B-4206-A20E-0D42A484EC2F}"/>
    <cellStyle name="Currency" xfId="7" builtinId="4"/>
    <cellStyle name="Currency 2" xfId="14" xr:uid="{21753A6D-E881-474F-A38A-882580F0B535}"/>
    <cellStyle name="Currency 5 5" xfId="9" xr:uid="{338326DA-C0F7-41DE-AE3B-5345F1DA2809}"/>
    <cellStyle name="Good 2" xfId="17" xr:uid="{21FF406B-9C0F-4263-BD79-4477497A858D}"/>
    <cellStyle name="Normal" xfId="0" builtinId="0"/>
    <cellStyle name="Normal - Style1 11 2 2 2" xfId="5" xr:uid="{AB328469-7FD1-4C93-8EE3-18810642BC69}"/>
    <cellStyle name="Normal 2" xfId="4" xr:uid="{71495BB6-3270-4650-8FA9-548377847F8D}"/>
    <cellStyle name="Normal 2 15" xfId="13" xr:uid="{8747520F-3587-4DC6-8E0A-CB038FE654D1}"/>
    <cellStyle name="Normal 2 2" xfId="15" xr:uid="{AA36B68C-1986-4E61-91A9-A10D7D142935}"/>
    <cellStyle name="Normal 2 2 2 2" xfId="8" xr:uid="{5203CF1E-2756-4FA1-A68B-EB99C64E0143}"/>
    <cellStyle name="Normal 69" xfId="3" xr:uid="{28B16B0B-CD02-4A0F-ADA2-26E44B1921BC}"/>
    <cellStyle name="Normal_Capital Jan - Mar" xfId="2" xr:uid="{23D4513B-4B94-4E60-A802-FB8F346BBBB8}"/>
    <cellStyle name="Percent 2 2 2" xfId="11" xr:uid="{31408B83-0635-42C1-8318-A83F0CB397DC}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9525</xdr:rowOff>
    </xdr:from>
    <xdr:to>
      <xdr:col>8</xdr:col>
      <xdr:colOff>0</xdr:colOff>
      <xdr:row>6</xdr:row>
      <xdr:rowOff>152400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8D47DAB8-3981-4F9F-B813-B3D08260CB78}"/>
            </a:ext>
          </a:extLst>
        </xdr:cNvPr>
        <xdr:cNvSpPr>
          <a:spLocks/>
        </xdr:cNvSpPr>
      </xdr:nvSpPr>
      <xdr:spPr bwMode="auto">
        <a:xfrm rot="5400000">
          <a:off x="7100887" y="-1319212"/>
          <a:ext cx="142875" cy="4972050"/>
        </a:xfrm>
        <a:prstGeom prst="leftBrace">
          <a:avLst>
            <a:gd name="adj1" fmla="val 2294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28575</xdr:colOff>
      <xdr:row>5</xdr:row>
      <xdr:rowOff>152400</xdr:rowOff>
    </xdr:from>
    <xdr:to>
      <xdr:col>15</xdr:col>
      <xdr:colOff>9525</xdr:colOff>
      <xdr:row>6</xdr:row>
      <xdr:rowOff>142875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CB1AD1F0-0BF1-4B6F-8BAA-154EEA1F8307}"/>
            </a:ext>
          </a:extLst>
        </xdr:cNvPr>
        <xdr:cNvSpPr>
          <a:spLocks/>
        </xdr:cNvSpPr>
      </xdr:nvSpPr>
      <xdr:spPr bwMode="auto">
        <a:xfrm rot="5400000">
          <a:off x="12463463" y="-1643063"/>
          <a:ext cx="152400" cy="5591175"/>
        </a:xfrm>
        <a:prstGeom prst="leftBrace">
          <a:avLst>
            <a:gd name="adj1" fmla="val 2041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9525</xdr:rowOff>
    </xdr:from>
    <xdr:to>
      <xdr:col>8</xdr:col>
      <xdr:colOff>0</xdr:colOff>
      <xdr:row>6</xdr:row>
      <xdr:rowOff>152400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97051EC8-B46D-4E42-B5DA-916EA5E1EADF}"/>
            </a:ext>
          </a:extLst>
        </xdr:cNvPr>
        <xdr:cNvSpPr>
          <a:spLocks/>
        </xdr:cNvSpPr>
      </xdr:nvSpPr>
      <xdr:spPr bwMode="auto">
        <a:xfrm rot="5400000">
          <a:off x="6757987" y="-1319212"/>
          <a:ext cx="142875" cy="4972050"/>
        </a:xfrm>
        <a:prstGeom prst="leftBrace">
          <a:avLst>
            <a:gd name="adj1" fmla="val 2294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28575</xdr:colOff>
      <xdr:row>5</xdr:row>
      <xdr:rowOff>152400</xdr:rowOff>
    </xdr:from>
    <xdr:to>
      <xdr:col>15</xdr:col>
      <xdr:colOff>9525</xdr:colOff>
      <xdr:row>6</xdr:row>
      <xdr:rowOff>142875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46778059-D0AD-4CFA-BD14-39E82877ECEE}"/>
            </a:ext>
          </a:extLst>
        </xdr:cNvPr>
        <xdr:cNvSpPr>
          <a:spLocks/>
        </xdr:cNvSpPr>
      </xdr:nvSpPr>
      <xdr:spPr bwMode="auto">
        <a:xfrm rot="5400000">
          <a:off x="12120563" y="-1643063"/>
          <a:ext cx="152400" cy="5591175"/>
        </a:xfrm>
        <a:prstGeom prst="leftBrace">
          <a:avLst>
            <a:gd name="adj1" fmla="val 2041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6</xdr:row>
      <xdr:rowOff>9525</xdr:rowOff>
    </xdr:from>
    <xdr:to>
      <xdr:col>8</xdr:col>
      <xdr:colOff>0</xdr:colOff>
      <xdr:row>6</xdr:row>
      <xdr:rowOff>152400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34661E87-4825-4DF4-85EA-8F04C6568D89}"/>
            </a:ext>
          </a:extLst>
        </xdr:cNvPr>
        <xdr:cNvSpPr>
          <a:spLocks/>
        </xdr:cNvSpPr>
      </xdr:nvSpPr>
      <xdr:spPr bwMode="auto">
        <a:xfrm rot="5400000">
          <a:off x="6757987" y="-1319212"/>
          <a:ext cx="142875" cy="4972050"/>
        </a:xfrm>
        <a:prstGeom prst="leftBrace">
          <a:avLst>
            <a:gd name="adj1" fmla="val 2294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28575</xdr:colOff>
      <xdr:row>5</xdr:row>
      <xdr:rowOff>152400</xdr:rowOff>
    </xdr:from>
    <xdr:to>
      <xdr:col>15</xdr:col>
      <xdr:colOff>9525</xdr:colOff>
      <xdr:row>6</xdr:row>
      <xdr:rowOff>142875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AB5C0D4F-55E7-40FF-B60E-C09DDE6A1853}"/>
            </a:ext>
          </a:extLst>
        </xdr:cNvPr>
        <xdr:cNvSpPr>
          <a:spLocks/>
        </xdr:cNvSpPr>
      </xdr:nvSpPr>
      <xdr:spPr bwMode="auto">
        <a:xfrm rot="5400000">
          <a:off x="12120563" y="-1643063"/>
          <a:ext cx="152400" cy="5591175"/>
        </a:xfrm>
        <a:prstGeom prst="leftBrace">
          <a:avLst>
            <a:gd name="adj1" fmla="val 2041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F3731-A5D9-42B9-9FA9-493BD453946C}">
  <dimension ref="A4:AN78"/>
  <sheetViews>
    <sheetView tabSelected="1" zoomScale="80" zoomScaleNormal="8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59" sqref="C59"/>
    </sheetView>
  </sheetViews>
  <sheetFormatPr defaultColWidth="9" defaultRowHeight="12.5" x14ac:dyDescent="0.25"/>
  <cols>
    <col min="1" max="1" width="11.26953125" style="38" customWidth="1"/>
    <col min="2" max="2" width="43.7265625" style="39" customWidth="1"/>
    <col min="3" max="8" width="14.453125" style="39" customWidth="1"/>
    <col min="9" max="9" width="4.1796875" style="39" customWidth="1"/>
    <col min="10" max="15" width="15.1796875" style="39" customWidth="1"/>
    <col min="16" max="16" width="18" style="39" customWidth="1"/>
    <col min="17" max="17" width="4" style="39" customWidth="1"/>
    <col min="18" max="18" width="9" style="39"/>
    <col min="19" max="19" width="38.81640625" style="39" customWidth="1"/>
    <col min="20" max="20" width="16.26953125" style="39" bestFit="1" customWidth="1"/>
    <col min="21" max="22" width="14.54296875" style="39" bestFit="1" customWidth="1"/>
    <col min="23" max="23" width="16.26953125" style="39" bestFit="1" customWidth="1"/>
    <col min="24" max="24" width="14.54296875" style="39" bestFit="1" customWidth="1"/>
    <col min="25" max="25" width="13.453125" style="39" bestFit="1" customWidth="1"/>
    <col min="26" max="26" width="16.26953125" style="39" bestFit="1" customWidth="1"/>
    <col min="27" max="27" width="9" style="39"/>
    <col min="28" max="28" width="31" style="39" bestFit="1" customWidth="1"/>
    <col min="29" max="30" width="14.26953125" style="39" bestFit="1" customWidth="1"/>
    <col min="31" max="31" width="14.54296875" style="39" bestFit="1" customWidth="1"/>
    <col min="32" max="32" width="27.7265625" style="39" bestFit="1" customWidth="1"/>
    <col min="33" max="34" width="14.54296875" style="39" bestFit="1" customWidth="1"/>
    <col min="35" max="35" width="16.26953125" style="39" bestFit="1" customWidth="1"/>
    <col min="36" max="36" width="14.81640625" style="39" customWidth="1"/>
    <col min="37" max="37" width="12.54296875" style="39" customWidth="1"/>
    <col min="38" max="38" width="9" style="39"/>
    <col min="39" max="39" width="12.54296875" style="39" customWidth="1"/>
    <col min="40" max="16384" width="9" style="39"/>
  </cols>
  <sheetData>
    <row r="4" spans="1:39" ht="13" x14ac:dyDescent="0.3">
      <c r="R4" s="120" t="s">
        <v>187</v>
      </c>
    </row>
    <row r="5" spans="1:39" ht="13.5" thickBot="1" x14ac:dyDescent="0.35">
      <c r="A5" s="214" t="s">
        <v>186</v>
      </c>
      <c r="G5" s="40" t="s">
        <v>111</v>
      </c>
      <c r="H5" s="41" t="s">
        <v>112</v>
      </c>
      <c r="R5" s="140" t="s">
        <v>189</v>
      </c>
    </row>
    <row r="6" spans="1:39" ht="14.5" thickBot="1" x14ac:dyDescent="0.35">
      <c r="A6" s="215">
        <v>2019</v>
      </c>
      <c r="G6" s="40" t="s">
        <v>113</v>
      </c>
      <c r="H6" s="42">
        <v>2019</v>
      </c>
    </row>
    <row r="8" spans="1:39" ht="13" x14ac:dyDescent="0.3">
      <c r="C8" s="335" t="s">
        <v>114</v>
      </c>
      <c r="D8" s="336"/>
      <c r="E8" s="336"/>
      <c r="F8" s="336"/>
      <c r="G8" s="336"/>
      <c r="H8" s="336"/>
      <c r="J8" s="43"/>
      <c r="K8" s="44"/>
      <c r="L8" s="44"/>
      <c r="M8" s="45" t="s">
        <v>110</v>
      </c>
      <c r="N8" s="45"/>
      <c r="O8" s="46"/>
      <c r="R8" s="81"/>
      <c r="S8" s="82"/>
      <c r="T8" s="331" t="s">
        <v>114</v>
      </c>
      <c r="U8" s="332"/>
      <c r="V8" s="332"/>
      <c r="W8" s="332"/>
      <c r="X8" s="332"/>
      <c r="Y8" s="332"/>
      <c r="Z8" s="332"/>
      <c r="AA8" s="82"/>
      <c r="AB8" s="83"/>
      <c r="AC8" s="84"/>
      <c r="AD8" s="84"/>
      <c r="AE8" s="84"/>
      <c r="AF8" s="85" t="s">
        <v>110</v>
      </c>
      <c r="AG8" s="85"/>
      <c r="AH8" s="86"/>
      <c r="AI8" s="82"/>
      <c r="AJ8" s="82"/>
      <c r="AK8" s="213" t="s">
        <v>190</v>
      </c>
      <c r="AM8" s="213" t="s">
        <v>190</v>
      </c>
    </row>
    <row r="9" spans="1:39" ht="56.15" customHeight="1" x14ac:dyDescent="0.3">
      <c r="A9" s="47" t="s">
        <v>115</v>
      </c>
      <c r="B9" s="48" t="s">
        <v>116</v>
      </c>
      <c r="C9" s="47" t="s">
        <v>198</v>
      </c>
      <c r="D9" s="47" t="s">
        <v>117</v>
      </c>
      <c r="E9" s="47" t="s">
        <v>118</v>
      </c>
      <c r="F9" s="49" t="s">
        <v>119</v>
      </c>
      <c r="G9" s="49" t="s">
        <v>120</v>
      </c>
      <c r="H9" s="47" t="s">
        <v>121</v>
      </c>
      <c r="I9" s="50"/>
      <c r="J9" s="47" t="s">
        <v>122</v>
      </c>
      <c r="K9" s="51" t="s">
        <v>117</v>
      </c>
      <c r="L9" s="51" t="s">
        <v>118</v>
      </c>
      <c r="M9" s="52" t="s">
        <v>8</v>
      </c>
      <c r="N9" s="52" t="s">
        <v>120</v>
      </c>
      <c r="O9" s="51" t="s">
        <v>121</v>
      </c>
      <c r="P9" s="47" t="s">
        <v>123</v>
      </c>
      <c r="Q9" s="53"/>
      <c r="R9" s="87" t="s">
        <v>115</v>
      </c>
      <c r="S9" s="88" t="s">
        <v>116</v>
      </c>
      <c r="T9" s="89" t="s">
        <v>122</v>
      </c>
      <c r="U9" s="54" t="s">
        <v>175</v>
      </c>
      <c r="V9" s="54" t="s">
        <v>176</v>
      </c>
      <c r="W9" s="54" t="s">
        <v>118</v>
      </c>
      <c r="X9" s="90" t="s">
        <v>119</v>
      </c>
      <c r="Y9" s="90" t="s">
        <v>120</v>
      </c>
      <c r="Z9" s="87" t="s">
        <v>121</v>
      </c>
      <c r="AA9" s="91"/>
      <c r="AB9" s="89" t="s">
        <v>122</v>
      </c>
      <c r="AC9" s="54" t="s">
        <v>188</v>
      </c>
      <c r="AD9" s="54" t="s">
        <v>176</v>
      </c>
      <c r="AE9" s="54" t="s">
        <v>118</v>
      </c>
      <c r="AF9" s="92" t="s">
        <v>8</v>
      </c>
      <c r="AG9" s="92" t="s">
        <v>120</v>
      </c>
      <c r="AH9" s="93" t="s">
        <v>121</v>
      </c>
      <c r="AI9" s="87" t="s">
        <v>123</v>
      </c>
      <c r="AJ9" s="82"/>
      <c r="AK9" s="54" t="s">
        <v>175</v>
      </c>
      <c r="AM9" s="54" t="s">
        <v>188</v>
      </c>
    </row>
    <row r="10" spans="1:39" ht="25.5" customHeight="1" x14ac:dyDescent="0.35">
      <c r="Q10" s="61"/>
      <c r="R10" s="94">
        <v>1531</v>
      </c>
      <c r="S10" s="95" t="s">
        <v>159</v>
      </c>
      <c r="T10" s="96">
        <v>1347208.5200000003</v>
      </c>
      <c r="U10" s="137">
        <v>0</v>
      </c>
      <c r="V10" s="96">
        <v>0</v>
      </c>
      <c r="W10" s="96">
        <v>1347208.5200000003</v>
      </c>
      <c r="X10" s="97">
        <v>6180.54</v>
      </c>
      <c r="Y10" s="97">
        <v>0</v>
      </c>
      <c r="Z10" s="98">
        <v>1353389.0600000003</v>
      </c>
      <c r="AA10" s="91"/>
      <c r="AB10" s="96">
        <v>-982809.94</v>
      </c>
      <c r="AC10" s="137">
        <v>0</v>
      </c>
      <c r="AD10" s="96">
        <v>653637.35999999987</v>
      </c>
      <c r="AE10" s="96">
        <v>-329172.58000000007</v>
      </c>
      <c r="AF10" s="97">
        <v>-90616.99</v>
      </c>
      <c r="AG10" s="97">
        <v>0</v>
      </c>
      <c r="AH10" s="98">
        <v>-419789.57000000007</v>
      </c>
      <c r="AI10" s="99">
        <v>933599.49000000022</v>
      </c>
      <c r="AJ10" s="82"/>
      <c r="AK10" s="96">
        <f>C10-U10</f>
        <v>0</v>
      </c>
      <c r="AM10" s="96">
        <f>J10-AC10</f>
        <v>0</v>
      </c>
    </row>
    <row r="11" spans="1:39" ht="14.5" x14ac:dyDescent="0.35">
      <c r="A11" s="55">
        <v>1609</v>
      </c>
      <c r="B11" s="56" t="s">
        <v>124</v>
      </c>
      <c r="C11" s="57">
        <f>SUMIFS('Guelph 2019'!$F$9:$F$84,'Guelph 2019'!$Q$9:$Q$84,$A11)</f>
        <v>0</v>
      </c>
      <c r="D11" s="57"/>
      <c r="E11" s="57">
        <f t="shared" ref="E11:E50" si="0">C11+D11</f>
        <v>0</v>
      </c>
      <c r="F11" s="57">
        <f>SUMIFS('Guelph 2019'!$G$9:$G$84,'Guelph 2019'!$Q$9:$Q$84,$A11)</f>
        <v>0</v>
      </c>
      <c r="G11" s="57">
        <f>SUMIFS('Guelph 2019'!$H$9:$H$84,'Guelph 2019'!$Q$9:$Q$84,$A11)</f>
        <v>0</v>
      </c>
      <c r="H11" s="58">
        <f>E11+F11+G11</f>
        <v>0</v>
      </c>
      <c r="I11" s="59"/>
      <c r="J11" s="57">
        <f>SUMIFS('Guelph 2019'!$K$9:$K$84,'Guelph 2019'!$Q$9:$Q$84,$A11)</f>
        <v>0</v>
      </c>
      <c r="K11" s="57">
        <v>0</v>
      </c>
      <c r="L11" s="57">
        <f>SUM(J11:K11)</f>
        <v>0</v>
      </c>
      <c r="M11" s="57">
        <f>SUMIFS('Guelph 2019'!$L$9:$L$84,'Guelph 2019'!$Q$9:$Q$84,$A11)</f>
        <v>0</v>
      </c>
      <c r="N11" s="57">
        <f>SUMIFS('Guelph 2019'!$M$9:$M$84,'Guelph 2019'!$Q$9:$Q$84,$A11)</f>
        <v>0</v>
      </c>
      <c r="O11" s="58">
        <f>L11+M11+N11</f>
        <v>0</v>
      </c>
      <c r="P11" s="60">
        <f t="shared" ref="P11:P50" si="1">H11+O11</f>
        <v>0</v>
      </c>
      <c r="Q11" s="61"/>
      <c r="R11" s="94">
        <v>1609</v>
      </c>
      <c r="S11" s="95" t="s">
        <v>124</v>
      </c>
      <c r="T11" s="96">
        <v>104736131.45999999</v>
      </c>
      <c r="U11" s="137">
        <v>0</v>
      </c>
      <c r="V11" s="96">
        <v>-3177966.1899999827</v>
      </c>
      <c r="W11" s="96">
        <v>101558165.27000001</v>
      </c>
      <c r="X11" s="97">
        <v>-569523.68000000005</v>
      </c>
      <c r="Y11" s="97">
        <v>0</v>
      </c>
      <c r="Z11" s="98">
        <v>100988641.59</v>
      </c>
      <c r="AA11" s="91"/>
      <c r="AB11" s="96">
        <v>-19164112.590000004</v>
      </c>
      <c r="AC11" s="137">
        <v>0</v>
      </c>
      <c r="AD11" s="96">
        <v>2565168.7800000031</v>
      </c>
      <c r="AE11" s="96">
        <v>-16598943.810000001</v>
      </c>
      <c r="AF11" s="97">
        <v>-3505654.17</v>
      </c>
      <c r="AG11" s="97">
        <v>0</v>
      </c>
      <c r="AH11" s="98">
        <v>-20104597.98</v>
      </c>
      <c r="AI11" s="99">
        <v>80884043.609999999</v>
      </c>
      <c r="AJ11" s="82"/>
      <c r="AK11" s="96">
        <f t="shared" ref="AK11:AK65" si="2">C11-U11</f>
        <v>0</v>
      </c>
      <c r="AM11" s="96">
        <f t="shared" ref="AM11:AM65" si="3">J11-AC11</f>
        <v>0</v>
      </c>
    </row>
    <row r="12" spans="1:39" ht="25" x14ac:dyDescent="0.35">
      <c r="A12" s="55">
        <v>1611</v>
      </c>
      <c r="B12" s="56" t="s">
        <v>125</v>
      </c>
      <c r="C12" s="57">
        <f>SUMIFS('Guelph 2019'!$F$9:$F$84,'Guelph 2019'!$Q$9:$Q$84,$A12)</f>
        <v>1433300.4521074381</v>
      </c>
      <c r="D12" s="57"/>
      <c r="E12" s="57">
        <f t="shared" si="0"/>
        <v>1433300.4521074381</v>
      </c>
      <c r="F12" s="57">
        <f>SUMIFS('Guelph 2019'!$G$9:$G$84,'Guelph 2019'!$Q$9:$Q$84,$A12)</f>
        <v>15000</v>
      </c>
      <c r="G12" s="57">
        <f>SUMIFS('Guelph 2019'!$H$9:$H$84,'Guelph 2019'!$Q$9:$Q$84,$A12)</f>
        <v>0</v>
      </c>
      <c r="H12" s="58">
        <f>E12+F12+G12</f>
        <v>1448300.4521074381</v>
      </c>
      <c r="I12" s="59"/>
      <c r="J12" s="57">
        <f>SUMIFS('Guelph 2019'!$K$9:$K$84,'Guelph 2019'!$Q$9:$Q$84,$A12)</f>
        <v>-1081608.452975207</v>
      </c>
      <c r="K12" s="57"/>
      <c r="L12" s="57">
        <f>SUM(J12:K12)</f>
        <v>-1081608.452975207</v>
      </c>
      <c r="M12" s="57">
        <f>SUMIFS('Guelph 2019'!$L$9:$L$84,'Guelph 2019'!$Q$9:$Q$84,$A12)</f>
        <v>-182078.34900000002</v>
      </c>
      <c r="N12" s="57">
        <f>SUMIFS('Guelph 2019'!$M$9:$M$84,'Guelph 2019'!$Q$9:$Q$84,$A12)</f>
        <v>0</v>
      </c>
      <c r="O12" s="58">
        <f>L12+M12+N12</f>
        <v>-1263686.8019752069</v>
      </c>
      <c r="P12" s="60">
        <f t="shared" si="1"/>
        <v>184613.65013223118</v>
      </c>
      <c r="Q12" s="61"/>
      <c r="R12" s="94">
        <v>1611</v>
      </c>
      <c r="S12" s="95" t="s">
        <v>125</v>
      </c>
      <c r="T12" s="96">
        <v>151973862.45999998</v>
      </c>
      <c r="U12" s="137">
        <v>1433300.4521074381</v>
      </c>
      <c r="V12" s="96">
        <v>3177966.1899999976</v>
      </c>
      <c r="W12" s="96">
        <v>156585129.10210741</v>
      </c>
      <c r="X12" s="97">
        <v>42061323.150000013</v>
      </c>
      <c r="Y12" s="97">
        <v>-26093693.420000002</v>
      </c>
      <c r="Z12" s="98">
        <v>172552758.83210742</v>
      </c>
      <c r="AA12" s="100"/>
      <c r="AB12" s="96">
        <v>-75866432.879999995</v>
      </c>
      <c r="AC12" s="137">
        <v>-1081608.452975207</v>
      </c>
      <c r="AD12" s="96">
        <v>-2579194.7400000067</v>
      </c>
      <c r="AE12" s="96">
        <v>-79527236.072975218</v>
      </c>
      <c r="AF12" s="97">
        <v>-15668189.959000003</v>
      </c>
      <c r="AG12" s="97">
        <v>26093693.420000002</v>
      </c>
      <c r="AH12" s="98">
        <v>-69101732.611975223</v>
      </c>
      <c r="AI12" s="99">
        <v>103451026.2201322</v>
      </c>
      <c r="AJ12" s="82"/>
      <c r="AK12" s="96">
        <f t="shared" si="2"/>
        <v>0</v>
      </c>
      <c r="AM12" s="96">
        <f t="shared" si="3"/>
        <v>0</v>
      </c>
    </row>
    <row r="13" spans="1:39" ht="25" x14ac:dyDescent="0.35">
      <c r="A13" s="55">
        <v>1612</v>
      </c>
      <c r="B13" s="56" t="s">
        <v>126</v>
      </c>
      <c r="C13" s="57">
        <f>SUMIFS('Guelph 2019'!$F$9:$F$84,'Guelph 2019'!$Q$9:$Q$84,$A13)</f>
        <v>0</v>
      </c>
      <c r="D13" s="57"/>
      <c r="E13" s="57">
        <f t="shared" si="0"/>
        <v>0</v>
      </c>
      <c r="F13" s="57">
        <f>SUMIFS('Guelph 2019'!$G$9:$G$84,'Guelph 2019'!$Q$9:$Q$84,$A13)</f>
        <v>0</v>
      </c>
      <c r="G13" s="57">
        <f>SUMIFS('Guelph 2019'!$H$9:$H$84,'Guelph 2019'!$Q$9:$Q$84,$A13)</f>
        <v>0</v>
      </c>
      <c r="H13" s="58">
        <f t="shared" ref="H13:H26" si="4">E13+F13+G13</f>
        <v>0</v>
      </c>
      <c r="I13" s="59"/>
      <c r="J13" s="57">
        <f>SUMIFS('Guelph 2019'!$K$9:$K$84,'Guelph 2019'!$Q$9:$Q$84,$A13)</f>
        <v>0</v>
      </c>
      <c r="K13" s="57"/>
      <c r="L13" s="57">
        <f t="shared" ref="L13:L26" si="5">SUM(J13:K13)</f>
        <v>0</v>
      </c>
      <c r="M13" s="57">
        <f>SUMIFS('Guelph 2019'!$L$9:$L$84,'Guelph 2019'!$Q$9:$Q$84,$A13)</f>
        <v>0</v>
      </c>
      <c r="N13" s="57">
        <f>SUMIFS('Guelph 2019'!$M$9:$M$84,'Guelph 2019'!$Q$9:$Q$84,$A13)</f>
        <v>0</v>
      </c>
      <c r="O13" s="58">
        <f t="shared" ref="O13:O26" si="6">L13+M13+N13</f>
        <v>0</v>
      </c>
      <c r="P13" s="60">
        <f t="shared" si="1"/>
        <v>0</v>
      </c>
      <c r="Q13" s="61"/>
      <c r="R13" s="94">
        <v>1612</v>
      </c>
      <c r="S13" s="95" t="s">
        <v>126</v>
      </c>
      <c r="T13" s="96">
        <v>3379733.67</v>
      </c>
      <c r="U13" s="137">
        <v>0</v>
      </c>
      <c r="V13" s="96">
        <v>0</v>
      </c>
      <c r="W13" s="96">
        <v>3379733.67</v>
      </c>
      <c r="X13" s="97">
        <v>43928.57</v>
      </c>
      <c r="Y13" s="97">
        <v>0</v>
      </c>
      <c r="Z13" s="98">
        <v>3423662.2399999998</v>
      </c>
      <c r="AA13" s="100"/>
      <c r="AB13" s="96">
        <v>0</v>
      </c>
      <c r="AC13" s="137">
        <v>0</v>
      </c>
      <c r="AD13" s="96">
        <v>0</v>
      </c>
      <c r="AE13" s="96">
        <v>0</v>
      </c>
      <c r="AF13" s="97">
        <v>0</v>
      </c>
      <c r="AG13" s="97">
        <v>0</v>
      </c>
      <c r="AH13" s="98">
        <v>0</v>
      </c>
      <c r="AI13" s="99">
        <v>3423662.2399999998</v>
      </c>
      <c r="AJ13" s="82"/>
      <c r="AK13" s="96">
        <f t="shared" si="2"/>
        <v>0</v>
      </c>
      <c r="AM13" s="96">
        <f t="shared" si="3"/>
        <v>0</v>
      </c>
    </row>
    <row r="14" spans="1:39" ht="14.5" x14ac:dyDescent="0.35">
      <c r="A14" s="55">
        <v>1805</v>
      </c>
      <c r="B14" s="56" t="s">
        <v>21</v>
      </c>
      <c r="C14" s="57">
        <f>SUMIFS('Guelph 2019'!$F$9:$F$84,'Guelph 2019'!$Q$9:$Q$84,$A14)</f>
        <v>4379382.8</v>
      </c>
      <c r="D14" s="57"/>
      <c r="E14" s="57">
        <f t="shared" si="0"/>
        <v>4379382.8</v>
      </c>
      <c r="F14" s="57">
        <f>SUMIFS('Guelph 2019'!$G$9:$G$84,'Guelph 2019'!$Q$9:$Q$84,$A14)</f>
        <v>0</v>
      </c>
      <c r="G14" s="57">
        <f>SUMIFS('Guelph 2019'!$H$9:$H$84,'Guelph 2019'!$Q$9:$Q$84,$A14)</f>
        <v>0</v>
      </c>
      <c r="H14" s="58">
        <f t="shared" si="4"/>
        <v>4379382.8</v>
      </c>
      <c r="I14" s="59"/>
      <c r="J14" s="57">
        <f>SUMIFS('Guelph 2019'!$K$9:$K$84,'Guelph 2019'!$Q$9:$Q$84,$A14)</f>
        <v>0</v>
      </c>
      <c r="K14" s="57"/>
      <c r="L14" s="57">
        <f t="shared" si="5"/>
        <v>0</v>
      </c>
      <c r="M14" s="57">
        <f>SUMIFS('Guelph 2019'!$L$9:$L$84,'Guelph 2019'!$Q$9:$Q$84,$A14)</f>
        <v>0</v>
      </c>
      <c r="N14" s="57">
        <f>SUMIFS('Guelph 2019'!$M$9:$M$84,'Guelph 2019'!$Q$9:$Q$84,$A14)</f>
        <v>0</v>
      </c>
      <c r="O14" s="58">
        <f t="shared" si="6"/>
        <v>0</v>
      </c>
      <c r="P14" s="60">
        <f t="shared" si="1"/>
        <v>4379382.8</v>
      </c>
      <c r="Q14" s="61"/>
      <c r="R14" s="94">
        <v>1805</v>
      </c>
      <c r="S14" s="95" t="s">
        <v>21</v>
      </c>
      <c r="T14" s="96">
        <v>43504379.410000004</v>
      </c>
      <c r="U14" s="137">
        <v>4379382.8</v>
      </c>
      <c r="V14" s="96">
        <v>0</v>
      </c>
      <c r="W14" s="96">
        <v>47883762.210000001</v>
      </c>
      <c r="X14" s="97">
        <v>303850.65999999997</v>
      </c>
      <c r="Y14" s="97">
        <v>-7705362.7599999998</v>
      </c>
      <c r="Z14" s="98">
        <v>40482250.109999999</v>
      </c>
      <c r="AA14" s="100"/>
      <c r="AB14" s="96">
        <v>0</v>
      </c>
      <c r="AC14" s="137">
        <v>0</v>
      </c>
      <c r="AD14" s="96">
        <v>0</v>
      </c>
      <c r="AE14" s="96">
        <v>0</v>
      </c>
      <c r="AF14" s="97">
        <v>0</v>
      </c>
      <c r="AG14" s="97">
        <v>0</v>
      </c>
      <c r="AH14" s="98">
        <v>0</v>
      </c>
      <c r="AI14" s="99">
        <v>40482250.109999999</v>
      </c>
      <c r="AJ14" s="82"/>
      <c r="AK14" s="96">
        <f t="shared" si="2"/>
        <v>0</v>
      </c>
      <c r="AM14" s="96">
        <f t="shared" si="3"/>
        <v>0</v>
      </c>
    </row>
    <row r="15" spans="1:39" ht="14.5" x14ac:dyDescent="0.35">
      <c r="A15" s="55">
        <v>1808</v>
      </c>
      <c r="B15" s="56" t="s">
        <v>127</v>
      </c>
      <c r="C15" s="57">
        <f>SUMIFS('Guelph 2019'!$F$9:$F$84,'Guelph 2019'!$Q$9:$Q$84,$A15)</f>
        <v>17602444.445</v>
      </c>
      <c r="D15" s="57"/>
      <c r="E15" s="57">
        <f t="shared" si="0"/>
        <v>17602444.445</v>
      </c>
      <c r="F15" s="57">
        <f>SUMIFS('Guelph 2019'!$G$9:$G$84,'Guelph 2019'!$Q$9:$Q$84,$A15)</f>
        <v>240286.56</v>
      </c>
      <c r="G15" s="57">
        <f>SUMIFS('Guelph 2019'!$H$9:$H$84,'Guelph 2019'!$Q$9:$Q$84,$A15)</f>
        <v>0</v>
      </c>
      <c r="H15" s="58">
        <f t="shared" si="4"/>
        <v>17842731.004999999</v>
      </c>
      <c r="I15" s="59"/>
      <c r="J15" s="57">
        <f>SUMIFS('Guelph 2019'!$K$9:$K$84,'Guelph 2019'!$Q$9:$Q$84,$A15)</f>
        <v>-5618903.3357915832</v>
      </c>
      <c r="K15" s="57"/>
      <c r="L15" s="57">
        <f t="shared" si="5"/>
        <v>-5618903.3357915832</v>
      </c>
      <c r="M15" s="57">
        <f>SUMIFS('Guelph 2019'!$L$9:$L$84,'Guelph 2019'!$Q$9:$Q$84,$A15)</f>
        <v>-770230.04132706299</v>
      </c>
      <c r="N15" s="57">
        <f>SUMIFS('Guelph 2019'!$M$9:$M$84,'Guelph 2019'!$Q$9:$Q$84,$A15)</f>
        <v>0</v>
      </c>
      <c r="O15" s="58">
        <f t="shared" si="6"/>
        <v>-6389133.3771186462</v>
      </c>
      <c r="P15" s="60">
        <f t="shared" si="1"/>
        <v>11453597.627881352</v>
      </c>
      <c r="Q15" s="61"/>
      <c r="R15" s="94">
        <v>1808</v>
      </c>
      <c r="S15" s="95" t="s">
        <v>127</v>
      </c>
      <c r="T15" s="96">
        <v>79778775.25999999</v>
      </c>
      <c r="U15" s="137">
        <v>17602444.445</v>
      </c>
      <c r="V15" s="96">
        <v>-51291696.569999985</v>
      </c>
      <c r="W15" s="96">
        <v>46089523.134999998</v>
      </c>
      <c r="X15" s="97">
        <v>2401388.7600000002</v>
      </c>
      <c r="Y15" s="97">
        <v>0</v>
      </c>
      <c r="Z15" s="98">
        <v>48490911.894999996</v>
      </c>
      <c r="AA15" s="100"/>
      <c r="AB15" s="96">
        <v>-15751823.110000001</v>
      </c>
      <c r="AC15" s="137">
        <v>-5618903.3357915832</v>
      </c>
      <c r="AD15" s="96">
        <v>10308494.710000001</v>
      </c>
      <c r="AE15" s="96">
        <v>-11062231.735791583</v>
      </c>
      <c r="AF15" s="97">
        <v>-1694863.6713270629</v>
      </c>
      <c r="AG15" s="97">
        <v>0</v>
      </c>
      <c r="AH15" s="98">
        <v>-12757095.407118645</v>
      </c>
      <c r="AI15" s="99">
        <v>35733816.487881348</v>
      </c>
      <c r="AJ15" s="82"/>
      <c r="AK15" s="96">
        <f t="shared" si="2"/>
        <v>0</v>
      </c>
      <c r="AM15" s="96">
        <f t="shared" si="3"/>
        <v>0</v>
      </c>
    </row>
    <row r="16" spans="1:39" ht="14.5" x14ac:dyDescent="0.35">
      <c r="A16" s="55">
        <v>1810</v>
      </c>
      <c r="B16" s="56" t="s">
        <v>128</v>
      </c>
      <c r="C16" s="57">
        <f>SUMIFS('Guelph 2019'!$F$9:$F$84,'Guelph 2019'!$Q$9:$Q$84,$A16)</f>
        <v>0</v>
      </c>
      <c r="D16" s="57"/>
      <c r="E16" s="57">
        <f t="shared" si="0"/>
        <v>0</v>
      </c>
      <c r="F16" s="57">
        <f>SUMIFS('Guelph 2019'!$G$9:$G$84,'Guelph 2019'!$Q$9:$Q$84,$A16)</f>
        <v>0</v>
      </c>
      <c r="G16" s="57">
        <f>SUMIFS('Guelph 2019'!$H$9:$H$84,'Guelph 2019'!$Q$9:$Q$84,$A16)</f>
        <v>0</v>
      </c>
      <c r="H16" s="58">
        <f t="shared" si="4"/>
        <v>0</v>
      </c>
      <c r="I16" s="59"/>
      <c r="J16" s="57">
        <f>SUMIFS('Guelph 2019'!$K$9:$K$84,'Guelph 2019'!$Q$9:$Q$84,$A16)</f>
        <v>0</v>
      </c>
      <c r="K16" s="57"/>
      <c r="L16" s="57">
        <f t="shared" si="5"/>
        <v>0</v>
      </c>
      <c r="M16" s="57">
        <f>SUMIFS('Guelph 2019'!$L$9:$L$84,'Guelph 2019'!$Q$9:$Q$84,$A16)</f>
        <v>0</v>
      </c>
      <c r="N16" s="57">
        <f>SUMIFS('Guelph 2019'!$M$9:$M$84,'Guelph 2019'!$Q$9:$Q$84,$A16)</f>
        <v>0</v>
      </c>
      <c r="O16" s="58">
        <f t="shared" si="6"/>
        <v>0</v>
      </c>
      <c r="P16" s="60">
        <f t="shared" si="1"/>
        <v>0</v>
      </c>
      <c r="Q16" s="61"/>
      <c r="R16" s="94">
        <v>1810</v>
      </c>
      <c r="S16" s="95" t="s">
        <v>128</v>
      </c>
      <c r="T16" s="96">
        <v>10620682.01</v>
      </c>
      <c r="U16" s="137">
        <v>0</v>
      </c>
      <c r="V16" s="96">
        <v>-10620682.01</v>
      </c>
      <c r="W16" s="96">
        <v>0</v>
      </c>
      <c r="X16" s="97">
        <v>0</v>
      </c>
      <c r="Y16" s="97">
        <v>0</v>
      </c>
      <c r="Z16" s="98">
        <v>0</v>
      </c>
      <c r="AA16" s="100"/>
      <c r="AB16" s="96">
        <v>-0.01</v>
      </c>
      <c r="AC16" s="137">
        <v>0</v>
      </c>
      <c r="AD16" s="96">
        <v>0.01</v>
      </c>
      <c r="AE16" s="96">
        <v>0</v>
      </c>
      <c r="AF16" s="97">
        <v>0</v>
      </c>
      <c r="AG16" s="97">
        <v>0</v>
      </c>
      <c r="AH16" s="98">
        <v>0</v>
      </c>
      <c r="AI16" s="99">
        <v>0</v>
      </c>
      <c r="AJ16" s="82"/>
      <c r="AK16" s="96">
        <f t="shared" si="2"/>
        <v>0</v>
      </c>
      <c r="AM16" s="96">
        <f t="shared" si="3"/>
        <v>0</v>
      </c>
    </row>
    <row r="17" spans="1:39" ht="14.5" x14ac:dyDescent="0.35">
      <c r="A17" s="55">
        <v>1815</v>
      </c>
      <c r="B17" s="56" t="s">
        <v>129</v>
      </c>
      <c r="C17" s="57">
        <f>SUMIFS('Guelph 2019'!$F$9:$F$84,'Guelph 2019'!$Q$9:$Q$84,$A17)</f>
        <v>19368887.969999995</v>
      </c>
      <c r="D17" s="57"/>
      <c r="E17" s="57">
        <f t="shared" si="0"/>
        <v>19368887.969999995</v>
      </c>
      <c r="F17" s="57">
        <f>SUMIFS('Guelph 2019'!$G$9:$G$84,'Guelph 2019'!$Q$9:$Q$84,$A17)</f>
        <v>207236.04</v>
      </c>
      <c r="G17" s="57">
        <f>SUMIFS('Guelph 2019'!$H$9:$H$84,'Guelph 2019'!$Q$9:$Q$84,$A17)</f>
        <v>0</v>
      </c>
      <c r="H17" s="58">
        <f t="shared" si="4"/>
        <v>19576124.009999994</v>
      </c>
      <c r="I17" s="59"/>
      <c r="J17" s="57">
        <f>SUMIFS('Guelph 2019'!$K$9:$K$84,'Guelph 2019'!$Q$9:$Q$84,$A17)</f>
        <v>-4826718.759628864</v>
      </c>
      <c r="K17" s="57"/>
      <c r="L17" s="57">
        <f t="shared" si="5"/>
        <v>-4826718.759628864</v>
      </c>
      <c r="M17" s="57">
        <f>SUMIFS('Guelph 2019'!$L$9:$L$84,'Guelph 2019'!$Q$9:$Q$84,$A17)</f>
        <v>-470044.57552029751</v>
      </c>
      <c r="N17" s="57">
        <f>SUMIFS('Guelph 2019'!$M$9:$M$84,'Guelph 2019'!$Q$9:$Q$84,$A17)</f>
        <v>0</v>
      </c>
      <c r="O17" s="58">
        <f t="shared" si="6"/>
        <v>-5296763.3351491615</v>
      </c>
      <c r="P17" s="60">
        <f t="shared" si="1"/>
        <v>14279360.674850833</v>
      </c>
      <c r="Q17" s="61"/>
      <c r="R17" s="94">
        <v>1815</v>
      </c>
      <c r="S17" s="95" t="s">
        <v>129</v>
      </c>
      <c r="T17" s="96">
        <v>148788943.91000003</v>
      </c>
      <c r="U17" s="137">
        <v>19368887.969999995</v>
      </c>
      <c r="V17" s="96">
        <v>-32442834.110000014</v>
      </c>
      <c r="W17" s="96">
        <v>135714997.77000001</v>
      </c>
      <c r="X17" s="97">
        <v>1152334.4499999851</v>
      </c>
      <c r="Y17" s="97">
        <v>0</v>
      </c>
      <c r="Z17" s="98">
        <v>136867332.22</v>
      </c>
      <c r="AA17" s="100"/>
      <c r="AB17" s="96">
        <v>-38240397.319999993</v>
      </c>
      <c r="AC17" s="137">
        <v>-4826718.759628864</v>
      </c>
      <c r="AD17" s="96">
        <v>8228941.650000006</v>
      </c>
      <c r="AE17" s="96">
        <v>-34838174.429628849</v>
      </c>
      <c r="AF17" s="97">
        <v>-5113473.5055202972</v>
      </c>
      <c r="AG17" s="97">
        <v>0</v>
      </c>
      <c r="AH17" s="98">
        <v>-39951647.935149148</v>
      </c>
      <c r="AI17" s="99">
        <v>96915684.284850851</v>
      </c>
      <c r="AJ17" s="82"/>
      <c r="AK17" s="96">
        <f t="shared" si="2"/>
        <v>0</v>
      </c>
      <c r="AM17" s="96">
        <f t="shared" si="3"/>
        <v>0</v>
      </c>
    </row>
    <row r="18" spans="1:39" ht="14.5" x14ac:dyDescent="0.35">
      <c r="A18" s="55">
        <v>1820</v>
      </c>
      <c r="B18" s="56" t="s">
        <v>130</v>
      </c>
      <c r="C18" s="57">
        <f>SUMIFS('Guelph 2019'!$F$9:$F$84,'Guelph 2019'!$Q$9:$Q$84,$A18)</f>
        <v>4324393.99</v>
      </c>
      <c r="D18" s="57"/>
      <c r="E18" s="57">
        <f t="shared" si="0"/>
        <v>4324393.99</v>
      </c>
      <c r="F18" s="57">
        <f>SUMIFS('Guelph 2019'!$G$9:$G$84,'Guelph 2019'!$Q$9:$Q$84,$A18)</f>
        <v>6450</v>
      </c>
      <c r="G18" s="57">
        <f>SUMIFS('Guelph 2019'!$H$9:$H$84,'Guelph 2019'!$Q$9:$Q$84,$A18)</f>
        <v>0</v>
      </c>
      <c r="H18" s="58">
        <f t="shared" si="4"/>
        <v>4330843.99</v>
      </c>
      <c r="I18" s="59"/>
      <c r="J18" s="57">
        <f>SUMIFS('Guelph 2019'!$K$9:$K$84,'Guelph 2019'!$Q$9:$Q$84,$A18)</f>
        <v>-647543.73816800001</v>
      </c>
      <c r="K18" s="57"/>
      <c r="L18" s="57">
        <f t="shared" si="5"/>
        <v>-647543.73816800001</v>
      </c>
      <c r="M18" s="57">
        <f>SUMIFS('Guelph 2019'!$L$9:$L$84,'Guelph 2019'!$Q$9:$Q$84,$A18)</f>
        <v>-114067.81327255553</v>
      </c>
      <c r="N18" s="57">
        <f>SUMIFS('Guelph 2019'!$M$9:$M$84,'Guelph 2019'!$Q$9:$Q$84,$A18)</f>
        <v>0</v>
      </c>
      <c r="O18" s="58">
        <f t="shared" si="6"/>
        <v>-761611.5514405556</v>
      </c>
      <c r="P18" s="60">
        <f t="shared" si="1"/>
        <v>3569232.4385594446</v>
      </c>
      <c r="Q18" s="61"/>
      <c r="R18" s="94">
        <v>1820</v>
      </c>
      <c r="S18" s="95" t="s">
        <v>130</v>
      </c>
      <c r="T18" s="96">
        <v>148070679.25000003</v>
      </c>
      <c r="U18" s="137">
        <v>4324393.99</v>
      </c>
      <c r="V18" s="96">
        <v>2180997.9499999583</v>
      </c>
      <c r="W18" s="96">
        <v>154576071.19</v>
      </c>
      <c r="X18" s="97">
        <v>4777476.41</v>
      </c>
      <c r="Y18" s="97">
        <v>0</v>
      </c>
      <c r="Z18" s="98">
        <v>159353547.59999999</v>
      </c>
      <c r="AA18" s="100"/>
      <c r="AB18" s="96">
        <v>-30356194.470000003</v>
      </c>
      <c r="AC18" s="137">
        <v>-647543.73816800001</v>
      </c>
      <c r="AD18" s="96">
        <v>-740825.3200000003</v>
      </c>
      <c r="AE18" s="96">
        <v>-31744563.528168004</v>
      </c>
      <c r="AF18" s="97">
        <v>-4821094.533272556</v>
      </c>
      <c r="AG18" s="97">
        <v>0</v>
      </c>
      <c r="AH18" s="98">
        <v>-36565658.061440557</v>
      </c>
      <c r="AI18" s="99">
        <v>122787889.53855944</v>
      </c>
      <c r="AJ18" s="82"/>
      <c r="AK18" s="96">
        <f t="shared" si="2"/>
        <v>0</v>
      </c>
      <c r="AM18" s="96">
        <f t="shared" si="3"/>
        <v>0</v>
      </c>
    </row>
    <row r="19" spans="1:39" s="136" customFormat="1" ht="14.5" x14ac:dyDescent="0.35">
      <c r="A19" s="121">
        <v>2050</v>
      </c>
      <c r="B19" s="122" t="s">
        <v>131</v>
      </c>
      <c r="C19" s="123">
        <f>SUMIFS('Guelph 2019'!$F$9:$F$84,'Guelph 2019'!$Q$9:$Q$84,$A19)</f>
        <v>0</v>
      </c>
      <c r="D19" s="123"/>
      <c r="E19" s="123">
        <f t="shared" si="0"/>
        <v>0</v>
      </c>
      <c r="F19" s="123">
        <f>SUMIFS('Guelph 2019'!$G$9:$G$84,'Guelph 2019'!$Q$9:$Q$84,$A19)</f>
        <v>0</v>
      </c>
      <c r="G19" s="123">
        <f>SUMIFS('Guelph 2019'!$H$9:$H$84,'Guelph 2019'!$Q$9:$Q$84,$A19)</f>
        <v>0</v>
      </c>
      <c r="H19" s="124">
        <f t="shared" si="4"/>
        <v>0</v>
      </c>
      <c r="I19" s="125"/>
      <c r="J19" s="123">
        <f>SUMIFS('Guelph 2019'!$K$9:$K$84,'Guelph 2019'!$Q$9:$Q$84,$A19)</f>
        <v>0</v>
      </c>
      <c r="K19" s="123"/>
      <c r="L19" s="123">
        <f t="shared" si="5"/>
        <v>0</v>
      </c>
      <c r="M19" s="123">
        <f>SUMIFS('Guelph 2019'!$L$9:$L$84,'Guelph 2019'!$Q$9:$Q$84,$A19)</f>
        <v>0</v>
      </c>
      <c r="N19" s="123">
        <f>SUMIFS('Guelph 2019'!$M$9:$M$84,'Guelph 2019'!$Q$9:$Q$84,$A19)</f>
        <v>0</v>
      </c>
      <c r="O19" s="124">
        <f t="shared" si="6"/>
        <v>0</v>
      </c>
      <c r="P19" s="126">
        <f t="shared" si="1"/>
        <v>0</v>
      </c>
      <c r="Q19" s="127"/>
      <c r="R19" s="128">
        <v>1825</v>
      </c>
      <c r="S19" s="129" t="s">
        <v>177</v>
      </c>
      <c r="T19" s="130">
        <v>0</v>
      </c>
      <c r="U19" s="138">
        <v>0</v>
      </c>
      <c r="V19" s="130">
        <v>0</v>
      </c>
      <c r="W19" s="130">
        <v>0</v>
      </c>
      <c r="X19" s="131">
        <v>0</v>
      </c>
      <c r="Y19" s="131">
        <v>0</v>
      </c>
      <c r="Z19" s="132">
        <v>0</v>
      </c>
      <c r="AA19" s="133"/>
      <c r="AB19" s="130">
        <v>0</v>
      </c>
      <c r="AC19" s="138">
        <v>0</v>
      </c>
      <c r="AD19" s="130">
        <v>0</v>
      </c>
      <c r="AE19" s="130">
        <v>0</v>
      </c>
      <c r="AF19" s="131">
        <v>0</v>
      </c>
      <c r="AG19" s="131">
        <v>0</v>
      </c>
      <c r="AH19" s="132">
        <v>0</v>
      </c>
      <c r="AI19" s="134">
        <v>0</v>
      </c>
      <c r="AJ19" s="135"/>
      <c r="AK19" s="96">
        <f t="shared" si="2"/>
        <v>0</v>
      </c>
      <c r="AM19" s="96">
        <f t="shared" si="3"/>
        <v>0</v>
      </c>
    </row>
    <row r="20" spans="1:39" ht="14.5" x14ac:dyDescent="0.35">
      <c r="A20" s="55">
        <v>1830</v>
      </c>
      <c r="B20" s="56" t="s">
        <v>94</v>
      </c>
      <c r="C20" s="57">
        <f>SUMIFS('Guelph 2019'!$F$9:$F$84,'Guelph 2019'!$Q$9:$Q$84,$A20)</f>
        <v>28274255.869999997</v>
      </c>
      <c r="D20" s="57"/>
      <c r="E20" s="57">
        <f t="shared" si="0"/>
        <v>28274255.869999997</v>
      </c>
      <c r="F20" s="57">
        <f>SUMIFS('Guelph 2019'!$G$9:$G$84,'Guelph 2019'!$Q$9:$Q$84,$A20)</f>
        <v>2831858.5</v>
      </c>
      <c r="G20" s="57">
        <f>SUMIFS('Guelph 2019'!$H$9:$H$84,'Guelph 2019'!$Q$9:$Q$84,$A20)</f>
        <v>0</v>
      </c>
      <c r="H20" s="58">
        <f t="shared" si="4"/>
        <v>31106114.369999997</v>
      </c>
      <c r="I20" s="59"/>
      <c r="J20" s="57">
        <f>SUMIFS('Guelph 2019'!$K$9:$K$84,'Guelph 2019'!$Q$9:$Q$84,$A20)</f>
        <v>-4612677.193221583</v>
      </c>
      <c r="K20" s="57"/>
      <c r="L20" s="57">
        <f t="shared" si="5"/>
        <v>-4612677.193221583</v>
      </c>
      <c r="M20" s="57">
        <f>SUMIFS('Guelph 2019'!$L$9:$L$84,'Guelph 2019'!$Q$9:$Q$84,$A20)</f>
        <v>-685184.77022914286</v>
      </c>
      <c r="N20" s="57">
        <f>SUMIFS('Guelph 2019'!$M$9:$M$84,'Guelph 2019'!$Q$9:$Q$84,$A20)</f>
        <v>0</v>
      </c>
      <c r="O20" s="58">
        <f t="shared" si="6"/>
        <v>-5297861.9634507261</v>
      </c>
      <c r="P20" s="60">
        <f t="shared" si="1"/>
        <v>25808252.406549271</v>
      </c>
      <c r="Q20" s="61"/>
      <c r="R20" s="94">
        <v>1830</v>
      </c>
      <c r="S20" s="95" t="s">
        <v>94</v>
      </c>
      <c r="T20" s="96">
        <v>512751277.41999781</v>
      </c>
      <c r="U20" s="137">
        <v>28274255.869999997</v>
      </c>
      <c r="V20" s="96">
        <v>-129080174.41999507</v>
      </c>
      <c r="W20" s="96">
        <v>411945358.87000275</v>
      </c>
      <c r="X20" s="97">
        <v>73969637</v>
      </c>
      <c r="Y20" s="97">
        <v>-1008161.88</v>
      </c>
      <c r="Z20" s="98">
        <v>484906833.99000275</v>
      </c>
      <c r="AA20" s="100"/>
      <c r="AB20" s="96">
        <v>-65411401.099999733</v>
      </c>
      <c r="AC20" s="137">
        <v>-4612677.193221583</v>
      </c>
      <c r="AD20" s="96">
        <v>18941762.199999735</v>
      </c>
      <c r="AE20" s="96">
        <v>-51082316.093221575</v>
      </c>
      <c r="AF20" s="97">
        <v>-10297124.530229142</v>
      </c>
      <c r="AG20" s="97">
        <v>162294.86000000002</v>
      </c>
      <c r="AH20" s="98">
        <v>-61217145.763450719</v>
      </c>
      <c r="AI20" s="99">
        <v>423689688.22655201</v>
      </c>
      <c r="AJ20" s="82"/>
      <c r="AK20" s="96">
        <f t="shared" si="2"/>
        <v>0</v>
      </c>
      <c r="AM20" s="96">
        <f t="shared" si="3"/>
        <v>0</v>
      </c>
    </row>
    <row r="21" spans="1:39" ht="14.5" x14ac:dyDescent="0.35">
      <c r="A21" s="55">
        <v>1835</v>
      </c>
      <c r="B21" s="56" t="s">
        <v>132</v>
      </c>
      <c r="C21" s="57">
        <f>SUMIFS('Guelph 2019'!$F$9:$F$84,'Guelph 2019'!$Q$9:$Q$84,$A21)</f>
        <v>18840096.969999999</v>
      </c>
      <c r="D21" s="57"/>
      <c r="E21" s="57">
        <f t="shared" si="0"/>
        <v>18840096.969999999</v>
      </c>
      <c r="F21" s="57">
        <f>SUMIFS('Guelph 2019'!$G$9:$G$84,'Guelph 2019'!$Q$9:$Q$84,$A21)</f>
        <v>1440020.1</v>
      </c>
      <c r="G21" s="57">
        <f>SUMIFS('Guelph 2019'!$H$9:$H$84,'Guelph 2019'!$Q$9:$Q$84,$A21)</f>
        <v>0</v>
      </c>
      <c r="H21" s="58">
        <f t="shared" si="4"/>
        <v>20280117.07</v>
      </c>
      <c r="I21" s="59"/>
      <c r="J21" s="57">
        <f>SUMIFS('Guelph 2019'!$K$9:$K$84,'Guelph 2019'!$Q$9:$Q$84,$A21)</f>
        <v>-2906329.8104388211</v>
      </c>
      <c r="K21" s="57"/>
      <c r="L21" s="57">
        <f t="shared" si="5"/>
        <v>-2906329.8104388211</v>
      </c>
      <c r="M21" s="57">
        <f>SUMIFS('Guelph 2019'!$L$9:$L$84,'Guelph 2019'!$Q$9:$Q$84,$A21)</f>
        <v>-396805.19481220929</v>
      </c>
      <c r="N21" s="57">
        <f>SUMIFS('Guelph 2019'!$M$9:$M$84,'Guelph 2019'!$Q$9:$Q$84,$A21)</f>
        <v>0</v>
      </c>
      <c r="O21" s="58">
        <f t="shared" si="6"/>
        <v>-3303135.0052510304</v>
      </c>
      <c r="P21" s="60">
        <f t="shared" si="1"/>
        <v>16976982.064748969</v>
      </c>
      <c r="Q21" s="61"/>
      <c r="R21" s="94">
        <v>1835</v>
      </c>
      <c r="S21" s="95" t="s">
        <v>132</v>
      </c>
      <c r="T21" s="96">
        <v>335951487.21000034</v>
      </c>
      <c r="U21" s="137">
        <v>18840096.969999999</v>
      </c>
      <c r="V21" s="96">
        <v>25985243.57858777</v>
      </c>
      <c r="W21" s="96">
        <v>380776827.75858808</v>
      </c>
      <c r="X21" s="97">
        <v>34587137.691412017</v>
      </c>
      <c r="Y21" s="97">
        <v>-1031998.68</v>
      </c>
      <c r="Z21" s="98">
        <v>414331966.7700001</v>
      </c>
      <c r="AA21" s="100"/>
      <c r="AB21" s="96">
        <v>-41200369.350000024</v>
      </c>
      <c r="AC21" s="137">
        <v>-2906329.8104388211</v>
      </c>
      <c r="AD21" s="96">
        <v>-908214.60999997705</v>
      </c>
      <c r="AE21" s="96">
        <v>-45014913.77043882</v>
      </c>
      <c r="AF21" s="97">
        <v>-9994072.0148122087</v>
      </c>
      <c r="AG21" s="97">
        <v>224393.47999999701</v>
      </c>
      <c r="AH21" s="98">
        <v>-54784592.305251032</v>
      </c>
      <c r="AI21" s="99">
        <v>359547374.4647491</v>
      </c>
      <c r="AJ21" s="82"/>
      <c r="AK21" s="96">
        <f t="shared" si="2"/>
        <v>0</v>
      </c>
      <c r="AM21" s="96">
        <f t="shared" si="3"/>
        <v>0</v>
      </c>
    </row>
    <row r="22" spans="1:39" ht="14.5" x14ac:dyDescent="0.35">
      <c r="A22" s="55">
        <v>1840</v>
      </c>
      <c r="B22" s="56" t="s">
        <v>34</v>
      </c>
      <c r="C22" s="57">
        <f>SUMIFS('Guelph 2019'!$F$9:$F$84,'Guelph 2019'!$Q$9:$Q$84,$A22)</f>
        <v>50521989.039999999</v>
      </c>
      <c r="D22" s="57"/>
      <c r="E22" s="57">
        <f t="shared" si="0"/>
        <v>50521989.039999999</v>
      </c>
      <c r="F22" s="57">
        <f>SUMIFS('Guelph 2019'!$G$9:$G$84,'Guelph 2019'!$Q$9:$Q$84,$A22)</f>
        <v>3122398.5900000003</v>
      </c>
      <c r="G22" s="57">
        <f>SUMIFS('Guelph 2019'!$H$9:$H$84,'Guelph 2019'!$Q$9:$Q$84,$A22)</f>
        <v>0</v>
      </c>
      <c r="H22" s="58">
        <f t="shared" si="4"/>
        <v>53644387.630000003</v>
      </c>
      <c r="I22" s="59"/>
      <c r="J22" s="57">
        <f>SUMIFS('Guelph 2019'!$K$9:$K$84,'Guelph 2019'!$Q$9:$Q$84,$A22)</f>
        <v>-8467736.43095861</v>
      </c>
      <c r="K22" s="57"/>
      <c r="L22" s="57">
        <f t="shared" si="5"/>
        <v>-8467736.43095861</v>
      </c>
      <c r="M22" s="57">
        <f>SUMIFS('Guelph 2019'!$L$9:$L$84,'Guelph 2019'!$Q$9:$Q$84,$A22)</f>
        <v>-1102739.7702994938</v>
      </c>
      <c r="N22" s="57">
        <f>SUMIFS('Guelph 2019'!$M$9:$M$84,'Guelph 2019'!$Q$9:$Q$84,$A22)</f>
        <v>0</v>
      </c>
      <c r="O22" s="58">
        <f t="shared" si="6"/>
        <v>-9570476.2012581043</v>
      </c>
      <c r="P22" s="60">
        <f t="shared" si="1"/>
        <v>44073911.428741902</v>
      </c>
      <c r="Q22" s="61"/>
      <c r="R22" s="94">
        <v>1840</v>
      </c>
      <c r="S22" s="95" t="s">
        <v>34</v>
      </c>
      <c r="T22" s="96">
        <v>391156883.75</v>
      </c>
      <c r="U22" s="137">
        <v>50521989.039999999</v>
      </c>
      <c r="V22" s="96">
        <v>-33638921.495111465</v>
      </c>
      <c r="W22" s="96">
        <v>408039951.29488856</v>
      </c>
      <c r="X22" s="97">
        <v>32302664.415111721</v>
      </c>
      <c r="Y22" s="97">
        <v>24915.59</v>
      </c>
      <c r="Z22" s="98">
        <v>440367531.30000025</v>
      </c>
      <c r="AA22" s="100"/>
      <c r="AB22" s="96">
        <v>-51811280.310000025</v>
      </c>
      <c r="AC22" s="137">
        <v>-8467736.43095861</v>
      </c>
      <c r="AD22" s="96">
        <v>9938306.330000028</v>
      </c>
      <c r="AE22" s="96">
        <v>-50340710.410958603</v>
      </c>
      <c r="AF22" s="97">
        <v>-8823740.9702994935</v>
      </c>
      <c r="AG22" s="97">
        <v>-2056.63</v>
      </c>
      <c r="AH22" s="98">
        <v>-59166508.011258103</v>
      </c>
      <c r="AI22" s="99">
        <v>381201023.28874213</v>
      </c>
      <c r="AJ22" s="82"/>
      <c r="AK22" s="96">
        <f t="shared" si="2"/>
        <v>0</v>
      </c>
      <c r="AM22" s="96">
        <f t="shared" si="3"/>
        <v>0</v>
      </c>
    </row>
    <row r="23" spans="1:39" ht="14.5" x14ac:dyDescent="0.35">
      <c r="A23" s="55">
        <v>1845</v>
      </c>
      <c r="B23" s="56" t="s">
        <v>133</v>
      </c>
      <c r="C23" s="57">
        <f>SUMIFS('Guelph 2019'!$F$9:$F$84,'Guelph 2019'!$Q$9:$Q$84,$A23)</f>
        <v>42359714.449999996</v>
      </c>
      <c r="D23" s="57"/>
      <c r="E23" s="57">
        <f t="shared" si="0"/>
        <v>42359714.449999996</v>
      </c>
      <c r="F23" s="57">
        <f>SUMIFS('Guelph 2019'!$G$9:$G$84,'Guelph 2019'!$Q$9:$Q$84,$A23)</f>
        <v>2523423.11</v>
      </c>
      <c r="G23" s="57">
        <f>SUMIFS('Guelph 2019'!$H$9:$H$84,'Guelph 2019'!$Q$9:$Q$84,$A23)</f>
        <v>0</v>
      </c>
      <c r="H23" s="58">
        <f t="shared" si="4"/>
        <v>44883137.559999995</v>
      </c>
      <c r="I23" s="59"/>
      <c r="J23" s="57">
        <f>SUMIFS('Guelph 2019'!$K$9:$K$84,'Guelph 2019'!$Q$9:$Q$84,$A23)</f>
        <v>-10137515.58810075</v>
      </c>
      <c r="K23" s="57"/>
      <c r="L23" s="57">
        <f t="shared" si="5"/>
        <v>-10137515.58810075</v>
      </c>
      <c r="M23" s="57">
        <f>SUMIFS('Guelph 2019'!$L$9:$L$84,'Guelph 2019'!$Q$9:$Q$84,$A23)</f>
        <v>-1401069.7670118148</v>
      </c>
      <c r="N23" s="57">
        <f>SUMIFS('Guelph 2019'!$M$9:$M$84,'Guelph 2019'!$Q$9:$Q$84,$A23)</f>
        <v>0</v>
      </c>
      <c r="O23" s="58">
        <f t="shared" si="6"/>
        <v>-11538585.355112564</v>
      </c>
      <c r="P23" s="60">
        <f t="shared" si="1"/>
        <v>33344552.204887431</v>
      </c>
      <c r="Q23" s="61"/>
      <c r="R23" s="94">
        <v>1845</v>
      </c>
      <c r="S23" s="95" t="s">
        <v>133</v>
      </c>
      <c r="T23" s="96">
        <v>990303627.91000009</v>
      </c>
      <c r="U23" s="137">
        <v>42359714.449999996</v>
      </c>
      <c r="V23" s="96">
        <v>-2800848.9900661707</v>
      </c>
      <c r="W23" s="96">
        <v>1029862493.369934</v>
      </c>
      <c r="X23" s="97">
        <v>98420441.59006606</v>
      </c>
      <c r="Y23" s="97">
        <v>-1353812.9</v>
      </c>
      <c r="Z23" s="98">
        <v>1126929122.0599999</v>
      </c>
      <c r="AA23" s="100"/>
      <c r="AB23" s="96">
        <v>-159470504.6790714</v>
      </c>
      <c r="AC23" s="137">
        <v>-10137515.58810075</v>
      </c>
      <c r="AD23" s="96">
        <v>-7861881.9009286463</v>
      </c>
      <c r="AE23" s="96">
        <v>-177469902.1681008</v>
      </c>
      <c r="AF23" s="97">
        <v>-32511326.447011814</v>
      </c>
      <c r="AG23" s="97">
        <v>312532.69000000006</v>
      </c>
      <c r="AH23" s="98">
        <v>-209668695.92511261</v>
      </c>
      <c r="AI23" s="99">
        <v>917260426.13488734</v>
      </c>
      <c r="AJ23" s="82"/>
      <c r="AK23" s="96">
        <f t="shared" si="2"/>
        <v>0</v>
      </c>
      <c r="AM23" s="96">
        <f t="shared" si="3"/>
        <v>0</v>
      </c>
    </row>
    <row r="24" spans="1:39" ht="14.5" x14ac:dyDescent="0.35">
      <c r="A24" s="55">
        <v>1850</v>
      </c>
      <c r="B24" s="56" t="s">
        <v>37</v>
      </c>
      <c r="C24" s="57">
        <f>SUMIFS('Guelph 2019'!$F$9:$F$84,'Guelph 2019'!$Q$9:$Q$84,$A24)</f>
        <v>20146920.039999999</v>
      </c>
      <c r="D24" s="57"/>
      <c r="E24" s="57">
        <f t="shared" si="0"/>
        <v>20146920.039999999</v>
      </c>
      <c r="F24" s="57">
        <f>SUMIFS('Guelph 2019'!$G$9:$G$84,'Guelph 2019'!$Q$9:$Q$84,$A24)</f>
        <v>1991183.99</v>
      </c>
      <c r="G24" s="57">
        <f>SUMIFS('Guelph 2019'!$H$9:$H$84,'Guelph 2019'!$Q$9:$Q$84,$A24)</f>
        <v>0</v>
      </c>
      <c r="H24" s="58">
        <f t="shared" si="4"/>
        <v>22138104.029999997</v>
      </c>
      <c r="I24" s="59"/>
      <c r="J24" s="57">
        <f>SUMIFS('Guelph 2019'!$K$9:$K$84,'Guelph 2019'!$Q$9:$Q$84,$A24)</f>
        <v>-4536393.0999999996</v>
      </c>
      <c r="K24" s="57"/>
      <c r="L24" s="57">
        <f t="shared" si="5"/>
        <v>-4536393.0999999996</v>
      </c>
      <c r="M24" s="57">
        <f>SUMIFS('Guelph 2019'!$L$9:$L$84,'Guelph 2019'!$Q$9:$Q$84,$A24)</f>
        <v>-636243.00514313509</v>
      </c>
      <c r="N24" s="57">
        <f>SUMIFS('Guelph 2019'!$M$9:$M$84,'Guelph 2019'!$Q$9:$Q$84,$A24)</f>
        <v>0</v>
      </c>
      <c r="O24" s="58">
        <f t="shared" si="6"/>
        <v>-5172636.1051431345</v>
      </c>
      <c r="P24" s="60">
        <f t="shared" si="1"/>
        <v>16965467.924856864</v>
      </c>
      <c r="Q24" s="61"/>
      <c r="R24" s="94">
        <v>1850</v>
      </c>
      <c r="S24" s="95" t="s">
        <v>37</v>
      </c>
      <c r="T24" s="96">
        <v>469889534.11000174</v>
      </c>
      <c r="U24" s="137">
        <v>20146920.039999999</v>
      </c>
      <c r="V24" s="96">
        <v>-46717949.49000001</v>
      </c>
      <c r="W24" s="96">
        <v>443318504.66000175</v>
      </c>
      <c r="X24" s="97">
        <v>52970990.28999804</v>
      </c>
      <c r="Y24" s="97">
        <v>-4128892.0700000003</v>
      </c>
      <c r="Z24" s="98">
        <v>492160602.87999982</v>
      </c>
      <c r="AA24" s="100"/>
      <c r="AB24" s="96">
        <v>-95671165.490000039</v>
      </c>
      <c r="AC24" s="137">
        <v>-4536393.0999999996</v>
      </c>
      <c r="AD24" s="96">
        <v>16750500.839999989</v>
      </c>
      <c r="AE24" s="96">
        <v>-83457057.750000045</v>
      </c>
      <c r="AF24" s="97">
        <v>-14980935.795143137</v>
      </c>
      <c r="AG24" s="97">
        <v>1137404.0199999989</v>
      </c>
      <c r="AH24" s="98">
        <v>-97300589.525143191</v>
      </c>
      <c r="AI24" s="99">
        <v>394860013.35485661</v>
      </c>
      <c r="AJ24" s="82"/>
      <c r="AK24" s="96">
        <f t="shared" si="2"/>
        <v>0</v>
      </c>
      <c r="AM24" s="96">
        <f t="shared" si="3"/>
        <v>0</v>
      </c>
    </row>
    <row r="25" spans="1:39" ht="14.5" x14ac:dyDescent="0.35">
      <c r="A25" s="55">
        <v>1855</v>
      </c>
      <c r="B25" s="56" t="s">
        <v>134</v>
      </c>
      <c r="C25" s="57">
        <f>SUMIFS('Guelph 2019'!$F$9:$F$84,'Guelph 2019'!$Q$9:$Q$84,$A25)</f>
        <v>9596351.3499999996</v>
      </c>
      <c r="D25" s="57"/>
      <c r="E25" s="57">
        <f t="shared" si="0"/>
        <v>9596351.3499999996</v>
      </c>
      <c r="F25" s="57">
        <f>SUMIFS('Guelph 2019'!$G$9:$G$84,'Guelph 2019'!$Q$9:$Q$84,$A25)</f>
        <v>710251.31</v>
      </c>
      <c r="G25" s="57">
        <f>SUMIFS('Guelph 2019'!$H$9:$H$84,'Guelph 2019'!$Q$9:$Q$84,$A25)</f>
        <v>0</v>
      </c>
      <c r="H25" s="58">
        <f t="shared" si="4"/>
        <v>10306602.66</v>
      </c>
      <c r="I25" s="59"/>
      <c r="J25" s="57">
        <f>SUMIFS('Guelph 2019'!$K$9:$K$84,'Guelph 2019'!$Q$9:$Q$84,$A25)</f>
        <v>-2593902.9083617893</v>
      </c>
      <c r="K25" s="57"/>
      <c r="L25" s="57">
        <f t="shared" si="5"/>
        <v>-2593902.9083617893</v>
      </c>
      <c r="M25" s="57">
        <f>SUMIFS('Guelph 2019'!$L$9:$L$84,'Guelph 2019'!$Q$9:$Q$84,$A25)</f>
        <v>-366154.43918938428</v>
      </c>
      <c r="N25" s="57">
        <f>SUMIFS('Guelph 2019'!$M$9:$M$84,'Guelph 2019'!$Q$9:$Q$84,$A25)</f>
        <v>0</v>
      </c>
      <c r="O25" s="58">
        <f t="shared" si="6"/>
        <v>-2960057.3475511735</v>
      </c>
      <c r="P25" s="60">
        <f t="shared" si="1"/>
        <v>7346545.3124488266</v>
      </c>
      <c r="Q25" s="61"/>
      <c r="R25" s="94">
        <v>1855</v>
      </c>
      <c r="S25" s="95" t="s">
        <v>134</v>
      </c>
      <c r="T25" s="96">
        <v>108115266.40000001</v>
      </c>
      <c r="U25" s="137">
        <v>9596351.3499999996</v>
      </c>
      <c r="V25" s="96">
        <v>-19152345.850000009</v>
      </c>
      <c r="W25" s="96">
        <v>98559271.899999991</v>
      </c>
      <c r="X25" s="97">
        <v>10089391.120000001</v>
      </c>
      <c r="Y25" s="97">
        <v>-171205.5</v>
      </c>
      <c r="Z25" s="98">
        <v>108477457.52</v>
      </c>
      <c r="AA25" s="100"/>
      <c r="AB25" s="96">
        <v>-30940792.57</v>
      </c>
      <c r="AC25" s="137">
        <v>-2593902.9083617893</v>
      </c>
      <c r="AD25" s="96">
        <v>20434074.429999992</v>
      </c>
      <c r="AE25" s="96">
        <v>-13100621.048361797</v>
      </c>
      <c r="AF25" s="97">
        <v>-2541169.989189384</v>
      </c>
      <c r="AG25" s="97">
        <v>23500.95</v>
      </c>
      <c r="AH25" s="98">
        <v>-15618290.087551182</v>
      </c>
      <c r="AI25" s="99">
        <v>92859167.432448819</v>
      </c>
      <c r="AJ25" s="82"/>
      <c r="AK25" s="96">
        <f t="shared" si="2"/>
        <v>0</v>
      </c>
      <c r="AM25" s="96">
        <f t="shared" si="3"/>
        <v>0</v>
      </c>
    </row>
    <row r="26" spans="1:39" ht="14.5" x14ac:dyDescent="0.35">
      <c r="A26" s="55">
        <v>1860</v>
      </c>
      <c r="B26" s="56" t="s">
        <v>135</v>
      </c>
      <c r="C26" s="63">
        <f>SUMIFS('Guelph 2019'!$F$9:$F$84,'Guelph 2019'!$Q$9:$Q$84,$A26)</f>
        <v>18417277.839999996</v>
      </c>
      <c r="D26" s="57"/>
      <c r="E26" s="57">
        <f t="shared" si="0"/>
        <v>18417277.839999996</v>
      </c>
      <c r="F26" s="57">
        <f>SUMIFS('Guelph 2019'!$G$9:$G$84,'Guelph 2019'!$Q$9:$Q$84,$A26)</f>
        <v>406820.52999999997</v>
      </c>
      <c r="G26" s="57">
        <f>SUMIFS('Guelph 2019'!$H$9:$H$84,'Guelph 2019'!$Q$9:$Q$84,$A26)</f>
        <v>-120483.24</v>
      </c>
      <c r="H26" s="58">
        <f t="shared" si="4"/>
        <v>18703615.129999999</v>
      </c>
      <c r="I26" s="59"/>
      <c r="J26" s="57">
        <f>SUMIFS('Guelph 2019'!$K$9:$K$84,'Guelph 2019'!$Q$9:$Q$84,$A26)</f>
        <v>-8383797.8190390822</v>
      </c>
      <c r="K26" s="57"/>
      <c r="L26" s="57">
        <f t="shared" si="5"/>
        <v>-8383797.8190390822</v>
      </c>
      <c r="M26" s="57">
        <f>SUMIFS('Guelph 2019'!$L$9:$L$84,'Guelph 2019'!$Q$9:$Q$84,$A26)</f>
        <v>-1078657.0573685102</v>
      </c>
      <c r="N26" s="57">
        <f>SUMIFS('Guelph 2019'!$M$9:$M$84,'Guelph 2019'!$Q$9:$Q$84,$A26)</f>
        <v>38559.25</v>
      </c>
      <c r="O26" s="58">
        <f t="shared" si="6"/>
        <v>-9423895.6264075916</v>
      </c>
      <c r="P26" s="60">
        <f t="shared" si="1"/>
        <v>9279719.5035924073</v>
      </c>
      <c r="Q26" s="61"/>
      <c r="R26" s="94">
        <v>1860</v>
      </c>
      <c r="S26" s="95" t="s">
        <v>135</v>
      </c>
      <c r="T26" s="96">
        <v>242665389.44000003</v>
      </c>
      <c r="U26" s="137">
        <v>18417277.84</v>
      </c>
      <c r="V26" s="96">
        <v>-2387752.869999975</v>
      </c>
      <c r="W26" s="96">
        <v>258694914.41000006</v>
      </c>
      <c r="X26" s="97">
        <v>17875759.030000001</v>
      </c>
      <c r="Y26" s="97">
        <v>-131091.95000000001</v>
      </c>
      <c r="Z26" s="98">
        <v>276439581.49000007</v>
      </c>
      <c r="AA26" s="100"/>
      <c r="AB26" s="96">
        <v>-104148075.90000042</v>
      </c>
      <c r="AC26" s="137">
        <v>-8383797.8190390822</v>
      </c>
      <c r="AD26" s="96">
        <v>698726.29000044242</v>
      </c>
      <c r="AE26" s="96">
        <v>-111833147.42903906</v>
      </c>
      <c r="AF26" s="97">
        <v>-17417780.817368511</v>
      </c>
      <c r="AG26" s="97">
        <v>45346.87</v>
      </c>
      <c r="AH26" s="98">
        <v>-129205581.37640756</v>
      </c>
      <c r="AI26" s="99">
        <v>147234000.11359251</v>
      </c>
      <c r="AJ26" s="82"/>
      <c r="AK26" s="96">
        <f t="shared" si="2"/>
        <v>0</v>
      </c>
      <c r="AM26" s="96">
        <f t="shared" si="3"/>
        <v>0</v>
      </c>
    </row>
    <row r="27" spans="1:39" ht="14.5" x14ac:dyDescent="0.35">
      <c r="A27" s="55">
        <v>1865</v>
      </c>
      <c r="B27" s="56" t="s">
        <v>136</v>
      </c>
      <c r="C27" s="57">
        <f>SUMIFS('Guelph 2019'!$F$9:$F$84,'Guelph 2019'!$Q$9:$Q$84,$A27)</f>
        <v>0</v>
      </c>
      <c r="D27" s="57"/>
      <c r="E27" s="57">
        <f t="shared" si="0"/>
        <v>0</v>
      </c>
      <c r="F27" s="57">
        <f>SUMIFS('Guelph 2019'!$G$9:$G$84,'Guelph 2019'!$Q$9:$Q$84,$A27)</f>
        <v>0</v>
      </c>
      <c r="G27" s="57">
        <f>SUMIFS('Guelph 2019'!$H$9:$H$84,'Guelph 2019'!$Q$9:$Q$84,$A27)</f>
        <v>0</v>
      </c>
      <c r="H27" s="58">
        <f t="shared" ref="H27:H50" si="7">E27+F27+G27</f>
        <v>0</v>
      </c>
      <c r="I27" s="59"/>
      <c r="J27" s="57">
        <f>SUMIFS('Guelph 2019'!$K$9:$K$84,'Guelph 2019'!$Q$9:$Q$84,$A27)</f>
        <v>0</v>
      </c>
      <c r="K27" s="57"/>
      <c r="L27" s="57">
        <f t="shared" ref="L27:L50" si="8">SUM(J27:K27)</f>
        <v>0</v>
      </c>
      <c r="M27" s="57">
        <f>SUMIFS('Guelph 2019'!$L$9:$L$84,'Guelph 2019'!$Q$9:$Q$84,$A27)</f>
        <v>0</v>
      </c>
      <c r="N27" s="57">
        <f>SUMIFS('Guelph 2019'!$M$9:$M$84,'Guelph 2019'!$Q$9:$Q$84,$A27)</f>
        <v>0</v>
      </c>
      <c r="O27" s="58">
        <f t="shared" ref="O27:O50" si="9">L27+M27+N27</f>
        <v>0</v>
      </c>
      <c r="P27" s="60">
        <f t="shared" si="1"/>
        <v>0</v>
      </c>
      <c r="Q27" s="61"/>
      <c r="R27" s="55">
        <v>1865</v>
      </c>
      <c r="S27" s="56" t="s">
        <v>136</v>
      </c>
      <c r="T27" s="96">
        <v>0</v>
      </c>
      <c r="U27" s="137"/>
      <c r="V27" s="96"/>
      <c r="W27" s="96"/>
      <c r="X27" s="97">
        <v>0</v>
      </c>
      <c r="Y27" s="97">
        <v>0</v>
      </c>
      <c r="Z27" s="98">
        <v>0</v>
      </c>
      <c r="AA27" s="100"/>
      <c r="AB27" s="101">
        <v>0</v>
      </c>
      <c r="AC27" s="137"/>
      <c r="AD27" s="101"/>
      <c r="AE27" s="101">
        <v>0</v>
      </c>
      <c r="AF27" s="97"/>
      <c r="AG27" s="97">
        <v>0</v>
      </c>
      <c r="AH27" s="98">
        <v>0</v>
      </c>
      <c r="AI27" s="99">
        <v>0</v>
      </c>
      <c r="AJ27" s="82"/>
      <c r="AK27" s="96">
        <f t="shared" si="2"/>
        <v>0</v>
      </c>
      <c r="AM27" s="96">
        <f t="shared" si="3"/>
        <v>0</v>
      </c>
    </row>
    <row r="28" spans="1:39" ht="14.5" x14ac:dyDescent="0.35">
      <c r="A28" s="55">
        <v>1875</v>
      </c>
      <c r="B28" s="56" t="s">
        <v>137</v>
      </c>
      <c r="C28" s="57">
        <f>SUMIFS('Guelph 2019'!$F$9:$F$84,'Guelph 2019'!$Q$9:$Q$84,$A28)</f>
        <v>0</v>
      </c>
      <c r="D28" s="57"/>
      <c r="E28" s="57">
        <f t="shared" si="0"/>
        <v>0</v>
      </c>
      <c r="F28" s="57">
        <f>SUMIFS('Guelph 2019'!$G$9:$G$84,'Guelph 2019'!$Q$9:$Q$84,$A28)</f>
        <v>0</v>
      </c>
      <c r="G28" s="57">
        <f>SUMIFS('Guelph 2019'!$H$9:$H$84,'Guelph 2019'!$Q$9:$Q$84,$A28)</f>
        <v>0</v>
      </c>
      <c r="H28" s="58">
        <f t="shared" si="7"/>
        <v>0</v>
      </c>
      <c r="I28" s="59"/>
      <c r="J28" s="57">
        <f>SUMIFS('Guelph 2019'!$K$9:$K$84,'Guelph 2019'!$Q$9:$Q$84,$A28)</f>
        <v>0</v>
      </c>
      <c r="K28" s="57"/>
      <c r="L28" s="57">
        <f t="shared" si="8"/>
        <v>0</v>
      </c>
      <c r="M28" s="57">
        <f>SUMIFS('Guelph 2019'!$L$9:$L$84,'Guelph 2019'!$Q$9:$Q$84,$A28)</f>
        <v>0</v>
      </c>
      <c r="N28" s="57">
        <f>SUMIFS('Guelph 2019'!$M$9:$M$84,'Guelph 2019'!$Q$9:$Q$84,$A28)</f>
        <v>0</v>
      </c>
      <c r="O28" s="58">
        <f t="shared" si="9"/>
        <v>0</v>
      </c>
      <c r="P28" s="60">
        <f t="shared" si="1"/>
        <v>0</v>
      </c>
      <c r="Q28" s="61"/>
      <c r="R28" s="94">
        <v>1875</v>
      </c>
      <c r="S28" s="95" t="s">
        <v>137</v>
      </c>
      <c r="T28" s="96">
        <v>2118900.58</v>
      </c>
      <c r="U28" s="137">
        <v>0</v>
      </c>
      <c r="V28" s="96">
        <v>-1026989.5</v>
      </c>
      <c r="W28" s="96">
        <v>1091911.08</v>
      </c>
      <c r="X28" s="97">
        <v>0</v>
      </c>
      <c r="Y28" s="97">
        <v>0</v>
      </c>
      <c r="Z28" s="98">
        <v>1091911.08</v>
      </c>
      <c r="AA28" s="100"/>
      <c r="AB28" s="96">
        <v>-667791.57000000007</v>
      </c>
      <c r="AC28" s="137">
        <v>0</v>
      </c>
      <c r="AD28" s="96">
        <v>310348.92000000004</v>
      </c>
      <c r="AE28" s="96">
        <v>-357442.65</v>
      </c>
      <c r="AF28" s="97">
        <v>-38432.89</v>
      </c>
      <c r="AG28" s="97">
        <v>0</v>
      </c>
      <c r="AH28" s="98">
        <v>-395875.54000000004</v>
      </c>
      <c r="AI28" s="99">
        <v>696035.54</v>
      </c>
      <c r="AJ28" s="82"/>
      <c r="AK28" s="96">
        <f t="shared" si="2"/>
        <v>0</v>
      </c>
      <c r="AM28" s="96">
        <f t="shared" si="3"/>
        <v>0</v>
      </c>
    </row>
    <row r="29" spans="1:39" ht="14.5" x14ac:dyDescent="0.35">
      <c r="A29" s="55">
        <v>1905</v>
      </c>
      <c r="B29" s="56" t="s">
        <v>21</v>
      </c>
      <c r="C29" s="57">
        <f>SUMIFS('Guelph 2019'!$F$9:$F$84,'Guelph 2019'!$Q$9:$Q$84,$A29)</f>
        <v>0</v>
      </c>
      <c r="D29" s="57"/>
      <c r="E29" s="57">
        <f t="shared" si="0"/>
        <v>0</v>
      </c>
      <c r="F29" s="57">
        <f>SUMIFS('Guelph 2019'!$G$9:$G$84,'Guelph 2019'!$Q$9:$Q$84,$A29)</f>
        <v>0</v>
      </c>
      <c r="G29" s="57">
        <f>SUMIFS('Guelph 2019'!$H$9:$H$84,'Guelph 2019'!$Q$9:$Q$84,$A29)</f>
        <v>0</v>
      </c>
      <c r="H29" s="58">
        <f t="shared" si="7"/>
        <v>0</v>
      </c>
      <c r="I29" s="59"/>
      <c r="J29" s="57">
        <f>SUMIFS('Guelph 2019'!$K$9:$K$84,'Guelph 2019'!$Q$9:$Q$84,$A29)</f>
        <v>0</v>
      </c>
      <c r="K29" s="57"/>
      <c r="L29" s="57">
        <f t="shared" si="8"/>
        <v>0</v>
      </c>
      <c r="M29" s="57">
        <f>SUMIFS('Guelph 2019'!$L$9:$L$84,'Guelph 2019'!$Q$9:$Q$84,$A29)</f>
        <v>0</v>
      </c>
      <c r="N29" s="57">
        <f>SUMIFS('Guelph 2019'!$M$9:$M$84,'Guelph 2019'!$Q$9:$Q$84,$A29)</f>
        <v>0</v>
      </c>
      <c r="O29" s="58">
        <f t="shared" si="9"/>
        <v>0</v>
      </c>
      <c r="P29" s="60">
        <f t="shared" si="1"/>
        <v>0</v>
      </c>
      <c r="Q29" s="61"/>
      <c r="R29" s="94">
        <v>1905</v>
      </c>
      <c r="S29" s="95" t="s">
        <v>21</v>
      </c>
      <c r="T29" s="96">
        <v>0</v>
      </c>
      <c r="U29" s="137">
        <v>0</v>
      </c>
      <c r="V29" s="96">
        <v>0</v>
      </c>
      <c r="W29" s="96">
        <v>0</v>
      </c>
      <c r="X29" s="97">
        <v>0</v>
      </c>
      <c r="Y29" s="97">
        <v>0</v>
      </c>
      <c r="Z29" s="98">
        <v>0</v>
      </c>
      <c r="AA29" s="100"/>
      <c r="AB29" s="96">
        <v>0</v>
      </c>
      <c r="AC29" s="137">
        <v>0</v>
      </c>
      <c r="AD29" s="96">
        <v>0</v>
      </c>
      <c r="AE29" s="96">
        <v>0</v>
      </c>
      <c r="AF29" s="97">
        <v>0</v>
      </c>
      <c r="AG29" s="97">
        <v>0</v>
      </c>
      <c r="AH29" s="98">
        <v>0</v>
      </c>
      <c r="AI29" s="99">
        <v>0</v>
      </c>
      <c r="AJ29" s="82"/>
      <c r="AK29" s="96">
        <f t="shared" si="2"/>
        <v>0</v>
      </c>
      <c r="AM29" s="96">
        <f t="shared" si="3"/>
        <v>0</v>
      </c>
    </row>
    <row r="30" spans="1:39" ht="14.5" x14ac:dyDescent="0.35">
      <c r="A30" s="55">
        <v>1908</v>
      </c>
      <c r="B30" s="56" t="s">
        <v>138</v>
      </c>
      <c r="C30" s="57">
        <f>SUMIFS('Guelph 2019'!$F$9:$F$84,'Guelph 2019'!$Q$9:$Q$84,$A30)</f>
        <v>0</v>
      </c>
      <c r="D30" s="57"/>
      <c r="E30" s="57">
        <f t="shared" si="0"/>
        <v>0</v>
      </c>
      <c r="F30" s="57">
        <f>SUMIFS('Guelph 2019'!$G$9:$G$84,'Guelph 2019'!$Q$9:$Q$84,$A30)</f>
        <v>0</v>
      </c>
      <c r="G30" s="57">
        <f>SUMIFS('Guelph 2019'!$H$9:$H$84,'Guelph 2019'!$Q$9:$Q$84,$A30)</f>
        <v>0</v>
      </c>
      <c r="H30" s="58">
        <f t="shared" si="7"/>
        <v>0</v>
      </c>
      <c r="I30" s="59"/>
      <c r="J30" s="57">
        <f>SUMIFS('Guelph 2019'!$K$9:$K$84,'Guelph 2019'!$Q$9:$Q$84,$A30)</f>
        <v>0</v>
      </c>
      <c r="K30" s="57"/>
      <c r="L30" s="57">
        <f t="shared" si="8"/>
        <v>0</v>
      </c>
      <c r="M30" s="57">
        <f>SUMIFS('Guelph 2019'!$L$9:$L$84,'Guelph 2019'!$Q$9:$Q$84,$A30)</f>
        <v>0</v>
      </c>
      <c r="N30" s="57">
        <f>SUMIFS('Guelph 2019'!$M$9:$M$84,'Guelph 2019'!$Q$9:$Q$84,$A30)</f>
        <v>0</v>
      </c>
      <c r="O30" s="58">
        <f t="shared" si="9"/>
        <v>0</v>
      </c>
      <c r="P30" s="60">
        <f t="shared" si="1"/>
        <v>0</v>
      </c>
      <c r="Q30" s="61"/>
      <c r="R30" s="94">
        <v>1908</v>
      </c>
      <c r="S30" s="95" t="s">
        <v>138</v>
      </c>
      <c r="T30" s="96">
        <v>85176350.180000007</v>
      </c>
      <c r="U30" s="137">
        <v>0</v>
      </c>
      <c r="V30" s="96">
        <v>59226939.589999974</v>
      </c>
      <c r="W30" s="96">
        <v>144403289.76999998</v>
      </c>
      <c r="X30" s="97">
        <v>7184182.310000049</v>
      </c>
      <c r="Y30" s="97">
        <v>-6051554.6500000004</v>
      </c>
      <c r="Z30" s="98">
        <v>145535917.43000004</v>
      </c>
      <c r="AA30" s="100"/>
      <c r="AB30" s="96">
        <v>-16645078.450000003</v>
      </c>
      <c r="AC30" s="137">
        <v>0</v>
      </c>
      <c r="AD30" s="96">
        <v>-11700577.170000002</v>
      </c>
      <c r="AE30" s="96">
        <v>-28345655.620000005</v>
      </c>
      <c r="AF30" s="97">
        <v>-4257900.66</v>
      </c>
      <c r="AG30" s="97">
        <v>4270073.9000000004</v>
      </c>
      <c r="AH30" s="98">
        <v>-28333482.380000003</v>
      </c>
      <c r="AI30" s="99">
        <v>117202435.05000004</v>
      </c>
      <c r="AJ30" s="82"/>
      <c r="AK30" s="96">
        <f t="shared" si="2"/>
        <v>0</v>
      </c>
      <c r="AM30" s="96">
        <f t="shared" si="3"/>
        <v>0</v>
      </c>
    </row>
    <row r="31" spans="1:39" ht="14.5" x14ac:dyDescent="0.35">
      <c r="A31" s="55">
        <v>1910</v>
      </c>
      <c r="B31" s="56" t="s">
        <v>128</v>
      </c>
      <c r="C31" s="57">
        <f>SUMIFS('Guelph 2019'!$F$9:$F$84,'Guelph 2019'!$Q$9:$Q$84,$A31)</f>
        <v>0</v>
      </c>
      <c r="D31" s="57"/>
      <c r="E31" s="57">
        <f t="shared" si="0"/>
        <v>0</v>
      </c>
      <c r="F31" s="57">
        <f>SUMIFS('Guelph 2019'!$G$9:$G$84,'Guelph 2019'!$Q$9:$Q$84,$A31)</f>
        <v>0</v>
      </c>
      <c r="G31" s="57">
        <f>SUMIFS('Guelph 2019'!$H$9:$H$84,'Guelph 2019'!$Q$9:$Q$84,$A31)</f>
        <v>0</v>
      </c>
      <c r="H31" s="58">
        <f t="shared" si="7"/>
        <v>0</v>
      </c>
      <c r="I31" s="59"/>
      <c r="J31" s="57">
        <f>SUMIFS('Guelph 2019'!$K$9:$K$84,'Guelph 2019'!$Q$9:$Q$84,$A31)</f>
        <v>0</v>
      </c>
      <c r="K31" s="57"/>
      <c r="L31" s="57">
        <f t="shared" si="8"/>
        <v>0</v>
      </c>
      <c r="M31" s="57">
        <f>SUMIFS('Guelph 2019'!$L$9:$L$84,'Guelph 2019'!$Q$9:$Q$84,$A31)</f>
        <v>0</v>
      </c>
      <c r="N31" s="57">
        <f>SUMIFS('Guelph 2019'!$M$9:$M$84,'Guelph 2019'!$Q$9:$Q$84,$A31)</f>
        <v>0</v>
      </c>
      <c r="O31" s="58">
        <f t="shared" si="9"/>
        <v>0</v>
      </c>
      <c r="P31" s="60">
        <f t="shared" si="1"/>
        <v>0</v>
      </c>
      <c r="Q31" s="61"/>
      <c r="R31" s="94">
        <v>1910</v>
      </c>
      <c r="S31" s="95" t="s">
        <v>128</v>
      </c>
      <c r="T31" s="96">
        <v>0</v>
      </c>
      <c r="U31" s="137">
        <v>0</v>
      </c>
      <c r="V31" s="96">
        <v>0</v>
      </c>
      <c r="W31" s="96">
        <v>0</v>
      </c>
      <c r="X31" s="97">
        <v>0</v>
      </c>
      <c r="Y31" s="97">
        <v>0</v>
      </c>
      <c r="Z31" s="98">
        <v>0</v>
      </c>
      <c r="AA31" s="100"/>
      <c r="AB31" s="96">
        <v>0</v>
      </c>
      <c r="AC31" s="137">
        <v>0</v>
      </c>
      <c r="AD31" s="96">
        <v>0</v>
      </c>
      <c r="AE31" s="96">
        <v>0</v>
      </c>
      <c r="AF31" s="97">
        <v>0</v>
      </c>
      <c r="AG31" s="97">
        <v>0</v>
      </c>
      <c r="AH31" s="98">
        <v>0</v>
      </c>
      <c r="AI31" s="99">
        <v>0</v>
      </c>
      <c r="AJ31" s="82"/>
      <c r="AK31" s="96">
        <f t="shared" si="2"/>
        <v>0</v>
      </c>
      <c r="AM31" s="96">
        <f t="shared" si="3"/>
        <v>0</v>
      </c>
    </row>
    <row r="32" spans="1:39" ht="14.5" x14ac:dyDescent="0.35">
      <c r="A32" s="55">
        <v>1915</v>
      </c>
      <c r="B32" s="56" t="s">
        <v>139</v>
      </c>
      <c r="C32" s="57">
        <f>SUMIFS('Guelph 2019'!$F$9:$F$84,'Guelph 2019'!$Q$9:$Q$84,$A32)</f>
        <v>881089.27</v>
      </c>
      <c r="D32" s="57"/>
      <c r="E32" s="57">
        <f t="shared" si="0"/>
        <v>881089.27</v>
      </c>
      <c r="F32" s="57">
        <f>SUMIFS('Guelph 2019'!$G$9:$G$84,'Guelph 2019'!$Q$9:$Q$84,$A32)</f>
        <v>21539.7</v>
      </c>
      <c r="G32" s="57">
        <f>SUMIFS('Guelph 2019'!$H$9:$H$84,'Guelph 2019'!$Q$9:$Q$84,$A32)</f>
        <v>0</v>
      </c>
      <c r="H32" s="58">
        <f t="shared" si="7"/>
        <v>902628.97</v>
      </c>
      <c r="I32" s="59"/>
      <c r="J32" s="57">
        <f>SUMIFS('Guelph 2019'!$K$9:$K$84,'Guelph 2019'!$Q$9:$Q$84,$A32)</f>
        <v>-708404.50282380939</v>
      </c>
      <c r="K32" s="57"/>
      <c r="L32" s="57">
        <f t="shared" si="8"/>
        <v>-708404.50282380939</v>
      </c>
      <c r="M32" s="57">
        <f>SUMIFS('Guelph 2019'!$L$9:$L$84,'Guelph 2019'!$Q$9:$Q$84,$A32)</f>
        <v>-50768.853964285714</v>
      </c>
      <c r="N32" s="57">
        <f>SUMIFS('Guelph 2019'!$M$9:$M$84,'Guelph 2019'!$Q$9:$Q$84,$A32)</f>
        <v>0</v>
      </c>
      <c r="O32" s="58">
        <f t="shared" si="9"/>
        <v>-759173.35678809509</v>
      </c>
      <c r="P32" s="60">
        <f t="shared" si="1"/>
        <v>143455.61321190489</v>
      </c>
      <c r="Q32" s="61"/>
      <c r="R32" s="94">
        <v>1915</v>
      </c>
      <c r="S32" s="95" t="s">
        <v>139</v>
      </c>
      <c r="T32" s="96">
        <v>15720065.060000001</v>
      </c>
      <c r="U32" s="137">
        <v>881089.27</v>
      </c>
      <c r="V32" s="96">
        <v>0</v>
      </c>
      <c r="W32" s="96">
        <v>16601154.33</v>
      </c>
      <c r="X32" s="97">
        <v>-325367.05999999942</v>
      </c>
      <c r="Y32" s="97">
        <v>-5834267.5899999999</v>
      </c>
      <c r="Z32" s="98">
        <v>10441519.680000002</v>
      </c>
      <c r="AA32" s="100"/>
      <c r="AB32" s="96">
        <v>-10897152.780000003</v>
      </c>
      <c r="AC32" s="137">
        <v>-708404.50282380939</v>
      </c>
      <c r="AD32" s="96">
        <v>381912.08000000007</v>
      </c>
      <c r="AE32" s="96">
        <v>-11223645.202823812</v>
      </c>
      <c r="AF32" s="97">
        <v>-1246493.1339642857</v>
      </c>
      <c r="AG32" s="97">
        <v>5834267.5899999999</v>
      </c>
      <c r="AH32" s="98">
        <v>-6635870.7467880975</v>
      </c>
      <c r="AI32" s="99">
        <v>3805648.933211904</v>
      </c>
      <c r="AJ32" s="82"/>
      <c r="AK32" s="96">
        <f t="shared" si="2"/>
        <v>0</v>
      </c>
      <c r="AM32" s="96">
        <f t="shared" si="3"/>
        <v>0</v>
      </c>
    </row>
    <row r="33" spans="1:39" ht="14.5" x14ac:dyDescent="0.35">
      <c r="A33" s="55">
        <v>1920</v>
      </c>
      <c r="B33" s="56" t="s">
        <v>63</v>
      </c>
      <c r="C33" s="57">
        <f>SUMIFS('Guelph 2019'!$F$9:$F$84,'Guelph 2019'!$Q$9:$Q$84,$A33)</f>
        <v>3760624.790000001</v>
      </c>
      <c r="D33" s="57"/>
      <c r="E33" s="57">
        <f t="shared" si="0"/>
        <v>3760624.790000001</v>
      </c>
      <c r="F33" s="57">
        <f>SUMIFS('Guelph 2019'!$G$9:$G$84,'Guelph 2019'!$Q$9:$Q$84,$A33)</f>
        <v>0</v>
      </c>
      <c r="G33" s="57">
        <f>SUMIFS('Guelph 2019'!$H$9:$H$84,'Guelph 2019'!$Q$9:$Q$84,$A33)</f>
        <v>-6987.5</v>
      </c>
      <c r="H33" s="58">
        <f t="shared" si="7"/>
        <v>3753637.290000001</v>
      </c>
      <c r="I33" s="59"/>
      <c r="J33" s="57">
        <f>SUMIFS('Guelph 2019'!$K$9:$K$84,'Guelph 2019'!$Q$9:$Q$84,$A33)</f>
        <v>-2984336.58566667</v>
      </c>
      <c r="K33" s="57"/>
      <c r="L33" s="57">
        <f t="shared" si="8"/>
        <v>-2984336.58566667</v>
      </c>
      <c r="M33" s="57">
        <f>SUMIFS('Guelph 2019'!$L$9:$L$84,'Guelph 2019'!$Q$9:$Q$84,$A33)</f>
        <v>-315377.44900000002</v>
      </c>
      <c r="N33" s="57">
        <f>SUMIFS('Guelph 2019'!$M$9:$M$84,'Guelph 2019'!$Q$9:$Q$84,$A33)</f>
        <v>5240.63</v>
      </c>
      <c r="O33" s="58">
        <f t="shared" si="9"/>
        <v>-3294473.4046666701</v>
      </c>
      <c r="P33" s="60">
        <f t="shared" si="1"/>
        <v>459163.88533333084</v>
      </c>
      <c r="Q33" s="61"/>
      <c r="R33" s="94">
        <v>1920</v>
      </c>
      <c r="S33" s="95" t="s">
        <v>63</v>
      </c>
      <c r="T33" s="96">
        <v>27534478.110000014</v>
      </c>
      <c r="U33" s="137">
        <v>3760624.790000001</v>
      </c>
      <c r="V33" s="96">
        <v>0</v>
      </c>
      <c r="W33" s="96">
        <v>31295102.900000013</v>
      </c>
      <c r="X33" s="97">
        <v>6277174.2999999896</v>
      </c>
      <c r="Y33" s="97">
        <v>-5869459.8600000003</v>
      </c>
      <c r="Z33" s="98">
        <v>31702817.340000004</v>
      </c>
      <c r="AA33" s="100"/>
      <c r="AB33" s="96">
        <v>-21669057.870000005</v>
      </c>
      <c r="AC33" s="137">
        <v>-2984336.58566667</v>
      </c>
      <c r="AD33" s="96">
        <v>75750.210000004619</v>
      </c>
      <c r="AE33" s="96">
        <v>-24577644.245666672</v>
      </c>
      <c r="AF33" s="97">
        <v>-3053333.7590000001</v>
      </c>
      <c r="AG33" s="97">
        <v>5867712.9900000002</v>
      </c>
      <c r="AH33" s="98">
        <v>-21763265.014666669</v>
      </c>
      <c r="AI33" s="99">
        <v>9939552.3253333345</v>
      </c>
      <c r="AJ33" s="82"/>
      <c r="AK33" s="96">
        <f t="shared" si="2"/>
        <v>0</v>
      </c>
      <c r="AM33" s="96">
        <f t="shared" si="3"/>
        <v>0</v>
      </c>
    </row>
    <row r="34" spans="1:39" ht="14.5" x14ac:dyDescent="0.35">
      <c r="A34" s="55">
        <v>1930</v>
      </c>
      <c r="B34" s="56" t="s">
        <v>141</v>
      </c>
      <c r="C34" s="57">
        <f>SUMIFS('Guelph 2019'!$F$9:$F$84,'Guelph 2019'!$Q$9:$Q$84,$A34)</f>
        <v>4590407.6399999997</v>
      </c>
      <c r="D34" s="57"/>
      <c r="E34" s="57">
        <f t="shared" si="0"/>
        <v>4590407.6399999997</v>
      </c>
      <c r="F34" s="57">
        <f>SUMIFS('Guelph 2019'!$G$9:$G$84,'Guelph 2019'!$Q$9:$Q$84,$A34)</f>
        <v>665959.82000000007</v>
      </c>
      <c r="G34" s="57">
        <f>SUMIFS('Guelph 2019'!$H$9:$H$84,'Guelph 2019'!$Q$9:$Q$84,$A34)</f>
        <v>0</v>
      </c>
      <c r="H34" s="58">
        <f t="shared" si="7"/>
        <v>5256367.46</v>
      </c>
      <c r="I34" s="59"/>
      <c r="J34" s="57">
        <f>SUMIFS('Guelph 2019'!$K$9:$K$84,'Guelph 2019'!$Q$9:$Q$84,$A34)</f>
        <v>-2735492.0075000031</v>
      </c>
      <c r="K34" s="57"/>
      <c r="L34" s="57">
        <f t="shared" si="8"/>
        <v>-2735492.0075000031</v>
      </c>
      <c r="M34" s="57">
        <f>SUMIFS('Guelph 2019'!$L$9:$L$84,'Guelph 2019'!$Q$9:$Q$84,$A34)</f>
        <v>-461990.83474999998</v>
      </c>
      <c r="N34" s="57">
        <f>SUMIFS('Guelph 2019'!$M$9:$M$84,'Guelph 2019'!$Q$9:$Q$84,$A34)</f>
        <v>0</v>
      </c>
      <c r="O34" s="58">
        <f t="shared" si="9"/>
        <v>-3197482.842250003</v>
      </c>
      <c r="P34" s="60">
        <f t="shared" si="1"/>
        <v>2058884.6177499969</v>
      </c>
      <c r="Q34" s="61"/>
      <c r="R34" s="94">
        <v>1930</v>
      </c>
      <c r="S34" s="95" t="s">
        <v>141</v>
      </c>
      <c r="T34" s="96">
        <v>60479828.29999999</v>
      </c>
      <c r="U34" s="137">
        <v>4590407.6399999997</v>
      </c>
      <c r="V34" s="96">
        <v>-0.11999997496604919</v>
      </c>
      <c r="W34" s="96">
        <v>65070235.820000015</v>
      </c>
      <c r="X34" s="97">
        <v>3131428.16</v>
      </c>
      <c r="Y34" s="97">
        <v>-1191286.8999999999</v>
      </c>
      <c r="Z34" s="98">
        <v>67010377.080000021</v>
      </c>
      <c r="AA34" s="100"/>
      <c r="AB34" s="96">
        <v>-34713162.129999995</v>
      </c>
      <c r="AC34" s="137">
        <v>-2735492.0075000031</v>
      </c>
      <c r="AD34" s="96">
        <v>87846.269999995828</v>
      </c>
      <c r="AE34" s="96">
        <v>-37360807.8675</v>
      </c>
      <c r="AF34" s="97">
        <v>-5533628.264750001</v>
      </c>
      <c r="AG34" s="97">
        <v>1132474.9500000002</v>
      </c>
      <c r="AH34" s="98">
        <v>-41761961.182250001</v>
      </c>
      <c r="AI34" s="99">
        <v>25248415.89775002</v>
      </c>
      <c r="AJ34" s="82"/>
      <c r="AK34" s="96">
        <f t="shared" si="2"/>
        <v>0</v>
      </c>
      <c r="AM34" s="96">
        <f t="shared" si="3"/>
        <v>0</v>
      </c>
    </row>
    <row r="35" spans="1:39" ht="14.5" x14ac:dyDescent="0.35">
      <c r="A35" s="55">
        <v>1935</v>
      </c>
      <c r="B35" s="56" t="s">
        <v>67</v>
      </c>
      <c r="C35" s="57">
        <f>SUMIFS('Guelph 2019'!$F$9:$F$84,'Guelph 2019'!$Q$9:$Q$84,$A35)</f>
        <v>53.99</v>
      </c>
      <c r="D35" s="57"/>
      <c r="E35" s="57">
        <f t="shared" si="0"/>
        <v>53.99</v>
      </c>
      <c r="F35" s="57">
        <f>SUMIFS('Guelph 2019'!$G$9:$G$84,'Guelph 2019'!$Q$9:$Q$84,$A35)</f>
        <v>0</v>
      </c>
      <c r="G35" s="57">
        <f>SUMIFS('Guelph 2019'!$H$9:$H$84,'Guelph 2019'!$Q$9:$Q$84,$A35)</f>
        <v>0</v>
      </c>
      <c r="H35" s="58">
        <f t="shared" si="7"/>
        <v>53.99</v>
      </c>
      <c r="I35" s="59"/>
      <c r="J35" s="57">
        <f>SUMIFS('Guelph 2019'!$K$9:$K$84,'Guelph 2019'!$Q$9:$Q$84,$A35)</f>
        <v>-53.51</v>
      </c>
      <c r="K35" s="57"/>
      <c r="L35" s="57">
        <f t="shared" si="8"/>
        <v>-53.51</v>
      </c>
      <c r="M35" s="57">
        <f>SUMIFS('Guelph 2019'!$L$9:$L$84,'Guelph 2019'!$Q$9:$Q$84,$A35)</f>
        <v>0</v>
      </c>
      <c r="N35" s="57">
        <f>SUMIFS('Guelph 2019'!$M$9:$M$84,'Guelph 2019'!$Q$9:$Q$84,$A35)</f>
        <v>0</v>
      </c>
      <c r="O35" s="58">
        <f t="shared" si="9"/>
        <v>-53.51</v>
      </c>
      <c r="P35" s="60">
        <f t="shared" si="1"/>
        <v>0.48000000000000398</v>
      </c>
      <c r="Q35" s="61"/>
      <c r="R35" s="94">
        <v>1935</v>
      </c>
      <c r="S35" s="95" t="s">
        <v>67</v>
      </c>
      <c r="T35" s="96">
        <v>967710.40000000014</v>
      </c>
      <c r="U35" s="137">
        <v>53.99</v>
      </c>
      <c r="V35" s="96">
        <v>0</v>
      </c>
      <c r="W35" s="96">
        <v>967764.39000000013</v>
      </c>
      <c r="X35" s="97">
        <v>-254598.06</v>
      </c>
      <c r="Y35" s="97">
        <v>-308274.42</v>
      </c>
      <c r="Z35" s="98">
        <v>404891.91000000009</v>
      </c>
      <c r="AA35" s="100"/>
      <c r="AB35" s="96">
        <v>-644423.97000000009</v>
      </c>
      <c r="AC35" s="137">
        <v>-53.51</v>
      </c>
      <c r="AD35" s="96">
        <v>1.999999990221113E-2</v>
      </c>
      <c r="AE35" s="96">
        <v>-644477.4600000002</v>
      </c>
      <c r="AF35" s="97">
        <v>-66603.19</v>
      </c>
      <c r="AG35" s="97">
        <v>308274.42</v>
      </c>
      <c r="AH35" s="98">
        <v>-402806.23000000016</v>
      </c>
      <c r="AI35" s="99">
        <v>2085.6799999999348</v>
      </c>
      <c r="AJ35" s="82"/>
      <c r="AK35" s="96">
        <f t="shared" si="2"/>
        <v>0</v>
      </c>
      <c r="AM35" s="96">
        <f t="shared" si="3"/>
        <v>0</v>
      </c>
    </row>
    <row r="36" spans="1:39" ht="14.5" x14ac:dyDescent="0.35">
      <c r="A36" s="55">
        <v>1940</v>
      </c>
      <c r="B36" s="56" t="s">
        <v>142</v>
      </c>
      <c r="C36" s="57">
        <f>SUMIFS('Guelph 2019'!$F$9:$F$84,'Guelph 2019'!$Q$9:$Q$84,$A36)</f>
        <v>1052534.6299999999</v>
      </c>
      <c r="D36" s="57"/>
      <c r="E36" s="57">
        <f t="shared" si="0"/>
        <v>1052534.6299999999</v>
      </c>
      <c r="F36" s="57">
        <f>SUMIFS('Guelph 2019'!$G$9:$G$84,'Guelph 2019'!$Q$9:$Q$84,$A36)</f>
        <v>62322.58</v>
      </c>
      <c r="G36" s="57">
        <f>SUMIFS('Guelph 2019'!$H$9:$H$84,'Guelph 2019'!$Q$9:$Q$84,$A36)</f>
        <v>0</v>
      </c>
      <c r="H36" s="58">
        <f t="shared" si="7"/>
        <v>1114857.21</v>
      </c>
      <c r="I36" s="59"/>
      <c r="J36" s="57">
        <f>SUMIFS('Guelph 2019'!$K$9:$K$84,'Guelph 2019'!$Q$9:$Q$84,$A36)</f>
        <v>-701641.24236507947</v>
      </c>
      <c r="K36" s="57"/>
      <c r="L36" s="57">
        <f t="shared" si="8"/>
        <v>-701641.24236507947</v>
      </c>
      <c r="M36" s="57">
        <f>SUMIFS('Guelph 2019'!$L$9:$L$84,'Guelph 2019'!$Q$9:$Q$84,$A36)</f>
        <v>-68654.580341269844</v>
      </c>
      <c r="N36" s="57">
        <f>SUMIFS('Guelph 2019'!$M$9:$M$84,'Guelph 2019'!$Q$9:$Q$84,$A36)</f>
        <v>0</v>
      </c>
      <c r="O36" s="58">
        <f t="shared" si="9"/>
        <v>-770295.82270634931</v>
      </c>
      <c r="P36" s="60">
        <f t="shared" si="1"/>
        <v>344561.38729365065</v>
      </c>
      <c r="Q36" s="61"/>
      <c r="R36" s="94">
        <v>1940</v>
      </c>
      <c r="S36" s="95" t="s">
        <v>142</v>
      </c>
      <c r="T36" s="96">
        <v>13865973.000000004</v>
      </c>
      <c r="U36" s="137">
        <v>1052534.6299999999</v>
      </c>
      <c r="V36" s="96">
        <v>0</v>
      </c>
      <c r="W36" s="96">
        <v>14918507.630000003</v>
      </c>
      <c r="X36" s="97">
        <v>224609.1599999966</v>
      </c>
      <c r="Y36" s="97">
        <v>-2910189.39</v>
      </c>
      <c r="Z36" s="98">
        <v>12232927.399999999</v>
      </c>
      <c r="AA36" s="100"/>
      <c r="AB36" s="96">
        <v>-8115772.0600000005</v>
      </c>
      <c r="AC36" s="137">
        <v>-701641.24236507947</v>
      </c>
      <c r="AD36" s="96">
        <v>191946.76999999862</v>
      </c>
      <c r="AE36" s="96">
        <v>-8625466.53236508</v>
      </c>
      <c r="AF36" s="97">
        <v>-1253154.2903412697</v>
      </c>
      <c r="AG36" s="97">
        <v>2910189.39</v>
      </c>
      <c r="AH36" s="98">
        <v>-6968431.4327063486</v>
      </c>
      <c r="AI36" s="99">
        <v>5264495.9672936499</v>
      </c>
      <c r="AJ36" s="82"/>
      <c r="AK36" s="96">
        <f t="shared" si="2"/>
        <v>0</v>
      </c>
      <c r="AM36" s="96">
        <f t="shared" si="3"/>
        <v>0</v>
      </c>
    </row>
    <row r="37" spans="1:39" ht="14.5" x14ac:dyDescent="0.35">
      <c r="A37" s="55">
        <v>1945</v>
      </c>
      <c r="B37" s="56" t="s">
        <v>143</v>
      </c>
      <c r="C37" s="57">
        <f>SUMIFS('Guelph 2019'!$F$9:$F$84,'Guelph 2019'!$Q$9:$Q$84,$A37)</f>
        <v>2974.39</v>
      </c>
      <c r="D37" s="57"/>
      <c r="E37" s="57">
        <f t="shared" si="0"/>
        <v>2974.39</v>
      </c>
      <c r="F37" s="57">
        <f>SUMIFS('Guelph 2019'!$G$9:$G$84,'Guelph 2019'!$Q$9:$Q$84,$A37)</f>
        <v>0</v>
      </c>
      <c r="G37" s="57">
        <f>SUMIFS('Guelph 2019'!$H$9:$H$84,'Guelph 2019'!$Q$9:$Q$84,$A37)</f>
        <v>0</v>
      </c>
      <c r="H37" s="58">
        <f t="shared" si="7"/>
        <v>2974.39</v>
      </c>
      <c r="I37" s="59"/>
      <c r="J37" s="57">
        <f>SUMIFS('Guelph 2019'!$K$9:$K$84,'Guelph 2019'!$Q$9:$Q$84,$A37)</f>
        <v>-2974.2</v>
      </c>
      <c r="K37" s="57"/>
      <c r="L37" s="57">
        <f t="shared" si="8"/>
        <v>-2974.2</v>
      </c>
      <c r="M37" s="57">
        <f>SUMIFS('Guelph 2019'!$L$9:$L$84,'Guelph 2019'!$Q$9:$Q$84,$A37)</f>
        <v>0</v>
      </c>
      <c r="N37" s="57">
        <f>SUMIFS('Guelph 2019'!$M$9:$M$84,'Guelph 2019'!$Q$9:$Q$84,$A37)</f>
        <v>0</v>
      </c>
      <c r="O37" s="58">
        <f t="shared" si="9"/>
        <v>-2974.2</v>
      </c>
      <c r="P37" s="60">
        <f t="shared" si="1"/>
        <v>0.19000000000005457</v>
      </c>
      <c r="Q37" s="61"/>
      <c r="R37" s="94">
        <v>1945</v>
      </c>
      <c r="S37" s="95" t="s">
        <v>143</v>
      </c>
      <c r="T37" s="96">
        <v>1363812.1790000002</v>
      </c>
      <c r="U37" s="137">
        <v>2974.39</v>
      </c>
      <c r="V37" s="96">
        <v>1.0000001639127731E-3</v>
      </c>
      <c r="W37" s="96">
        <v>1366786.5700000003</v>
      </c>
      <c r="X37" s="97">
        <v>278691.25</v>
      </c>
      <c r="Y37" s="97">
        <v>0</v>
      </c>
      <c r="Z37" s="98">
        <v>1645477.8200000003</v>
      </c>
      <c r="AA37" s="100"/>
      <c r="AB37" s="96">
        <v>-722165.29999999981</v>
      </c>
      <c r="AC37" s="137">
        <v>-2974.2</v>
      </c>
      <c r="AD37" s="96">
        <v>0</v>
      </c>
      <c r="AE37" s="96">
        <v>-725139.49999999977</v>
      </c>
      <c r="AF37" s="97">
        <v>-122166.82</v>
      </c>
      <c r="AG37" s="97">
        <v>0</v>
      </c>
      <c r="AH37" s="98">
        <v>-847306.31999999983</v>
      </c>
      <c r="AI37" s="99">
        <v>798171.50000000047</v>
      </c>
      <c r="AJ37" s="82"/>
      <c r="AK37" s="96">
        <f t="shared" si="2"/>
        <v>0</v>
      </c>
      <c r="AM37" s="96">
        <f t="shared" si="3"/>
        <v>0</v>
      </c>
    </row>
    <row r="38" spans="1:39" ht="14.5" x14ac:dyDescent="0.35">
      <c r="A38" s="55">
        <v>1950</v>
      </c>
      <c r="B38" s="56" t="s">
        <v>144</v>
      </c>
      <c r="C38" s="57">
        <f>SUMIFS('Guelph 2019'!$F$9:$F$84,'Guelph 2019'!$Q$9:$Q$84,$A38)</f>
        <v>0</v>
      </c>
      <c r="D38" s="57"/>
      <c r="E38" s="57">
        <f t="shared" si="0"/>
        <v>0</v>
      </c>
      <c r="F38" s="57">
        <f>SUMIFS('Guelph 2019'!$G$9:$G$84,'Guelph 2019'!$Q$9:$Q$84,$A38)</f>
        <v>0</v>
      </c>
      <c r="G38" s="57">
        <f>SUMIFS('Guelph 2019'!$H$9:$H$84,'Guelph 2019'!$Q$9:$Q$84,$A38)</f>
        <v>0</v>
      </c>
      <c r="H38" s="58">
        <f t="shared" si="7"/>
        <v>0</v>
      </c>
      <c r="I38" s="59"/>
      <c r="J38" s="57">
        <f>SUMIFS('Guelph 2019'!$K$9:$K$84,'Guelph 2019'!$Q$9:$Q$84,$A38)</f>
        <v>0</v>
      </c>
      <c r="K38" s="57"/>
      <c r="L38" s="57">
        <f t="shared" si="8"/>
        <v>0</v>
      </c>
      <c r="M38" s="57">
        <f>SUMIFS('Guelph 2019'!$L$9:$L$84,'Guelph 2019'!$Q$9:$Q$84,$A38)</f>
        <v>0</v>
      </c>
      <c r="N38" s="57">
        <f>SUMIFS('Guelph 2019'!$M$9:$M$84,'Guelph 2019'!$Q$9:$Q$84,$A38)</f>
        <v>0</v>
      </c>
      <c r="O38" s="58">
        <f t="shared" si="9"/>
        <v>0</v>
      </c>
      <c r="P38" s="60">
        <f t="shared" si="1"/>
        <v>0</v>
      </c>
      <c r="Q38" s="61"/>
      <c r="R38" s="94">
        <v>1950</v>
      </c>
      <c r="S38" s="95" t="s">
        <v>144</v>
      </c>
      <c r="T38" s="96">
        <v>0</v>
      </c>
      <c r="U38" s="137">
        <v>0</v>
      </c>
      <c r="V38" s="96">
        <v>0</v>
      </c>
      <c r="W38" s="96">
        <v>0</v>
      </c>
      <c r="X38" s="97">
        <v>0</v>
      </c>
      <c r="Y38" s="97">
        <v>0</v>
      </c>
      <c r="Z38" s="98">
        <v>0</v>
      </c>
      <c r="AA38" s="100"/>
      <c r="AB38" s="96">
        <v>0</v>
      </c>
      <c r="AC38" s="137">
        <v>0</v>
      </c>
      <c r="AD38" s="96">
        <v>0</v>
      </c>
      <c r="AE38" s="96">
        <v>0</v>
      </c>
      <c r="AF38" s="97">
        <v>0</v>
      </c>
      <c r="AG38" s="97">
        <v>0</v>
      </c>
      <c r="AH38" s="98">
        <v>0</v>
      </c>
      <c r="AI38" s="99">
        <v>0</v>
      </c>
      <c r="AJ38" s="82"/>
      <c r="AK38" s="96">
        <f t="shared" si="2"/>
        <v>0</v>
      </c>
      <c r="AM38" s="96">
        <f t="shared" si="3"/>
        <v>0</v>
      </c>
    </row>
    <row r="39" spans="1:39" ht="14.5" x14ac:dyDescent="0.35">
      <c r="A39" s="55">
        <v>1955</v>
      </c>
      <c r="B39" s="56" t="s">
        <v>145</v>
      </c>
      <c r="C39" s="57">
        <f>SUMIFS('Guelph 2019'!$F$9:$F$84,'Guelph 2019'!$Q$9:$Q$84,$A39)</f>
        <v>0</v>
      </c>
      <c r="D39" s="57"/>
      <c r="E39" s="57">
        <f t="shared" si="0"/>
        <v>0</v>
      </c>
      <c r="F39" s="57">
        <f>SUMIFS('Guelph 2019'!$G$9:$G$84,'Guelph 2019'!$Q$9:$Q$84,$A39)</f>
        <v>0</v>
      </c>
      <c r="G39" s="57">
        <f>SUMIFS('Guelph 2019'!$H$9:$H$84,'Guelph 2019'!$Q$9:$Q$84,$A39)</f>
        <v>0</v>
      </c>
      <c r="H39" s="58">
        <f t="shared" si="7"/>
        <v>0</v>
      </c>
      <c r="I39" s="59"/>
      <c r="J39" s="57">
        <f>SUMIFS('Guelph 2019'!$K$9:$K$84,'Guelph 2019'!$Q$9:$Q$84,$A39)</f>
        <v>0</v>
      </c>
      <c r="K39" s="57"/>
      <c r="L39" s="57">
        <f t="shared" si="8"/>
        <v>0</v>
      </c>
      <c r="M39" s="57">
        <f>SUMIFS('Guelph 2019'!$L$9:$L$84,'Guelph 2019'!$Q$9:$Q$84,$A39)</f>
        <v>0</v>
      </c>
      <c r="N39" s="57">
        <f>SUMIFS('Guelph 2019'!$M$9:$M$84,'Guelph 2019'!$Q$9:$Q$84,$A39)</f>
        <v>0</v>
      </c>
      <c r="O39" s="58">
        <f t="shared" si="9"/>
        <v>0</v>
      </c>
      <c r="P39" s="60">
        <f t="shared" si="1"/>
        <v>0</v>
      </c>
      <c r="Q39" s="61"/>
      <c r="R39" s="94">
        <v>1955</v>
      </c>
      <c r="S39" s="95" t="s">
        <v>145</v>
      </c>
      <c r="T39" s="96">
        <v>6242574.6099999994</v>
      </c>
      <c r="U39" s="137">
        <v>0</v>
      </c>
      <c r="V39" s="96">
        <v>6.0000000521540642E-2</v>
      </c>
      <c r="W39" s="96">
        <v>6242574.6699999999</v>
      </c>
      <c r="X39" s="97">
        <v>343826.74</v>
      </c>
      <c r="Y39" s="97">
        <v>0</v>
      </c>
      <c r="Z39" s="98">
        <v>6586401.4100000001</v>
      </c>
      <c r="AA39" s="100"/>
      <c r="AB39" s="96">
        <v>-4697607.0600000015</v>
      </c>
      <c r="AC39" s="137">
        <v>0</v>
      </c>
      <c r="AD39" s="96">
        <v>-0.15999999828636646</v>
      </c>
      <c r="AE39" s="96">
        <v>-4697607.22</v>
      </c>
      <c r="AF39" s="97">
        <v>-699966.42</v>
      </c>
      <c r="AG39" s="97">
        <v>0</v>
      </c>
      <c r="AH39" s="98">
        <v>-5397573.6399999997</v>
      </c>
      <c r="AI39" s="99">
        <v>1188827.7700000005</v>
      </c>
      <c r="AJ39" s="82"/>
      <c r="AK39" s="96">
        <f t="shared" si="2"/>
        <v>0</v>
      </c>
      <c r="AM39" s="96">
        <f t="shared" si="3"/>
        <v>0</v>
      </c>
    </row>
    <row r="40" spans="1:39" ht="14.5" x14ac:dyDescent="0.35">
      <c r="A40" s="55">
        <v>1960</v>
      </c>
      <c r="B40" s="56" t="s">
        <v>146</v>
      </c>
      <c r="C40" s="57">
        <f>SUMIFS('Guelph 2019'!$F$9:$F$84,'Guelph 2019'!$Q$9:$Q$84,$A40)</f>
        <v>977198.70000000019</v>
      </c>
      <c r="D40" s="57"/>
      <c r="E40" s="57">
        <f t="shared" si="0"/>
        <v>977198.70000000019</v>
      </c>
      <c r="F40" s="57">
        <f>SUMIFS('Guelph 2019'!$G$9:$G$84,'Guelph 2019'!$Q$9:$Q$84,$A40)</f>
        <v>39983.97</v>
      </c>
      <c r="G40" s="57">
        <f>SUMIFS('Guelph 2019'!$H$9:$H$84,'Guelph 2019'!$Q$9:$Q$84,$A40)</f>
        <v>0</v>
      </c>
      <c r="H40" s="58">
        <f t="shared" si="7"/>
        <v>1017182.6700000002</v>
      </c>
      <c r="I40" s="59"/>
      <c r="J40" s="57">
        <f>SUMIFS('Guelph 2019'!$K$9:$K$84,'Guelph 2019'!$Q$9:$Q$84,$A40)</f>
        <v>-501810.633658682</v>
      </c>
      <c r="K40" s="57"/>
      <c r="L40" s="57">
        <f t="shared" si="8"/>
        <v>-501810.633658682</v>
      </c>
      <c r="M40" s="57">
        <f>SUMIFS('Guelph 2019'!$L$9:$L$84,'Guelph 2019'!$Q$9:$Q$84,$A40)</f>
        <v>-37794.688151038157</v>
      </c>
      <c r="N40" s="57">
        <f>SUMIFS('Guelph 2019'!$M$9:$M$84,'Guelph 2019'!$Q$9:$Q$84,$A40)</f>
        <v>0</v>
      </c>
      <c r="O40" s="58">
        <f t="shared" si="9"/>
        <v>-539605.32180972013</v>
      </c>
      <c r="P40" s="60">
        <f t="shared" si="1"/>
        <v>477577.34819028003</v>
      </c>
      <c r="Q40" s="61"/>
      <c r="R40" s="94">
        <v>1960</v>
      </c>
      <c r="S40" s="95" t="s">
        <v>146</v>
      </c>
      <c r="T40" s="96">
        <v>3811380.54</v>
      </c>
      <c r="U40" s="137">
        <v>977198.70000000019</v>
      </c>
      <c r="V40" s="96">
        <v>-246757.6099999994</v>
      </c>
      <c r="W40" s="96">
        <v>4541821.6300000008</v>
      </c>
      <c r="X40" s="97">
        <v>2303135.7599999998</v>
      </c>
      <c r="Y40" s="97">
        <v>0</v>
      </c>
      <c r="Z40" s="98">
        <v>6844957.3900000006</v>
      </c>
      <c r="AA40" s="100"/>
      <c r="AB40" s="96">
        <v>-319089.60000000003</v>
      </c>
      <c r="AC40" s="137">
        <v>-501810.633658682</v>
      </c>
      <c r="AD40" s="96">
        <v>9714.039999999979</v>
      </c>
      <c r="AE40" s="96">
        <v>-811186.19365868205</v>
      </c>
      <c r="AF40" s="97">
        <v>-365061.10815103818</v>
      </c>
      <c r="AG40" s="97">
        <v>0</v>
      </c>
      <c r="AH40" s="98">
        <v>-1176247.3018097202</v>
      </c>
      <c r="AI40" s="99">
        <v>5668710.0881902799</v>
      </c>
      <c r="AJ40" s="82"/>
      <c r="AK40" s="96">
        <f t="shared" si="2"/>
        <v>0</v>
      </c>
      <c r="AM40" s="96">
        <f t="shared" si="3"/>
        <v>0</v>
      </c>
    </row>
    <row r="41" spans="1:39" ht="25" x14ac:dyDescent="0.35">
      <c r="A41" s="55">
        <v>1970</v>
      </c>
      <c r="B41" s="56" t="s">
        <v>147</v>
      </c>
      <c r="C41" s="57">
        <f>SUMIFS('Guelph 2019'!$F$9:$F$84,'Guelph 2019'!$Q$9:$Q$84,$A41)</f>
        <v>136371.49</v>
      </c>
      <c r="D41" s="57"/>
      <c r="E41" s="57">
        <f t="shared" si="0"/>
        <v>136371.49</v>
      </c>
      <c r="F41" s="57">
        <f>SUMIFS('Guelph 2019'!$G$9:$G$84,'Guelph 2019'!$Q$9:$Q$84,$A41)</f>
        <v>0</v>
      </c>
      <c r="G41" s="57">
        <f>SUMIFS('Guelph 2019'!$H$9:$H$84,'Guelph 2019'!$Q$9:$Q$84,$A41)</f>
        <v>0</v>
      </c>
      <c r="H41" s="58">
        <f t="shared" si="7"/>
        <v>136371.49</v>
      </c>
      <c r="I41" s="59"/>
      <c r="J41" s="57">
        <f>SUMIFS('Guelph 2019'!$K$9:$K$84,'Guelph 2019'!$Q$9:$Q$84,$A41)</f>
        <v>-95341.42802510169</v>
      </c>
      <c r="K41" s="57"/>
      <c r="L41" s="57">
        <f t="shared" si="8"/>
        <v>-95341.42802510169</v>
      </c>
      <c r="M41" s="57">
        <f>SUMIFS('Guelph 2019'!$L$9:$L$84,'Guelph 2019'!$Q$9:$Q$84,$A41)</f>
        <v>-9052.2387062754224</v>
      </c>
      <c r="N41" s="57">
        <f>SUMIFS('Guelph 2019'!$M$9:$M$84,'Guelph 2019'!$Q$9:$Q$84,$A41)</f>
        <v>0</v>
      </c>
      <c r="O41" s="58">
        <f t="shared" si="9"/>
        <v>-104393.66673137712</v>
      </c>
      <c r="P41" s="60">
        <f t="shared" si="1"/>
        <v>31977.823268622873</v>
      </c>
      <c r="Q41" s="61"/>
      <c r="R41" s="94">
        <v>1970</v>
      </c>
      <c r="S41" s="95" t="s">
        <v>147</v>
      </c>
      <c r="T41" s="96">
        <v>0</v>
      </c>
      <c r="U41" s="137">
        <v>136371.49</v>
      </c>
      <c r="V41" s="96">
        <v>0</v>
      </c>
      <c r="W41" s="96">
        <v>136371.49</v>
      </c>
      <c r="X41" s="97">
        <v>0</v>
      </c>
      <c r="Y41" s="97">
        <v>0</v>
      </c>
      <c r="Z41" s="98">
        <v>136371.49</v>
      </c>
      <c r="AA41" s="100"/>
      <c r="AB41" s="96">
        <v>0</v>
      </c>
      <c r="AC41" s="137">
        <v>-95341.42802510169</v>
      </c>
      <c r="AD41" s="96">
        <v>0</v>
      </c>
      <c r="AE41" s="96">
        <v>-95341.42802510169</v>
      </c>
      <c r="AF41" s="97">
        <v>-9052.2387062754224</v>
      </c>
      <c r="AG41" s="97">
        <v>0</v>
      </c>
      <c r="AH41" s="98">
        <v>-104393.66673137712</v>
      </c>
      <c r="AI41" s="99">
        <v>31977.823268622873</v>
      </c>
      <c r="AJ41" s="82"/>
      <c r="AK41" s="96">
        <f t="shared" si="2"/>
        <v>0</v>
      </c>
      <c r="AM41" s="96">
        <f t="shared" si="3"/>
        <v>0</v>
      </c>
    </row>
    <row r="42" spans="1:39" ht="14.5" x14ac:dyDescent="0.35">
      <c r="A42" s="55">
        <v>1975</v>
      </c>
      <c r="B42" s="56" t="s">
        <v>148</v>
      </c>
      <c r="C42" s="57">
        <f>SUMIFS('Guelph 2019'!$F$9:$F$84,'Guelph 2019'!$Q$9:$Q$84,$A42)</f>
        <v>0</v>
      </c>
      <c r="D42" s="57"/>
      <c r="E42" s="57">
        <f t="shared" si="0"/>
        <v>0</v>
      </c>
      <c r="F42" s="57">
        <f>SUMIFS('Guelph 2019'!$G$9:$G$84,'Guelph 2019'!$Q$9:$Q$84,$A42)</f>
        <v>0</v>
      </c>
      <c r="G42" s="57">
        <f>SUMIFS('Guelph 2019'!$H$9:$H$84,'Guelph 2019'!$Q$9:$Q$84,$A42)</f>
        <v>0</v>
      </c>
      <c r="H42" s="58">
        <f t="shared" si="7"/>
        <v>0</v>
      </c>
      <c r="I42" s="59"/>
      <c r="J42" s="57">
        <f>SUMIFS('Guelph 2019'!$K$9:$K$84,'Guelph 2019'!$Q$9:$Q$84,$A42)</f>
        <v>0</v>
      </c>
      <c r="K42" s="57"/>
      <c r="L42" s="57">
        <f t="shared" si="8"/>
        <v>0</v>
      </c>
      <c r="M42" s="57">
        <f>SUMIFS('Guelph 2019'!$L$9:$L$84,'Guelph 2019'!$Q$9:$Q$84,$A42)</f>
        <v>0</v>
      </c>
      <c r="N42" s="57">
        <f>SUMIFS('Guelph 2019'!$M$9:$M$84,'Guelph 2019'!$Q$9:$Q$84,$A42)</f>
        <v>0</v>
      </c>
      <c r="O42" s="58">
        <f t="shared" si="9"/>
        <v>0</v>
      </c>
      <c r="P42" s="60">
        <f t="shared" si="1"/>
        <v>0</v>
      </c>
      <c r="Q42" s="61"/>
      <c r="R42" s="94">
        <v>1975</v>
      </c>
      <c r="S42" s="95" t="s">
        <v>148</v>
      </c>
      <c r="T42" s="96">
        <v>0</v>
      </c>
      <c r="U42" s="137">
        <v>0</v>
      </c>
      <c r="V42" s="96">
        <v>0</v>
      </c>
      <c r="W42" s="96">
        <v>0</v>
      </c>
      <c r="X42" s="97">
        <v>0</v>
      </c>
      <c r="Y42" s="97">
        <v>0</v>
      </c>
      <c r="Z42" s="98">
        <v>0</v>
      </c>
      <c r="AA42" s="100"/>
      <c r="AB42" s="96">
        <v>0</v>
      </c>
      <c r="AC42" s="137">
        <v>0</v>
      </c>
      <c r="AD42" s="96">
        <v>0</v>
      </c>
      <c r="AE42" s="96">
        <v>0</v>
      </c>
      <c r="AF42" s="97">
        <v>0</v>
      </c>
      <c r="AG42" s="97">
        <v>0</v>
      </c>
      <c r="AH42" s="98">
        <v>0</v>
      </c>
      <c r="AI42" s="99">
        <v>0</v>
      </c>
      <c r="AJ42" s="82"/>
      <c r="AK42" s="96">
        <f t="shared" si="2"/>
        <v>0</v>
      </c>
      <c r="AM42" s="96">
        <f t="shared" si="3"/>
        <v>0</v>
      </c>
    </row>
    <row r="43" spans="1:39" ht="14.5" x14ac:dyDescent="0.35">
      <c r="A43" s="55">
        <v>1980</v>
      </c>
      <c r="B43" s="56" t="s">
        <v>149</v>
      </c>
      <c r="C43" s="57">
        <f>SUMIFS('Guelph 2019'!$F$9:$F$84,'Guelph 2019'!$Q$9:$Q$84,$A43)</f>
        <v>3321991.96</v>
      </c>
      <c r="D43" s="57"/>
      <c r="E43" s="57">
        <f t="shared" si="0"/>
        <v>3321991.96</v>
      </c>
      <c r="F43" s="57">
        <f>SUMIFS('Guelph 2019'!$G$9:$G$84,'Guelph 2019'!$Q$9:$Q$84,$A43)</f>
        <v>566672.42999999993</v>
      </c>
      <c r="G43" s="57">
        <f>SUMIFS('Guelph 2019'!$H$9:$H$84,'Guelph 2019'!$Q$9:$Q$84,$A43)</f>
        <v>0</v>
      </c>
      <c r="H43" s="58">
        <f t="shared" si="7"/>
        <v>3888664.3899999997</v>
      </c>
      <c r="I43" s="59"/>
      <c r="J43" s="57">
        <f>SUMIFS('Guelph 2019'!$K$9:$K$84,'Guelph 2019'!$Q$9:$Q$84,$A43)</f>
        <v>-1658633.3443333372</v>
      </c>
      <c r="K43" s="57"/>
      <c r="L43" s="57">
        <f t="shared" si="8"/>
        <v>-1658633.3443333372</v>
      </c>
      <c r="M43" s="57">
        <f>SUMIFS('Guelph 2019'!$L$9:$L$84,'Guelph 2019'!$Q$9:$Q$84,$A43)</f>
        <v>-268864.37366666662</v>
      </c>
      <c r="N43" s="57">
        <f>SUMIFS('Guelph 2019'!$M$9:$M$84,'Guelph 2019'!$Q$9:$Q$84,$A43)</f>
        <v>0</v>
      </c>
      <c r="O43" s="58">
        <f t="shared" si="9"/>
        <v>-1927497.7180000038</v>
      </c>
      <c r="P43" s="60">
        <f t="shared" si="1"/>
        <v>1961166.6719999958</v>
      </c>
      <c r="Q43" s="61"/>
      <c r="R43" s="94">
        <v>1980</v>
      </c>
      <c r="S43" s="95" t="s">
        <v>149</v>
      </c>
      <c r="T43" s="96">
        <v>32270378.289999995</v>
      </c>
      <c r="U43" s="137">
        <v>3321991.96</v>
      </c>
      <c r="V43" s="96">
        <v>0</v>
      </c>
      <c r="W43" s="96">
        <v>35592370.249999993</v>
      </c>
      <c r="X43" s="97">
        <v>1954730.8699999989</v>
      </c>
      <c r="Y43" s="97">
        <v>-48926.76</v>
      </c>
      <c r="Z43" s="98">
        <v>37498174.359999992</v>
      </c>
      <c r="AA43" s="100"/>
      <c r="AB43" s="96">
        <v>-15857682.520000003</v>
      </c>
      <c r="AC43" s="137">
        <v>-1658633.3443333372</v>
      </c>
      <c r="AD43" s="96">
        <v>-82365.129999997094</v>
      </c>
      <c r="AE43" s="96">
        <v>-17598680.994333334</v>
      </c>
      <c r="AF43" s="97">
        <v>-2321827.4436666663</v>
      </c>
      <c r="AG43" s="97">
        <v>31403.53</v>
      </c>
      <c r="AH43" s="98">
        <v>-19889104.908</v>
      </c>
      <c r="AI43" s="99">
        <v>17609069.451999992</v>
      </c>
      <c r="AJ43" s="82"/>
      <c r="AK43" s="96">
        <f t="shared" si="2"/>
        <v>0</v>
      </c>
      <c r="AM43" s="96">
        <f t="shared" si="3"/>
        <v>0</v>
      </c>
    </row>
    <row r="44" spans="1:39" ht="14.5" x14ac:dyDescent="0.35">
      <c r="A44" s="55">
        <v>1985</v>
      </c>
      <c r="B44" s="56" t="s">
        <v>150</v>
      </c>
      <c r="C44" s="57">
        <f>SUMIFS('Guelph 2019'!$F$9:$F$84,'Guelph 2019'!$Q$9:$Q$84,$A44)</f>
        <v>6555.22</v>
      </c>
      <c r="D44" s="57"/>
      <c r="E44" s="57">
        <f t="shared" si="0"/>
        <v>6555.22</v>
      </c>
      <c r="F44" s="57">
        <f>SUMIFS('Guelph 2019'!$G$9:$G$84,'Guelph 2019'!$Q$9:$Q$84,$A44)</f>
        <v>0</v>
      </c>
      <c r="G44" s="57">
        <f>SUMIFS('Guelph 2019'!$H$9:$H$84,'Guelph 2019'!$Q$9:$Q$84,$A44)</f>
        <v>0</v>
      </c>
      <c r="H44" s="58">
        <f t="shared" si="7"/>
        <v>6555.22</v>
      </c>
      <c r="I44" s="59"/>
      <c r="J44" s="57">
        <f>SUMIFS('Guelph 2019'!$K$9:$K$84,'Guelph 2019'!$Q$9:$Q$84,$A44)</f>
        <v>-6554.98</v>
      </c>
      <c r="K44" s="57"/>
      <c r="L44" s="57">
        <f t="shared" si="8"/>
        <v>-6554.98</v>
      </c>
      <c r="M44" s="57">
        <f>SUMIFS('Guelph 2019'!$L$9:$L$84,'Guelph 2019'!$Q$9:$Q$84,$A44)</f>
        <v>0</v>
      </c>
      <c r="N44" s="57">
        <f>SUMIFS('Guelph 2019'!$M$9:$M$84,'Guelph 2019'!$Q$9:$Q$84,$A44)</f>
        <v>0</v>
      </c>
      <c r="O44" s="58">
        <f t="shared" si="9"/>
        <v>-6554.98</v>
      </c>
      <c r="P44" s="60">
        <f t="shared" si="1"/>
        <v>0.24000000000069122</v>
      </c>
      <c r="Q44" s="61"/>
      <c r="R44" s="94">
        <v>1985</v>
      </c>
      <c r="S44" s="95" t="s">
        <v>150</v>
      </c>
      <c r="T44" s="96">
        <v>0</v>
      </c>
      <c r="U44" s="137">
        <v>6555.22</v>
      </c>
      <c r="V44" s="96">
        <v>0</v>
      </c>
      <c r="W44" s="96">
        <v>6555.22</v>
      </c>
      <c r="X44" s="97">
        <v>0</v>
      </c>
      <c r="Y44" s="97">
        <v>0</v>
      </c>
      <c r="Z44" s="98">
        <v>6555.22</v>
      </c>
      <c r="AA44" s="100"/>
      <c r="AB44" s="96">
        <v>0</v>
      </c>
      <c r="AC44" s="137">
        <v>-6554.98</v>
      </c>
      <c r="AD44" s="96">
        <v>0</v>
      </c>
      <c r="AE44" s="96">
        <v>-6554.98</v>
      </c>
      <c r="AF44" s="97">
        <v>0</v>
      </c>
      <c r="AG44" s="97">
        <v>0</v>
      </c>
      <c r="AH44" s="98">
        <v>-6554.98</v>
      </c>
      <c r="AI44" s="99">
        <v>0.24000000000069122</v>
      </c>
      <c r="AJ44" s="82"/>
      <c r="AK44" s="96">
        <f t="shared" si="2"/>
        <v>0</v>
      </c>
      <c r="AM44" s="96">
        <f t="shared" si="3"/>
        <v>0</v>
      </c>
    </row>
    <row r="45" spans="1:39" ht="14.5" x14ac:dyDescent="0.35">
      <c r="A45" s="55">
        <v>1990</v>
      </c>
      <c r="B45" s="80" t="s">
        <v>151</v>
      </c>
      <c r="C45" s="57">
        <f>SUMIFS('Guelph 2019'!$F$9:$F$84,'Guelph 2019'!$Q$9:$Q$84,$A45)</f>
        <v>0</v>
      </c>
      <c r="D45" s="57"/>
      <c r="E45" s="57">
        <f t="shared" si="0"/>
        <v>0</v>
      </c>
      <c r="F45" s="57">
        <f>SUMIFS('Guelph 2019'!$G$9:$G$84,'Guelph 2019'!$Q$9:$Q$84,$A45)</f>
        <v>0</v>
      </c>
      <c r="G45" s="57">
        <f>SUMIFS('Guelph 2019'!$H$9:$H$84,'Guelph 2019'!$Q$9:$Q$84,$A45)</f>
        <v>0</v>
      </c>
      <c r="H45" s="58">
        <f t="shared" si="7"/>
        <v>0</v>
      </c>
      <c r="I45" s="59"/>
      <c r="J45" s="57">
        <f>SUMIFS('Guelph 2019'!$K$9:$K$84,'Guelph 2019'!$Q$9:$Q$84,$A45)</f>
        <v>0</v>
      </c>
      <c r="K45" s="57"/>
      <c r="L45" s="57">
        <f t="shared" si="8"/>
        <v>0</v>
      </c>
      <c r="M45" s="57">
        <f>SUMIFS('Guelph 2019'!$L$9:$L$84,'Guelph 2019'!$Q$9:$Q$84,$A45)</f>
        <v>0</v>
      </c>
      <c r="N45" s="57">
        <f>SUMIFS('Guelph 2019'!$M$9:$M$84,'Guelph 2019'!$Q$9:$Q$84,$A45)</f>
        <v>0</v>
      </c>
      <c r="O45" s="58">
        <f t="shared" si="9"/>
        <v>0</v>
      </c>
      <c r="P45" s="60">
        <f t="shared" si="1"/>
        <v>0</v>
      </c>
      <c r="Q45" s="61"/>
      <c r="R45" s="94">
        <v>1990</v>
      </c>
      <c r="S45" s="102" t="s">
        <v>151</v>
      </c>
      <c r="T45" s="96">
        <v>0</v>
      </c>
      <c r="U45" s="137">
        <v>0</v>
      </c>
      <c r="V45" s="96">
        <v>0</v>
      </c>
      <c r="W45" s="96">
        <v>0</v>
      </c>
      <c r="X45" s="97">
        <v>0</v>
      </c>
      <c r="Y45" s="97">
        <v>0</v>
      </c>
      <c r="Z45" s="98">
        <v>0</v>
      </c>
      <c r="AA45" s="100"/>
      <c r="AB45" s="96">
        <v>0</v>
      </c>
      <c r="AC45" s="137">
        <v>0</v>
      </c>
      <c r="AD45" s="96">
        <v>0</v>
      </c>
      <c r="AE45" s="96">
        <v>0</v>
      </c>
      <c r="AF45" s="97">
        <v>0</v>
      </c>
      <c r="AG45" s="97">
        <v>0</v>
      </c>
      <c r="AH45" s="98">
        <v>0</v>
      </c>
      <c r="AI45" s="99">
        <v>0</v>
      </c>
      <c r="AJ45" s="82"/>
      <c r="AK45" s="96">
        <f t="shared" si="2"/>
        <v>0</v>
      </c>
      <c r="AM45" s="96">
        <f t="shared" si="3"/>
        <v>0</v>
      </c>
    </row>
    <row r="46" spans="1:39" ht="14.5" x14ac:dyDescent="0.35">
      <c r="A46" s="55">
        <v>1995</v>
      </c>
      <c r="B46" s="56" t="s">
        <v>152</v>
      </c>
      <c r="C46" s="57">
        <f>SUMIFS('Guelph 2019'!$F$9:$F$84,'Guelph 2019'!$Q$9:$Q$84,$A46)</f>
        <v>-25539471.899999999</v>
      </c>
      <c r="D46" s="57"/>
      <c r="E46" s="57">
        <f t="shared" si="0"/>
        <v>-25539471.899999999</v>
      </c>
      <c r="F46" s="57">
        <f>SUMIFS('Guelph 2019'!$G$9:$G$84,'Guelph 2019'!$Q$9:$Q$84,$A46)</f>
        <v>0</v>
      </c>
      <c r="G46" s="57">
        <f>SUMIFS('Guelph 2019'!$H$9:$H$84,'Guelph 2019'!$Q$9:$Q$84,$A46)</f>
        <v>0</v>
      </c>
      <c r="H46" s="58">
        <f t="shared" si="7"/>
        <v>-25539471.899999999</v>
      </c>
      <c r="I46" s="59"/>
      <c r="J46" s="57">
        <f>SUMIFS('Guelph 2019'!$K$9:$K$84,'Guelph 2019'!$Q$9:$Q$84,$A46)</f>
        <v>5861158.5467927298</v>
      </c>
      <c r="K46" s="57"/>
      <c r="L46" s="57">
        <f t="shared" si="8"/>
        <v>5861158.5467927298</v>
      </c>
      <c r="M46" s="57">
        <f>SUMIFS('Guelph 2019'!$L$9:$L$84,'Guelph 2019'!$Q$9:$Q$84,$A46)</f>
        <v>661296</v>
      </c>
      <c r="N46" s="57">
        <f>SUMIFS('Guelph 2019'!$M$9:$M$84,'Guelph 2019'!$Q$9:$Q$84,$A46)</f>
        <v>0</v>
      </c>
      <c r="O46" s="58">
        <f t="shared" si="9"/>
        <v>6522454.5467927298</v>
      </c>
      <c r="P46" s="60">
        <f t="shared" si="1"/>
        <v>-19017017.353207268</v>
      </c>
      <c r="Q46" s="61"/>
      <c r="R46" s="94">
        <v>1995</v>
      </c>
      <c r="S46" s="95" t="s">
        <v>152</v>
      </c>
      <c r="T46" s="96">
        <v>-240986781.16999999</v>
      </c>
      <c r="U46" s="137">
        <v>-25539471.899999999</v>
      </c>
      <c r="V46" s="96">
        <v>240986782.64999998</v>
      </c>
      <c r="W46" s="96">
        <v>-25539470.420000017</v>
      </c>
      <c r="X46" s="97">
        <v>0</v>
      </c>
      <c r="Y46" s="97">
        <v>0</v>
      </c>
      <c r="Z46" s="98">
        <v>-25539470.420000017</v>
      </c>
      <c r="AA46" s="100"/>
      <c r="AB46" s="96">
        <v>65393892.600000009</v>
      </c>
      <c r="AC46" s="137">
        <v>5861158.5467927298</v>
      </c>
      <c r="AD46" s="96">
        <v>-65393892.600000001</v>
      </c>
      <c r="AE46" s="96">
        <v>5861158.5467927381</v>
      </c>
      <c r="AF46" s="97">
        <v>661296</v>
      </c>
      <c r="AG46" s="97">
        <v>0</v>
      </c>
      <c r="AH46" s="98">
        <v>6522454.5467927381</v>
      </c>
      <c r="AI46" s="99">
        <v>-19017015.873207279</v>
      </c>
      <c r="AJ46" s="82"/>
      <c r="AK46" s="96">
        <f t="shared" si="2"/>
        <v>0</v>
      </c>
      <c r="AM46" s="96">
        <f t="shared" si="3"/>
        <v>0</v>
      </c>
    </row>
    <row r="47" spans="1:39" ht="14.5" x14ac:dyDescent="0.35">
      <c r="A47" s="55" t="s">
        <v>153</v>
      </c>
      <c r="B47" s="56" t="s">
        <v>154</v>
      </c>
      <c r="C47" s="57">
        <f>SUMIFS('Guelph 2019'!$F$9:$F$84,'Guelph 2019'!$Q$9:$Q$84,$A47)</f>
        <v>0</v>
      </c>
      <c r="D47" s="57"/>
      <c r="E47" s="57">
        <f t="shared" si="0"/>
        <v>0</v>
      </c>
      <c r="F47" s="57">
        <f>SUMIFS('Guelph 2019'!$G$9:$G$84,'Guelph 2019'!$Q$9:$Q$84,$A47)</f>
        <v>0</v>
      </c>
      <c r="G47" s="57">
        <f>SUMIFS('Guelph 2019'!$H$9:$H$84,'Guelph 2019'!$Q$9:$Q$84,$A47)</f>
        <v>0</v>
      </c>
      <c r="H47" s="58">
        <f t="shared" si="7"/>
        <v>0</v>
      </c>
      <c r="I47" s="59"/>
      <c r="J47" s="57">
        <f>SUMIFS('Guelph 2019'!$K$9:$K$84,'Guelph 2019'!$Q$9:$Q$84,$A47)</f>
        <v>0</v>
      </c>
      <c r="K47" s="57"/>
      <c r="L47" s="57">
        <f t="shared" si="8"/>
        <v>0</v>
      </c>
      <c r="M47" s="57">
        <f>SUMIFS('Guelph 2019'!$L$9:$L$84,'Guelph 2019'!$Q$9:$Q$84,$A47)</f>
        <v>0</v>
      </c>
      <c r="N47" s="57">
        <f>SUMIFS('Guelph 2019'!$M$9:$M$84,'Guelph 2019'!$Q$9:$Q$84,$A47)</f>
        <v>0</v>
      </c>
      <c r="O47" s="58">
        <f t="shared" si="9"/>
        <v>0</v>
      </c>
      <c r="P47" s="60">
        <f t="shared" si="1"/>
        <v>0</v>
      </c>
      <c r="Q47" s="61"/>
      <c r="R47" s="103" t="s">
        <v>153</v>
      </c>
      <c r="S47" s="104" t="s">
        <v>154</v>
      </c>
      <c r="T47" s="96">
        <v>-1026989.5</v>
      </c>
      <c r="U47" s="137">
        <v>0</v>
      </c>
      <c r="V47" s="96">
        <v>1026989.5</v>
      </c>
      <c r="W47" s="96">
        <v>0</v>
      </c>
      <c r="X47" s="97">
        <v>0</v>
      </c>
      <c r="Y47" s="97">
        <v>0</v>
      </c>
      <c r="Z47" s="98">
        <v>0</v>
      </c>
      <c r="AA47" s="100"/>
      <c r="AB47" s="96">
        <v>310349</v>
      </c>
      <c r="AC47" s="137">
        <v>0</v>
      </c>
      <c r="AD47" s="96">
        <v>-310349</v>
      </c>
      <c r="AE47" s="96">
        <v>0</v>
      </c>
      <c r="AF47" s="97">
        <v>0</v>
      </c>
      <c r="AG47" s="97">
        <v>0</v>
      </c>
      <c r="AH47" s="98">
        <v>0</v>
      </c>
      <c r="AI47" s="99">
        <v>0</v>
      </c>
      <c r="AJ47" s="82"/>
      <c r="AK47" s="96">
        <f t="shared" si="2"/>
        <v>0</v>
      </c>
      <c r="AM47" s="96">
        <f t="shared" si="3"/>
        <v>0</v>
      </c>
    </row>
    <row r="48" spans="1:39" ht="14.5" x14ac:dyDescent="0.35">
      <c r="A48" s="55">
        <v>2440</v>
      </c>
      <c r="B48" s="56" t="s">
        <v>155</v>
      </c>
      <c r="C48" s="57">
        <f>SUMIFS('Guelph 2019'!$F$9:$F$84,'Guelph 2019'!$Q$9:$Q$84,$A48)</f>
        <v>-31280336.210000001</v>
      </c>
      <c r="D48" s="57"/>
      <c r="E48" s="57">
        <f t="shared" si="0"/>
        <v>-31280336.210000001</v>
      </c>
      <c r="F48" s="57">
        <f>SUMIFS('Guelph 2019'!$G$9:$G$84,'Guelph 2019'!$Q$9:$Q$84,$A48)</f>
        <v>-2398386.33</v>
      </c>
      <c r="G48" s="57">
        <f>SUMIFS('Guelph 2019'!$H$9:$H$84,'Guelph 2019'!$Q$9:$Q$84,$A48)</f>
        <v>0</v>
      </c>
      <c r="H48" s="58">
        <f t="shared" si="7"/>
        <v>-33678722.539999999</v>
      </c>
      <c r="I48" s="59"/>
      <c r="J48" s="57">
        <f>SUMIFS('Guelph 2019'!$K$9:$K$84,'Guelph 2019'!$Q$9:$Q$84,$A48)</f>
        <v>4007769.2500000005</v>
      </c>
      <c r="K48" s="57"/>
      <c r="L48" s="57">
        <f t="shared" si="8"/>
        <v>4007769.2500000005</v>
      </c>
      <c r="M48" s="57">
        <f>SUMIFS('Guelph 2019'!$L$9:$L$84,'Guelph 2019'!$Q$9:$Q$84,$A48)</f>
        <v>833752.50083983771</v>
      </c>
      <c r="N48" s="57">
        <f>SUMIFS('Guelph 2019'!$M$9:$M$84,'Guelph 2019'!$Q$9:$Q$84,$A48)</f>
        <v>0</v>
      </c>
      <c r="O48" s="58">
        <f t="shared" si="9"/>
        <v>4841521.7508398378</v>
      </c>
      <c r="P48" s="60">
        <f t="shared" si="1"/>
        <v>-28837200.789160162</v>
      </c>
      <c r="Q48" s="61"/>
      <c r="R48" s="94">
        <v>2440</v>
      </c>
      <c r="S48" s="95" t="s">
        <v>182</v>
      </c>
      <c r="T48" s="96">
        <v>-387612323.00999999</v>
      </c>
      <c r="U48" s="137">
        <v>-31280336.210000001</v>
      </c>
      <c r="V48" s="96">
        <v>0.27999997138977051</v>
      </c>
      <c r="W48" s="96">
        <v>-418892658.94</v>
      </c>
      <c r="X48" s="97">
        <v>-45476459.659999996</v>
      </c>
      <c r="Y48" s="97">
        <v>725150.19000000006</v>
      </c>
      <c r="Z48" s="98">
        <v>-463643968.41000003</v>
      </c>
      <c r="AA48" s="100"/>
      <c r="AB48" s="96">
        <v>31291116.430000003</v>
      </c>
      <c r="AC48" s="137">
        <v>4007769.2500000005</v>
      </c>
      <c r="AD48" s="96">
        <v>169.84999999403954</v>
      </c>
      <c r="AE48" s="96">
        <v>35299055.530000001</v>
      </c>
      <c r="AF48" s="97">
        <v>11057051.170839839</v>
      </c>
      <c r="AG48" s="97">
        <v>-68056.23</v>
      </c>
      <c r="AH48" s="98">
        <v>46288050.470839843</v>
      </c>
      <c r="AI48" s="99">
        <v>-417355917.93916017</v>
      </c>
      <c r="AJ48" s="82"/>
      <c r="AK48" s="96">
        <f t="shared" si="2"/>
        <v>0</v>
      </c>
      <c r="AM48" s="96">
        <f t="shared" si="3"/>
        <v>0</v>
      </c>
    </row>
    <row r="49" spans="1:39" ht="26" x14ac:dyDescent="0.35">
      <c r="A49" s="55" t="s">
        <v>156</v>
      </c>
      <c r="B49" s="56" t="s">
        <v>157</v>
      </c>
      <c r="C49" s="57">
        <f>SUMIFS('Guelph 2019'!$F$9:$F$84,'Guelph 2019'!$Q$9:$Q$84,$A49)</f>
        <v>0</v>
      </c>
      <c r="D49" s="57"/>
      <c r="E49" s="57">
        <f t="shared" si="0"/>
        <v>0</v>
      </c>
      <c r="F49" s="57">
        <f>SUMIFS('Guelph 2019'!$G$9:$G$84,'Guelph 2019'!$Q$9:$Q$84,$A49)</f>
        <v>0</v>
      </c>
      <c r="G49" s="57">
        <f>SUMIFS('Guelph 2019'!$H$9:$H$84,'Guelph 2019'!$Q$9:$Q$84,$A49)</f>
        <v>0</v>
      </c>
      <c r="H49" s="58">
        <f t="shared" si="7"/>
        <v>0</v>
      </c>
      <c r="I49" s="59"/>
      <c r="J49" s="57">
        <f>SUMIFS('Guelph 2019'!$K$9:$K$84,'Guelph 2019'!$Q$9:$Q$84,$A49)</f>
        <v>0</v>
      </c>
      <c r="K49" s="57"/>
      <c r="L49" s="57">
        <f t="shared" si="8"/>
        <v>0</v>
      </c>
      <c r="M49" s="57">
        <f>SUMIFS('Guelph 2019'!$L$9:$L$84,'Guelph 2019'!$Q$9:$Q$84,$A49)</f>
        <v>0</v>
      </c>
      <c r="N49" s="57">
        <f>SUMIFS('Guelph 2019'!$M$9:$M$84,'Guelph 2019'!$Q$9:$Q$84,$A49)</f>
        <v>0</v>
      </c>
      <c r="O49" s="58">
        <f t="shared" si="9"/>
        <v>0</v>
      </c>
      <c r="P49" s="60">
        <f t="shared" si="1"/>
        <v>0</v>
      </c>
      <c r="Q49" s="61"/>
      <c r="R49" s="103" t="s">
        <v>156</v>
      </c>
      <c r="S49" s="105" t="s">
        <v>168</v>
      </c>
      <c r="T49" s="96">
        <v>-1273198.73</v>
      </c>
      <c r="U49" s="137">
        <v>0</v>
      </c>
      <c r="V49" s="96">
        <v>0</v>
      </c>
      <c r="W49" s="96">
        <v>-1273198.73</v>
      </c>
      <c r="X49" s="97">
        <v>0</v>
      </c>
      <c r="Y49" s="97">
        <v>0</v>
      </c>
      <c r="Z49" s="98">
        <v>-1273198.73</v>
      </c>
      <c r="AA49" s="100"/>
      <c r="AB49" s="96">
        <v>321044.47999999998</v>
      </c>
      <c r="AC49" s="137">
        <v>0</v>
      </c>
      <c r="AD49" s="96">
        <v>0</v>
      </c>
      <c r="AE49" s="96">
        <v>321044.47999999998</v>
      </c>
      <c r="AF49" s="97">
        <v>50945.96</v>
      </c>
      <c r="AG49" s="97">
        <v>0</v>
      </c>
      <c r="AH49" s="98">
        <v>371990.44</v>
      </c>
      <c r="AI49" s="99">
        <v>-901208.29</v>
      </c>
      <c r="AJ49" s="82"/>
      <c r="AK49" s="96">
        <f t="shared" si="2"/>
        <v>0</v>
      </c>
      <c r="AM49" s="96">
        <f t="shared" si="3"/>
        <v>0</v>
      </c>
    </row>
    <row r="50" spans="1:39" ht="14.5" x14ac:dyDescent="0.35">
      <c r="A50" s="55">
        <v>2005</v>
      </c>
      <c r="B50" s="56" t="s">
        <v>158</v>
      </c>
      <c r="C50" s="57">
        <f>SUMIFS('Guelph 2019'!$F$9:$F$84,'Guelph 2019'!$Q$9:$Q$84,$A50)</f>
        <v>0</v>
      </c>
      <c r="D50" s="57"/>
      <c r="E50" s="57">
        <f t="shared" si="0"/>
        <v>0</v>
      </c>
      <c r="F50" s="57">
        <f>SUMIFS('Guelph 2019'!$G$9:$G$84,'Guelph 2019'!$Q$9:$Q$84,$A50)</f>
        <v>0</v>
      </c>
      <c r="G50" s="57">
        <f>SUMIFS('Guelph 2019'!$H$9:$H$84,'Guelph 2019'!$Q$9:$Q$84,$A50)</f>
        <v>0</v>
      </c>
      <c r="H50" s="58">
        <f t="shared" si="7"/>
        <v>0</v>
      </c>
      <c r="I50" s="59"/>
      <c r="J50" s="57">
        <f>SUMIFS('Guelph 2019'!$K$9:$K$84,'Guelph 2019'!$Q$9:$Q$84,$A50)</f>
        <v>0</v>
      </c>
      <c r="K50" s="57"/>
      <c r="L50" s="57">
        <f t="shared" si="8"/>
        <v>0</v>
      </c>
      <c r="M50" s="57">
        <f>SUMIFS('Guelph 2019'!$L$9:$L$84,'Guelph 2019'!$Q$9:$Q$84,$A50)</f>
        <v>0</v>
      </c>
      <c r="N50" s="57">
        <f>SUMIFS('Guelph 2019'!$M$9:$M$84,'Guelph 2019'!$Q$9:$Q$84,$A50)</f>
        <v>0</v>
      </c>
      <c r="O50" s="58">
        <f t="shared" si="9"/>
        <v>0</v>
      </c>
      <c r="P50" s="60">
        <f t="shared" si="1"/>
        <v>0</v>
      </c>
      <c r="Q50" s="61"/>
      <c r="R50" s="103">
        <v>2005</v>
      </c>
      <c r="S50" s="106" t="s">
        <v>183</v>
      </c>
      <c r="T50" s="96">
        <v>18832445.66</v>
      </c>
      <c r="U50" s="137">
        <v>0</v>
      </c>
      <c r="V50" s="96">
        <v>0</v>
      </c>
      <c r="W50" s="96">
        <v>18832445.66</v>
      </c>
      <c r="X50" s="97">
        <v>2283957.58</v>
      </c>
      <c r="Y50" s="97">
        <v>-5850010.2999999998</v>
      </c>
      <c r="Z50" s="98">
        <v>15266392.940000001</v>
      </c>
      <c r="AA50" s="100"/>
      <c r="AB50" s="96">
        <v>-7087467.7800000003</v>
      </c>
      <c r="AC50" s="137">
        <v>0</v>
      </c>
      <c r="AD50" s="96">
        <v>0</v>
      </c>
      <c r="AE50" s="96">
        <v>-7087467.7800000003</v>
      </c>
      <c r="AF50" s="97">
        <v>-1368522.04</v>
      </c>
      <c r="AG50" s="97">
        <v>5850010.2999999998</v>
      </c>
      <c r="AH50" s="98">
        <v>-2605979.5200000005</v>
      </c>
      <c r="AI50" s="99">
        <v>12660413.420000002</v>
      </c>
      <c r="AJ50" s="82"/>
      <c r="AK50" s="96">
        <f t="shared" si="2"/>
        <v>0</v>
      </c>
      <c r="AM50" s="96">
        <f t="shared" si="3"/>
        <v>0</v>
      </c>
    </row>
    <row r="51" spans="1:39" ht="14.5" x14ac:dyDescent="0.35">
      <c r="A51" s="55"/>
      <c r="B51" s="56"/>
      <c r="C51" s="57"/>
      <c r="D51" s="57"/>
      <c r="E51" s="57"/>
      <c r="F51" s="57"/>
      <c r="G51" s="57"/>
      <c r="H51" s="58"/>
      <c r="I51" s="59"/>
      <c r="J51" s="57"/>
      <c r="K51" s="57"/>
      <c r="L51" s="57"/>
      <c r="M51" s="57"/>
      <c r="N51" s="57"/>
      <c r="O51" s="58"/>
      <c r="P51" s="60"/>
      <c r="Q51" s="61"/>
      <c r="R51" s="103">
        <v>2040</v>
      </c>
      <c r="S51" s="106" t="s">
        <v>140</v>
      </c>
      <c r="T51" s="96">
        <v>5089270.2699999996</v>
      </c>
      <c r="U51" s="137">
        <v>0</v>
      </c>
      <c r="V51" s="96">
        <v>-0.26999999955296516</v>
      </c>
      <c r="W51" s="96">
        <v>5089270</v>
      </c>
      <c r="X51" s="97">
        <v>-5089270</v>
      </c>
      <c r="Y51" s="97">
        <v>0</v>
      </c>
      <c r="Z51" s="98">
        <v>0</v>
      </c>
      <c r="AA51" s="100"/>
      <c r="AB51" s="96">
        <v>0</v>
      </c>
      <c r="AC51" s="137">
        <v>0</v>
      </c>
      <c r="AD51" s="96">
        <v>0</v>
      </c>
      <c r="AE51" s="96">
        <v>0</v>
      </c>
      <c r="AF51" s="97">
        <v>0</v>
      </c>
      <c r="AG51" s="97">
        <v>0</v>
      </c>
      <c r="AH51" s="98">
        <v>0</v>
      </c>
      <c r="AI51" s="99">
        <v>0</v>
      </c>
      <c r="AJ51" s="82"/>
      <c r="AK51" s="96">
        <f t="shared" si="2"/>
        <v>0</v>
      </c>
      <c r="AM51" s="96">
        <f t="shared" si="3"/>
        <v>0</v>
      </c>
    </row>
    <row r="52" spans="1:39" ht="14.5" x14ac:dyDescent="0.35">
      <c r="A52" s="55"/>
      <c r="B52" s="56"/>
      <c r="C52" s="57"/>
      <c r="D52" s="57"/>
      <c r="E52" s="57"/>
      <c r="F52" s="57"/>
      <c r="G52" s="57"/>
      <c r="H52" s="58"/>
      <c r="I52" s="59"/>
      <c r="J52" s="57"/>
      <c r="K52" s="57"/>
      <c r="L52" s="57"/>
      <c r="M52" s="57"/>
      <c r="N52" s="57"/>
      <c r="O52" s="58"/>
      <c r="P52" s="60"/>
      <c r="Q52" s="61"/>
      <c r="R52" s="103">
        <v>2050</v>
      </c>
      <c r="S52" s="106" t="s">
        <v>131</v>
      </c>
      <c r="T52" s="96">
        <v>10969934</v>
      </c>
      <c r="U52" s="137">
        <v>0</v>
      </c>
      <c r="V52" s="96">
        <v>0</v>
      </c>
      <c r="W52" s="96">
        <v>10969934</v>
      </c>
      <c r="X52" s="97">
        <v>-10969934</v>
      </c>
      <c r="Y52" s="97">
        <v>0</v>
      </c>
      <c r="Z52" s="98">
        <v>0</v>
      </c>
      <c r="AA52" s="100"/>
      <c r="AB52" s="96">
        <v>0</v>
      </c>
      <c r="AC52" s="137">
        <v>0</v>
      </c>
      <c r="AD52" s="96">
        <v>0</v>
      </c>
      <c r="AE52" s="96">
        <v>0</v>
      </c>
      <c r="AF52" s="97">
        <v>0</v>
      </c>
      <c r="AG52" s="97">
        <v>0</v>
      </c>
      <c r="AH52" s="98">
        <v>0</v>
      </c>
      <c r="AI52" s="99">
        <v>0</v>
      </c>
      <c r="AJ52" s="82"/>
      <c r="AK52" s="96">
        <f t="shared" si="2"/>
        <v>0</v>
      </c>
      <c r="AM52" s="96">
        <f t="shared" si="3"/>
        <v>0</v>
      </c>
    </row>
    <row r="53" spans="1:39" ht="14.5" x14ac:dyDescent="0.35">
      <c r="A53" s="55">
        <v>2075</v>
      </c>
      <c r="B53" s="56" t="s">
        <v>160</v>
      </c>
      <c r="C53" s="57">
        <f>SUMIFS('Guelph 2019'!$F$9:$F$84,'Guelph 2019'!$Q$9:$Q$84,$A53)</f>
        <v>1541997.72</v>
      </c>
      <c r="D53" s="57"/>
      <c r="E53" s="57">
        <f>C53+D53</f>
        <v>1541997.72</v>
      </c>
      <c r="F53" s="57">
        <f>SUMIFS('Guelph 2019'!$G$9:$G$84,'Guelph 2019'!$Q$9:$Q$84,$A53)</f>
        <v>0</v>
      </c>
      <c r="G53" s="57">
        <f>SUMIFS('Guelph 2019'!$H$9:$H$84,'Guelph 2019'!$Q$9:$Q$84,$A53)</f>
        <v>0</v>
      </c>
      <c r="H53" s="58">
        <f>E53+F53+G53</f>
        <v>1541997.72</v>
      </c>
      <c r="I53" s="59"/>
      <c r="J53" s="57">
        <f>SUMIFS('Guelph 2019'!$K$9:$K$84,'Guelph 2019'!$Q$9:$Q$84,$A53)</f>
        <v>-1350958.0437499997</v>
      </c>
      <c r="K53" s="57"/>
      <c r="L53" s="57">
        <f>SUM(J53:K53)</f>
        <v>-1350958.0437499997</v>
      </c>
      <c r="M53" s="57">
        <f>SUMIFS('Guelph 2019'!$L$9:$L$84,'Guelph 2019'!$Q$9:$Q$84,$A53)</f>
        <v>-26118.690178571425</v>
      </c>
      <c r="N53" s="57">
        <f>SUMIFS('Guelph 2019'!$M$9:$M$84,'Guelph 2019'!$Q$9:$Q$84,$A53)</f>
        <v>0</v>
      </c>
      <c r="O53" s="58">
        <f>L53+M53+N53</f>
        <v>-1377076.7339285712</v>
      </c>
      <c r="P53" s="60">
        <f>H53+O53</f>
        <v>164920.98607142875</v>
      </c>
      <c r="Q53" s="61"/>
      <c r="R53" s="103">
        <v>2075</v>
      </c>
      <c r="S53" s="106" t="s">
        <v>160</v>
      </c>
      <c r="T53" s="96">
        <v>0</v>
      </c>
      <c r="U53" s="137">
        <v>1541997.72</v>
      </c>
      <c r="V53" s="96">
        <v>0</v>
      </c>
      <c r="W53" s="96">
        <v>1541997.72</v>
      </c>
      <c r="X53" s="97">
        <v>0</v>
      </c>
      <c r="Y53" s="97">
        <v>0</v>
      </c>
      <c r="Z53" s="98">
        <v>1541997.72</v>
      </c>
      <c r="AA53" s="100"/>
      <c r="AB53" s="96">
        <v>0</v>
      </c>
      <c r="AC53" s="137">
        <v>-1350958.0437499997</v>
      </c>
      <c r="AD53" s="96">
        <v>0</v>
      </c>
      <c r="AE53" s="96">
        <v>-1350958.0437499997</v>
      </c>
      <c r="AF53" s="97">
        <v>-26118.690178571425</v>
      </c>
      <c r="AG53" s="97">
        <v>0</v>
      </c>
      <c r="AH53" s="98">
        <v>-1377076.7339285712</v>
      </c>
      <c r="AI53" s="99">
        <v>164920.98607142875</v>
      </c>
      <c r="AJ53" s="82"/>
      <c r="AK53" s="96">
        <f t="shared" si="2"/>
        <v>0</v>
      </c>
      <c r="AM53" s="96">
        <f t="shared" si="3"/>
        <v>0</v>
      </c>
    </row>
    <row r="54" spans="1:39" ht="14.5" x14ac:dyDescent="0.35">
      <c r="A54" s="64">
        <v>2055</v>
      </c>
      <c r="B54" s="56" t="s">
        <v>161</v>
      </c>
      <c r="C54" s="63">
        <f>SUMIFS('Guelph 2019'!$F$9:$F$84,'Guelph 2019'!$Q$9:$Q$84,$A54)</f>
        <v>4903822.1120850043</v>
      </c>
      <c r="D54" s="57"/>
      <c r="E54" s="57">
        <f>C54+D54</f>
        <v>4903822.1120850043</v>
      </c>
      <c r="F54" s="57">
        <f>SUMIFS('Guelph 2019'!$G$9:$G$84,'Guelph 2019'!$Q$9:$Q$84,$A54)</f>
        <v>-1904585.4100000001</v>
      </c>
      <c r="G54" s="57">
        <f>SUMIFS('Guelph 2019'!$H$9:$H$84,'Guelph 2019'!$Q$9:$Q$84,$A54)</f>
        <v>0</v>
      </c>
      <c r="H54" s="58">
        <f>E54+F54+G54</f>
        <v>2999236.7020850042</v>
      </c>
      <c r="I54" s="59"/>
      <c r="J54" s="57">
        <f>SUMIFS('Guelph 2019'!$K$9:$K$84,'Guelph 2019'!$Q$9:$Q$84,$A54)</f>
        <v>0</v>
      </c>
      <c r="K54" s="57"/>
      <c r="L54" s="57">
        <f>SUM(J54:K54)</f>
        <v>0</v>
      </c>
      <c r="M54" s="57">
        <f>SUMIFS('Guelph 2019'!$L$9:$L$84,'Guelph 2019'!$Q$9:$Q$84,$A54)</f>
        <v>0</v>
      </c>
      <c r="N54" s="57">
        <f>SUMIFS('Guelph 2019'!$M$9:$M$84,'Guelph 2019'!$Q$9:$Q$84,$A54)</f>
        <v>0</v>
      </c>
      <c r="O54" s="58">
        <f>L54+M54+N54</f>
        <v>0</v>
      </c>
      <c r="P54" s="60">
        <f>H54+O54</f>
        <v>2999236.7020850042</v>
      </c>
      <c r="Q54" s="61"/>
      <c r="R54" s="103">
        <v>2055</v>
      </c>
      <c r="S54" s="106" t="s">
        <v>161</v>
      </c>
      <c r="T54" s="96">
        <v>120009436.94999999</v>
      </c>
      <c r="U54" s="137">
        <v>4903822.1120850043</v>
      </c>
      <c r="V54" s="96">
        <v>-1.0000064969062805E-2</v>
      </c>
      <c r="W54" s="96">
        <v>124913259.05208492</v>
      </c>
      <c r="X54" s="97">
        <v>-1230856.7199999797</v>
      </c>
      <c r="Y54" s="97">
        <v>0</v>
      </c>
      <c r="Z54" s="98">
        <v>123682402.33208494</v>
      </c>
      <c r="AA54" s="100"/>
      <c r="AB54" s="96"/>
      <c r="AC54" s="137"/>
      <c r="AD54" s="96"/>
      <c r="AE54" s="96"/>
      <c r="AF54" s="97"/>
      <c r="AG54" s="97"/>
      <c r="AH54" s="98"/>
      <c r="AI54" s="99">
        <v>123682402.33208494</v>
      </c>
      <c r="AJ54" s="82"/>
      <c r="AK54" s="96">
        <f t="shared" si="2"/>
        <v>0</v>
      </c>
      <c r="AM54" s="96">
        <f t="shared" si="3"/>
        <v>0</v>
      </c>
    </row>
    <row r="55" spans="1:39" ht="14.5" x14ac:dyDescent="0.35">
      <c r="A55" s="64" t="s">
        <v>162</v>
      </c>
      <c r="B55" s="56" t="s">
        <v>163</v>
      </c>
      <c r="C55" s="57">
        <f>SUMIFS('Guelph 2019'!$F$9:$F$84,'Guelph 2019'!$Q$9:$Q$84,$A55)</f>
        <v>0</v>
      </c>
      <c r="D55" s="57"/>
      <c r="E55" s="57">
        <f>C55+D55</f>
        <v>0</v>
      </c>
      <c r="F55" s="57">
        <f>SUMIFS('Guelph 2019'!$G$9:$G$84,'Guelph 2019'!$Q$9:$Q$84,$A55)</f>
        <v>0</v>
      </c>
      <c r="G55" s="57">
        <f>SUMIFS('Guelph 2019'!$H$9:$H$84,'Guelph 2019'!$Q$9:$Q$84,$A55)</f>
        <v>0</v>
      </c>
      <c r="H55" s="58">
        <f>E55+F55+G55</f>
        <v>0</v>
      </c>
      <c r="I55" s="59"/>
      <c r="J55" s="57">
        <f>SUMIFS('Guelph 2019'!$K$9:$K$84,'Guelph 2019'!$Q$9:$Q$84,$A55)</f>
        <v>0</v>
      </c>
      <c r="K55" s="57"/>
      <c r="L55" s="57">
        <f>SUM(J55:K55)</f>
        <v>0</v>
      </c>
      <c r="M55" s="57">
        <f>SUMIFS('Guelph 2019'!$L$9:$L$84,'Guelph 2019'!$Q$9:$Q$84,$A55)</f>
        <v>0</v>
      </c>
      <c r="N55" s="57">
        <f>SUMIFS('Guelph 2019'!$M$9:$M$84,'Guelph 2019'!$Q$9:$Q$84,$A55)</f>
        <v>0</v>
      </c>
      <c r="O55" s="58">
        <f>L55+M55+N55</f>
        <v>0</v>
      </c>
      <c r="P55" s="60">
        <f>H55+O55</f>
        <v>0</v>
      </c>
      <c r="Q55" s="61"/>
      <c r="R55" s="103" t="s">
        <v>162</v>
      </c>
      <c r="S55" s="106" t="s">
        <v>163</v>
      </c>
      <c r="T55" s="96">
        <v>-4735165.3599999994</v>
      </c>
      <c r="U55" s="137">
        <v>0</v>
      </c>
      <c r="V55" s="96">
        <v>0</v>
      </c>
      <c r="W55" s="96">
        <v>-4735165.3599999994</v>
      </c>
      <c r="X55" s="97">
        <v>-966354.86000000057</v>
      </c>
      <c r="Y55" s="97">
        <v>0</v>
      </c>
      <c r="Z55" s="98">
        <v>-5701520.2199999997</v>
      </c>
      <c r="AA55" s="100"/>
      <c r="AB55" s="96"/>
      <c r="AC55" s="137"/>
      <c r="AD55" s="96"/>
      <c r="AE55" s="96"/>
      <c r="AF55" s="97"/>
      <c r="AG55" s="97"/>
      <c r="AH55" s="98"/>
      <c r="AI55" s="99">
        <v>-5701520.2199999997</v>
      </c>
      <c r="AJ55" s="82"/>
      <c r="AK55" s="96">
        <f t="shared" si="2"/>
        <v>0</v>
      </c>
      <c r="AM55" s="96">
        <f t="shared" si="3"/>
        <v>0</v>
      </c>
    </row>
    <row r="56" spans="1:39" s="375" customFormat="1" ht="14.5" x14ac:dyDescent="0.35">
      <c r="A56" s="365"/>
      <c r="B56" s="366" t="s">
        <v>164</v>
      </c>
      <c r="C56" s="367">
        <f>SUM(C11:C55)</f>
        <v>199620829.0191924</v>
      </c>
      <c r="D56" s="367"/>
      <c r="E56" s="367">
        <f>SUM(E11:E55)</f>
        <v>199620829.0191924</v>
      </c>
      <c r="F56" s="367">
        <f>SUM(F11:F55)</f>
        <v>10548435.49</v>
      </c>
      <c r="G56" s="367">
        <f>SUM(G11:G55)</f>
        <v>-127470.74</v>
      </c>
      <c r="H56" s="367">
        <f>SUM(H11:H55)</f>
        <v>210041793.76919243</v>
      </c>
      <c r="I56" s="368"/>
      <c r="J56" s="367">
        <f t="shared" ref="J56:P56" si="10">SUM(J11:J55)</f>
        <v>-54690399.818014249</v>
      </c>
      <c r="K56" s="367">
        <f t="shared" si="10"/>
        <v>0</v>
      </c>
      <c r="L56" s="367">
        <f t="shared" si="10"/>
        <v>-54690399.818014249</v>
      </c>
      <c r="M56" s="367">
        <f t="shared" si="10"/>
        <v>-6946847.9910918782</v>
      </c>
      <c r="N56" s="367">
        <f t="shared" si="10"/>
        <v>43799.88</v>
      </c>
      <c r="O56" s="367">
        <f t="shared" si="10"/>
        <v>-61593447.929106146</v>
      </c>
      <c r="P56" s="367">
        <f t="shared" si="10"/>
        <v>148448345.84008631</v>
      </c>
      <c r="Q56" s="369"/>
      <c r="R56" s="370"/>
      <c r="S56" s="371" t="s">
        <v>164</v>
      </c>
      <c r="T56" s="372">
        <v>3511851942.5489993</v>
      </c>
      <c r="U56" s="372">
        <v>199620829.0191924</v>
      </c>
      <c r="V56" s="372">
        <v>0.29441490396857262</v>
      </c>
      <c r="W56" s="372">
        <v>3711472771.8626065</v>
      </c>
      <c r="X56" s="372">
        <v>330061875.76658797</v>
      </c>
      <c r="Y56" s="372">
        <v>-68938123.25</v>
      </c>
      <c r="Z56" s="372">
        <v>3972596524.3791947</v>
      </c>
      <c r="AA56" s="373"/>
      <c r="AB56" s="372">
        <v>-753735408.29907155</v>
      </c>
      <c r="AC56" s="372">
        <v>-54690399.818014249</v>
      </c>
      <c r="AD56" s="372">
        <v>0.12907157093286514</v>
      </c>
      <c r="AE56" s="372">
        <v>-808425807.98801422</v>
      </c>
      <c r="AF56" s="372">
        <v>-136053011.21109182</v>
      </c>
      <c r="AG56" s="372">
        <v>54133460.500000015</v>
      </c>
      <c r="AH56" s="372">
        <v>-890345358.69910622</v>
      </c>
      <c r="AI56" s="372">
        <v>3082251165.680089</v>
      </c>
      <c r="AJ56" s="374"/>
      <c r="AK56" s="96">
        <f t="shared" si="2"/>
        <v>0</v>
      </c>
      <c r="AM56" s="96">
        <f t="shared" si="3"/>
        <v>0</v>
      </c>
    </row>
    <row r="57" spans="1:39" ht="25" x14ac:dyDescent="0.35">
      <c r="A57" s="55"/>
      <c r="B57" s="56"/>
      <c r="C57" s="57"/>
      <c r="D57" s="57"/>
      <c r="E57" s="57"/>
      <c r="F57" s="57"/>
      <c r="G57" s="57"/>
      <c r="H57" s="67"/>
      <c r="I57" s="59"/>
      <c r="J57" s="57"/>
      <c r="K57" s="57"/>
      <c r="L57" s="57"/>
      <c r="M57" s="57"/>
      <c r="N57" s="57"/>
      <c r="O57" s="58"/>
      <c r="P57" s="60"/>
      <c r="Q57" s="61"/>
      <c r="R57" s="103" t="s">
        <v>178</v>
      </c>
      <c r="S57" s="95" t="s">
        <v>179</v>
      </c>
      <c r="T57" s="96">
        <v>-1347208.5200000003</v>
      </c>
      <c r="U57" s="137">
        <v>0</v>
      </c>
      <c r="V57" s="96">
        <v>0</v>
      </c>
      <c r="W57" s="96">
        <v>-1347208.5200000003</v>
      </c>
      <c r="X57" s="97">
        <v>-6180.54</v>
      </c>
      <c r="Y57" s="97">
        <v>0</v>
      </c>
      <c r="Z57" s="98">
        <v>-1353389.0600000003</v>
      </c>
      <c r="AA57" s="100"/>
      <c r="AB57" s="96">
        <v>982809.94</v>
      </c>
      <c r="AC57" s="137">
        <v>0</v>
      </c>
      <c r="AD57" s="96">
        <v>0</v>
      </c>
      <c r="AE57" s="96">
        <v>982809.94</v>
      </c>
      <c r="AF57" s="97">
        <v>90616.99</v>
      </c>
      <c r="AG57" s="97">
        <v>-653637.35999999987</v>
      </c>
      <c r="AH57" s="98">
        <v>419789.57000000007</v>
      </c>
      <c r="AI57" s="99">
        <v>-933599.49000000022</v>
      </c>
      <c r="AJ57" s="82"/>
      <c r="AK57" s="96">
        <f t="shared" si="2"/>
        <v>0</v>
      </c>
      <c r="AM57" s="96">
        <f t="shared" si="3"/>
        <v>0</v>
      </c>
    </row>
    <row r="58" spans="1:39" ht="26" x14ac:dyDescent="0.35">
      <c r="A58" s="64">
        <v>2075</v>
      </c>
      <c r="B58" s="68" t="s">
        <v>165</v>
      </c>
      <c r="C58" s="57">
        <f>-C53</f>
        <v>-1541997.72</v>
      </c>
      <c r="D58" s="57">
        <f>-D53</f>
        <v>0</v>
      </c>
      <c r="E58" s="57">
        <f t="shared" ref="E58:E64" si="11">SUM(C58:D58)</f>
        <v>-1541997.72</v>
      </c>
      <c r="F58" s="57">
        <f>-F53</f>
        <v>0</v>
      </c>
      <c r="G58" s="57">
        <f>-G53</f>
        <v>0</v>
      </c>
      <c r="H58" s="67">
        <f t="shared" ref="H58:H64" si="12">E58+F58+G58</f>
        <v>-1541997.72</v>
      </c>
      <c r="I58" s="59"/>
      <c r="J58" s="57">
        <f>-J53</f>
        <v>1350958.0437499997</v>
      </c>
      <c r="K58" s="57">
        <f>-K53</f>
        <v>0</v>
      </c>
      <c r="L58" s="57">
        <f t="shared" ref="L58:L64" si="13">SUM(J58:K58)</f>
        <v>1350958.0437499997</v>
      </c>
      <c r="M58" s="57">
        <f>-M53</f>
        <v>26118.690178571425</v>
      </c>
      <c r="N58" s="57">
        <f>-N53</f>
        <v>0</v>
      </c>
      <c r="O58" s="58">
        <f>L58+M58+N58</f>
        <v>1377076.7339285712</v>
      </c>
      <c r="P58" s="60">
        <f t="shared" ref="P58:P64" si="14">H58+O58</f>
        <v>-164920.98607142875</v>
      </c>
      <c r="Q58" s="61"/>
      <c r="R58" s="103">
        <v>2075</v>
      </c>
      <c r="S58" s="105" t="s">
        <v>180</v>
      </c>
      <c r="T58" s="96">
        <v>0</v>
      </c>
      <c r="U58" s="137">
        <v>-1541997.72</v>
      </c>
      <c r="V58" s="96">
        <v>0</v>
      </c>
      <c r="W58" s="96">
        <v>-1541997.72</v>
      </c>
      <c r="X58" s="97">
        <v>0</v>
      </c>
      <c r="Y58" s="97">
        <v>0</v>
      </c>
      <c r="Z58" s="98">
        <v>-1541997.72</v>
      </c>
      <c r="AA58" s="100"/>
      <c r="AB58" s="96">
        <v>0</v>
      </c>
      <c r="AC58" s="137">
        <v>1350958.0437499997</v>
      </c>
      <c r="AD58" s="96">
        <v>0</v>
      </c>
      <c r="AE58" s="96">
        <v>1350958.0437499997</v>
      </c>
      <c r="AF58" s="97">
        <v>26118.690178571425</v>
      </c>
      <c r="AG58" s="97">
        <v>0</v>
      </c>
      <c r="AH58" s="98">
        <v>1377076.7339285712</v>
      </c>
      <c r="AI58" s="99">
        <v>-164920.98607142875</v>
      </c>
      <c r="AJ58" s="82"/>
      <c r="AK58" s="96">
        <f t="shared" si="2"/>
        <v>0</v>
      </c>
      <c r="AM58" s="96">
        <f t="shared" si="3"/>
        <v>0</v>
      </c>
    </row>
    <row r="59" spans="1:39" ht="26" x14ac:dyDescent="0.35">
      <c r="A59" s="64">
        <v>1865</v>
      </c>
      <c r="B59" s="68" t="s">
        <v>166</v>
      </c>
      <c r="C59" s="57">
        <f>-C27</f>
        <v>0</v>
      </c>
      <c r="D59" s="57">
        <f>-D27</f>
        <v>0</v>
      </c>
      <c r="E59" s="57">
        <f t="shared" si="11"/>
        <v>0</v>
      </c>
      <c r="F59" s="57">
        <f>-F27</f>
        <v>0</v>
      </c>
      <c r="G59" s="57">
        <f>-G27</f>
        <v>0</v>
      </c>
      <c r="H59" s="67">
        <f t="shared" si="12"/>
        <v>0</v>
      </c>
      <c r="I59" s="59"/>
      <c r="J59" s="57">
        <f>-J27</f>
        <v>0</v>
      </c>
      <c r="K59" s="57">
        <f>-K27</f>
        <v>0</v>
      </c>
      <c r="L59" s="57">
        <f t="shared" si="13"/>
        <v>0</v>
      </c>
      <c r="M59" s="57">
        <f>-M27</f>
        <v>0</v>
      </c>
      <c r="N59" s="57">
        <f>-N27</f>
        <v>0</v>
      </c>
      <c r="O59" s="58">
        <f>L59+M59+N59</f>
        <v>0</v>
      </c>
      <c r="P59" s="60">
        <f t="shared" si="14"/>
        <v>0</v>
      </c>
      <c r="Q59" s="61"/>
      <c r="R59" s="103">
        <v>1865</v>
      </c>
      <c r="S59" s="105" t="s">
        <v>166</v>
      </c>
      <c r="T59" s="96">
        <v>0</v>
      </c>
      <c r="U59" s="137">
        <v>0</v>
      </c>
      <c r="V59" s="96">
        <v>0</v>
      </c>
      <c r="W59" s="96">
        <v>0</v>
      </c>
      <c r="X59" s="97">
        <v>0</v>
      </c>
      <c r="Y59" s="97">
        <v>0</v>
      </c>
      <c r="Z59" s="98">
        <v>0</v>
      </c>
      <c r="AA59" s="100"/>
      <c r="AB59" s="96">
        <v>0</v>
      </c>
      <c r="AC59" s="137">
        <v>0</v>
      </c>
      <c r="AD59" s="96">
        <v>0</v>
      </c>
      <c r="AE59" s="96">
        <v>0</v>
      </c>
      <c r="AF59" s="97">
        <v>0</v>
      </c>
      <c r="AG59" s="97">
        <v>0</v>
      </c>
      <c r="AH59" s="98">
        <v>0</v>
      </c>
      <c r="AI59" s="99">
        <v>0</v>
      </c>
      <c r="AJ59" s="82"/>
      <c r="AK59" s="96">
        <f t="shared" si="2"/>
        <v>0</v>
      </c>
      <c r="AM59" s="96">
        <f t="shared" si="3"/>
        <v>0</v>
      </c>
    </row>
    <row r="60" spans="1:39" ht="14.5" x14ac:dyDescent="0.35">
      <c r="A60" s="64">
        <v>1875</v>
      </c>
      <c r="B60" s="68" t="s">
        <v>167</v>
      </c>
      <c r="C60" s="57">
        <f>-C28</f>
        <v>0</v>
      </c>
      <c r="D60" s="57">
        <f>-D28</f>
        <v>0</v>
      </c>
      <c r="E60" s="57">
        <f t="shared" si="11"/>
        <v>0</v>
      </c>
      <c r="F60" s="57">
        <f>-F28</f>
        <v>0</v>
      </c>
      <c r="G60" s="57">
        <f>-G28</f>
        <v>0</v>
      </c>
      <c r="H60" s="67">
        <f t="shared" si="12"/>
        <v>0</v>
      </c>
      <c r="I60" s="59"/>
      <c r="J60" s="57">
        <f>-J28</f>
        <v>0</v>
      </c>
      <c r="K60" s="57">
        <f>-K28</f>
        <v>0</v>
      </c>
      <c r="L60" s="57">
        <f t="shared" si="13"/>
        <v>0</v>
      </c>
      <c r="M60" s="57">
        <f>-M28</f>
        <v>0</v>
      </c>
      <c r="N60" s="57">
        <f>-N28</f>
        <v>0</v>
      </c>
      <c r="O60" s="58">
        <f>L60+M60+N60</f>
        <v>0</v>
      </c>
      <c r="P60" s="60">
        <f t="shared" si="14"/>
        <v>0</v>
      </c>
      <c r="Q60" s="66"/>
      <c r="R60" s="103">
        <v>1875</v>
      </c>
      <c r="S60" s="105" t="s">
        <v>167</v>
      </c>
      <c r="T60" s="96">
        <v>-2118900.58</v>
      </c>
      <c r="U60" s="137">
        <v>0</v>
      </c>
      <c r="V60" s="96">
        <v>1026989.5</v>
      </c>
      <c r="W60" s="96">
        <v>-1091911.08</v>
      </c>
      <c r="X60" s="97">
        <v>0</v>
      </c>
      <c r="Y60" s="97">
        <v>0</v>
      </c>
      <c r="Z60" s="98">
        <v>-1091911.08</v>
      </c>
      <c r="AA60" s="100"/>
      <c r="AB60" s="96">
        <v>667791.57000000007</v>
      </c>
      <c r="AC60" s="137">
        <v>0</v>
      </c>
      <c r="AD60" s="96">
        <v>-310348.92000000004</v>
      </c>
      <c r="AE60" s="96">
        <v>357442.65</v>
      </c>
      <c r="AF60" s="97">
        <v>38432.89</v>
      </c>
      <c r="AG60" s="97">
        <v>0</v>
      </c>
      <c r="AH60" s="98">
        <v>395875.54000000004</v>
      </c>
      <c r="AI60" s="99">
        <v>-696035.54</v>
      </c>
      <c r="AJ60" s="82"/>
      <c r="AK60" s="96">
        <f t="shared" si="2"/>
        <v>0</v>
      </c>
      <c r="AM60" s="96">
        <f t="shared" si="3"/>
        <v>0</v>
      </c>
    </row>
    <row r="61" spans="1:39" ht="26" x14ac:dyDescent="0.35">
      <c r="A61" s="64" t="s">
        <v>153</v>
      </c>
      <c r="B61" s="68" t="s">
        <v>154</v>
      </c>
      <c r="C61" s="57">
        <f>-C47</f>
        <v>0</v>
      </c>
      <c r="D61" s="57">
        <f>-D47</f>
        <v>0</v>
      </c>
      <c r="E61" s="57">
        <f t="shared" si="11"/>
        <v>0</v>
      </c>
      <c r="F61" s="57">
        <f>-F47</f>
        <v>0</v>
      </c>
      <c r="G61" s="57">
        <f>-G47</f>
        <v>0</v>
      </c>
      <c r="H61" s="67">
        <f t="shared" si="12"/>
        <v>0</v>
      </c>
      <c r="I61" s="59"/>
      <c r="J61" s="57">
        <f>-J47</f>
        <v>0</v>
      </c>
      <c r="K61" s="57">
        <f>-K47</f>
        <v>0</v>
      </c>
      <c r="L61" s="57">
        <f t="shared" si="13"/>
        <v>0</v>
      </c>
      <c r="M61" s="57">
        <f>-M47</f>
        <v>0</v>
      </c>
      <c r="N61" s="57">
        <f>-N47</f>
        <v>0</v>
      </c>
      <c r="O61" s="57">
        <f>-O47</f>
        <v>0</v>
      </c>
      <c r="P61" s="60">
        <f t="shared" si="14"/>
        <v>0</v>
      </c>
      <c r="Q61" s="61"/>
      <c r="R61" s="103" t="s">
        <v>153</v>
      </c>
      <c r="S61" s="105" t="s">
        <v>154</v>
      </c>
      <c r="T61" s="96">
        <v>1026989.5</v>
      </c>
      <c r="U61" s="137">
        <v>0</v>
      </c>
      <c r="V61" s="96">
        <v>-1026989.5</v>
      </c>
      <c r="W61" s="96">
        <v>0</v>
      </c>
      <c r="X61" s="97">
        <v>0</v>
      </c>
      <c r="Y61" s="97">
        <v>0</v>
      </c>
      <c r="Z61" s="98">
        <v>0</v>
      </c>
      <c r="AA61" s="100"/>
      <c r="AB61" s="96">
        <v>-310349</v>
      </c>
      <c r="AC61" s="137">
        <v>0</v>
      </c>
      <c r="AD61" s="96">
        <v>310349</v>
      </c>
      <c r="AE61" s="96">
        <v>0</v>
      </c>
      <c r="AF61" s="97">
        <v>0</v>
      </c>
      <c r="AG61" s="97">
        <v>0</v>
      </c>
      <c r="AH61" s="98">
        <v>0</v>
      </c>
      <c r="AI61" s="99">
        <v>0</v>
      </c>
      <c r="AJ61" s="82"/>
      <c r="AK61" s="96">
        <f t="shared" si="2"/>
        <v>0</v>
      </c>
      <c r="AM61" s="96">
        <f t="shared" si="3"/>
        <v>0</v>
      </c>
    </row>
    <row r="62" spans="1:39" ht="26" x14ac:dyDescent="0.35">
      <c r="A62" s="64" t="s">
        <v>156</v>
      </c>
      <c r="B62" s="68" t="s">
        <v>168</v>
      </c>
      <c r="C62" s="57">
        <f>-C49</f>
        <v>0</v>
      </c>
      <c r="D62" s="57">
        <f>-D49</f>
        <v>0</v>
      </c>
      <c r="E62" s="57">
        <f t="shared" si="11"/>
        <v>0</v>
      </c>
      <c r="F62" s="57">
        <f>-F49</f>
        <v>0</v>
      </c>
      <c r="G62" s="57">
        <f>-G49</f>
        <v>0</v>
      </c>
      <c r="H62" s="67">
        <f t="shared" si="12"/>
        <v>0</v>
      </c>
      <c r="I62" s="59"/>
      <c r="J62" s="57">
        <f>-J49</f>
        <v>0</v>
      </c>
      <c r="K62" s="57">
        <f>-K49</f>
        <v>0</v>
      </c>
      <c r="L62" s="57">
        <f t="shared" si="13"/>
        <v>0</v>
      </c>
      <c r="M62" s="57">
        <f>-M49</f>
        <v>0</v>
      </c>
      <c r="N62" s="57">
        <f>-N49</f>
        <v>0</v>
      </c>
      <c r="O62" s="58">
        <f>L62+M62+N62</f>
        <v>0</v>
      </c>
      <c r="P62" s="60">
        <f t="shared" si="14"/>
        <v>0</v>
      </c>
      <c r="Q62" s="61"/>
      <c r="R62" s="103" t="s">
        <v>156</v>
      </c>
      <c r="S62" s="105" t="s">
        <v>168</v>
      </c>
      <c r="T62" s="96">
        <v>1273198.73</v>
      </c>
      <c r="U62" s="137">
        <v>0</v>
      </c>
      <c r="V62" s="96">
        <v>0</v>
      </c>
      <c r="W62" s="96">
        <v>1273198.73</v>
      </c>
      <c r="X62" s="97">
        <v>0</v>
      </c>
      <c r="Y62" s="97">
        <v>0</v>
      </c>
      <c r="Z62" s="98">
        <v>1273198.73</v>
      </c>
      <c r="AA62" s="100"/>
      <c r="AB62" s="96">
        <v>-321044.47999999998</v>
      </c>
      <c r="AC62" s="137">
        <v>0</v>
      </c>
      <c r="AD62" s="96">
        <v>0</v>
      </c>
      <c r="AE62" s="96">
        <v>-321044.47999999998</v>
      </c>
      <c r="AF62" s="97">
        <v>-50945.96</v>
      </c>
      <c r="AG62" s="97">
        <v>0</v>
      </c>
      <c r="AH62" s="98">
        <v>-371990.44</v>
      </c>
      <c r="AI62" s="99">
        <v>901208.29</v>
      </c>
      <c r="AJ62" s="82"/>
      <c r="AK62" s="96">
        <f t="shared" si="2"/>
        <v>0</v>
      </c>
      <c r="AM62" s="96">
        <f t="shared" si="3"/>
        <v>0</v>
      </c>
    </row>
    <row r="63" spans="1:39" ht="16" customHeight="1" x14ac:dyDescent="0.35">
      <c r="A63" s="64">
        <v>2055</v>
      </c>
      <c r="B63" s="69" t="s">
        <v>161</v>
      </c>
      <c r="C63" s="57">
        <f>-C54</f>
        <v>-4903822.1120850043</v>
      </c>
      <c r="D63" s="57">
        <f>-D54</f>
        <v>0</v>
      </c>
      <c r="E63" s="57">
        <f t="shared" si="11"/>
        <v>-4903822.1120850043</v>
      </c>
      <c r="F63" s="57">
        <f t="shared" ref="F63:G64" si="15">-F54</f>
        <v>1904585.4100000001</v>
      </c>
      <c r="G63" s="57">
        <f t="shared" si="15"/>
        <v>0</v>
      </c>
      <c r="H63" s="67">
        <f t="shared" si="12"/>
        <v>-2999236.7020850042</v>
      </c>
      <c r="I63" s="59"/>
      <c r="J63" s="57">
        <f>-J54</f>
        <v>0</v>
      </c>
      <c r="K63" s="57">
        <f>-K54</f>
        <v>0</v>
      </c>
      <c r="L63" s="57">
        <f t="shared" si="13"/>
        <v>0</v>
      </c>
      <c r="M63" s="57">
        <f t="shared" ref="M63:N64" si="16">-M54</f>
        <v>0</v>
      </c>
      <c r="N63" s="57">
        <f t="shared" si="16"/>
        <v>0</v>
      </c>
      <c r="O63" s="58">
        <f>L63+M63+N63</f>
        <v>0</v>
      </c>
      <c r="P63" s="60">
        <f t="shared" si="14"/>
        <v>-2999236.7020850042</v>
      </c>
      <c r="Q63" s="61"/>
      <c r="R63" s="103">
        <v>2055</v>
      </c>
      <c r="S63" s="106" t="s">
        <v>161</v>
      </c>
      <c r="T63" s="96">
        <v>-120009436.94999999</v>
      </c>
      <c r="U63" s="137">
        <v>-4903822.1120850043</v>
      </c>
      <c r="V63" s="96">
        <v>1.0000064969062805E-2</v>
      </c>
      <c r="W63" s="96">
        <v>-124913259.05208492</v>
      </c>
      <c r="X63" s="97">
        <v>1230856.7199999797</v>
      </c>
      <c r="Y63" s="97">
        <v>0</v>
      </c>
      <c r="Z63" s="98">
        <v>-123682402.33208494</v>
      </c>
      <c r="AA63" s="100"/>
      <c r="AB63" s="96"/>
      <c r="AC63" s="137"/>
      <c r="AD63" s="96"/>
      <c r="AE63" s="96"/>
      <c r="AF63" s="97"/>
      <c r="AG63" s="97"/>
      <c r="AH63" s="98"/>
      <c r="AI63" s="99">
        <v>-123682402.33208494</v>
      </c>
      <c r="AJ63" s="82"/>
      <c r="AK63" s="96">
        <f t="shared" si="2"/>
        <v>0</v>
      </c>
      <c r="AM63" s="96">
        <f t="shared" si="3"/>
        <v>0</v>
      </c>
    </row>
    <row r="64" spans="1:39" ht="14.5" x14ac:dyDescent="0.35">
      <c r="A64" s="64" t="s">
        <v>162</v>
      </c>
      <c r="B64" s="69" t="s">
        <v>163</v>
      </c>
      <c r="C64" s="57">
        <f>-C55</f>
        <v>0</v>
      </c>
      <c r="D64" s="57">
        <f>-D55</f>
        <v>0</v>
      </c>
      <c r="E64" s="57">
        <f t="shared" si="11"/>
        <v>0</v>
      </c>
      <c r="F64" s="57">
        <f t="shared" si="15"/>
        <v>0</v>
      </c>
      <c r="G64" s="57">
        <f t="shared" si="15"/>
        <v>0</v>
      </c>
      <c r="H64" s="67">
        <f t="shared" si="12"/>
        <v>0</v>
      </c>
      <c r="I64" s="59"/>
      <c r="J64" s="57">
        <f>-J55</f>
        <v>0</v>
      </c>
      <c r="K64" s="57">
        <f>-K55</f>
        <v>0</v>
      </c>
      <c r="L64" s="57">
        <f t="shared" si="13"/>
        <v>0</v>
      </c>
      <c r="M64" s="57">
        <f t="shared" si="16"/>
        <v>0</v>
      </c>
      <c r="N64" s="57">
        <f t="shared" si="16"/>
        <v>0</v>
      </c>
      <c r="O64" s="58">
        <f>L64+M64+N64</f>
        <v>0</v>
      </c>
      <c r="P64" s="60">
        <f t="shared" si="14"/>
        <v>0</v>
      </c>
      <c r="Q64" s="61"/>
      <c r="R64" s="103" t="s">
        <v>162</v>
      </c>
      <c r="S64" s="106" t="s">
        <v>163</v>
      </c>
      <c r="T64" s="96">
        <v>4735165.3599999994</v>
      </c>
      <c r="U64" s="137">
        <v>0</v>
      </c>
      <c r="V64" s="96">
        <v>0</v>
      </c>
      <c r="W64" s="96">
        <v>4735165.3599999994</v>
      </c>
      <c r="X64" s="97">
        <v>966354.86000000057</v>
      </c>
      <c r="Y64" s="97">
        <v>0</v>
      </c>
      <c r="Z64" s="98">
        <v>5701520.2199999997</v>
      </c>
      <c r="AA64" s="100"/>
      <c r="AB64" s="96"/>
      <c r="AC64" s="137"/>
      <c r="AD64" s="96"/>
      <c r="AE64" s="96"/>
      <c r="AF64" s="97"/>
      <c r="AG64" s="97"/>
      <c r="AH64" s="98"/>
      <c r="AI64" s="99">
        <v>5701520.2199999997</v>
      </c>
      <c r="AJ64" s="82"/>
      <c r="AK64" s="96">
        <f t="shared" si="2"/>
        <v>0</v>
      </c>
      <c r="AM64" s="96">
        <f t="shared" si="3"/>
        <v>0</v>
      </c>
    </row>
    <row r="65" spans="1:40" ht="14.5" x14ac:dyDescent="0.35">
      <c r="A65" s="64"/>
      <c r="B65" s="70" t="s">
        <v>169</v>
      </c>
      <c r="C65" s="65">
        <f>SUM(C56:C64)</f>
        <v>193175009.18710738</v>
      </c>
      <c r="D65" s="65">
        <f>SUM(D56:D64)</f>
        <v>0</v>
      </c>
      <c r="E65" s="65">
        <f>SUM(E56:E64)</f>
        <v>193175009.18710738</v>
      </c>
      <c r="F65" s="65">
        <f t="shared" ref="F65:H65" si="17">SUM(F56:F64)</f>
        <v>12453020.9</v>
      </c>
      <c r="G65" s="65">
        <f t="shared" si="17"/>
        <v>-127470.74</v>
      </c>
      <c r="H65" s="65">
        <f t="shared" si="17"/>
        <v>205500559.34710741</v>
      </c>
      <c r="I65" s="59"/>
      <c r="J65" s="65">
        <f t="shared" ref="J65:P65" si="18">SUM(J56:J64)</f>
        <v>-53339441.774264246</v>
      </c>
      <c r="K65" s="65">
        <f t="shared" si="18"/>
        <v>0</v>
      </c>
      <c r="L65" s="65">
        <f t="shared" si="18"/>
        <v>-53339441.774264246</v>
      </c>
      <c r="M65" s="65">
        <f t="shared" si="18"/>
        <v>-6920729.3009133069</v>
      </c>
      <c r="N65" s="65">
        <f t="shared" si="18"/>
        <v>43799.88</v>
      </c>
      <c r="O65" s="65">
        <f t="shared" si="18"/>
        <v>-60216371.195177577</v>
      </c>
      <c r="P65" s="65">
        <f t="shared" si="18"/>
        <v>145284188.15192986</v>
      </c>
      <c r="Q65" s="61"/>
      <c r="R65" s="103"/>
      <c r="S65" s="107" t="s">
        <v>181</v>
      </c>
      <c r="T65" s="108">
        <v>3395411750.0889997</v>
      </c>
      <c r="U65" s="139">
        <v>193175009.18710738</v>
      </c>
      <c r="V65" s="108">
        <v>0.30441496893763542</v>
      </c>
      <c r="W65" s="108">
        <v>3588586759.5805221</v>
      </c>
      <c r="X65" s="108">
        <v>332252906.80658793</v>
      </c>
      <c r="Y65" s="108">
        <v>-68938123.25</v>
      </c>
      <c r="Z65" s="108">
        <v>3851901543.1371098</v>
      </c>
      <c r="AA65" s="100"/>
      <c r="AB65" s="108">
        <v>-752716200.26907146</v>
      </c>
      <c r="AC65" s="139">
        <v>-53339441.774264246</v>
      </c>
      <c r="AD65" s="108">
        <v>0.20907157089095563</v>
      </c>
      <c r="AE65" s="108">
        <v>-806055641.83426416</v>
      </c>
      <c r="AF65" s="108">
        <v>-135948788.60091326</v>
      </c>
      <c r="AG65" s="108">
        <v>53479823.140000015</v>
      </c>
      <c r="AH65" s="108">
        <v>-888524607.2951777</v>
      </c>
      <c r="AI65" s="108">
        <v>2963376935.8419323</v>
      </c>
      <c r="AJ65" s="82"/>
      <c r="AK65" s="96">
        <f t="shared" si="2"/>
        <v>0</v>
      </c>
      <c r="AM65" s="96">
        <f t="shared" si="3"/>
        <v>0</v>
      </c>
    </row>
    <row r="66" spans="1:40" ht="15.5" x14ac:dyDescent="0.35">
      <c r="A66" s="64"/>
      <c r="B66" s="71" t="s">
        <v>171</v>
      </c>
      <c r="C66" s="72"/>
      <c r="D66" s="72"/>
      <c r="E66" s="72"/>
      <c r="F66" s="72"/>
      <c r="G66" s="72"/>
      <c r="H66" s="72"/>
      <c r="I66" s="59"/>
      <c r="J66" s="73"/>
      <c r="K66" s="73"/>
      <c r="L66" s="73"/>
      <c r="M66" s="74"/>
      <c r="Q66" s="61"/>
      <c r="R66" s="103"/>
      <c r="S66" s="116" t="s">
        <v>184</v>
      </c>
      <c r="T66" s="117"/>
      <c r="U66" s="117"/>
      <c r="V66" s="117"/>
      <c r="W66" s="117"/>
      <c r="X66" s="117"/>
      <c r="Y66" s="117"/>
      <c r="Z66" s="117"/>
      <c r="AA66" s="100"/>
      <c r="AB66" s="109"/>
      <c r="AC66" s="117"/>
      <c r="AD66" s="109"/>
      <c r="AE66" s="109"/>
      <c r="AF66" s="110"/>
      <c r="AG66" s="82"/>
      <c r="AH66" s="111"/>
      <c r="AI66" s="112"/>
      <c r="AJ66" s="112"/>
      <c r="AK66" s="112"/>
      <c r="AL66" s="112"/>
      <c r="AM66" s="112"/>
      <c r="AN66" s="112"/>
    </row>
    <row r="67" spans="1:40" ht="14.5" x14ac:dyDescent="0.35">
      <c r="A67" s="64"/>
      <c r="B67" s="71" t="s">
        <v>170</v>
      </c>
      <c r="C67" s="72"/>
      <c r="D67" s="72"/>
      <c r="E67" s="72"/>
      <c r="F67" s="72"/>
      <c r="G67" s="72"/>
      <c r="H67" s="72"/>
      <c r="I67" s="59"/>
      <c r="J67" s="73"/>
      <c r="K67" s="73"/>
      <c r="L67" s="73"/>
      <c r="M67" s="65">
        <f>M65+M66</f>
        <v>-6920729.3009133069</v>
      </c>
      <c r="Q67" s="61"/>
      <c r="R67" s="103"/>
      <c r="S67" s="116" t="s">
        <v>170</v>
      </c>
      <c r="T67" s="117"/>
      <c r="U67" s="117"/>
      <c r="V67" s="117"/>
      <c r="W67" s="117"/>
      <c r="X67" s="117"/>
      <c r="Y67" s="117"/>
      <c r="Z67" s="117"/>
      <c r="AA67" s="100"/>
      <c r="AB67" s="109"/>
      <c r="AC67" s="117"/>
      <c r="AD67" s="109"/>
      <c r="AE67" s="109"/>
      <c r="AF67" s="108">
        <v>-135948788.60091326</v>
      </c>
      <c r="AG67" s="82"/>
      <c r="AH67" s="111"/>
      <c r="AI67" s="112"/>
      <c r="AJ67" s="112"/>
      <c r="AK67" s="112"/>
      <c r="AL67" s="112"/>
      <c r="AM67" s="112"/>
      <c r="AN67" s="112"/>
    </row>
    <row r="68" spans="1:40" x14ac:dyDescent="0.25">
      <c r="O68" s="39" t="s">
        <v>262</v>
      </c>
      <c r="P68" s="326">
        <f>+C65+J65</f>
        <v>139835567.41284314</v>
      </c>
      <c r="Q68" s="61"/>
      <c r="R68" s="81"/>
      <c r="S68" s="82"/>
      <c r="T68" s="113"/>
      <c r="U68" s="113"/>
      <c r="V68" s="113"/>
      <c r="W68" s="113"/>
      <c r="X68" s="113"/>
      <c r="Y68" s="113"/>
      <c r="Z68" s="113"/>
      <c r="AA68" s="100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</row>
    <row r="69" spans="1:40" ht="13" x14ac:dyDescent="0.3">
      <c r="J69" s="39" t="s">
        <v>172</v>
      </c>
      <c r="O69" s="327" t="s">
        <v>263</v>
      </c>
      <c r="P69" s="376">
        <f>AVERAGE(P65,P68)</f>
        <v>142559877.78238648</v>
      </c>
      <c r="Q69" s="66"/>
      <c r="R69" s="81"/>
      <c r="S69" s="82"/>
      <c r="T69" s="82"/>
      <c r="U69" s="82"/>
      <c r="V69" s="82"/>
      <c r="W69" s="82"/>
      <c r="X69" s="82"/>
      <c r="Y69" s="82"/>
      <c r="Z69" s="82"/>
      <c r="AA69" s="100"/>
      <c r="AB69" s="82" t="s">
        <v>185</v>
      </c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</row>
    <row r="70" spans="1:40" ht="14.5" x14ac:dyDescent="0.35">
      <c r="A70" s="64">
        <v>1930</v>
      </c>
      <c r="B70" s="69" t="s">
        <v>173</v>
      </c>
      <c r="C70" s="76"/>
      <c r="D70" s="76"/>
      <c r="E70" s="76"/>
      <c r="F70" s="76"/>
      <c r="G70" s="76"/>
      <c r="H70" s="76"/>
      <c r="I70" s="76"/>
      <c r="J70" s="76" t="s">
        <v>173</v>
      </c>
      <c r="K70" s="76"/>
      <c r="L70" s="76"/>
      <c r="M70" s="76"/>
      <c r="N70" s="77">
        <f>SUMIFS($M$11:$M$55,$A$11:$A$55,A70)+K34</f>
        <v>-461990.83474999998</v>
      </c>
      <c r="O70" s="75"/>
      <c r="P70" s="62"/>
      <c r="Q70" s="62"/>
      <c r="R70" s="103"/>
      <c r="S70" s="83" t="s">
        <v>173</v>
      </c>
      <c r="T70" s="84"/>
      <c r="U70" s="84"/>
      <c r="V70" s="84"/>
      <c r="W70" s="84"/>
      <c r="X70" s="84"/>
      <c r="Y70" s="84"/>
      <c r="Z70" s="84"/>
      <c r="AA70" s="100"/>
      <c r="AB70" s="84" t="s">
        <v>173</v>
      </c>
      <c r="AC70" s="84"/>
      <c r="AD70" s="84"/>
      <c r="AE70" s="84"/>
      <c r="AF70" s="84"/>
      <c r="AG70" s="114">
        <v>-5533628.264750001</v>
      </c>
      <c r="AH70" s="82"/>
      <c r="AI70" s="82"/>
      <c r="AJ70" s="82"/>
      <c r="AK70" s="82"/>
      <c r="AL70" s="82"/>
      <c r="AM70" s="82"/>
      <c r="AN70" s="82"/>
    </row>
    <row r="71" spans="1:40" ht="14.5" x14ac:dyDescent="0.35">
      <c r="A71" s="64">
        <v>1940</v>
      </c>
      <c r="B71" s="69" t="s">
        <v>67</v>
      </c>
      <c r="C71" s="76"/>
      <c r="D71" s="76"/>
      <c r="E71" s="76"/>
      <c r="F71" s="76"/>
      <c r="G71" s="76"/>
      <c r="H71" s="76"/>
      <c r="I71" s="76"/>
      <c r="J71" s="76" t="s">
        <v>67</v>
      </c>
      <c r="K71" s="76"/>
      <c r="L71" s="76"/>
      <c r="M71" s="76"/>
      <c r="N71" s="77">
        <f>SUMIFS($M$11:$M$55,$A$11:$A$55,A71)</f>
        <v>-68654.580341269844</v>
      </c>
      <c r="O71" s="75"/>
      <c r="P71" s="62"/>
      <c r="Q71" s="62"/>
      <c r="R71" s="103"/>
      <c r="S71" s="83" t="s">
        <v>67</v>
      </c>
      <c r="T71" s="84"/>
      <c r="U71" s="84"/>
      <c r="V71" s="84"/>
      <c r="W71" s="84"/>
      <c r="X71" s="84"/>
      <c r="Y71" s="84"/>
      <c r="Z71" s="84"/>
      <c r="AA71" s="100"/>
      <c r="AB71" s="84" t="s">
        <v>67</v>
      </c>
      <c r="AC71" s="84"/>
      <c r="AD71" s="84"/>
      <c r="AE71" s="84"/>
      <c r="AF71" s="84"/>
      <c r="AG71" s="114">
        <v>-1253154.2903412697</v>
      </c>
      <c r="AH71" s="82"/>
      <c r="AI71" s="82"/>
      <c r="AJ71" s="82"/>
      <c r="AK71" s="82"/>
      <c r="AL71" s="82"/>
      <c r="AM71" s="82"/>
      <c r="AN71" s="82"/>
    </row>
    <row r="72" spans="1:40" ht="14.5" x14ac:dyDescent="0.35">
      <c r="A72" s="64"/>
      <c r="B72" s="69" t="s">
        <v>95</v>
      </c>
      <c r="C72" s="76"/>
      <c r="D72" s="76"/>
      <c r="E72" s="76"/>
      <c r="F72" s="76"/>
      <c r="G72" s="76"/>
      <c r="H72" s="76"/>
      <c r="I72" s="76"/>
      <c r="J72" s="76" t="s">
        <v>95</v>
      </c>
      <c r="K72" s="76"/>
      <c r="L72" s="76"/>
      <c r="M72" s="76"/>
      <c r="N72" s="77">
        <v>0</v>
      </c>
      <c r="R72" s="103"/>
      <c r="S72" s="83" t="s">
        <v>95</v>
      </c>
      <c r="T72" s="84"/>
      <c r="U72" s="84"/>
      <c r="V72" s="84"/>
      <c r="W72" s="84"/>
      <c r="X72" s="84"/>
      <c r="Y72" s="84"/>
      <c r="Z72" s="84"/>
      <c r="AA72" s="100"/>
      <c r="AB72" s="84" t="s">
        <v>95</v>
      </c>
      <c r="AC72" s="84"/>
      <c r="AD72" s="84"/>
      <c r="AE72" s="84"/>
      <c r="AF72" s="84"/>
      <c r="AG72" s="114"/>
      <c r="AH72" s="82"/>
      <c r="AI72" s="82"/>
      <c r="AJ72" s="82"/>
      <c r="AK72" s="82"/>
      <c r="AL72" s="82"/>
      <c r="AM72" s="82"/>
      <c r="AN72" s="82"/>
    </row>
    <row r="73" spans="1:40" ht="13" x14ac:dyDescent="0.3">
      <c r="J73" s="333" t="s">
        <v>174</v>
      </c>
      <c r="K73" s="334"/>
      <c r="L73" s="334"/>
      <c r="M73" s="334"/>
      <c r="N73" s="78">
        <f>M67-N70-N71-N72</f>
        <v>-6390083.8858220363</v>
      </c>
      <c r="P73" s="62"/>
      <c r="R73" s="81"/>
      <c r="S73" s="82"/>
      <c r="T73" s="82"/>
      <c r="U73" s="82"/>
      <c r="V73" s="82"/>
      <c r="W73" s="82"/>
      <c r="X73" s="82"/>
      <c r="Y73" s="82"/>
      <c r="Z73" s="82"/>
      <c r="AA73" s="100"/>
      <c r="AB73" s="118" t="s">
        <v>174</v>
      </c>
      <c r="AC73" s="82"/>
      <c r="AD73" s="119"/>
      <c r="AE73" s="119"/>
      <c r="AF73" s="119"/>
      <c r="AG73" s="115">
        <v>-129162006.04582198</v>
      </c>
      <c r="AH73" s="82"/>
      <c r="AI73" s="82"/>
      <c r="AJ73" s="82"/>
      <c r="AK73" s="82"/>
      <c r="AL73" s="82"/>
      <c r="AM73" s="82"/>
      <c r="AN73" s="82"/>
    </row>
    <row r="74" spans="1:40" x14ac:dyDescent="0.25">
      <c r="O74" s="62"/>
      <c r="R74" s="81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</row>
    <row r="78" spans="1:40" x14ac:dyDescent="0.25">
      <c r="F78" s="79"/>
    </row>
  </sheetData>
  <mergeCells count="3">
    <mergeCell ref="T8:Z8"/>
    <mergeCell ref="J73:M73"/>
    <mergeCell ref="C8:H8"/>
  </mergeCells>
  <dataValidations count="1">
    <dataValidation type="list" allowBlank="1" showErrorMessage="1" error="Use the following date format when inserting a date:_x000a__x000a_Eg:  &quot;January 1, 2013&quot;" prompt="Use the following format eg: January 1, 2013" sqref="H5" xr:uid="{D8DFF54C-3A40-4727-A5AF-AFEFE3B22CD3}">
      <formula1>"CGAAP, MIFRS,USGAAP, ASPE"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38A1D-8FF5-4859-8197-CA1FC4388EEC}">
  <dimension ref="A2:R117"/>
  <sheetViews>
    <sheetView zoomScale="80" zoomScaleNormal="80" workbookViewId="0">
      <pane xSplit="5" ySplit="8" topLeftCell="F85" activePane="bottomRight" state="frozen"/>
      <selection pane="topRight" activeCell="F1" sqref="F1"/>
      <selection pane="bottomLeft" activeCell="A9" sqref="A9"/>
      <selection pane="bottomRight" activeCell="G48" sqref="G48"/>
    </sheetView>
  </sheetViews>
  <sheetFormatPr defaultColWidth="8.81640625" defaultRowHeight="14.5" x14ac:dyDescent="0.35"/>
  <cols>
    <col min="1" max="1" width="12.1796875" style="37" customWidth="1"/>
    <col min="2" max="2" width="52.54296875" style="2" bestFit="1" customWidth="1"/>
    <col min="3" max="3" width="17.54296875" style="2" bestFit="1" customWidth="1"/>
    <col min="4" max="4" width="26.453125" style="2" bestFit="1" customWidth="1"/>
    <col min="5" max="5" width="20" style="37" bestFit="1" customWidth="1"/>
    <col min="6" max="6" width="18.1796875" style="2" bestFit="1" customWidth="1"/>
    <col min="7" max="7" width="19.54296875" style="2" bestFit="1" customWidth="1"/>
    <col min="8" max="8" width="14.54296875" style="2" bestFit="1" customWidth="1"/>
    <col min="9" max="9" width="17.453125" style="2" customWidth="1"/>
    <col min="10" max="10" width="18.54296875" style="2" bestFit="1" customWidth="1"/>
    <col min="11" max="12" width="19.453125" style="2" bestFit="1" customWidth="1"/>
    <col min="13" max="13" width="19.54296875" style="2" bestFit="1" customWidth="1"/>
    <col min="14" max="14" width="19.54296875" style="2" customWidth="1"/>
    <col min="15" max="15" width="19.453125" style="2" bestFit="1" customWidth="1"/>
    <col min="16" max="16" width="20" style="2" bestFit="1" customWidth="1"/>
    <col min="17" max="17" width="10.1796875" style="2" customWidth="1"/>
    <col min="18" max="18" width="16.54296875" style="2" customWidth="1"/>
    <col min="19" max="16384" width="8.81640625" style="2"/>
  </cols>
  <sheetData>
    <row r="2" spans="1:17" ht="18.5" x14ac:dyDescent="0.45">
      <c r="A2" s="1"/>
      <c r="B2" s="1"/>
      <c r="C2" s="1"/>
      <c r="D2" s="1"/>
      <c r="E2" s="1"/>
      <c r="F2" s="337" t="s">
        <v>0</v>
      </c>
      <c r="G2" s="337"/>
      <c r="H2" s="337"/>
      <c r="I2" s="337"/>
      <c r="J2" s="337"/>
      <c r="K2" s="337"/>
      <c r="L2" s="337"/>
      <c r="M2" s="337"/>
      <c r="N2" s="337"/>
      <c r="O2" s="337"/>
      <c r="P2" s="337"/>
    </row>
    <row r="3" spans="1:17" ht="18.5" x14ac:dyDescent="0.45">
      <c r="A3" s="1"/>
      <c r="B3" s="1"/>
      <c r="C3" s="1"/>
      <c r="D3" s="1"/>
      <c r="E3" s="1"/>
      <c r="F3" s="338" t="s">
        <v>1</v>
      </c>
      <c r="G3" s="338"/>
      <c r="H3" s="338"/>
      <c r="I3" s="338"/>
      <c r="J3" s="338"/>
      <c r="K3" s="338"/>
      <c r="L3" s="338"/>
      <c r="M3" s="338"/>
      <c r="N3" s="338"/>
      <c r="O3" s="338"/>
      <c r="P3" s="338"/>
    </row>
    <row r="4" spans="1:17" ht="21.65" customHeight="1" x14ac:dyDescent="0.45">
      <c r="A4" s="3"/>
      <c r="B4" s="3"/>
      <c r="C4" s="3"/>
      <c r="D4" s="3"/>
      <c r="E4" s="3"/>
      <c r="F4" s="339" t="s">
        <v>2</v>
      </c>
      <c r="G4" s="339"/>
      <c r="H4" s="339"/>
      <c r="I4" s="339"/>
      <c r="J4" s="339"/>
      <c r="K4" s="339"/>
      <c r="L4" s="339"/>
      <c r="M4" s="339"/>
      <c r="N4" s="339"/>
      <c r="O4" s="339"/>
      <c r="P4" s="339"/>
    </row>
    <row r="5" spans="1:17" ht="21.5" thickBot="1" x14ac:dyDescent="0.55000000000000004">
      <c r="A5" s="4"/>
      <c r="B5" s="3"/>
      <c r="C5" s="3"/>
      <c r="D5" s="3"/>
      <c r="E5" s="3"/>
      <c r="F5" s="340" t="s">
        <v>3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7" s="5" customFormat="1" ht="14.15" customHeight="1" x14ac:dyDescent="0.3">
      <c r="A6" s="155"/>
      <c r="B6" s="156"/>
      <c r="C6" s="157"/>
      <c r="D6" s="158"/>
      <c r="E6" s="159"/>
      <c r="F6" s="342" t="s">
        <v>4</v>
      </c>
      <c r="G6" s="343"/>
      <c r="H6" s="343"/>
      <c r="I6" s="343"/>
      <c r="J6" s="344"/>
      <c r="K6" s="345" t="s">
        <v>5</v>
      </c>
      <c r="L6" s="345"/>
      <c r="M6" s="345"/>
      <c r="N6" s="345"/>
      <c r="O6" s="345"/>
      <c r="P6" s="160" t="s">
        <v>6</v>
      </c>
    </row>
    <row r="7" spans="1:17" s="9" customFormat="1" ht="13" x14ac:dyDescent="0.3">
      <c r="A7" s="161"/>
      <c r="B7" s="162"/>
      <c r="C7" s="6"/>
      <c r="D7" s="7"/>
      <c r="E7" s="8"/>
      <c r="F7" s="141" t="s">
        <v>7</v>
      </c>
      <c r="G7" s="142" t="s">
        <v>8</v>
      </c>
      <c r="H7" s="142"/>
      <c r="I7" s="142"/>
      <c r="J7" s="143" t="s">
        <v>9</v>
      </c>
      <c r="K7" s="142" t="s">
        <v>7</v>
      </c>
      <c r="L7" s="142"/>
      <c r="M7" s="142"/>
      <c r="N7" s="142"/>
      <c r="O7" s="142" t="s">
        <v>9</v>
      </c>
      <c r="P7" s="148" t="s">
        <v>10</v>
      </c>
    </row>
    <row r="8" spans="1:17" s="9" customFormat="1" ht="42.75" customHeight="1" x14ac:dyDescent="0.3">
      <c r="A8" s="163" t="s">
        <v>11</v>
      </c>
      <c r="B8" s="10" t="s">
        <v>12</v>
      </c>
      <c r="C8" s="178" t="s">
        <v>13</v>
      </c>
      <c r="D8" s="11" t="s">
        <v>14</v>
      </c>
      <c r="E8" s="12" t="s">
        <v>15</v>
      </c>
      <c r="F8" s="144" t="s">
        <v>16</v>
      </c>
      <c r="G8" s="145"/>
      <c r="H8" s="145" t="s">
        <v>17</v>
      </c>
      <c r="I8" s="146" t="s">
        <v>18</v>
      </c>
      <c r="J8" s="147" t="s">
        <v>16</v>
      </c>
      <c r="K8" s="145" t="s">
        <v>16</v>
      </c>
      <c r="L8" s="145" t="s">
        <v>8</v>
      </c>
      <c r="M8" s="145" t="s">
        <v>17</v>
      </c>
      <c r="N8" s="146" t="s">
        <v>18</v>
      </c>
      <c r="O8" s="145" t="s">
        <v>16</v>
      </c>
      <c r="P8" s="149" t="s">
        <v>19</v>
      </c>
      <c r="Q8" s="13" t="s">
        <v>20</v>
      </c>
    </row>
    <row r="9" spans="1:17" s="22" customFormat="1" x14ac:dyDescent="0.35">
      <c r="A9" s="164">
        <v>1200000</v>
      </c>
      <c r="B9" s="15" t="s">
        <v>21</v>
      </c>
      <c r="C9" s="16" t="s">
        <v>22</v>
      </c>
      <c r="D9" s="14" t="s">
        <v>22</v>
      </c>
      <c r="E9" s="17" t="s">
        <v>23</v>
      </c>
      <c r="F9" s="18">
        <v>4379382.8</v>
      </c>
      <c r="G9" s="18"/>
      <c r="H9" s="18"/>
      <c r="I9" s="19"/>
      <c r="J9" s="150">
        <f>SUM(F9:I9)</f>
        <v>4379382.8</v>
      </c>
      <c r="K9" s="20">
        <v>0</v>
      </c>
      <c r="L9" s="20"/>
      <c r="M9" s="20"/>
      <c r="N9" s="21"/>
      <c r="O9" s="150">
        <f>SUM(K9:N9)</f>
        <v>0</v>
      </c>
      <c r="P9" s="152">
        <f t="shared" ref="P9:P54" si="0">J9+O9</f>
        <v>4379382.8</v>
      </c>
      <c r="Q9" s="22">
        <v>1805</v>
      </c>
    </row>
    <row r="10" spans="1:17" s="22" customFormat="1" x14ac:dyDescent="0.35">
      <c r="A10" s="164">
        <v>1210000</v>
      </c>
      <c r="B10" s="15" t="s">
        <v>24</v>
      </c>
      <c r="C10" s="16" t="s">
        <v>22</v>
      </c>
      <c r="D10" s="14" t="s">
        <v>22</v>
      </c>
      <c r="E10" s="17" t="s">
        <v>23</v>
      </c>
      <c r="F10" s="18">
        <v>17602444.445</v>
      </c>
      <c r="G10" s="18">
        <v>240286.56</v>
      </c>
      <c r="H10" s="18"/>
      <c r="I10" s="19"/>
      <c r="J10" s="150">
        <f t="shared" ref="J10:J54" si="1">SUM(F10:I10)</f>
        <v>17842731.004999999</v>
      </c>
      <c r="K10" s="20">
        <v>-5618903.3357915832</v>
      </c>
      <c r="L10" s="20">
        <v>-770230.04132706299</v>
      </c>
      <c r="M10" s="20"/>
      <c r="N10" s="18"/>
      <c r="O10" s="150">
        <f t="shared" ref="O10:O54" si="2">SUM(K10:N10)</f>
        <v>-6389133.3771186462</v>
      </c>
      <c r="P10" s="153">
        <f t="shared" si="0"/>
        <v>11453597.627881352</v>
      </c>
      <c r="Q10" s="22">
        <v>1808</v>
      </c>
    </row>
    <row r="11" spans="1:17" s="22" customFormat="1" x14ac:dyDescent="0.35">
      <c r="A11" s="164">
        <v>1220100</v>
      </c>
      <c r="B11" s="15" t="s">
        <v>25</v>
      </c>
      <c r="C11" s="16" t="s">
        <v>26</v>
      </c>
      <c r="D11" s="14" t="s">
        <v>27</v>
      </c>
      <c r="E11" s="17" t="s">
        <v>23</v>
      </c>
      <c r="F11" s="18">
        <v>17715054.169999994</v>
      </c>
      <c r="G11" s="18">
        <v>207236.04</v>
      </c>
      <c r="H11" s="18"/>
      <c r="I11" s="19"/>
      <c r="J11" s="150">
        <f t="shared" si="1"/>
        <v>17922290.209999993</v>
      </c>
      <c r="K11" s="20">
        <v>-3264068.2358788643</v>
      </c>
      <c r="L11" s="20">
        <v>-458725.52962744038</v>
      </c>
      <c r="M11" s="20"/>
      <c r="N11" s="18"/>
      <c r="O11" s="150">
        <f t="shared" si="2"/>
        <v>-3722793.7655063048</v>
      </c>
      <c r="P11" s="153">
        <f t="shared" si="0"/>
        <v>14199496.444493689</v>
      </c>
      <c r="Q11" s="22">
        <v>1815</v>
      </c>
    </row>
    <row r="12" spans="1:17" s="22" customFormat="1" x14ac:dyDescent="0.35">
      <c r="A12" s="164">
        <v>1220200</v>
      </c>
      <c r="B12" s="15" t="s">
        <v>28</v>
      </c>
      <c r="C12" s="16" t="s">
        <v>29</v>
      </c>
      <c r="D12" s="14" t="s">
        <v>29</v>
      </c>
      <c r="E12" s="17" t="s">
        <v>23</v>
      </c>
      <c r="F12" s="18">
        <v>4324393.99</v>
      </c>
      <c r="G12" s="18">
        <v>6450</v>
      </c>
      <c r="H12" s="18"/>
      <c r="I12" s="19"/>
      <c r="J12" s="150">
        <f t="shared" si="1"/>
        <v>4330843.99</v>
      </c>
      <c r="K12" s="20">
        <v>-647543.73816800001</v>
      </c>
      <c r="L12" s="20">
        <v>-114067.81327255553</v>
      </c>
      <c r="M12" s="20"/>
      <c r="N12" s="18"/>
      <c r="O12" s="150">
        <f t="shared" si="2"/>
        <v>-761611.5514405556</v>
      </c>
      <c r="P12" s="153">
        <f t="shared" si="0"/>
        <v>3569232.4385594446</v>
      </c>
      <c r="Q12" s="22">
        <v>1820</v>
      </c>
    </row>
    <row r="13" spans="1:17" s="22" customFormat="1" x14ac:dyDescent="0.35">
      <c r="A13" s="164">
        <v>1230101</v>
      </c>
      <c r="B13" s="15" t="s">
        <v>30</v>
      </c>
      <c r="C13" s="16" t="s">
        <v>31</v>
      </c>
      <c r="D13" s="14" t="s">
        <v>32</v>
      </c>
      <c r="E13" s="17" t="s">
        <v>23</v>
      </c>
      <c r="F13" s="18">
        <v>28274255.869999997</v>
      </c>
      <c r="G13" s="18">
        <v>2831858.5</v>
      </c>
      <c r="H13" s="18"/>
      <c r="I13" s="19"/>
      <c r="J13" s="150">
        <f t="shared" si="1"/>
        <v>31106114.369999997</v>
      </c>
      <c r="K13" s="20">
        <v>-4612677.193221583</v>
      </c>
      <c r="L13" s="20">
        <v>-685184.77022914286</v>
      </c>
      <c r="M13" s="20"/>
      <c r="N13" s="18"/>
      <c r="O13" s="150">
        <f t="shared" si="2"/>
        <v>-5297861.9634507261</v>
      </c>
      <c r="P13" s="153">
        <f t="shared" si="0"/>
        <v>25808252.406549271</v>
      </c>
      <c r="Q13" s="22">
        <v>1830</v>
      </c>
    </row>
    <row r="14" spans="1:17" s="22" customFormat="1" x14ac:dyDescent="0.35">
      <c r="A14" s="164">
        <v>1230102</v>
      </c>
      <c r="B14" s="15" t="s">
        <v>33</v>
      </c>
      <c r="C14" s="16" t="s">
        <v>31</v>
      </c>
      <c r="D14" s="14" t="s">
        <v>32</v>
      </c>
      <c r="E14" s="17" t="s">
        <v>23</v>
      </c>
      <c r="F14" s="18">
        <v>18840096.969999999</v>
      </c>
      <c r="G14" s="18">
        <v>1440020.1</v>
      </c>
      <c r="H14" s="18"/>
      <c r="I14" s="19"/>
      <c r="J14" s="150">
        <f t="shared" si="1"/>
        <v>20280117.07</v>
      </c>
      <c r="K14" s="20">
        <v>-2906329.8104388211</v>
      </c>
      <c r="L14" s="20">
        <v>-396805.19481220929</v>
      </c>
      <c r="M14" s="20"/>
      <c r="N14" s="18"/>
      <c r="O14" s="150">
        <f t="shared" si="2"/>
        <v>-3303135.0052510304</v>
      </c>
      <c r="P14" s="153">
        <f t="shared" si="0"/>
        <v>16976982.064748969</v>
      </c>
      <c r="Q14" s="22">
        <v>1835</v>
      </c>
    </row>
    <row r="15" spans="1:17" s="22" customFormat="1" x14ac:dyDescent="0.35">
      <c r="A15" s="164">
        <v>1230201</v>
      </c>
      <c r="B15" s="15" t="s">
        <v>34</v>
      </c>
      <c r="C15" s="16" t="s">
        <v>31</v>
      </c>
      <c r="D15" s="14" t="s">
        <v>32</v>
      </c>
      <c r="E15" s="17" t="s">
        <v>23</v>
      </c>
      <c r="F15" s="18">
        <v>50521989.039999999</v>
      </c>
      <c r="G15" s="18">
        <v>3122398.5900000003</v>
      </c>
      <c r="H15" s="18"/>
      <c r="I15" s="19"/>
      <c r="J15" s="150">
        <f t="shared" si="1"/>
        <v>53644387.630000003</v>
      </c>
      <c r="K15" s="20">
        <v>-8467736.43095861</v>
      </c>
      <c r="L15" s="23">
        <v>-1102739.7702994938</v>
      </c>
      <c r="M15" s="20"/>
      <c r="N15" s="18"/>
      <c r="O15" s="150">
        <f t="shared" si="2"/>
        <v>-9570476.2012581043</v>
      </c>
      <c r="P15" s="153">
        <f t="shared" si="0"/>
        <v>44073911.428741902</v>
      </c>
      <c r="Q15" s="22">
        <v>1840</v>
      </c>
    </row>
    <row r="16" spans="1:17" s="22" customFormat="1" x14ac:dyDescent="0.35">
      <c r="A16" s="164">
        <v>1230202</v>
      </c>
      <c r="B16" s="15" t="s">
        <v>35</v>
      </c>
      <c r="C16" s="16" t="s">
        <v>31</v>
      </c>
      <c r="D16" s="14" t="s">
        <v>32</v>
      </c>
      <c r="E16" s="17" t="s">
        <v>23</v>
      </c>
      <c r="F16" s="18">
        <v>42359714.449999996</v>
      </c>
      <c r="G16" s="18">
        <v>2523423.11</v>
      </c>
      <c r="H16" s="18"/>
      <c r="I16" s="19"/>
      <c r="J16" s="150">
        <f t="shared" si="1"/>
        <v>44883137.559999995</v>
      </c>
      <c r="K16" s="20">
        <v>-10137515.58810075</v>
      </c>
      <c r="L16" s="20">
        <v>-1401069.7670118148</v>
      </c>
      <c r="M16" s="20"/>
      <c r="N16" s="18"/>
      <c r="O16" s="150">
        <f t="shared" si="2"/>
        <v>-11538585.355112564</v>
      </c>
      <c r="P16" s="153">
        <f t="shared" si="0"/>
        <v>33344552.204887431</v>
      </c>
      <c r="Q16" s="22">
        <v>1845</v>
      </c>
    </row>
    <row r="17" spans="1:18" s="22" customFormat="1" x14ac:dyDescent="0.35">
      <c r="A17" s="164">
        <v>1230301</v>
      </c>
      <c r="B17" s="15" t="s">
        <v>36</v>
      </c>
      <c r="C17" s="16" t="s">
        <v>37</v>
      </c>
      <c r="D17" s="14" t="s">
        <v>32</v>
      </c>
      <c r="E17" s="17" t="s">
        <v>23</v>
      </c>
      <c r="F17" s="18">
        <v>3740991.47</v>
      </c>
      <c r="G17" s="18">
        <v>421413.55</v>
      </c>
      <c r="H17" s="18"/>
      <c r="I17" s="19"/>
      <c r="J17" s="150">
        <f t="shared" si="1"/>
        <v>4162405.02</v>
      </c>
      <c r="K17" s="20">
        <v>-874831.2</v>
      </c>
      <c r="L17" s="20">
        <v>-125126.01261726362</v>
      </c>
      <c r="M17" s="20"/>
      <c r="N17" s="18"/>
      <c r="O17" s="150">
        <f t="shared" si="2"/>
        <v>-999957.21261726355</v>
      </c>
      <c r="P17" s="153">
        <f t="shared" si="0"/>
        <v>3162447.8073827364</v>
      </c>
      <c r="Q17" s="22">
        <v>1850</v>
      </c>
    </row>
    <row r="18" spans="1:18" s="22" customFormat="1" x14ac:dyDescent="0.35">
      <c r="A18" s="164">
        <v>1230302</v>
      </c>
      <c r="B18" s="15" t="s">
        <v>38</v>
      </c>
      <c r="C18" s="16" t="s">
        <v>37</v>
      </c>
      <c r="D18" s="14" t="s">
        <v>32</v>
      </c>
      <c r="E18" s="17" t="s">
        <v>23</v>
      </c>
      <c r="F18" s="18">
        <v>16405928.57</v>
      </c>
      <c r="G18" s="18">
        <v>1569770.44</v>
      </c>
      <c r="H18" s="18"/>
      <c r="I18" s="19"/>
      <c r="J18" s="150">
        <f t="shared" si="1"/>
        <v>17975699.010000002</v>
      </c>
      <c r="K18" s="20">
        <v>-3661561.9</v>
      </c>
      <c r="L18" s="20">
        <v>-511116.99252587144</v>
      </c>
      <c r="M18" s="20"/>
      <c r="N18" s="18"/>
      <c r="O18" s="150">
        <f t="shared" si="2"/>
        <v>-4172678.8925258713</v>
      </c>
      <c r="P18" s="153">
        <f t="shared" si="0"/>
        <v>13803020.117474131</v>
      </c>
      <c r="Q18" s="22">
        <v>1850</v>
      </c>
    </row>
    <row r="19" spans="1:18" s="22" customFormat="1" x14ac:dyDescent="0.35">
      <c r="A19" s="164">
        <v>1230401</v>
      </c>
      <c r="B19" s="15" t="s">
        <v>39</v>
      </c>
      <c r="C19" s="16" t="s">
        <v>40</v>
      </c>
      <c r="D19" s="14" t="s">
        <v>32</v>
      </c>
      <c r="E19" s="17" t="s">
        <v>23</v>
      </c>
      <c r="F19" s="18">
        <v>898167.53</v>
      </c>
      <c r="G19" s="18">
        <v>178324.84999999998</v>
      </c>
      <c r="H19" s="18"/>
      <c r="I19" s="19"/>
      <c r="J19" s="150">
        <f t="shared" si="1"/>
        <v>1076492.3799999999</v>
      </c>
      <c r="K19" s="20">
        <v>-64494.740000000078</v>
      </c>
      <c r="L19" s="20">
        <v>-16366.27269435095</v>
      </c>
      <c r="M19" s="20"/>
      <c r="N19" s="18"/>
      <c r="O19" s="150">
        <f t="shared" si="2"/>
        <v>-80861.012694351026</v>
      </c>
      <c r="P19" s="153">
        <f t="shared" si="0"/>
        <v>995631.36730564886</v>
      </c>
      <c r="Q19" s="22">
        <v>1855</v>
      </c>
    </row>
    <row r="20" spans="1:18" s="22" customFormat="1" x14ac:dyDescent="0.35">
      <c r="A20" s="164">
        <v>1230402</v>
      </c>
      <c r="B20" s="15" t="s">
        <v>41</v>
      </c>
      <c r="C20" s="16" t="s">
        <v>40</v>
      </c>
      <c r="D20" s="14" t="s">
        <v>32</v>
      </c>
      <c r="E20" s="17" t="s">
        <v>23</v>
      </c>
      <c r="F20" s="18">
        <v>8698183.8200000003</v>
      </c>
      <c r="G20" s="18">
        <v>531926.46000000008</v>
      </c>
      <c r="H20" s="18"/>
      <c r="I20" s="19"/>
      <c r="J20" s="150">
        <f t="shared" si="1"/>
        <v>9230110.2800000012</v>
      </c>
      <c r="K20" s="20">
        <v>-2529408.1683617891</v>
      </c>
      <c r="L20" s="20">
        <v>-349788.16649503331</v>
      </c>
      <c r="M20" s="20"/>
      <c r="N20" s="18"/>
      <c r="O20" s="150">
        <f t="shared" si="2"/>
        <v>-2879196.3348568222</v>
      </c>
      <c r="P20" s="153">
        <f t="shared" si="0"/>
        <v>6350913.945143179</v>
      </c>
      <c r="Q20" s="22">
        <v>1855</v>
      </c>
    </row>
    <row r="21" spans="1:18" s="22" customFormat="1" x14ac:dyDescent="0.35">
      <c r="A21" s="164">
        <v>1030400</v>
      </c>
      <c r="B21" s="15" t="s">
        <v>42</v>
      </c>
      <c r="C21" s="16" t="s">
        <v>40</v>
      </c>
      <c r="D21" s="14" t="s">
        <v>32</v>
      </c>
      <c r="E21" s="17" t="s">
        <v>23</v>
      </c>
      <c r="F21" s="18">
        <v>9415999.4100000001</v>
      </c>
      <c r="G21" s="18">
        <v>17863.719999999987</v>
      </c>
      <c r="H21" s="18">
        <v>-120483.24</v>
      </c>
      <c r="I21" s="19"/>
      <c r="J21" s="150">
        <f t="shared" si="1"/>
        <v>9313379.8900000006</v>
      </c>
      <c r="K21" s="20">
        <v>-3909156.2326127766</v>
      </c>
      <c r="L21" s="20">
        <v>-505732.28760979435</v>
      </c>
      <c r="M21" s="20">
        <v>38559.25</v>
      </c>
      <c r="N21" s="18"/>
      <c r="O21" s="150">
        <f t="shared" si="2"/>
        <v>-4376329.2702225707</v>
      </c>
      <c r="P21" s="153">
        <f t="shared" si="0"/>
        <v>4937050.6197774298</v>
      </c>
      <c r="Q21" s="22">
        <v>1860</v>
      </c>
    </row>
    <row r="22" spans="1:18" s="22" customFormat="1" x14ac:dyDescent="0.35">
      <c r="A22" s="164">
        <v>1030401</v>
      </c>
      <c r="B22" s="15" t="s">
        <v>43</v>
      </c>
      <c r="C22" s="16" t="s">
        <v>40</v>
      </c>
      <c r="D22" s="14" t="s">
        <v>32</v>
      </c>
      <c r="E22" s="17" t="s">
        <v>23</v>
      </c>
      <c r="F22" s="18">
        <v>7704900.5999999996</v>
      </c>
      <c r="G22" s="18">
        <v>388956.81</v>
      </c>
      <c r="H22" s="18"/>
      <c r="I22" s="19"/>
      <c r="J22" s="150">
        <f t="shared" si="1"/>
        <v>8093857.4099999992</v>
      </c>
      <c r="K22" s="20">
        <v>-3473831.87293114</v>
      </c>
      <c r="L22" s="20">
        <v>-449413.86647399468</v>
      </c>
      <c r="M22" s="20"/>
      <c r="N22" s="18"/>
      <c r="O22" s="150">
        <f t="shared" si="2"/>
        <v>-3923245.7394051347</v>
      </c>
      <c r="P22" s="153">
        <f t="shared" si="0"/>
        <v>4170611.6705948645</v>
      </c>
      <c r="Q22" s="22">
        <v>1860</v>
      </c>
    </row>
    <row r="23" spans="1:18" s="22" customFormat="1" x14ac:dyDescent="0.35">
      <c r="A23" s="164">
        <v>1030402</v>
      </c>
      <c r="B23" s="15" t="s">
        <v>44</v>
      </c>
      <c r="C23" s="16" t="s">
        <v>40</v>
      </c>
      <c r="D23" s="14" t="s">
        <v>32</v>
      </c>
      <c r="E23" s="17" t="s">
        <v>23</v>
      </c>
      <c r="F23" s="18">
        <v>417635.02</v>
      </c>
      <c r="G23" s="18"/>
      <c r="H23" s="18"/>
      <c r="I23" s="19"/>
      <c r="J23" s="150">
        <f t="shared" si="1"/>
        <v>417635.02</v>
      </c>
      <c r="K23" s="20">
        <v>-242419.80656831176</v>
      </c>
      <c r="L23" s="20">
        <v>-73408.115113400039</v>
      </c>
      <c r="M23" s="20"/>
      <c r="N23" s="18"/>
      <c r="O23" s="150">
        <f t="shared" si="2"/>
        <v>-315827.9216817118</v>
      </c>
      <c r="P23" s="153">
        <f t="shared" si="0"/>
        <v>101807.09831828822</v>
      </c>
      <c r="Q23" s="22">
        <v>1860</v>
      </c>
    </row>
    <row r="24" spans="1:18" s="22" customFormat="1" x14ac:dyDescent="0.35">
      <c r="A24" s="164">
        <v>1030403</v>
      </c>
      <c r="B24" s="15" t="s">
        <v>45</v>
      </c>
      <c r="C24" s="16" t="s">
        <v>40</v>
      </c>
      <c r="D24" s="14" t="s">
        <v>32</v>
      </c>
      <c r="E24" s="17" t="s">
        <v>23</v>
      </c>
      <c r="F24" s="18">
        <v>579379.48</v>
      </c>
      <c r="G24" s="18"/>
      <c r="H24" s="18"/>
      <c r="I24" s="19"/>
      <c r="J24" s="150">
        <f t="shared" si="1"/>
        <v>579379.48</v>
      </c>
      <c r="K24" s="20">
        <v>-579379.48</v>
      </c>
      <c r="L24" s="20">
        <v>0</v>
      </c>
      <c r="M24" s="20"/>
      <c r="N24" s="18"/>
      <c r="O24" s="150">
        <f t="shared" si="2"/>
        <v>-579379.48</v>
      </c>
      <c r="P24" s="153">
        <f t="shared" si="0"/>
        <v>0</v>
      </c>
      <c r="Q24" s="22">
        <v>1860</v>
      </c>
    </row>
    <row r="25" spans="1:18" s="22" customFormat="1" x14ac:dyDescent="0.35">
      <c r="A25" s="164">
        <v>1030404</v>
      </c>
      <c r="B25" s="15" t="s">
        <v>46</v>
      </c>
      <c r="C25" s="16" t="s">
        <v>40</v>
      </c>
      <c r="D25" s="14" t="s">
        <v>32</v>
      </c>
      <c r="E25" s="17" t="s">
        <v>23</v>
      </c>
      <c r="F25" s="18">
        <v>249856.68</v>
      </c>
      <c r="G25" s="18"/>
      <c r="H25" s="18"/>
      <c r="I25" s="19"/>
      <c r="J25" s="150">
        <f t="shared" si="1"/>
        <v>249856.68</v>
      </c>
      <c r="K25" s="20">
        <v>-145031.43925861525</v>
      </c>
      <c r="L25" s="20">
        <v>-43917.556878871379</v>
      </c>
      <c r="M25" s="20"/>
      <c r="N25" s="18"/>
      <c r="O25" s="150">
        <f t="shared" si="2"/>
        <v>-188948.99613748663</v>
      </c>
      <c r="P25" s="153">
        <f t="shared" si="0"/>
        <v>60907.683862513368</v>
      </c>
      <c r="Q25" s="22">
        <v>1860</v>
      </c>
    </row>
    <row r="26" spans="1:18" s="22" customFormat="1" x14ac:dyDescent="0.35">
      <c r="A26" s="164">
        <v>1030406</v>
      </c>
      <c r="B26" s="15" t="s">
        <v>47</v>
      </c>
      <c r="C26" s="16" t="s">
        <v>40</v>
      </c>
      <c r="D26" s="14" t="s">
        <v>32</v>
      </c>
      <c r="E26" s="17" t="s">
        <v>23</v>
      </c>
      <c r="F26" s="18">
        <v>34344.879999999997</v>
      </c>
      <c r="G26" s="18"/>
      <c r="H26" s="18"/>
      <c r="I26" s="19"/>
      <c r="J26" s="150">
        <f t="shared" si="1"/>
        <v>34344.879999999997</v>
      </c>
      <c r="K26" s="20">
        <v>-19935.778293237669</v>
      </c>
      <c r="L26" s="20">
        <v>-6036.8483460209563</v>
      </c>
      <c r="M26" s="20"/>
      <c r="N26" s="18"/>
      <c r="O26" s="150">
        <f t="shared" si="2"/>
        <v>-25972.626639258626</v>
      </c>
      <c r="P26" s="153">
        <f t="shared" si="0"/>
        <v>8372.2533607413716</v>
      </c>
      <c r="Q26" s="22">
        <v>1860</v>
      </c>
    </row>
    <row r="27" spans="1:18" s="22" customFormat="1" x14ac:dyDescent="0.35">
      <c r="A27" s="164">
        <v>1241401</v>
      </c>
      <c r="B27" s="15" t="s">
        <v>48</v>
      </c>
      <c r="C27" s="16" t="s">
        <v>49</v>
      </c>
      <c r="D27" s="14" t="s">
        <v>50</v>
      </c>
      <c r="E27" s="17" t="s">
        <v>23</v>
      </c>
      <c r="F27" s="18">
        <v>1062451.27</v>
      </c>
      <c r="G27" s="18"/>
      <c r="H27" s="18"/>
      <c r="I27" s="19"/>
      <c r="J27" s="150">
        <f t="shared" si="1"/>
        <v>1062451.27</v>
      </c>
      <c r="K27" s="20">
        <v>-897626.15874999994</v>
      </c>
      <c r="L27" s="20">
        <v>-22659.80901785714</v>
      </c>
      <c r="M27" s="20"/>
      <c r="N27" s="18"/>
      <c r="O27" s="150">
        <f t="shared" si="2"/>
        <v>-920285.96776785713</v>
      </c>
      <c r="P27" s="153">
        <f t="shared" si="0"/>
        <v>142165.30223214289</v>
      </c>
      <c r="Q27" s="22">
        <v>2075</v>
      </c>
      <c r="R27" s="24"/>
    </row>
    <row r="28" spans="1:18" s="22" customFormat="1" x14ac:dyDescent="0.35">
      <c r="A28" s="164">
        <v>1241402</v>
      </c>
      <c r="B28" s="15" t="s">
        <v>51</v>
      </c>
      <c r="C28" s="16" t="s">
        <v>49</v>
      </c>
      <c r="D28" s="14" t="s">
        <v>50</v>
      </c>
      <c r="E28" s="17" t="s">
        <v>23</v>
      </c>
      <c r="F28" s="18">
        <v>272945.96999999997</v>
      </c>
      <c r="G28" s="18"/>
      <c r="H28" s="18"/>
      <c r="I28" s="19"/>
      <c r="J28" s="150">
        <f t="shared" si="1"/>
        <v>272945.96999999997</v>
      </c>
      <c r="K28" s="20">
        <v>-262381.40687499999</v>
      </c>
      <c r="L28" s="20">
        <v>-1382.856607142857</v>
      </c>
      <c r="M28" s="20"/>
      <c r="N28" s="18"/>
      <c r="O28" s="150">
        <f t="shared" si="2"/>
        <v>-263764.26348214282</v>
      </c>
      <c r="P28" s="153">
        <f t="shared" si="0"/>
        <v>9181.7065178571502</v>
      </c>
      <c r="Q28" s="22">
        <v>2075</v>
      </c>
      <c r="R28" s="24"/>
    </row>
    <row r="29" spans="1:18" s="22" customFormat="1" x14ac:dyDescent="0.35">
      <c r="A29" s="164">
        <v>1241403</v>
      </c>
      <c r="B29" s="15" t="s">
        <v>52</v>
      </c>
      <c r="C29" s="16" t="s">
        <v>26</v>
      </c>
      <c r="D29" s="14" t="s">
        <v>50</v>
      </c>
      <c r="E29" s="17" t="s">
        <v>23</v>
      </c>
      <c r="F29" s="18">
        <v>1653833.7999999998</v>
      </c>
      <c r="G29" s="18"/>
      <c r="H29" s="18"/>
      <c r="I29" s="19"/>
      <c r="J29" s="150">
        <f t="shared" si="1"/>
        <v>1653833.7999999998</v>
      </c>
      <c r="K29" s="20">
        <v>-1562650.5237499999</v>
      </c>
      <c r="L29" s="20">
        <v>-11319.045892857146</v>
      </c>
      <c r="M29" s="20"/>
      <c r="N29" s="18"/>
      <c r="O29" s="150">
        <f t="shared" si="2"/>
        <v>-1573969.5696428572</v>
      </c>
      <c r="P29" s="153">
        <f t="shared" si="0"/>
        <v>79864.230357142631</v>
      </c>
      <c r="Q29" s="22">
        <v>1815</v>
      </c>
      <c r="R29" s="24"/>
    </row>
    <row r="30" spans="1:18" s="22" customFormat="1" x14ac:dyDescent="0.35">
      <c r="A30" s="164">
        <v>1241404</v>
      </c>
      <c r="B30" s="15" t="s">
        <v>53</v>
      </c>
      <c r="C30" s="16" t="s">
        <v>49</v>
      </c>
      <c r="D30" s="14" t="s">
        <v>50</v>
      </c>
      <c r="E30" s="17" t="s">
        <v>23</v>
      </c>
      <c r="F30" s="18">
        <v>206600.47999999998</v>
      </c>
      <c r="G30" s="18"/>
      <c r="H30" s="18"/>
      <c r="I30" s="19"/>
      <c r="J30" s="150">
        <f t="shared" si="1"/>
        <v>206600.47999999998</v>
      </c>
      <c r="K30" s="20">
        <v>-190950.47812499999</v>
      </c>
      <c r="L30" s="20">
        <v>-2076.0245535714284</v>
      </c>
      <c r="M30" s="20"/>
      <c r="N30" s="18"/>
      <c r="O30" s="150">
        <f t="shared" si="2"/>
        <v>-193026.50267857141</v>
      </c>
      <c r="P30" s="153">
        <f t="shared" si="0"/>
        <v>13573.977321428567</v>
      </c>
      <c r="Q30" s="22">
        <v>2075</v>
      </c>
      <c r="R30" s="24"/>
    </row>
    <row r="31" spans="1:18" s="22" customFormat="1" x14ac:dyDescent="0.35">
      <c r="A31" s="164">
        <v>1241405</v>
      </c>
      <c r="B31" s="15" t="s">
        <v>54</v>
      </c>
      <c r="C31" s="16" t="s">
        <v>40</v>
      </c>
      <c r="D31" s="14" t="s">
        <v>50</v>
      </c>
      <c r="E31" s="17" t="s">
        <v>23</v>
      </c>
      <c r="F31" s="18">
        <v>15161.77</v>
      </c>
      <c r="G31" s="18"/>
      <c r="H31" s="18"/>
      <c r="I31" s="19"/>
      <c r="J31" s="150">
        <f t="shared" si="1"/>
        <v>15161.77</v>
      </c>
      <c r="K31" s="20">
        <v>-14043.209375</v>
      </c>
      <c r="L31" s="20">
        <v>-148.38294642857161</v>
      </c>
      <c r="M31" s="20"/>
      <c r="N31" s="18"/>
      <c r="O31" s="150">
        <f t="shared" si="2"/>
        <v>-14191.592321428572</v>
      </c>
      <c r="P31" s="153">
        <f t="shared" si="0"/>
        <v>970.17767857142826</v>
      </c>
      <c r="Q31" s="22">
        <v>1860</v>
      </c>
      <c r="R31" s="24"/>
    </row>
    <row r="32" spans="1:18" s="22" customFormat="1" x14ac:dyDescent="0.35">
      <c r="A32" s="164">
        <v>1241406</v>
      </c>
      <c r="B32" s="15" t="s">
        <v>55</v>
      </c>
      <c r="C32" s="16" t="s">
        <v>56</v>
      </c>
      <c r="D32" s="14" t="s">
        <v>57</v>
      </c>
      <c r="E32" s="17" t="s">
        <v>23</v>
      </c>
      <c r="F32" s="18">
        <v>705428</v>
      </c>
      <c r="G32" s="18"/>
      <c r="H32" s="18"/>
      <c r="I32" s="19"/>
      <c r="J32" s="150">
        <f t="shared" si="1"/>
        <v>705428</v>
      </c>
      <c r="K32" s="20">
        <v>-269371.54253487248</v>
      </c>
      <c r="L32" s="20">
        <v>-33117.642203419113</v>
      </c>
      <c r="M32" s="20"/>
      <c r="N32" s="18"/>
      <c r="O32" s="150">
        <f t="shared" si="2"/>
        <v>-302489.1847382916</v>
      </c>
      <c r="P32" s="153">
        <f t="shared" si="0"/>
        <v>402938.8152617084</v>
      </c>
      <c r="Q32" s="22">
        <v>1960</v>
      </c>
      <c r="R32" s="24"/>
    </row>
    <row r="33" spans="1:18" s="22" customFormat="1" x14ac:dyDescent="0.35">
      <c r="A33" s="164">
        <v>1241200</v>
      </c>
      <c r="B33" s="15" t="s">
        <v>58</v>
      </c>
      <c r="C33" s="16" t="s">
        <v>56</v>
      </c>
      <c r="D33" s="14" t="s">
        <v>57</v>
      </c>
      <c r="E33" s="17" t="s">
        <v>23</v>
      </c>
      <c r="F33" s="18">
        <v>50427.55</v>
      </c>
      <c r="G33" s="18"/>
      <c r="H33" s="18"/>
      <c r="I33" s="19"/>
      <c r="J33" s="150">
        <f t="shared" si="1"/>
        <v>50427.55</v>
      </c>
      <c r="K33" s="20">
        <v>-15523.2916</v>
      </c>
      <c r="L33" s="20">
        <v>-2924.7979</v>
      </c>
      <c r="M33" s="20"/>
      <c r="N33" s="18"/>
      <c r="O33" s="150">
        <f t="shared" si="2"/>
        <v>-18448.089500000002</v>
      </c>
      <c r="P33" s="153">
        <f t="shared" si="0"/>
        <v>31979.460500000001</v>
      </c>
      <c r="Q33" s="22">
        <v>1960</v>
      </c>
      <c r="R33" s="24"/>
    </row>
    <row r="34" spans="1:18" s="22" customFormat="1" x14ac:dyDescent="0.35">
      <c r="A34" s="164">
        <v>1241407</v>
      </c>
      <c r="B34" s="15" t="s">
        <v>59</v>
      </c>
      <c r="C34" s="16" t="s">
        <v>56</v>
      </c>
      <c r="D34" s="14" t="s">
        <v>60</v>
      </c>
      <c r="E34" s="17" t="s">
        <v>23</v>
      </c>
      <c r="F34" s="18">
        <v>6990.89</v>
      </c>
      <c r="G34" s="18">
        <v>39983.97</v>
      </c>
      <c r="H34" s="18"/>
      <c r="I34" s="19"/>
      <c r="J34" s="150">
        <f t="shared" si="1"/>
        <v>46974.86</v>
      </c>
      <c r="K34" s="20">
        <v>-2563.3695238095243</v>
      </c>
      <c r="L34" s="20">
        <v>-1752.2480476190476</v>
      </c>
      <c r="M34" s="20"/>
      <c r="N34" s="18"/>
      <c r="O34" s="150">
        <f t="shared" si="2"/>
        <v>-4315.6175714285719</v>
      </c>
      <c r="P34" s="153">
        <f t="shared" si="0"/>
        <v>42659.24242857143</v>
      </c>
      <c r="Q34" s="22">
        <v>1960</v>
      </c>
      <c r="R34" s="24"/>
    </row>
    <row r="35" spans="1:18" s="22" customFormat="1" x14ac:dyDescent="0.35">
      <c r="A35" s="164">
        <v>1240100</v>
      </c>
      <c r="B35" s="15" t="s">
        <v>61</v>
      </c>
      <c r="C35" s="16" t="s">
        <v>56</v>
      </c>
      <c r="D35" s="14" t="s">
        <v>62</v>
      </c>
      <c r="E35" s="17" t="s">
        <v>23</v>
      </c>
      <c r="F35" s="18">
        <v>881089.27</v>
      </c>
      <c r="G35" s="18">
        <v>4365.09</v>
      </c>
      <c r="H35" s="18"/>
      <c r="I35" s="19"/>
      <c r="J35" s="150">
        <f t="shared" si="1"/>
        <v>885454.36</v>
      </c>
      <c r="K35" s="20">
        <v>-708404.50282380939</v>
      </c>
      <c r="L35" s="20">
        <v>-37029.163964285712</v>
      </c>
      <c r="M35" s="20"/>
      <c r="N35" s="18"/>
      <c r="O35" s="150">
        <f t="shared" si="2"/>
        <v>-745433.66678809514</v>
      </c>
      <c r="P35" s="153">
        <f t="shared" si="0"/>
        <v>140020.69321190484</v>
      </c>
      <c r="Q35" s="22">
        <v>1915</v>
      </c>
    </row>
    <row r="36" spans="1:18" s="22" customFormat="1" x14ac:dyDescent="0.35">
      <c r="A36" s="164">
        <v>1240201</v>
      </c>
      <c r="B36" s="15" t="s">
        <v>63</v>
      </c>
      <c r="C36" s="16" t="s">
        <v>64</v>
      </c>
      <c r="D36" s="14" t="s">
        <v>62</v>
      </c>
      <c r="E36" s="17" t="s">
        <v>23</v>
      </c>
      <c r="F36" s="18">
        <v>3760624.790000001</v>
      </c>
      <c r="G36" s="18"/>
      <c r="H36" s="18">
        <v>-6987.5</v>
      </c>
      <c r="I36" s="19"/>
      <c r="J36" s="150">
        <f t="shared" si="1"/>
        <v>3753637.290000001</v>
      </c>
      <c r="K36" s="20">
        <v>-2984336.58566667</v>
      </c>
      <c r="L36" s="20">
        <v>-315377.44900000002</v>
      </c>
      <c r="M36" s="20">
        <v>5240.63</v>
      </c>
      <c r="N36" s="18"/>
      <c r="O36" s="150">
        <f t="shared" si="2"/>
        <v>-3294473.4046666701</v>
      </c>
      <c r="P36" s="153">
        <f t="shared" si="0"/>
        <v>459163.88533333084</v>
      </c>
      <c r="Q36" s="22">
        <v>1920</v>
      </c>
    </row>
    <row r="37" spans="1:18" s="22" customFormat="1" x14ac:dyDescent="0.35">
      <c r="A37" s="164">
        <v>1240301</v>
      </c>
      <c r="B37" s="15" t="s">
        <v>65</v>
      </c>
      <c r="C37" s="16" t="s">
        <v>56</v>
      </c>
      <c r="D37" s="14" t="s">
        <v>62</v>
      </c>
      <c r="E37" s="17" t="s">
        <v>23</v>
      </c>
      <c r="F37" s="18">
        <v>3815481.8299999996</v>
      </c>
      <c r="G37" s="18">
        <v>665959.82000000007</v>
      </c>
      <c r="H37" s="18"/>
      <c r="I37" s="19"/>
      <c r="J37" s="150">
        <f t="shared" si="1"/>
        <v>4481441.6499999994</v>
      </c>
      <c r="K37" s="20">
        <v>-2225959.984500003</v>
      </c>
      <c r="L37" s="20">
        <v>-366544.46375</v>
      </c>
      <c r="M37" s="20"/>
      <c r="N37" s="18"/>
      <c r="O37" s="150">
        <f t="shared" si="2"/>
        <v>-2592504.4482500032</v>
      </c>
      <c r="P37" s="153">
        <f t="shared" si="0"/>
        <v>1888937.2017499963</v>
      </c>
      <c r="Q37" s="22">
        <v>1930</v>
      </c>
    </row>
    <row r="38" spans="1:18" s="22" customFormat="1" x14ac:dyDescent="0.35">
      <c r="A38" s="164">
        <v>1240302</v>
      </c>
      <c r="B38" s="15" t="s">
        <v>66</v>
      </c>
      <c r="C38" s="16" t="s">
        <v>56</v>
      </c>
      <c r="D38" s="14" t="s">
        <v>62</v>
      </c>
      <c r="E38" s="17" t="s">
        <v>23</v>
      </c>
      <c r="F38" s="18">
        <v>774925.80999999994</v>
      </c>
      <c r="G38" s="18"/>
      <c r="H38" s="18"/>
      <c r="I38" s="19"/>
      <c r="J38" s="150">
        <f t="shared" si="1"/>
        <v>774925.80999999994</v>
      </c>
      <c r="K38" s="20">
        <v>-509532.02299999999</v>
      </c>
      <c r="L38" s="20">
        <v>-95446.370999999999</v>
      </c>
      <c r="M38" s="20"/>
      <c r="N38" s="18"/>
      <c r="O38" s="150">
        <f t="shared" si="2"/>
        <v>-604978.39399999997</v>
      </c>
      <c r="P38" s="153">
        <f t="shared" si="0"/>
        <v>169947.41599999997</v>
      </c>
      <c r="Q38" s="22">
        <v>1930</v>
      </c>
    </row>
    <row r="39" spans="1:18" s="22" customFormat="1" x14ac:dyDescent="0.35">
      <c r="A39" s="164">
        <v>1240400</v>
      </c>
      <c r="B39" s="15" t="s">
        <v>67</v>
      </c>
      <c r="C39" s="16" t="s">
        <v>56</v>
      </c>
      <c r="D39" s="14" t="s">
        <v>62</v>
      </c>
      <c r="E39" s="17" t="s">
        <v>23</v>
      </c>
      <c r="F39" s="18">
        <v>53.99</v>
      </c>
      <c r="G39" s="18"/>
      <c r="H39" s="18"/>
      <c r="I39" s="19"/>
      <c r="J39" s="150">
        <f t="shared" si="1"/>
        <v>53.99</v>
      </c>
      <c r="K39" s="20">
        <v>-53.51</v>
      </c>
      <c r="L39" s="20"/>
      <c r="M39" s="20"/>
      <c r="N39" s="18"/>
      <c r="O39" s="150">
        <f t="shared" si="2"/>
        <v>-53.51</v>
      </c>
      <c r="P39" s="153">
        <f t="shared" si="0"/>
        <v>0.48000000000000398</v>
      </c>
      <c r="Q39" s="22">
        <v>1935</v>
      </c>
    </row>
    <row r="40" spans="1:18" s="22" customFormat="1" x14ac:dyDescent="0.35">
      <c r="A40" s="164">
        <v>1240500</v>
      </c>
      <c r="B40" s="15" t="s">
        <v>68</v>
      </c>
      <c r="C40" s="16" t="s">
        <v>56</v>
      </c>
      <c r="D40" s="14" t="s">
        <v>62</v>
      </c>
      <c r="E40" s="17" t="s">
        <v>23</v>
      </c>
      <c r="F40" s="18">
        <v>1052534.6299999999</v>
      </c>
      <c r="G40" s="18">
        <v>62322.58</v>
      </c>
      <c r="H40" s="18"/>
      <c r="I40" s="19"/>
      <c r="J40" s="150">
        <f t="shared" si="1"/>
        <v>1114857.21</v>
      </c>
      <c r="K40" s="20">
        <v>-701641.24236507947</v>
      </c>
      <c r="L40" s="20">
        <v>-68654.580341269844</v>
      </c>
      <c r="M40" s="20"/>
      <c r="N40" s="18"/>
      <c r="O40" s="150">
        <f t="shared" si="2"/>
        <v>-770295.82270634931</v>
      </c>
      <c r="P40" s="153">
        <f t="shared" si="0"/>
        <v>344561.38729365065</v>
      </c>
      <c r="Q40" s="22">
        <v>1940</v>
      </c>
    </row>
    <row r="41" spans="1:18" s="22" customFormat="1" x14ac:dyDescent="0.35">
      <c r="A41" s="164">
        <v>1240600</v>
      </c>
      <c r="B41" s="15" t="s">
        <v>69</v>
      </c>
      <c r="C41" s="16" t="s">
        <v>56</v>
      </c>
      <c r="D41" s="14" t="s">
        <v>62</v>
      </c>
      <c r="E41" s="17" t="s">
        <v>23</v>
      </c>
      <c r="F41" s="18">
        <v>2974.39</v>
      </c>
      <c r="G41" s="18"/>
      <c r="H41" s="18"/>
      <c r="I41" s="19"/>
      <c r="J41" s="150">
        <f t="shared" si="1"/>
        <v>2974.39</v>
      </c>
      <c r="K41" s="20">
        <v>-2974.2</v>
      </c>
      <c r="L41" s="20"/>
      <c r="M41" s="20"/>
      <c r="N41" s="18"/>
      <c r="O41" s="150">
        <f t="shared" si="2"/>
        <v>-2974.2</v>
      </c>
      <c r="P41" s="153">
        <f t="shared" si="0"/>
        <v>0.19000000000005457</v>
      </c>
      <c r="Q41" s="22">
        <v>1945</v>
      </c>
    </row>
    <row r="42" spans="1:18" s="22" customFormat="1" x14ac:dyDescent="0.35">
      <c r="A42" s="164">
        <v>1240700</v>
      </c>
      <c r="B42" s="15" t="s">
        <v>70</v>
      </c>
      <c r="C42" s="16" t="s">
        <v>56</v>
      </c>
      <c r="D42" s="14" t="s">
        <v>62</v>
      </c>
      <c r="E42" s="17" t="s">
        <v>23</v>
      </c>
      <c r="F42" s="18">
        <v>136371.49</v>
      </c>
      <c r="G42" s="18"/>
      <c r="H42" s="18"/>
      <c r="I42" s="19"/>
      <c r="J42" s="150">
        <f t="shared" si="1"/>
        <v>136371.49</v>
      </c>
      <c r="K42" s="20">
        <v>-95341.42802510169</v>
      </c>
      <c r="L42" s="20">
        <v>-9052.2387062754224</v>
      </c>
      <c r="M42" s="20"/>
      <c r="N42" s="18"/>
      <c r="O42" s="150">
        <f t="shared" si="2"/>
        <v>-104393.66673137712</v>
      </c>
      <c r="P42" s="153">
        <f t="shared" si="0"/>
        <v>31977.823268622873</v>
      </c>
      <c r="Q42" s="22">
        <v>1970</v>
      </c>
    </row>
    <row r="43" spans="1:18" s="22" customFormat="1" x14ac:dyDescent="0.35">
      <c r="A43" s="164">
        <v>1240800</v>
      </c>
      <c r="B43" s="15" t="s">
        <v>71</v>
      </c>
      <c r="C43" s="16" t="s">
        <v>56</v>
      </c>
      <c r="D43" s="14" t="s">
        <v>62</v>
      </c>
      <c r="E43" s="17" t="s">
        <v>23</v>
      </c>
      <c r="F43" s="18">
        <v>214352.26000000015</v>
      </c>
      <c r="G43" s="18"/>
      <c r="H43" s="18"/>
      <c r="I43" s="19"/>
      <c r="J43" s="150">
        <f t="shared" si="1"/>
        <v>214352.26000000015</v>
      </c>
      <c r="K43" s="20">
        <v>-214352.43</v>
      </c>
      <c r="L43" s="20"/>
      <c r="M43" s="20"/>
      <c r="N43" s="18"/>
      <c r="O43" s="150">
        <f t="shared" si="2"/>
        <v>-214352.43</v>
      </c>
      <c r="P43" s="153">
        <f t="shared" si="0"/>
        <v>-0.1699999998381827</v>
      </c>
      <c r="Q43" s="22">
        <v>1960</v>
      </c>
    </row>
    <row r="44" spans="1:18" s="22" customFormat="1" x14ac:dyDescent="0.35">
      <c r="A44" s="164">
        <v>1240900</v>
      </c>
      <c r="B44" s="15" t="s">
        <v>72</v>
      </c>
      <c r="C44" s="16" t="s">
        <v>73</v>
      </c>
      <c r="D44" s="14" t="s">
        <v>74</v>
      </c>
      <c r="E44" s="17" t="s">
        <v>23</v>
      </c>
      <c r="F44" s="18">
        <v>3321991.96</v>
      </c>
      <c r="G44" s="18">
        <v>566672.42999999993</v>
      </c>
      <c r="H44" s="18"/>
      <c r="I44" s="19"/>
      <c r="J44" s="150">
        <f t="shared" si="1"/>
        <v>3888664.3899999997</v>
      </c>
      <c r="K44" s="20">
        <v>-1658633.3443333372</v>
      </c>
      <c r="L44" s="20">
        <v>-268864.37366666662</v>
      </c>
      <c r="M44" s="20"/>
      <c r="N44" s="18"/>
      <c r="O44" s="150">
        <f t="shared" si="2"/>
        <v>-1927497.7180000038</v>
      </c>
      <c r="P44" s="153">
        <f t="shared" si="0"/>
        <v>1961166.6719999958</v>
      </c>
      <c r="Q44" s="22">
        <v>1980</v>
      </c>
    </row>
    <row r="45" spans="1:18" s="22" customFormat="1" x14ac:dyDescent="0.35">
      <c r="A45" s="164">
        <v>1241000</v>
      </c>
      <c r="B45" s="15" t="s">
        <v>75</v>
      </c>
      <c r="C45" s="16" t="s">
        <v>49</v>
      </c>
      <c r="D45" s="14" t="s">
        <v>62</v>
      </c>
      <c r="E45" s="17" t="s">
        <v>23</v>
      </c>
      <c r="F45" s="18">
        <v>6157.08</v>
      </c>
      <c r="G45" s="18"/>
      <c r="H45" s="18"/>
      <c r="I45" s="19"/>
      <c r="J45" s="150">
        <f t="shared" si="1"/>
        <v>6157.08</v>
      </c>
      <c r="K45" s="20">
        <v>-6157.08</v>
      </c>
      <c r="L45" s="20"/>
      <c r="M45" s="20"/>
      <c r="N45" s="18"/>
      <c r="O45" s="150">
        <f t="shared" si="2"/>
        <v>-6157.08</v>
      </c>
      <c r="P45" s="153">
        <f t="shared" si="0"/>
        <v>0</v>
      </c>
      <c r="Q45" s="22">
        <v>1985</v>
      </c>
    </row>
    <row r="46" spans="1:18" s="22" customFormat="1" x14ac:dyDescent="0.35">
      <c r="A46" s="164">
        <v>1241100</v>
      </c>
      <c r="B46" s="15" t="s">
        <v>76</v>
      </c>
      <c r="C46" s="16" t="s">
        <v>49</v>
      </c>
      <c r="D46" s="14" t="s">
        <v>62</v>
      </c>
      <c r="E46" s="17" t="s">
        <v>23</v>
      </c>
      <c r="F46" s="18">
        <v>398.14</v>
      </c>
      <c r="G46" s="18"/>
      <c r="H46" s="18"/>
      <c r="I46" s="19"/>
      <c r="J46" s="150">
        <f t="shared" si="1"/>
        <v>398.14</v>
      </c>
      <c r="K46" s="20">
        <v>-397.9</v>
      </c>
      <c r="L46" s="20"/>
      <c r="M46" s="20"/>
      <c r="N46" s="18"/>
      <c r="O46" s="150">
        <f t="shared" si="2"/>
        <v>-397.9</v>
      </c>
      <c r="P46" s="153">
        <f t="shared" si="0"/>
        <v>0.24000000000000909</v>
      </c>
      <c r="Q46" s="22">
        <v>1985</v>
      </c>
    </row>
    <row r="47" spans="1:18" s="22" customFormat="1" x14ac:dyDescent="0.35">
      <c r="A47" s="164">
        <v>1100000</v>
      </c>
      <c r="B47" s="15" t="s">
        <v>77</v>
      </c>
      <c r="C47" s="16" t="s">
        <v>78</v>
      </c>
      <c r="D47" s="14" t="s">
        <v>79</v>
      </c>
      <c r="E47" s="17" t="s">
        <v>23</v>
      </c>
      <c r="F47" s="18">
        <v>-25539471.899999999</v>
      </c>
      <c r="G47" s="18"/>
      <c r="H47" s="18"/>
      <c r="I47" s="19"/>
      <c r="J47" s="150">
        <f t="shared" si="1"/>
        <v>-25539471.899999999</v>
      </c>
      <c r="K47" s="20">
        <v>5861158.5467927298</v>
      </c>
      <c r="L47" s="20">
        <v>661296</v>
      </c>
      <c r="M47" s="20"/>
      <c r="N47" s="18"/>
      <c r="O47" s="150">
        <f t="shared" si="2"/>
        <v>6522454.5467927298</v>
      </c>
      <c r="P47" s="153">
        <f t="shared" si="0"/>
        <v>-19017017.353207268</v>
      </c>
      <c r="Q47" s="22">
        <v>1995</v>
      </c>
    </row>
    <row r="48" spans="1:18" s="22" customFormat="1" x14ac:dyDescent="0.35">
      <c r="A48" s="164">
        <v>1070000</v>
      </c>
      <c r="B48" s="15" t="s">
        <v>80</v>
      </c>
      <c r="C48" s="16" t="s">
        <v>81</v>
      </c>
      <c r="D48" s="14" t="s">
        <v>82</v>
      </c>
      <c r="E48" s="17" t="s">
        <v>23</v>
      </c>
      <c r="F48" s="18">
        <v>447705.26</v>
      </c>
      <c r="G48" s="18">
        <v>-43145.730000000083</v>
      </c>
      <c r="H48" s="18"/>
      <c r="I48" s="19"/>
      <c r="J48" s="150">
        <f>SUM(F48:I48)</f>
        <v>404559.52999999991</v>
      </c>
      <c r="K48" s="20">
        <v>0</v>
      </c>
      <c r="L48" s="20"/>
      <c r="M48" s="20"/>
      <c r="N48" s="18"/>
      <c r="O48" s="150">
        <f t="shared" si="2"/>
        <v>0</v>
      </c>
      <c r="P48" s="153">
        <f t="shared" si="0"/>
        <v>404559.52999999991</v>
      </c>
      <c r="Q48" s="22">
        <v>2055</v>
      </c>
    </row>
    <row r="49" spans="1:18" s="22" customFormat="1" x14ac:dyDescent="0.35">
      <c r="A49" s="164">
        <v>1070100</v>
      </c>
      <c r="B49" s="15" t="s">
        <v>80</v>
      </c>
      <c r="C49" s="16" t="s">
        <v>81</v>
      </c>
      <c r="D49" s="14" t="s">
        <v>82</v>
      </c>
      <c r="E49" s="17" t="s">
        <v>23</v>
      </c>
      <c r="F49" s="18">
        <v>0</v>
      </c>
      <c r="G49" s="18"/>
      <c r="H49" s="18"/>
      <c r="I49" s="19"/>
      <c r="J49" s="150">
        <f t="shared" si="1"/>
        <v>0</v>
      </c>
      <c r="K49" s="20">
        <v>0</v>
      </c>
      <c r="L49" s="20"/>
      <c r="M49" s="20"/>
      <c r="N49" s="18"/>
      <c r="O49" s="150">
        <f t="shared" si="2"/>
        <v>0</v>
      </c>
      <c r="P49" s="153">
        <f t="shared" si="0"/>
        <v>0</v>
      </c>
      <c r="Q49" s="22">
        <v>2055</v>
      </c>
    </row>
    <row r="50" spans="1:18" s="22" customFormat="1" x14ac:dyDescent="0.35">
      <c r="A50" s="164">
        <v>1070700</v>
      </c>
      <c r="B50" s="15" t="s">
        <v>83</v>
      </c>
      <c r="C50" s="16" t="s">
        <v>81</v>
      </c>
      <c r="D50" s="14" t="s">
        <v>83</v>
      </c>
      <c r="E50" s="17" t="s">
        <v>23</v>
      </c>
      <c r="F50" s="18">
        <v>121047.80208500479</v>
      </c>
      <c r="G50" s="18">
        <v>-20528.790000000008</v>
      </c>
      <c r="H50" s="18"/>
      <c r="I50" s="19"/>
      <c r="J50" s="150">
        <f t="shared" si="1"/>
        <v>100519.01208500478</v>
      </c>
      <c r="K50" s="20">
        <v>0</v>
      </c>
      <c r="L50" s="20"/>
      <c r="M50" s="20"/>
      <c r="N50" s="18"/>
      <c r="O50" s="150">
        <f t="shared" si="2"/>
        <v>0</v>
      </c>
      <c r="P50" s="153">
        <f t="shared" si="0"/>
        <v>100519.01208500478</v>
      </c>
      <c r="Q50" s="22">
        <v>2055</v>
      </c>
    </row>
    <row r="51" spans="1:18" s="22" customFormat="1" x14ac:dyDescent="0.35">
      <c r="A51" s="164">
        <v>1250100</v>
      </c>
      <c r="B51" s="15" t="s">
        <v>84</v>
      </c>
      <c r="C51" s="16" t="s">
        <v>81</v>
      </c>
      <c r="D51" s="14" t="s">
        <v>84</v>
      </c>
      <c r="E51" s="17" t="s">
        <v>23</v>
      </c>
      <c r="F51" s="18">
        <v>3925693.24</v>
      </c>
      <c r="G51" s="18">
        <v>-1765539.3</v>
      </c>
      <c r="H51" s="18"/>
      <c r="I51" s="19"/>
      <c r="J51" s="150">
        <f t="shared" si="1"/>
        <v>2160153.9400000004</v>
      </c>
      <c r="K51" s="20">
        <v>0</v>
      </c>
      <c r="L51" s="20"/>
      <c r="M51" s="20"/>
      <c r="N51" s="18"/>
      <c r="O51" s="150">
        <f t="shared" si="2"/>
        <v>0</v>
      </c>
      <c r="P51" s="153">
        <f t="shared" si="0"/>
        <v>2160153.9400000004</v>
      </c>
      <c r="Q51" s="22">
        <v>2055</v>
      </c>
    </row>
    <row r="52" spans="1:18" s="22" customFormat="1" x14ac:dyDescent="0.35">
      <c r="A52" s="164"/>
      <c r="B52" s="15" t="s">
        <v>85</v>
      </c>
      <c r="C52" s="16" t="s">
        <v>81</v>
      </c>
      <c r="D52" s="14" t="s">
        <v>86</v>
      </c>
      <c r="E52" s="17" t="s">
        <v>23</v>
      </c>
      <c r="F52" s="18">
        <v>409375.81</v>
      </c>
      <c r="G52" s="18">
        <v>-75371.59</v>
      </c>
      <c r="H52" s="18"/>
      <c r="I52" s="19"/>
      <c r="J52" s="150">
        <f t="shared" si="1"/>
        <v>334004.21999999997</v>
      </c>
      <c r="K52" s="20">
        <v>0</v>
      </c>
      <c r="L52" s="20"/>
      <c r="M52" s="20"/>
      <c r="N52" s="18"/>
      <c r="O52" s="150">
        <f t="shared" si="2"/>
        <v>0</v>
      </c>
      <c r="P52" s="153">
        <f t="shared" si="0"/>
        <v>334004.21999999997</v>
      </c>
      <c r="Q52" s="22">
        <v>2055</v>
      </c>
    </row>
    <row r="53" spans="1:18" s="22" customFormat="1" x14ac:dyDescent="0.35">
      <c r="A53" s="164"/>
      <c r="B53" s="15"/>
      <c r="C53" s="16"/>
      <c r="D53" s="14"/>
      <c r="E53" s="17"/>
      <c r="F53" s="18"/>
      <c r="G53" s="18"/>
      <c r="H53" s="18"/>
      <c r="I53" s="19"/>
      <c r="J53" s="150">
        <f t="shared" si="1"/>
        <v>0</v>
      </c>
      <c r="K53" s="20"/>
      <c r="L53" s="20"/>
      <c r="M53" s="20"/>
      <c r="N53" s="18"/>
      <c r="O53" s="150">
        <f t="shared" si="2"/>
        <v>0</v>
      </c>
      <c r="P53" s="153">
        <f t="shared" si="0"/>
        <v>0</v>
      </c>
      <c r="Q53" s="22">
        <v>2055</v>
      </c>
    </row>
    <row r="54" spans="1:18" s="22" customFormat="1" x14ac:dyDescent="0.35">
      <c r="A54" s="164"/>
      <c r="B54" s="15"/>
      <c r="C54" s="16"/>
      <c r="D54" s="14"/>
      <c r="E54" s="17"/>
      <c r="F54" s="18"/>
      <c r="G54" s="18"/>
      <c r="H54" s="18"/>
      <c r="I54" s="19"/>
      <c r="J54" s="151">
        <f t="shared" si="1"/>
        <v>0</v>
      </c>
      <c r="K54" s="20"/>
      <c r="L54" s="20"/>
      <c r="M54" s="20"/>
      <c r="N54" s="18"/>
      <c r="O54" s="150">
        <f t="shared" si="2"/>
        <v>0</v>
      </c>
      <c r="P54" s="153">
        <f t="shared" si="0"/>
        <v>0</v>
      </c>
      <c r="Q54" s="22">
        <v>2055</v>
      </c>
    </row>
    <row r="55" spans="1:18" s="179" customFormat="1" x14ac:dyDescent="0.35">
      <c r="A55" s="198"/>
      <c r="B55" s="199" t="s">
        <v>87</v>
      </c>
      <c r="C55" s="200"/>
      <c r="D55" s="201"/>
      <c r="E55" s="202"/>
      <c r="F55" s="203">
        <f t="shared" ref="F55:P55" si="3">SUM(F9:F54)</f>
        <v>229467864.77708501</v>
      </c>
      <c r="G55" s="203">
        <f t="shared" si="3"/>
        <v>12914647.210000003</v>
      </c>
      <c r="H55" s="203">
        <f t="shared" si="3"/>
        <v>-127470.74</v>
      </c>
      <c r="I55" s="203">
        <f t="shared" si="3"/>
        <v>0</v>
      </c>
      <c r="J55" s="203">
        <f t="shared" si="3"/>
        <v>242255041.24708501</v>
      </c>
      <c r="K55" s="203">
        <f t="shared" si="3"/>
        <v>-57616560.615039013</v>
      </c>
      <c r="L55" s="203">
        <f t="shared" si="3"/>
        <v>-7584782.452931717</v>
      </c>
      <c r="M55" s="203">
        <f t="shared" si="3"/>
        <v>43799.88</v>
      </c>
      <c r="N55" s="203">
        <f t="shared" si="3"/>
        <v>0</v>
      </c>
      <c r="O55" s="204">
        <f t="shared" si="3"/>
        <v>-65157543.187970772</v>
      </c>
      <c r="P55" s="205">
        <f t="shared" si="3"/>
        <v>177097498.05911428</v>
      </c>
      <c r="R55" s="180"/>
    </row>
    <row r="56" spans="1:18" s="25" customFormat="1" x14ac:dyDescent="0.35">
      <c r="A56" s="165"/>
      <c r="B56" s="28"/>
      <c r="C56" s="27"/>
      <c r="D56" s="27"/>
      <c r="E56" s="28"/>
      <c r="F56" s="18"/>
      <c r="G56" s="19"/>
      <c r="H56" s="19"/>
      <c r="I56" s="19"/>
      <c r="J56" s="151"/>
      <c r="K56" s="20"/>
      <c r="L56" s="29"/>
      <c r="M56" s="30"/>
      <c r="N56" s="19"/>
      <c r="O56" s="150"/>
      <c r="P56" s="153"/>
    </row>
    <row r="57" spans="1:18" s="25" customFormat="1" x14ac:dyDescent="0.35">
      <c r="A57" s="164">
        <v>1400000</v>
      </c>
      <c r="B57" s="15" t="s">
        <v>88</v>
      </c>
      <c r="C57" s="16" t="s">
        <v>64</v>
      </c>
      <c r="D57" s="27" t="s">
        <v>89</v>
      </c>
      <c r="E57" s="17" t="s">
        <v>23</v>
      </c>
      <c r="F57" s="18">
        <v>1433300.4521074381</v>
      </c>
      <c r="G57" s="19">
        <v>15000</v>
      </c>
      <c r="H57" s="19"/>
      <c r="I57" s="19"/>
      <c r="J57" s="151">
        <f t="shared" ref="J57:J59" si="4">SUM(F57:I57)</f>
        <v>1448300.4521074381</v>
      </c>
      <c r="K57" s="20">
        <v>-1081608.452975207</v>
      </c>
      <c r="L57" s="31">
        <v>-182078.34900000002</v>
      </c>
      <c r="M57" s="19"/>
      <c r="N57" s="19"/>
      <c r="O57" s="150">
        <f t="shared" ref="O57:O59" si="5">SUM(K57:N57)</f>
        <v>-1263686.8019752069</v>
      </c>
      <c r="P57" s="153">
        <f>J57+O57</f>
        <v>184613.65013223118</v>
      </c>
      <c r="Q57" s="25">
        <v>1611</v>
      </c>
    </row>
    <row r="58" spans="1:18" s="25" customFormat="1" x14ac:dyDescent="0.35">
      <c r="A58" s="164"/>
      <c r="B58" s="15"/>
      <c r="C58" s="16"/>
      <c r="D58" s="14"/>
      <c r="E58" s="17"/>
      <c r="F58" s="18"/>
      <c r="G58" s="19"/>
      <c r="H58" s="19"/>
      <c r="I58" s="19"/>
      <c r="J58" s="151">
        <f t="shared" si="4"/>
        <v>0</v>
      </c>
      <c r="K58" s="20"/>
      <c r="L58" s="31"/>
      <c r="M58" s="19"/>
      <c r="N58" s="19"/>
      <c r="O58" s="150">
        <f t="shared" si="5"/>
        <v>0</v>
      </c>
      <c r="P58" s="153">
        <f>J58+O58</f>
        <v>0</v>
      </c>
    </row>
    <row r="59" spans="1:18" s="25" customFormat="1" ht="15" thickBot="1" x14ac:dyDescent="0.4">
      <c r="A59" s="164"/>
      <c r="B59" s="15"/>
      <c r="C59" s="16"/>
      <c r="D59" s="27"/>
      <c r="E59" s="17"/>
      <c r="F59" s="18"/>
      <c r="G59" s="19"/>
      <c r="H59" s="19"/>
      <c r="I59" s="19"/>
      <c r="J59" s="151">
        <f t="shared" si="4"/>
        <v>0</v>
      </c>
      <c r="K59" s="20"/>
      <c r="L59" s="31"/>
      <c r="M59" s="19"/>
      <c r="N59" s="19"/>
      <c r="O59" s="150">
        <f t="shared" si="5"/>
        <v>0</v>
      </c>
      <c r="P59" s="153">
        <f>J59+O59</f>
        <v>0</v>
      </c>
    </row>
    <row r="60" spans="1:18" s="25" customFormat="1" ht="15" thickBot="1" x14ac:dyDescent="0.4">
      <c r="A60" s="187"/>
      <c r="B60" s="188" t="s">
        <v>90</v>
      </c>
      <c r="C60" s="189"/>
      <c r="D60" s="190"/>
      <c r="E60" s="191"/>
      <c r="F60" s="192">
        <f>SUM(F57:F59)</f>
        <v>1433300.4521074381</v>
      </c>
      <c r="G60" s="192">
        <f t="shared" ref="G60:P60" si="6">SUM(G57:G59)</f>
        <v>15000</v>
      </c>
      <c r="H60" s="192">
        <f t="shared" si="6"/>
        <v>0</v>
      </c>
      <c r="I60" s="192">
        <f t="shared" si="6"/>
        <v>0</v>
      </c>
      <c r="J60" s="192">
        <f t="shared" si="6"/>
        <v>1448300.4521074381</v>
      </c>
      <c r="K60" s="185">
        <f t="shared" si="6"/>
        <v>-1081608.452975207</v>
      </c>
      <c r="L60" s="185">
        <f t="shared" si="6"/>
        <v>-182078.34900000002</v>
      </c>
      <c r="M60" s="192">
        <f t="shared" si="6"/>
        <v>0</v>
      </c>
      <c r="N60" s="192">
        <f t="shared" si="6"/>
        <v>0</v>
      </c>
      <c r="O60" s="185">
        <f t="shared" si="6"/>
        <v>-1263686.8019752069</v>
      </c>
      <c r="P60" s="186">
        <f t="shared" si="6"/>
        <v>184613.65013223118</v>
      </c>
      <c r="R60" s="26"/>
    </row>
    <row r="61" spans="1:18" s="25" customFormat="1" x14ac:dyDescent="0.35">
      <c r="A61" s="165"/>
      <c r="B61" s="32"/>
      <c r="C61" s="33"/>
      <c r="D61" s="27"/>
      <c r="E61" s="28"/>
      <c r="F61" s="18"/>
      <c r="G61" s="19"/>
      <c r="H61" s="19"/>
      <c r="I61" s="19"/>
      <c r="J61" s="151"/>
      <c r="K61" s="20"/>
      <c r="L61" s="31"/>
      <c r="M61" s="19"/>
      <c r="N61" s="19"/>
      <c r="O61" s="150"/>
      <c r="P61" s="153">
        <v>0</v>
      </c>
    </row>
    <row r="62" spans="1:18" s="25" customFormat="1" x14ac:dyDescent="0.35">
      <c r="A62" s="164">
        <v>1260100</v>
      </c>
      <c r="B62" s="15" t="s">
        <v>91</v>
      </c>
      <c r="C62" s="16" t="s">
        <v>56</v>
      </c>
      <c r="D62" s="27" t="s">
        <v>62</v>
      </c>
      <c r="E62" s="17" t="s">
        <v>23</v>
      </c>
      <c r="F62" s="18">
        <v>0</v>
      </c>
      <c r="G62" s="18">
        <v>17174.61</v>
      </c>
      <c r="H62" s="18">
        <v>0</v>
      </c>
      <c r="I62" s="18">
        <v>0</v>
      </c>
      <c r="J62" s="150">
        <f t="shared" ref="J62:J63" si="7">SUM(F62:I62)</f>
        <v>17174.61</v>
      </c>
      <c r="K62" s="20">
        <v>0</v>
      </c>
      <c r="L62" s="20">
        <v>-13739.69</v>
      </c>
      <c r="M62" s="18">
        <v>0</v>
      </c>
      <c r="N62" s="18">
        <v>0</v>
      </c>
      <c r="O62" s="150">
        <f t="shared" ref="O62:O63" si="8">SUM(K62:N62)</f>
        <v>-13739.69</v>
      </c>
      <c r="P62" s="153">
        <f>J62+O62</f>
        <v>3434.92</v>
      </c>
      <c r="Q62" s="25">
        <v>1915</v>
      </c>
    </row>
    <row r="63" spans="1:18" ht="15" thickBot="1" x14ac:dyDescent="0.4">
      <c r="A63" s="164"/>
      <c r="B63" s="15"/>
      <c r="C63" s="16"/>
      <c r="D63" s="27"/>
      <c r="E63" s="17"/>
      <c r="F63" s="18">
        <v>0</v>
      </c>
      <c r="G63" s="18"/>
      <c r="H63" s="19">
        <v>0</v>
      </c>
      <c r="I63" s="19"/>
      <c r="J63" s="151">
        <f t="shared" si="7"/>
        <v>0</v>
      </c>
      <c r="K63" s="20">
        <v>0</v>
      </c>
      <c r="L63" s="20"/>
      <c r="M63" s="19">
        <v>0</v>
      </c>
      <c r="N63" s="19"/>
      <c r="O63" s="150">
        <f t="shared" si="8"/>
        <v>0</v>
      </c>
      <c r="P63" s="153">
        <f>J63+O63</f>
        <v>0</v>
      </c>
    </row>
    <row r="64" spans="1:18" s="25" customFormat="1" ht="15" thickBot="1" x14ac:dyDescent="0.4">
      <c r="A64" s="187"/>
      <c r="B64" s="188" t="s">
        <v>92</v>
      </c>
      <c r="C64" s="189"/>
      <c r="D64" s="190"/>
      <c r="E64" s="191"/>
      <c r="F64" s="192">
        <f>SUM(F62:F63)</f>
        <v>0</v>
      </c>
      <c r="G64" s="192">
        <f>SUM(G62:G63)</f>
        <v>17174.61</v>
      </c>
      <c r="H64" s="192">
        <f t="shared" ref="H64:P64" si="9">SUM(H62:H63)</f>
        <v>0</v>
      </c>
      <c r="I64" s="192">
        <f t="shared" si="9"/>
        <v>0</v>
      </c>
      <c r="J64" s="192">
        <f t="shared" si="9"/>
        <v>17174.61</v>
      </c>
      <c r="K64" s="185">
        <f t="shared" si="9"/>
        <v>0</v>
      </c>
      <c r="L64" s="185">
        <f t="shared" si="9"/>
        <v>-13739.69</v>
      </c>
      <c r="M64" s="192">
        <f t="shared" si="9"/>
        <v>0</v>
      </c>
      <c r="N64" s="192">
        <f t="shared" si="9"/>
        <v>0</v>
      </c>
      <c r="O64" s="185">
        <f t="shared" si="9"/>
        <v>-13739.69</v>
      </c>
      <c r="P64" s="186">
        <f t="shared" si="9"/>
        <v>3434.92</v>
      </c>
      <c r="R64" s="26"/>
    </row>
    <row r="65" spans="1:18" s="25" customFormat="1" ht="25.4" customHeight="1" thickBot="1" x14ac:dyDescent="0.4">
      <c r="A65" s="165"/>
      <c r="B65" s="32"/>
      <c r="C65" s="33"/>
      <c r="D65" s="27"/>
      <c r="E65" s="28"/>
      <c r="F65" s="18"/>
      <c r="G65" s="19"/>
      <c r="H65" s="19"/>
      <c r="I65" s="19"/>
      <c r="J65" s="151"/>
      <c r="K65" s="20"/>
      <c r="L65" s="31"/>
      <c r="M65" s="19"/>
      <c r="N65" s="19"/>
      <c r="O65" s="150"/>
      <c r="P65" s="153">
        <v>0</v>
      </c>
    </row>
    <row r="66" spans="1:18" s="25" customFormat="1" ht="15" thickBot="1" x14ac:dyDescent="0.4">
      <c r="A66" s="187"/>
      <c r="B66" s="188" t="s">
        <v>93</v>
      </c>
      <c r="C66" s="189"/>
      <c r="D66" s="190"/>
      <c r="E66" s="191"/>
      <c r="F66" s="192">
        <f>F55+F60+F64</f>
        <v>230901165.22919244</v>
      </c>
      <c r="G66" s="192">
        <f t="shared" ref="G66:P66" si="10">G55+G60+G64</f>
        <v>12946821.820000002</v>
      </c>
      <c r="H66" s="192">
        <f t="shared" si="10"/>
        <v>-127470.74</v>
      </c>
      <c r="I66" s="192">
        <f t="shared" si="10"/>
        <v>0</v>
      </c>
      <c r="J66" s="192">
        <f t="shared" si="10"/>
        <v>243720516.30919245</v>
      </c>
      <c r="K66" s="185">
        <f t="shared" si="10"/>
        <v>-58698169.068014219</v>
      </c>
      <c r="L66" s="185">
        <f t="shared" si="10"/>
        <v>-7780600.4919317178</v>
      </c>
      <c r="M66" s="192">
        <f t="shared" si="10"/>
        <v>43799.88</v>
      </c>
      <c r="N66" s="192">
        <f t="shared" si="10"/>
        <v>0</v>
      </c>
      <c r="O66" s="185">
        <f t="shared" si="10"/>
        <v>-66434969.679945976</v>
      </c>
      <c r="P66" s="186">
        <f t="shared" si="10"/>
        <v>177285546.6292465</v>
      </c>
      <c r="R66" s="26"/>
    </row>
    <row r="67" spans="1:18" s="22" customFormat="1" ht="18.5" x14ac:dyDescent="0.45">
      <c r="A67" s="166"/>
      <c r="B67" s="32"/>
      <c r="C67" s="33"/>
      <c r="D67" s="27"/>
      <c r="E67" s="28"/>
      <c r="F67" s="18"/>
      <c r="G67" s="19"/>
      <c r="H67" s="19"/>
      <c r="I67" s="19"/>
      <c r="J67" s="151"/>
      <c r="K67" s="20"/>
      <c r="L67" s="31"/>
      <c r="M67" s="19"/>
      <c r="N67" s="19"/>
      <c r="O67" s="150"/>
      <c r="P67" s="153">
        <v>0</v>
      </c>
    </row>
    <row r="68" spans="1:18" x14ac:dyDescent="0.35">
      <c r="A68" s="165">
        <v>3750101</v>
      </c>
      <c r="B68" s="32" t="s">
        <v>94</v>
      </c>
      <c r="C68" s="16" t="s">
        <v>78</v>
      </c>
      <c r="D68" s="27" t="s">
        <v>95</v>
      </c>
      <c r="E68" s="28" t="s">
        <v>96</v>
      </c>
      <c r="F68" s="18">
        <v>-1562319.35</v>
      </c>
      <c r="G68" s="19">
        <v>-263261.64999999997</v>
      </c>
      <c r="H68" s="19"/>
      <c r="I68" s="19"/>
      <c r="J68" s="151">
        <f t="shared" ref="J68:J80" si="11">SUM(F68:I68)</f>
        <v>-1825581</v>
      </c>
      <c r="K68" s="20">
        <v>166193.87</v>
      </c>
      <c r="L68" s="31">
        <v>36461.823132750433</v>
      </c>
      <c r="M68" s="19"/>
      <c r="N68" s="19"/>
      <c r="O68" s="150">
        <f t="shared" ref="O68:O81" si="12">SUM(K68:N68)</f>
        <v>202655.69313275043</v>
      </c>
      <c r="P68" s="153">
        <f t="shared" ref="P68:P80" si="13">J68+O68</f>
        <v>-1622925.3068672495</v>
      </c>
      <c r="Q68" s="2">
        <v>2440</v>
      </c>
    </row>
    <row r="69" spans="1:18" x14ac:dyDescent="0.35">
      <c r="A69" s="165">
        <v>3750102</v>
      </c>
      <c r="B69" s="32" t="s">
        <v>97</v>
      </c>
      <c r="C69" s="16" t="s">
        <v>78</v>
      </c>
      <c r="D69" s="27" t="s">
        <v>95</v>
      </c>
      <c r="E69" s="28" t="s">
        <v>96</v>
      </c>
      <c r="F69" s="18">
        <v>-761884.99</v>
      </c>
      <c r="G69" s="19">
        <v>-225569.13</v>
      </c>
      <c r="H69" s="19"/>
      <c r="I69" s="19"/>
      <c r="J69" s="151">
        <f t="shared" si="11"/>
        <v>-987454.12</v>
      </c>
      <c r="K69" s="20">
        <v>77207.42</v>
      </c>
      <c r="L69" s="31">
        <v>17761.814377351737</v>
      </c>
      <c r="M69" s="19"/>
      <c r="N69" s="19"/>
      <c r="O69" s="150">
        <f t="shared" si="12"/>
        <v>94969.234377351735</v>
      </c>
      <c r="P69" s="153">
        <f t="shared" si="13"/>
        <v>-892484.88562264829</v>
      </c>
      <c r="Q69" s="2">
        <v>2440</v>
      </c>
    </row>
    <row r="70" spans="1:18" x14ac:dyDescent="0.35">
      <c r="A70" s="165">
        <v>3750103</v>
      </c>
      <c r="B70" s="32" t="s">
        <v>98</v>
      </c>
      <c r="C70" s="16" t="s">
        <v>78</v>
      </c>
      <c r="D70" s="27" t="s">
        <v>95</v>
      </c>
      <c r="E70" s="28" t="s">
        <v>96</v>
      </c>
      <c r="F70" s="18">
        <v>-14086592.189999999</v>
      </c>
      <c r="G70" s="19">
        <v>-820694.76</v>
      </c>
      <c r="H70" s="19"/>
      <c r="I70" s="19"/>
      <c r="J70" s="151">
        <f t="shared" si="11"/>
        <v>-14907286.949999999</v>
      </c>
      <c r="K70" s="20">
        <v>1604380.11</v>
      </c>
      <c r="L70" s="31">
        <v>333654.8716995921</v>
      </c>
      <c r="M70" s="19"/>
      <c r="N70" s="19"/>
      <c r="O70" s="150">
        <f t="shared" si="12"/>
        <v>1938034.9816995922</v>
      </c>
      <c r="P70" s="153">
        <f t="shared" si="13"/>
        <v>-12969251.968300408</v>
      </c>
      <c r="Q70" s="2">
        <v>2440</v>
      </c>
    </row>
    <row r="71" spans="1:18" x14ac:dyDescent="0.35">
      <c r="A71" s="165">
        <v>3750104</v>
      </c>
      <c r="B71" s="167" t="s">
        <v>99</v>
      </c>
      <c r="C71" s="16" t="s">
        <v>78</v>
      </c>
      <c r="D71" s="27" t="s">
        <v>95</v>
      </c>
      <c r="E71" s="28" t="s">
        <v>96</v>
      </c>
      <c r="F71" s="18">
        <v>-10408086.130000001</v>
      </c>
      <c r="G71" s="19">
        <v>-762378.23999999999</v>
      </c>
      <c r="H71" s="19"/>
      <c r="I71" s="19"/>
      <c r="J71" s="151">
        <f t="shared" si="11"/>
        <v>-11170464.370000001</v>
      </c>
      <c r="K71" s="20">
        <v>1377777.29</v>
      </c>
      <c r="L71" s="31">
        <v>305079.84606789658</v>
      </c>
      <c r="M71" s="19"/>
      <c r="N71" s="19"/>
      <c r="O71" s="150">
        <f t="shared" si="12"/>
        <v>1682857.1360678966</v>
      </c>
      <c r="P71" s="153">
        <f t="shared" si="13"/>
        <v>-9487607.233932104</v>
      </c>
      <c r="Q71" s="2">
        <v>2440</v>
      </c>
    </row>
    <row r="72" spans="1:18" x14ac:dyDescent="0.35">
      <c r="A72" s="165">
        <v>3750105</v>
      </c>
      <c r="B72" s="167" t="s">
        <v>100</v>
      </c>
      <c r="C72" s="16" t="s">
        <v>78</v>
      </c>
      <c r="D72" s="27" t="s">
        <v>95</v>
      </c>
      <c r="E72" s="28" t="s">
        <v>96</v>
      </c>
      <c r="F72" s="18">
        <v>-149275.97</v>
      </c>
      <c r="G72" s="19">
        <v>-10684.2</v>
      </c>
      <c r="H72" s="19"/>
      <c r="I72" s="19"/>
      <c r="J72" s="151">
        <f t="shared" si="11"/>
        <v>-159960.17000000001</v>
      </c>
      <c r="K72" s="20">
        <v>22051.99</v>
      </c>
      <c r="L72" s="31">
        <v>4012.216609511197</v>
      </c>
      <c r="M72" s="19"/>
      <c r="N72" s="19"/>
      <c r="O72" s="150">
        <f t="shared" si="12"/>
        <v>26064.206609511199</v>
      </c>
      <c r="P72" s="153">
        <f t="shared" si="13"/>
        <v>-133895.96339048882</v>
      </c>
      <c r="Q72" s="2">
        <v>2440</v>
      </c>
    </row>
    <row r="73" spans="1:18" x14ac:dyDescent="0.35">
      <c r="A73" s="165">
        <v>3750106</v>
      </c>
      <c r="B73" s="167" t="s">
        <v>101</v>
      </c>
      <c r="C73" s="16" t="s">
        <v>78</v>
      </c>
      <c r="D73" s="27" t="s">
        <v>95</v>
      </c>
      <c r="E73" s="28" t="s">
        <v>96</v>
      </c>
      <c r="F73" s="18">
        <v>-1037344.91</v>
      </c>
      <c r="G73" s="19">
        <v>-100523.85</v>
      </c>
      <c r="H73" s="19"/>
      <c r="I73" s="19"/>
      <c r="J73" s="151">
        <f t="shared" si="11"/>
        <v>-1137868.76</v>
      </c>
      <c r="K73" s="20">
        <v>117691.52</v>
      </c>
      <c r="L73" s="31">
        <v>27568.737400785496</v>
      </c>
      <c r="M73" s="19"/>
      <c r="N73" s="19"/>
      <c r="O73" s="150">
        <f t="shared" si="12"/>
        <v>145260.25740078551</v>
      </c>
      <c r="P73" s="153">
        <f t="shared" si="13"/>
        <v>-992608.50259921444</v>
      </c>
      <c r="Q73" s="2">
        <v>2440</v>
      </c>
    </row>
    <row r="74" spans="1:18" x14ac:dyDescent="0.35">
      <c r="A74" s="165">
        <v>3750107</v>
      </c>
      <c r="B74" s="167" t="s">
        <v>102</v>
      </c>
      <c r="C74" s="16" t="s">
        <v>78</v>
      </c>
      <c r="D74" s="27" t="s">
        <v>95</v>
      </c>
      <c r="E74" s="28" t="s">
        <v>96</v>
      </c>
      <c r="F74" s="18">
        <v>-12611.34</v>
      </c>
      <c r="G74" s="19">
        <v>-6532.06</v>
      </c>
      <c r="H74" s="19"/>
      <c r="I74" s="19"/>
      <c r="J74" s="151">
        <f t="shared" si="11"/>
        <v>-19143.400000000001</v>
      </c>
      <c r="K74" s="20">
        <v>294.45</v>
      </c>
      <c r="L74" s="31">
        <v>403.31666666666666</v>
      </c>
      <c r="M74" s="19"/>
      <c r="N74" s="19"/>
      <c r="O74" s="150">
        <f t="shared" si="12"/>
        <v>697.76666666666665</v>
      </c>
      <c r="P74" s="153">
        <f t="shared" si="13"/>
        <v>-18445.633333333335</v>
      </c>
      <c r="Q74" s="2">
        <v>2440</v>
      </c>
    </row>
    <row r="75" spans="1:18" x14ac:dyDescent="0.35">
      <c r="A75" s="165">
        <v>3750108</v>
      </c>
      <c r="B75" s="167" t="s">
        <v>103</v>
      </c>
      <c r="C75" s="16" t="s">
        <v>78</v>
      </c>
      <c r="D75" s="27" t="s">
        <v>95</v>
      </c>
      <c r="E75" s="28" t="s">
        <v>96</v>
      </c>
      <c r="F75" s="18">
        <v>-1335307.07</v>
      </c>
      <c r="G75" s="19">
        <v>-197677.21</v>
      </c>
      <c r="H75" s="19"/>
      <c r="I75" s="19"/>
      <c r="J75" s="151">
        <f t="shared" si="11"/>
        <v>-1532984.28</v>
      </c>
      <c r="K75" s="20">
        <v>223907.82</v>
      </c>
      <c r="L75" s="31">
        <v>46774.958333333314</v>
      </c>
      <c r="M75" s="19"/>
      <c r="N75" s="19"/>
      <c r="O75" s="150">
        <f t="shared" si="12"/>
        <v>270682.77833333332</v>
      </c>
      <c r="P75" s="153">
        <f t="shared" si="13"/>
        <v>-1262301.5016666667</v>
      </c>
      <c r="Q75" s="2">
        <v>2440</v>
      </c>
    </row>
    <row r="76" spans="1:18" x14ac:dyDescent="0.35">
      <c r="A76" s="165">
        <v>3750110</v>
      </c>
      <c r="B76" s="167" t="s">
        <v>104</v>
      </c>
      <c r="C76" s="16" t="s">
        <v>78</v>
      </c>
      <c r="D76" s="27" t="s">
        <v>95</v>
      </c>
      <c r="E76" s="28" t="s">
        <v>96</v>
      </c>
      <c r="F76" s="18">
        <v>-86642.35</v>
      </c>
      <c r="G76" s="19">
        <v>-7090.62</v>
      </c>
      <c r="H76" s="19"/>
      <c r="I76" s="19"/>
      <c r="J76" s="151">
        <f t="shared" si="11"/>
        <v>-93732.97</v>
      </c>
      <c r="K76" s="20">
        <v>16838.82</v>
      </c>
      <c r="L76" s="31">
        <v>4318.4268333333312</v>
      </c>
      <c r="M76" s="19"/>
      <c r="N76" s="19"/>
      <c r="O76" s="150">
        <f t="shared" si="12"/>
        <v>21157.246833333331</v>
      </c>
      <c r="P76" s="153">
        <f t="shared" si="13"/>
        <v>-72575.723166666663</v>
      </c>
      <c r="Q76" s="2">
        <v>2440</v>
      </c>
    </row>
    <row r="77" spans="1:18" x14ac:dyDescent="0.35">
      <c r="A77" s="165">
        <v>3750111</v>
      </c>
      <c r="B77" s="167" t="s">
        <v>74</v>
      </c>
      <c r="C77" s="16" t="s">
        <v>78</v>
      </c>
      <c r="D77" s="27" t="s">
        <v>95</v>
      </c>
      <c r="E77" s="28" t="s">
        <v>96</v>
      </c>
      <c r="F77" s="18">
        <v>-148471.1</v>
      </c>
      <c r="G77" s="19">
        <v>-3974.61</v>
      </c>
      <c r="H77" s="19"/>
      <c r="I77" s="19"/>
      <c r="J77" s="151">
        <f t="shared" si="11"/>
        <v>-152445.71</v>
      </c>
      <c r="K77" s="20">
        <v>50205.9</v>
      </c>
      <c r="L77" s="31">
        <v>16331.022254719828</v>
      </c>
      <c r="M77" s="19"/>
      <c r="N77" s="19"/>
      <c r="O77" s="150">
        <f t="shared" si="12"/>
        <v>66536.92225471983</v>
      </c>
      <c r="P77" s="153">
        <f t="shared" si="13"/>
        <v>-85908.787745280162</v>
      </c>
      <c r="Q77" s="2">
        <v>2440</v>
      </c>
    </row>
    <row r="78" spans="1:18" x14ac:dyDescent="0.35">
      <c r="A78" s="165">
        <v>3750112</v>
      </c>
      <c r="B78" s="167" t="s">
        <v>105</v>
      </c>
      <c r="C78" s="16" t="s">
        <v>78</v>
      </c>
      <c r="D78" s="27" t="s">
        <v>95</v>
      </c>
      <c r="E78" s="28" t="s">
        <v>96</v>
      </c>
      <c r="F78" s="18">
        <v>-1604980.82</v>
      </c>
      <c r="G78" s="19"/>
      <c r="H78" s="19"/>
      <c r="I78" s="19"/>
      <c r="J78" s="151">
        <f t="shared" si="11"/>
        <v>-1604980.82</v>
      </c>
      <c r="K78" s="20">
        <v>344285.42</v>
      </c>
      <c r="L78" s="31">
        <v>37918.144298107713</v>
      </c>
      <c r="M78" s="19"/>
      <c r="N78" s="19"/>
      <c r="O78" s="150">
        <f t="shared" si="12"/>
        <v>382203.5642981077</v>
      </c>
      <c r="P78" s="153">
        <f t="shared" si="13"/>
        <v>-1222777.2557018923</v>
      </c>
      <c r="Q78" s="2">
        <v>2440</v>
      </c>
    </row>
    <row r="79" spans="1:18" x14ac:dyDescent="0.35">
      <c r="A79" s="165">
        <v>3750113</v>
      </c>
      <c r="B79" s="167" t="s">
        <v>106</v>
      </c>
      <c r="C79" s="16" t="s">
        <v>78</v>
      </c>
      <c r="D79" s="27" t="s">
        <v>95</v>
      </c>
      <c r="E79" s="28" t="s">
        <v>96</v>
      </c>
      <c r="F79" s="18">
        <v>-19991.990000000002</v>
      </c>
      <c r="G79" s="19"/>
      <c r="H79" s="19"/>
      <c r="I79" s="19"/>
      <c r="J79" s="151">
        <f t="shared" si="11"/>
        <v>-19991.990000000002</v>
      </c>
      <c r="K79" s="20">
        <v>0</v>
      </c>
      <c r="L79" s="31">
        <v>0</v>
      </c>
      <c r="M79" s="19"/>
      <c r="N79" s="19"/>
      <c r="O79" s="150">
        <f t="shared" si="12"/>
        <v>0</v>
      </c>
      <c r="P79" s="153">
        <f t="shared" si="13"/>
        <v>-19991.990000000002</v>
      </c>
      <c r="Q79" s="2">
        <v>2440</v>
      </c>
    </row>
    <row r="80" spans="1:18" x14ac:dyDescent="0.35">
      <c r="A80" s="165">
        <v>3750114</v>
      </c>
      <c r="B80" s="167" t="s">
        <v>107</v>
      </c>
      <c r="C80" s="16" t="s">
        <v>78</v>
      </c>
      <c r="D80" s="27" t="s">
        <v>95</v>
      </c>
      <c r="E80" s="28" t="s">
        <v>96</v>
      </c>
      <c r="F80" s="18">
        <v>-66828</v>
      </c>
      <c r="G80" s="19"/>
      <c r="H80" s="19"/>
      <c r="I80" s="19"/>
      <c r="J80" s="151">
        <f t="shared" si="11"/>
        <v>-66828</v>
      </c>
      <c r="K80" s="20">
        <v>6934.64</v>
      </c>
      <c r="L80" s="31">
        <v>3467.3231657893512</v>
      </c>
      <c r="M80" s="19"/>
      <c r="N80" s="19"/>
      <c r="O80" s="150">
        <f t="shared" si="12"/>
        <v>10401.963165789351</v>
      </c>
      <c r="P80" s="153">
        <f t="shared" si="13"/>
        <v>-56426.036834210652</v>
      </c>
      <c r="Q80" s="2">
        <v>2440</v>
      </c>
    </row>
    <row r="81" spans="1:18" ht="20.149999999999999" customHeight="1" thickBot="1" x14ac:dyDescent="0.4">
      <c r="A81" s="168"/>
      <c r="B81" s="169"/>
      <c r="C81" s="170"/>
      <c r="D81" s="171"/>
      <c r="E81" s="172"/>
      <c r="F81" s="173"/>
      <c r="G81" s="174"/>
      <c r="H81" s="174"/>
      <c r="I81" s="174"/>
      <c r="J81" s="206"/>
      <c r="K81" s="175"/>
      <c r="L81" s="176"/>
      <c r="M81" s="174"/>
      <c r="N81" s="174"/>
      <c r="O81" s="207">
        <f t="shared" si="12"/>
        <v>0</v>
      </c>
      <c r="P81" s="177">
        <f>J81+O81</f>
        <v>0</v>
      </c>
    </row>
    <row r="82" spans="1:18" x14ac:dyDescent="0.35">
      <c r="B82" s="193" t="s">
        <v>108</v>
      </c>
      <c r="C82" s="193"/>
      <c r="D82" s="194"/>
      <c r="E82" s="195"/>
      <c r="F82" s="196">
        <f t="shared" ref="F82:P82" si="14">SUM(F68:F81)</f>
        <v>-31280336.210000001</v>
      </c>
      <c r="G82" s="196">
        <f t="shared" si="14"/>
        <v>-2398386.33</v>
      </c>
      <c r="H82" s="196">
        <f t="shared" si="14"/>
        <v>0</v>
      </c>
      <c r="I82" s="196">
        <f t="shared" si="14"/>
        <v>0</v>
      </c>
      <c r="J82" s="196">
        <f t="shared" si="14"/>
        <v>-33678722.540000007</v>
      </c>
      <c r="K82" s="196">
        <f t="shared" si="14"/>
        <v>4007769.2500000005</v>
      </c>
      <c r="L82" s="196">
        <f t="shared" si="14"/>
        <v>833752.50083983771</v>
      </c>
      <c r="M82" s="197">
        <f t="shared" si="14"/>
        <v>0</v>
      </c>
      <c r="N82" s="196">
        <f t="shared" si="14"/>
        <v>0</v>
      </c>
      <c r="O82" s="196">
        <f t="shared" si="14"/>
        <v>4841521.7508398378</v>
      </c>
      <c r="P82" s="154">
        <f t="shared" si="14"/>
        <v>-28837200.789160155</v>
      </c>
      <c r="R82" s="26"/>
    </row>
    <row r="83" spans="1:18" s="34" customFormat="1" ht="15" thickBot="1" x14ac:dyDescent="0.4">
      <c r="B83" s="208"/>
      <c r="C83" s="209"/>
      <c r="D83" s="210"/>
      <c r="E83" s="209"/>
      <c r="F83" s="211"/>
      <c r="G83" s="211"/>
      <c r="H83" s="211"/>
      <c r="I83" s="211"/>
      <c r="J83" s="211"/>
      <c r="K83" s="211"/>
      <c r="L83" s="211"/>
      <c r="M83" s="211"/>
      <c r="N83" s="211"/>
      <c r="O83" s="211"/>
      <c r="P83" s="212"/>
      <c r="Q83"/>
      <c r="R83"/>
    </row>
    <row r="84" spans="1:18" s="35" customFormat="1" ht="15" thickBot="1" x14ac:dyDescent="0.4">
      <c r="B84" s="181" t="s">
        <v>109</v>
      </c>
      <c r="C84" s="182"/>
      <c r="D84" s="183"/>
      <c r="E84" s="184"/>
      <c r="F84" s="185">
        <f t="shared" ref="F84:P84" si="15">F66+F82</f>
        <v>199620829.01919243</v>
      </c>
      <c r="G84" s="185">
        <f t="shared" si="15"/>
        <v>10548435.490000002</v>
      </c>
      <c r="H84" s="185">
        <f t="shared" si="15"/>
        <v>-127470.74</v>
      </c>
      <c r="I84" s="185">
        <f t="shared" si="15"/>
        <v>0</v>
      </c>
      <c r="J84" s="185">
        <f t="shared" si="15"/>
        <v>210041793.76919246</v>
      </c>
      <c r="K84" s="185">
        <f t="shared" si="15"/>
        <v>-54690399.818014219</v>
      </c>
      <c r="L84" s="185">
        <f t="shared" si="15"/>
        <v>-6946847.99109188</v>
      </c>
      <c r="M84" s="185">
        <f t="shared" si="15"/>
        <v>43799.88</v>
      </c>
      <c r="N84" s="185">
        <f t="shared" si="15"/>
        <v>0</v>
      </c>
      <c r="O84" s="185">
        <f t="shared" si="15"/>
        <v>-61593447.929106139</v>
      </c>
      <c r="P84" s="186">
        <f t="shared" si="15"/>
        <v>148448345.84008634</v>
      </c>
      <c r="Q84"/>
      <c r="R84" s="26"/>
    </row>
    <row r="85" spans="1:18" s="34" customFormat="1" x14ac:dyDescent="0.35">
      <c r="E85" s="36"/>
      <c r="Q85"/>
      <c r="R85"/>
    </row>
    <row r="86" spans="1:18" s="34" customFormat="1" ht="13" x14ac:dyDescent="0.3">
      <c r="E86" s="34" t="s">
        <v>260</v>
      </c>
      <c r="F86" s="34">
        <f>+'Guelph (2018 Year-end)'!L85</f>
        <v>199620829.01919243</v>
      </c>
      <c r="K86" s="34">
        <f>+'Guelph (2018 Year-end)'!S85</f>
        <v>-102682036.27107604</v>
      </c>
    </row>
    <row r="87" spans="1:18" s="34" customFormat="1" ht="13" x14ac:dyDescent="0.3">
      <c r="F87" s="34">
        <f>F84-F86</f>
        <v>0</v>
      </c>
      <c r="K87" s="34">
        <f>K84-K86</f>
        <v>47991636.453061819</v>
      </c>
    </row>
    <row r="88" spans="1:18" s="34" customFormat="1" ht="13" x14ac:dyDescent="0.3"/>
    <row r="89" spans="1:18" s="34" customFormat="1" ht="13" x14ac:dyDescent="0.3"/>
    <row r="90" spans="1:18" s="34" customFormat="1" ht="13" x14ac:dyDescent="0.3"/>
    <row r="91" spans="1:18" s="34" customFormat="1" ht="13" x14ac:dyDescent="0.3"/>
    <row r="92" spans="1:18" s="34" customFormat="1" ht="13" x14ac:dyDescent="0.3"/>
    <row r="93" spans="1:18" x14ac:dyDescent="0.35">
      <c r="E93" s="2"/>
    </row>
    <row r="94" spans="1:18" x14ac:dyDescent="0.35">
      <c r="E94" s="2"/>
    </row>
    <row r="95" spans="1:18" x14ac:dyDescent="0.35">
      <c r="E95" s="2"/>
    </row>
    <row r="96" spans="1:18" x14ac:dyDescent="0.35">
      <c r="E96" s="2"/>
    </row>
    <row r="97" spans="5:5" x14ac:dyDescent="0.35">
      <c r="E97" s="2"/>
    </row>
    <row r="98" spans="5:5" x14ac:dyDescent="0.35">
      <c r="E98" s="2"/>
    </row>
    <row r="99" spans="5:5" x14ac:dyDescent="0.35">
      <c r="E99" s="2"/>
    </row>
    <row r="100" spans="5:5" x14ac:dyDescent="0.35">
      <c r="E100" s="2"/>
    </row>
    <row r="101" spans="5:5" x14ac:dyDescent="0.35">
      <c r="E101" s="2"/>
    </row>
    <row r="102" spans="5:5" x14ac:dyDescent="0.35">
      <c r="E102" s="2"/>
    </row>
    <row r="103" spans="5:5" x14ac:dyDescent="0.35">
      <c r="E103" s="2"/>
    </row>
    <row r="104" spans="5:5" x14ac:dyDescent="0.35">
      <c r="E104" s="2"/>
    </row>
    <row r="105" spans="5:5" x14ac:dyDescent="0.35">
      <c r="E105" s="2"/>
    </row>
    <row r="106" spans="5:5" x14ac:dyDescent="0.35">
      <c r="E106" s="2"/>
    </row>
    <row r="107" spans="5:5" x14ac:dyDescent="0.35">
      <c r="E107" s="2"/>
    </row>
    <row r="108" spans="5:5" x14ac:dyDescent="0.35">
      <c r="E108" s="2"/>
    </row>
    <row r="109" spans="5:5" x14ac:dyDescent="0.35">
      <c r="E109" s="2"/>
    </row>
    <row r="110" spans="5:5" x14ac:dyDescent="0.35">
      <c r="E110" s="2"/>
    </row>
    <row r="111" spans="5:5" x14ac:dyDescent="0.35">
      <c r="E111" s="2"/>
    </row>
    <row r="112" spans="5:5" x14ac:dyDescent="0.35">
      <c r="E112" s="2"/>
    </row>
    <row r="113" spans="5:5" x14ac:dyDescent="0.35">
      <c r="E113" s="2"/>
    </row>
    <row r="114" spans="5:5" x14ac:dyDescent="0.35">
      <c r="E114" s="2"/>
    </row>
    <row r="115" spans="5:5" x14ac:dyDescent="0.35">
      <c r="E115" s="2"/>
    </row>
    <row r="116" spans="5:5" x14ac:dyDescent="0.35">
      <c r="E116" s="2"/>
    </row>
    <row r="117" spans="5:5" x14ac:dyDescent="0.35">
      <c r="E117" s="2"/>
    </row>
  </sheetData>
  <autoFilter ref="A8:Q80" xr:uid="{65756A7D-69A1-4A47-9AEF-64E02DAAF433}"/>
  <mergeCells count="6">
    <mergeCell ref="F2:P2"/>
    <mergeCell ref="F3:P3"/>
    <mergeCell ref="F4:P4"/>
    <mergeCell ref="F5:P5"/>
    <mergeCell ref="F6:J6"/>
    <mergeCell ref="K6:O6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304D6-FDDE-4C53-ADBD-1C8B2335CBA4}">
  <sheetPr>
    <tabColor theme="3" tint="0.79998168889431442"/>
    <pageSetUpPr fitToPage="1"/>
  </sheetPr>
  <dimension ref="A1:Z1229"/>
  <sheetViews>
    <sheetView topLeftCell="A57" zoomScale="70" zoomScaleNormal="70" workbookViewId="0">
      <selection activeCell="E101" sqref="E101"/>
    </sheetView>
  </sheetViews>
  <sheetFormatPr defaultColWidth="8.81640625" defaultRowHeight="14.5" x14ac:dyDescent="0.35"/>
  <cols>
    <col min="1" max="1" width="12.1796875" style="37" customWidth="1"/>
    <col min="2" max="2" width="31.453125" style="2" customWidth="1"/>
    <col min="3" max="3" width="12.1796875" style="2" bestFit="1" customWidth="1"/>
    <col min="4" max="4" width="16.54296875" style="2" customWidth="1"/>
    <col min="5" max="5" width="16" style="37" customWidth="1"/>
    <col min="6" max="8" width="18.1796875" style="2" bestFit="1" customWidth="1"/>
    <col min="9" max="9" width="15.1796875" style="2" bestFit="1" customWidth="1"/>
    <col min="10" max="10" width="14.54296875" style="2" bestFit="1" customWidth="1"/>
    <col min="11" max="11" width="17.453125" style="2" customWidth="1"/>
    <col min="12" max="12" width="18.54296875" style="2" bestFit="1" customWidth="1"/>
    <col min="13" max="13" width="19.453125" style="2" bestFit="1" customWidth="1"/>
    <col min="14" max="15" width="19.453125" style="2" customWidth="1"/>
    <col min="16" max="16" width="19.453125" style="2" bestFit="1" customWidth="1"/>
    <col min="17" max="17" width="19.54296875" style="2" bestFit="1" customWidth="1"/>
    <col min="18" max="18" width="19.54296875" style="2" customWidth="1"/>
    <col min="19" max="19" width="19.453125" style="2" bestFit="1" customWidth="1"/>
    <col min="20" max="20" width="20" style="2" bestFit="1" customWidth="1"/>
    <col min="21" max="21" width="13.26953125" style="2" customWidth="1"/>
    <col min="22" max="22" width="15.54296875" style="2" bestFit="1" customWidth="1"/>
    <col min="23" max="23" width="14.1796875" style="2" customWidth="1"/>
    <col min="24" max="24" width="9.54296875" style="2" bestFit="1" customWidth="1"/>
    <col min="25" max="16384" width="8.81640625" style="2"/>
  </cols>
  <sheetData>
    <row r="1" spans="1:23" ht="18.5" x14ac:dyDescent="0.45">
      <c r="A1" s="1"/>
      <c r="B1" s="1"/>
      <c r="C1" s="1"/>
      <c r="D1" s="1"/>
      <c r="E1" s="1"/>
      <c r="F1" s="1"/>
      <c r="G1" s="1"/>
      <c r="H1" s="337" t="s">
        <v>0</v>
      </c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216"/>
    </row>
    <row r="2" spans="1:23" ht="18.5" x14ac:dyDescent="0.45">
      <c r="A2" s="1"/>
      <c r="B2" s="1"/>
      <c r="C2" s="1"/>
      <c r="D2" s="1"/>
      <c r="E2" s="1"/>
      <c r="F2" s="1"/>
      <c r="G2" s="1"/>
      <c r="H2" s="338" t="s">
        <v>255</v>
      </c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217"/>
    </row>
    <row r="3" spans="1:23" ht="21.65" customHeight="1" thickBot="1" x14ac:dyDescent="0.5">
      <c r="A3" s="3"/>
      <c r="B3" s="3"/>
      <c r="C3" s="3"/>
      <c r="D3" s="3"/>
      <c r="E3" s="3"/>
      <c r="F3" s="3"/>
      <c r="G3" s="3"/>
      <c r="H3" s="346" t="s">
        <v>256</v>
      </c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4"/>
    </row>
    <row r="4" spans="1:23" ht="21.5" thickBot="1" x14ac:dyDescent="0.55000000000000004">
      <c r="A4" s="4"/>
      <c r="B4" s="3"/>
      <c r="C4" s="3"/>
      <c r="D4" s="3"/>
      <c r="E4" s="3"/>
      <c r="F4" s="3"/>
      <c r="G4" s="3"/>
      <c r="H4" s="347" t="s">
        <v>257</v>
      </c>
      <c r="I4" s="348"/>
      <c r="J4" s="348"/>
      <c r="K4" s="348"/>
      <c r="L4" s="348"/>
      <c r="M4" s="349"/>
      <c r="N4" s="349"/>
      <c r="O4" s="349"/>
      <c r="P4" s="349"/>
      <c r="Q4" s="349"/>
      <c r="R4" s="349"/>
      <c r="S4" s="349"/>
      <c r="T4" s="350"/>
      <c r="U4" s="218"/>
    </row>
    <row r="5" spans="1:23" s="5" customFormat="1" ht="14.15" customHeight="1" x14ac:dyDescent="0.3">
      <c r="A5" s="276"/>
      <c r="B5" s="277"/>
      <c r="C5" s="278"/>
      <c r="D5" s="276"/>
      <c r="E5" s="279"/>
      <c r="F5" s="279"/>
      <c r="G5" s="279"/>
      <c r="H5" s="351" t="s">
        <v>4</v>
      </c>
      <c r="I5" s="352"/>
      <c r="J5" s="352"/>
      <c r="K5" s="352"/>
      <c r="L5" s="353"/>
      <c r="M5" s="354" t="s">
        <v>5</v>
      </c>
      <c r="N5" s="354"/>
      <c r="O5" s="354"/>
      <c r="P5" s="354"/>
      <c r="Q5" s="354"/>
      <c r="R5" s="354"/>
      <c r="S5" s="354"/>
      <c r="T5" s="281" t="s">
        <v>6</v>
      </c>
      <c r="U5" s="268"/>
    </row>
    <row r="6" spans="1:23" s="9" customFormat="1" ht="13" x14ac:dyDescent="0.3">
      <c r="A6" s="282"/>
      <c r="C6" s="283"/>
      <c r="D6" s="284"/>
      <c r="E6" s="285"/>
      <c r="F6" s="286" t="s">
        <v>7</v>
      </c>
      <c r="G6" s="286" t="s">
        <v>265</v>
      </c>
      <c r="H6" s="286" t="s">
        <v>264</v>
      </c>
      <c r="I6" s="268" t="s">
        <v>8</v>
      </c>
      <c r="J6" s="268"/>
      <c r="K6" s="268"/>
      <c r="L6" s="287" t="s">
        <v>9</v>
      </c>
      <c r="M6" s="268" t="s">
        <v>7</v>
      </c>
      <c r="N6" s="286" t="s">
        <v>265</v>
      </c>
      <c r="O6" s="286" t="s">
        <v>264</v>
      </c>
      <c r="P6" s="268"/>
      <c r="Q6" s="268"/>
      <c r="R6" s="268"/>
      <c r="S6" s="268" t="s">
        <v>9</v>
      </c>
      <c r="T6" s="281" t="s">
        <v>10</v>
      </c>
      <c r="U6" s="268"/>
    </row>
    <row r="7" spans="1:23" s="9" customFormat="1" ht="42.75" customHeight="1" x14ac:dyDescent="0.3">
      <c r="A7" s="288" t="s">
        <v>11</v>
      </c>
      <c r="B7" s="289" t="s">
        <v>12</v>
      </c>
      <c r="C7" s="290" t="s">
        <v>258</v>
      </c>
      <c r="D7" s="291" t="s">
        <v>14</v>
      </c>
      <c r="E7" s="292" t="s">
        <v>15</v>
      </c>
      <c r="F7" s="293" t="s">
        <v>16</v>
      </c>
      <c r="G7" s="293" t="s">
        <v>16</v>
      </c>
      <c r="H7" s="293" t="s">
        <v>16</v>
      </c>
      <c r="I7" s="280"/>
      <c r="J7" s="280" t="s">
        <v>17</v>
      </c>
      <c r="K7" s="294" t="s">
        <v>18</v>
      </c>
      <c r="L7" s="295" t="s">
        <v>16</v>
      </c>
      <c r="M7" s="280" t="s">
        <v>16</v>
      </c>
      <c r="N7" s="293" t="s">
        <v>16</v>
      </c>
      <c r="O7" s="293" t="s">
        <v>16</v>
      </c>
      <c r="P7" s="280" t="s">
        <v>8</v>
      </c>
      <c r="Q7" s="280" t="s">
        <v>17</v>
      </c>
      <c r="R7" s="294" t="s">
        <v>18</v>
      </c>
      <c r="S7" s="280" t="s">
        <v>16</v>
      </c>
      <c r="T7" s="296" t="s">
        <v>19</v>
      </c>
      <c r="U7" s="268" t="s">
        <v>259</v>
      </c>
    </row>
    <row r="8" spans="1:23" s="22" customFormat="1" ht="15" customHeight="1" x14ac:dyDescent="0.35">
      <c r="A8" s="14">
        <v>1200000</v>
      </c>
      <c r="B8" s="15" t="s">
        <v>21</v>
      </c>
      <c r="C8" s="16"/>
      <c r="D8" s="14" t="s">
        <v>22</v>
      </c>
      <c r="E8" s="17" t="s">
        <v>23</v>
      </c>
      <c r="F8" s="18">
        <v>4379382.8</v>
      </c>
      <c r="G8" s="18"/>
      <c r="H8" s="18">
        <f>SUM(F8:G8)</f>
        <v>4379382.8</v>
      </c>
      <c r="I8" s="18"/>
      <c r="J8" s="18"/>
      <c r="K8" s="19"/>
      <c r="L8" s="19">
        <f>SUM(H8:K8)</f>
        <v>4379382.8</v>
      </c>
      <c r="M8" s="20"/>
      <c r="N8" s="20"/>
      <c r="O8" s="18">
        <f>SUM(M8:N8)</f>
        <v>0</v>
      </c>
      <c r="P8" s="20"/>
      <c r="Q8" s="20"/>
      <c r="R8" s="21"/>
      <c r="S8" s="271">
        <f t="shared" ref="S8:S53" si="0">SUM(M8:R8)</f>
        <v>0</v>
      </c>
      <c r="T8" s="297">
        <f t="shared" ref="T8:T53" si="1">L8+S8</f>
        <v>4379382.8</v>
      </c>
      <c r="U8" s="269">
        <v>1805</v>
      </c>
      <c r="V8" s="298"/>
      <c r="W8" s="299"/>
    </row>
    <row r="9" spans="1:23" s="22" customFormat="1" x14ac:dyDescent="0.35">
      <c r="A9" s="14">
        <v>1210000</v>
      </c>
      <c r="B9" s="15" t="s">
        <v>24</v>
      </c>
      <c r="C9" s="16"/>
      <c r="D9" s="14" t="s">
        <v>22</v>
      </c>
      <c r="E9" s="17" t="s">
        <v>23</v>
      </c>
      <c r="F9" s="18">
        <v>17574425.210000001</v>
      </c>
      <c r="G9" s="18"/>
      <c r="H9" s="18">
        <f t="shared" ref="H9:H53" si="2">SUM(F9:G9)</f>
        <v>17574425.210000001</v>
      </c>
      <c r="I9" s="18">
        <v>28019.235000000001</v>
      </c>
      <c r="J9" s="18"/>
      <c r="K9" s="19"/>
      <c r="L9" s="19">
        <f t="shared" ref="L9:L53" si="3">SUM(H9:K9)</f>
        <v>17602444.445</v>
      </c>
      <c r="M9" s="20">
        <v>-4856866.20081452</v>
      </c>
      <c r="N9" s="20"/>
      <c r="O9" s="18">
        <f t="shared" ref="O9:O53" si="4">SUM(M9:N9)</f>
        <v>-4856866.20081452</v>
      </c>
      <c r="P9" s="20">
        <v>-762037.13497706305</v>
      </c>
      <c r="Q9" s="20"/>
      <c r="R9" s="18"/>
      <c r="S9" s="271">
        <f t="shared" si="0"/>
        <v>-10475769.536606103</v>
      </c>
      <c r="T9" s="297">
        <f t="shared" si="1"/>
        <v>7126674.9083938971</v>
      </c>
      <c r="U9" s="269">
        <v>1808</v>
      </c>
      <c r="V9" s="298"/>
      <c r="W9" s="299"/>
    </row>
    <row r="10" spans="1:23" s="22" customFormat="1" x14ac:dyDescent="0.35">
      <c r="A10" s="14">
        <v>1220100</v>
      </c>
      <c r="B10" s="15" t="s">
        <v>25</v>
      </c>
      <c r="C10" s="16"/>
      <c r="D10" s="14" t="s">
        <v>27</v>
      </c>
      <c r="E10" s="17" t="s">
        <v>23</v>
      </c>
      <c r="F10" s="18">
        <v>17592867.339999996</v>
      </c>
      <c r="G10" s="18"/>
      <c r="H10" s="18">
        <f t="shared" si="2"/>
        <v>17592867.339999996</v>
      </c>
      <c r="I10" s="18">
        <v>122186.83</v>
      </c>
      <c r="J10" s="18"/>
      <c r="K10" s="19"/>
      <c r="L10" s="19">
        <f t="shared" si="3"/>
        <v>17715054.169999994</v>
      </c>
      <c r="M10" s="20">
        <v>-2814561.4267180902</v>
      </c>
      <c r="N10" s="20"/>
      <c r="O10" s="18">
        <f t="shared" si="4"/>
        <v>-2814561.4267180902</v>
      </c>
      <c r="P10" s="20">
        <v>-449506.80916077399</v>
      </c>
      <c r="Q10" s="20"/>
      <c r="R10" s="18"/>
      <c r="S10" s="271">
        <f t="shared" si="0"/>
        <v>-6078629.662596954</v>
      </c>
      <c r="T10" s="297">
        <f t="shared" si="1"/>
        <v>11636424.50740304</v>
      </c>
      <c r="U10" s="269">
        <v>1815</v>
      </c>
      <c r="V10" s="298"/>
      <c r="W10" s="299"/>
    </row>
    <row r="11" spans="1:23" s="22" customFormat="1" x14ac:dyDescent="0.35">
      <c r="A11" s="14">
        <v>1220200</v>
      </c>
      <c r="B11" s="15" t="s">
        <v>28</v>
      </c>
      <c r="C11" s="16"/>
      <c r="D11" s="14" t="s">
        <v>29</v>
      </c>
      <c r="E11" s="17" t="s">
        <v>23</v>
      </c>
      <c r="F11" s="18">
        <v>4306881.7</v>
      </c>
      <c r="G11" s="18"/>
      <c r="H11" s="18">
        <f t="shared" si="2"/>
        <v>4306881.7</v>
      </c>
      <c r="I11" s="18">
        <v>17512.29</v>
      </c>
      <c r="J11" s="18"/>
      <c r="K11" s="19"/>
      <c r="L11" s="19">
        <f t="shared" si="3"/>
        <v>4324393.99</v>
      </c>
      <c r="M11" s="20">
        <v>-533982.81639544398</v>
      </c>
      <c r="N11" s="20"/>
      <c r="O11" s="18">
        <f t="shared" si="4"/>
        <v>-533982.81639544398</v>
      </c>
      <c r="P11" s="20">
        <v>-113560.921772556</v>
      </c>
      <c r="Q11" s="20"/>
      <c r="R11" s="18"/>
      <c r="S11" s="271">
        <f t="shared" si="0"/>
        <v>-1181526.5545634439</v>
      </c>
      <c r="T11" s="297">
        <f t="shared" si="1"/>
        <v>3142867.4354365561</v>
      </c>
      <c r="U11" s="269">
        <v>1820</v>
      </c>
      <c r="V11" s="298"/>
      <c r="W11" s="299"/>
    </row>
    <row r="12" spans="1:23" s="22" customFormat="1" x14ac:dyDescent="0.35">
      <c r="A12" s="14">
        <v>1230101</v>
      </c>
      <c r="B12" s="15" t="s">
        <v>30</v>
      </c>
      <c r="C12" s="16"/>
      <c r="D12" s="14" t="s">
        <v>32</v>
      </c>
      <c r="E12" s="17" t="s">
        <v>23</v>
      </c>
      <c r="F12" s="18">
        <v>26096164.669999998</v>
      </c>
      <c r="G12" s="18"/>
      <c r="H12" s="18">
        <f t="shared" si="2"/>
        <v>26096164.669999998</v>
      </c>
      <c r="I12" s="18">
        <v>2178091.2000000002</v>
      </c>
      <c r="J12" s="18"/>
      <c r="K12" s="19"/>
      <c r="L12" s="19">
        <f t="shared" si="3"/>
        <v>28274255.869999997</v>
      </c>
      <c r="M12" s="20">
        <v>-3977652.7291924399</v>
      </c>
      <c r="N12" s="20"/>
      <c r="O12" s="18">
        <f t="shared" si="4"/>
        <v>-3977652.7291924399</v>
      </c>
      <c r="P12" s="20">
        <v>-635024.46402914298</v>
      </c>
      <c r="Q12" s="20"/>
      <c r="R12" s="18"/>
      <c r="S12" s="271">
        <f t="shared" si="0"/>
        <v>-8590329.9224140234</v>
      </c>
      <c r="T12" s="297">
        <f t="shared" si="1"/>
        <v>19683925.947585974</v>
      </c>
      <c r="U12" s="269">
        <v>1830</v>
      </c>
      <c r="V12" s="298"/>
      <c r="W12" s="299"/>
    </row>
    <row r="13" spans="1:23" s="22" customFormat="1" x14ac:dyDescent="0.35">
      <c r="A13" s="14">
        <v>1230102</v>
      </c>
      <c r="B13" s="15" t="s">
        <v>33</v>
      </c>
      <c r="C13" s="16"/>
      <c r="D13" s="14" t="s">
        <v>32</v>
      </c>
      <c r="E13" s="17" t="s">
        <v>23</v>
      </c>
      <c r="F13" s="18">
        <v>17655730</v>
      </c>
      <c r="G13" s="18"/>
      <c r="H13" s="18">
        <f t="shared" si="2"/>
        <v>17655730</v>
      </c>
      <c r="I13" s="18">
        <v>1184366.97</v>
      </c>
      <c r="J13" s="18"/>
      <c r="K13" s="19"/>
      <c r="L13" s="19">
        <f t="shared" si="3"/>
        <v>18840096.969999999</v>
      </c>
      <c r="M13" s="20">
        <v>-2533397.6250543902</v>
      </c>
      <c r="N13" s="20"/>
      <c r="O13" s="18">
        <f t="shared" si="4"/>
        <v>-2533397.6250543902</v>
      </c>
      <c r="P13" s="20">
        <v>-372932.18538443098</v>
      </c>
      <c r="Q13" s="20"/>
      <c r="R13" s="18"/>
      <c r="S13" s="271">
        <f t="shared" si="0"/>
        <v>-5439727.4354932113</v>
      </c>
      <c r="T13" s="297">
        <f t="shared" si="1"/>
        <v>13400369.534506787</v>
      </c>
      <c r="U13" s="269">
        <v>1835</v>
      </c>
      <c r="V13" s="298"/>
      <c r="W13" s="299"/>
    </row>
    <row r="14" spans="1:23" s="22" customFormat="1" x14ac:dyDescent="0.35">
      <c r="A14" s="14">
        <v>1230201</v>
      </c>
      <c r="B14" s="15" t="s">
        <v>34</v>
      </c>
      <c r="C14" s="16"/>
      <c r="D14" s="14" t="s">
        <v>32</v>
      </c>
      <c r="E14" s="17" t="s">
        <v>23</v>
      </c>
      <c r="F14" s="18">
        <v>47428846.109999999</v>
      </c>
      <c r="G14" s="18"/>
      <c r="H14" s="18">
        <f t="shared" si="2"/>
        <v>47428846.109999999</v>
      </c>
      <c r="I14" s="18">
        <v>3093142.93</v>
      </c>
      <c r="J14" s="18"/>
      <c r="K14" s="19"/>
      <c r="L14" s="19">
        <f t="shared" si="3"/>
        <v>50521989.039999999</v>
      </c>
      <c r="M14" s="20">
        <v>-7427173.4632992698</v>
      </c>
      <c r="N14" s="20"/>
      <c r="O14" s="18">
        <f t="shared" si="4"/>
        <v>-7427173.4632992698</v>
      </c>
      <c r="P14" s="20">
        <v>-1040562.96765934</v>
      </c>
      <c r="Q14" s="20"/>
      <c r="R14" s="18"/>
      <c r="S14" s="271">
        <f t="shared" si="0"/>
        <v>-15894909.894257879</v>
      </c>
      <c r="T14" s="297">
        <f t="shared" si="1"/>
        <v>34627079.145742118</v>
      </c>
      <c r="U14" s="269">
        <v>1840</v>
      </c>
      <c r="V14" s="298"/>
      <c r="W14" s="299"/>
    </row>
    <row r="15" spans="1:23" s="22" customFormat="1" x14ac:dyDescent="0.35">
      <c r="A15" s="14">
        <v>1230202</v>
      </c>
      <c r="B15" s="15" t="s">
        <v>35</v>
      </c>
      <c r="C15" s="16"/>
      <c r="D15" s="14" t="s">
        <v>32</v>
      </c>
      <c r="E15" s="17" t="s">
        <v>23</v>
      </c>
      <c r="F15" s="18">
        <v>40324196.879999995</v>
      </c>
      <c r="G15" s="18"/>
      <c r="H15" s="18">
        <f t="shared" si="2"/>
        <v>40324196.879999995</v>
      </c>
      <c r="I15" s="18">
        <v>2035517.57</v>
      </c>
      <c r="J15" s="18"/>
      <c r="K15" s="19"/>
      <c r="L15" s="19">
        <f t="shared" si="3"/>
        <v>42359714.449999996</v>
      </c>
      <c r="M15" s="20">
        <v>-8785684.7555889301</v>
      </c>
      <c r="N15" s="20"/>
      <c r="O15" s="18">
        <f t="shared" si="4"/>
        <v>-8785684.7555889301</v>
      </c>
      <c r="P15" s="20">
        <v>-1351830.8325118199</v>
      </c>
      <c r="Q15" s="20"/>
      <c r="R15" s="18"/>
      <c r="S15" s="271">
        <f t="shared" si="0"/>
        <v>-18923200.34368968</v>
      </c>
      <c r="T15" s="297">
        <f t="shared" si="1"/>
        <v>23436514.106310315</v>
      </c>
      <c r="U15" s="269">
        <v>1845</v>
      </c>
      <c r="V15" s="298"/>
      <c r="W15" s="299"/>
    </row>
    <row r="16" spans="1:23" s="22" customFormat="1" x14ac:dyDescent="0.35">
      <c r="A16" s="14">
        <v>1230301</v>
      </c>
      <c r="B16" s="15" t="s">
        <v>36</v>
      </c>
      <c r="C16" s="16"/>
      <c r="D16" s="14" t="s">
        <v>32</v>
      </c>
      <c r="E16" s="17" t="s">
        <v>23</v>
      </c>
      <c r="F16" s="18">
        <v>3459437.81</v>
      </c>
      <c r="G16" s="18"/>
      <c r="H16" s="18">
        <f t="shared" si="2"/>
        <v>3459437.81</v>
      </c>
      <c r="I16" s="18">
        <v>281553.65999999997</v>
      </c>
      <c r="J16" s="18"/>
      <c r="K16" s="19"/>
      <c r="L16" s="19">
        <f t="shared" si="3"/>
        <v>3740991.47</v>
      </c>
      <c r="M16" s="20">
        <v>-757398.37999999989</v>
      </c>
      <c r="N16" s="20"/>
      <c r="O16" s="18">
        <f t="shared" si="4"/>
        <v>-757398.37999999989</v>
      </c>
      <c r="P16" s="20">
        <v>-117432.82</v>
      </c>
      <c r="Q16" s="20"/>
      <c r="R16" s="18"/>
      <c r="S16" s="271">
        <f t="shared" si="0"/>
        <v>-1632229.5799999998</v>
      </c>
      <c r="T16" s="297">
        <f t="shared" si="1"/>
        <v>2108761.8900000006</v>
      </c>
      <c r="U16" s="269">
        <v>1850</v>
      </c>
      <c r="V16" s="298"/>
      <c r="W16" s="299"/>
    </row>
    <row r="17" spans="1:26" s="22" customFormat="1" x14ac:dyDescent="0.35">
      <c r="A17" s="14">
        <v>1230302</v>
      </c>
      <c r="B17" s="15" t="s">
        <v>38</v>
      </c>
      <c r="C17" s="16"/>
      <c r="D17" s="14" t="s">
        <v>32</v>
      </c>
      <c r="E17" s="17" t="s">
        <v>23</v>
      </c>
      <c r="F17" s="18">
        <v>15208751.279999999</v>
      </c>
      <c r="G17" s="18"/>
      <c r="H17" s="18">
        <f t="shared" si="2"/>
        <v>15208751.279999999</v>
      </c>
      <c r="I17" s="18">
        <v>1197177.29</v>
      </c>
      <c r="J17" s="18"/>
      <c r="K17" s="19"/>
      <c r="L17" s="19">
        <f t="shared" si="3"/>
        <v>16405928.57</v>
      </c>
      <c r="M17" s="20">
        <v>-3180315.04</v>
      </c>
      <c r="N17" s="20"/>
      <c r="O17" s="18">
        <f t="shared" si="4"/>
        <v>-3180315.04</v>
      </c>
      <c r="P17" s="20">
        <v>-481246.86</v>
      </c>
      <c r="Q17" s="20"/>
      <c r="R17" s="18"/>
      <c r="S17" s="271">
        <f t="shared" si="0"/>
        <v>-6841876.9400000004</v>
      </c>
      <c r="T17" s="297">
        <f t="shared" si="1"/>
        <v>9564051.629999999</v>
      </c>
      <c r="U17" s="269">
        <v>1850</v>
      </c>
      <c r="V17" s="298"/>
      <c r="W17" s="299"/>
    </row>
    <row r="18" spans="1:26" s="22" customFormat="1" x14ac:dyDescent="0.35">
      <c r="A18" s="14">
        <v>1230401</v>
      </c>
      <c r="B18" s="15" t="s">
        <v>39</v>
      </c>
      <c r="C18" s="16"/>
      <c r="D18" s="14" t="s">
        <v>32</v>
      </c>
      <c r="E18" s="17" t="s">
        <v>23</v>
      </c>
      <c r="F18" s="18">
        <v>713268.96</v>
      </c>
      <c r="G18" s="18"/>
      <c r="H18" s="18">
        <f t="shared" si="2"/>
        <v>713268.96</v>
      </c>
      <c r="I18" s="18">
        <v>184898.57</v>
      </c>
      <c r="J18" s="18"/>
      <c r="K18" s="19"/>
      <c r="L18" s="19">
        <f t="shared" si="3"/>
        <v>898167.53</v>
      </c>
      <c r="M18" s="20">
        <v>-51155.330000000075</v>
      </c>
      <c r="N18" s="20"/>
      <c r="O18" s="18">
        <f t="shared" si="4"/>
        <v>-51155.330000000075</v>
      </c>
      <c r="P18" s="20">
        <v>-13339.41</v>
      </c>
      <c r="Q18" s="20"/>
      <c r="R18" s="18"/>
      <c r="S18" s="271">
        <f t="shared" si="0"/>
        <v>-115650.07000000015</v>
      </c>
      <c r="T18" s="297">
        <f t="shared" si="1"/>
        <v>782517.45999999985</v>
      </c>
      <c r="U18" s="269">
        <v>1855</v>
      </c>
      <c r="V18" s="298"/>
      <c r="W18" s="299"/>
    </row>
    <row r="19" spans="1:26" s="22" customFormat="1" x14ac:dyDescent="0.35">
      <c r="A19" s="14">
        <v>1230402</v>
      </c>
      <c r="B19" s="15" t="s">
        <v>41</v>
      </c>
      <c r="C19" s="16"/>
      <c r="D19" s="14" t="s">
        <v>32</v>
      </c>
      <c r="E19" s="17" t="s">
        <v>23</v>
      </c>
      <c r="F19" s="18">
        <v>8242175.04</v>
      </c>
      <c r="G19" s="18"/>
      <c r="H19" s="18">
        <f t="shared" si="2"/>
        <v>8242175.04</v>
      </c>
      <c r="I19" s="18">
        <v>456008.78000000009</v>
      </c>
      <c r="J19" s="18"/>
      <c r="K19" s="19"/>
      <c r="L19" s="19">
        <f t="shared" si="3"/>
        <v>8698183.8200000003</v>
      </c>
      <c r="M19" s="20">
        <v>-2188639.02</v>
      </c>
      <c r="N19" s="20"/>
      <c r="O19" s="18">
        <f t="shared" si="4"/>
        <v>-2188639.02</v>
      </c>
      <c r="P19" s="20">
        <v>-340769.148361789</v>
      </c>
      <c r="Q19" s="20"/>
      <c r="R19" s="18"/>
      <c r="S19" s="271">
        <f t="shared" si="0"/>
        <v>-4718047.1883617891</v>
      </c>
      <c r="T19" s="297">
        <f t="shared" si="1"/>
        <v>3980136.6316382112</v>
      </c>
      <c r="U19" s="269">
        <v>1855</v>
      </c>
      <c r="V19" s="298"/>
      <c r="W19" s="299"/>
      <c r="X19" s="300"/>
      <c r="Z19" s="300"/>
    </row>
    <row r="20" spans="1:26" s="22" customFormat="1" x14ac:dyDescent="0.35">
      <c r="A20" s="14">
        <v>1030400</v>
      </c>
      <c r="B20" s="15" t="s">
        <v>42</v>
      </c>
      <c r="C20" s="16"/>
      <c r="D20" s="14" t="s">
        <v>32</v>
      </c>
      <c r="E20" s="17" t="s">
        <v>23</v>
      </c>
      <c r="F20" s="18">
        <v>8920522.9600000009</v>
      </c>
      <c r="G20" s="18"/>
      <c r="H20" s="18">
        <f t="shared" si="2"/>
        <v>8920522.9600000009</v>
      </c>
      <c r="I20" s="18">
        <v>495476.45000000007</v>
      </c>
      <c r="J20" s="18"/>
      <c r="K20" s="19"/>
      <c r="L20" s="19">
        <f t="shared" si="3"/>
        <v>9415999.4100000001</v>
      </c>
      <c r="M20" s="20">
        <v>-3643033.9826127766</v>
      </c>
      <c r="N20" s="20"/>
      <c r="O20" s="18">
        <f t="shared" si="4"/>
        <v>-3643033.9826127766</v>
      </c>
      <c r="P20" s="20">
        <v>-266122.25</v>
      </c>
      <c r="Q20" s="20"/>
      <c r="R20" s="18"/>
      <c r="S20" s="271">
        <f t="shared" si="0"/>
        <v>-7552190.2152255531</v>
      </c>
      <c r="T20" s="297">
        <f t="shared" si="1"/>
        <v>1863809.194774447</v>
      </c>
      <c r="U20" s="269">
        <v>1860</v>
      </c>
      <c r="V20" s="298"/>
      <c r="W20" s="299"/>
    </row>
    <row r="21" spans="1:26" s="22" customFormat="1" x14ac:dyDescent="0.35">
      <c r="A21" s="14">
        <v>1030401</v>
      </c>
      <c r="B21" s="15" t="s">
        <v>43</v>
      </c>
      <c r="C21" s="16"/>
      <c r="D21" s="14" t="s">
        <v>32</v>
      </c>
      <c r="E21" s="17" t="s">
        <v>23</v>
      </c>
      <c r="F21" s="18">
        <v>7704900.5999999996</v>
      </c>
      <c r="G21" s="18"/>
      <c r="H21" s="18">
        <f t="shared" si="2"/>
        <v>7704900.5999999996</v>
      </c>
      <c r="I21" s="18"/>
      <c r="J21" s="18"/>
      <c r="K21" s="19"/>
      <c r="L21" s="19">
        <f t="shared" si="3"/>
        <v>7704900.5999999996</v>
      </c>
      <c r="M21" s="20">
        <v>-2803820.60293114</v>
      </c>
      <c r="N21" s="20"/>
      <c r="O21" s="18">
        <f t="shared" si="4"/>
        <v>-2803820.60293114</v>
      </c>
      <c r="P21" s="20">
        <v>-670011.27</v>
      </c>
      <c r="Q21" s="20"/>
      <c r="R21" s="18"/>
      <c r="S21" s="271">
        <f t="shared" si="0"/>
        <v>-6277652.4758622795</v>
      </c>
      <c r="T21" s="297">
        <f t="shared" si="1"/>
        <v>1427248.1241377201</v>
      </c>
      <c r="U21" s="269">
        <v>1860</v>
      </c>
      <c r="V21" s="298"/>
      <c r="W21" s="299"/>
    </row>
    <row r="22" spans="1:26" s="22" customFormat="1" x14ac:dyDescent="0.35">
      <c r="A22" s="14">
        <v>1030402</v>
      </c>
      <c r="B22" s="15" t="s">
        <v>44</v>
      </c>
      <c r="C22" s="16"/>
      <c r="D22" s="14" t="s">
        <v>32</v>
      </c>
      <c r="E22" s="17" t="s">
        <v>23</v>
      </c>
      <c r="F22" s="18">
        <v>417635.02</v>
      </c>
      <c r="G22" s="18"/>
      <c r="H22" s="18">
        <f t="shared" si="2"/>
        <v>417635.02</v>
      </c>
      <c r="I22" s="18"/>
      <c r="J22" s="18"/>
      <c r="K22" s="19"/>
      <c r="L22" s="19">
        <f t="shared" si="3"/>
        <v>417635.02</v>
      </c>
      <c r="M22" s="20">
        <v>-170557.10489300353</v>
      </c>
      <c r="N22" s="20"/>
      <c r="O22" s="18">
        <f t="shared" si="4"/>
        <v>-170557.10489300353</v>
      </c>
      <c r="P22" s="20">
        <v>-71862.701675308228</v>
      </c>
      <c r="Q22" s="20"/>
      <c r="R22" s="18"/>
      <c r="S22" s="271">
        <f t="shared" si="0"/>
        <v>-412976.91146131529</v>
      </c>
      <c r="T22" s="297">
        <f t="shared" si="1"/>
        <v>4658.1085386847262</v>
      </c>
      <c r="U22" s="269">
        <v>1860</v>
      </c>
      <c r="V22" s="298"/>
      <c r="W22" s="299"/>
    </row>
    <row r="23" spans="1:26" s="22" customFormat="1" x14ac:dyDescent="0.35">
      <c r="A23" s="14">
        <v>1030403</v>
      </c>
      <c r="B23" s="15" t="s">
        <v>45</v>
      </c>
      <c r="C23" s="16"/>
      <c r="D23" s="14" t="s">
        <v>32</v>
      </c>
      <c r="E23" s="17" t="s">
        <v>23</v>
      </c>
      <c r="F23" s="18">
        <v>579379.48</v>
      </c>
      <c r="G23" s="18"/>
      <c r="H23" s="18">
        <f t="shared" si="2"/>
        <v>579379.48</v>
      </c>
      <c r="I23" s="18"/>
      <c r="J23" s="18"/>
      <c r="K23" s="19"/>
      <c r="L23" s="19">
        <f t="shared" si="3"/>
        <v>579379.48</v>
      </c>
      <c r="M23" s="20">
        <v>-579379.48</v>
      </c>
      <c r="N23" s="20"/>
      <c r="O23" s="18">
        <f t="shared" si="4"/>
        <v>-579379.48</v>
      </c>
      <c r="P23" s="20"/>
      <c r="Q23" s="20"/>
      <c r="R23" s="18"/>
      <c r="S23" s="271">
        <f t="shared" si="0"/>
        <v>-1158758.96</v>
      </c>
      <c r="T23" s="297">
        <f t="shared" si="1"/>
        <v>-579379.48</v>
      </c>
      <c r="U23" s="269">
        <v>1860</v>
      </c>
      <c r="V23" s="298"/>
      <c r="W23" s="299"/>
    </row>
    <row r="24" spans="1:26" s="22" customFormat="1" x14ac:dyDescent="0.35">
      <c r="A24" s="14">
        <v>1030404</v>
      </c>
      <c r="B24" s="15" t="s">
        <v>46</v>
      </c>
      <c r="C24" s="16"/>
      <c r="D24" s="14" t="s">
        <v>32</v>
      </c>
      <c r="E24" s="17" t="s">
        <v>23</v>
      </c>
      <c r="F24" s="18">
        <v>249856.68</v>
      </c>
      <c r="G24" s="18"/>
      <c r="H24" s="18">
        <f t="shared" si="2"/>
        <v>249856.68</v>
      </c>
      <c r="I24" s="18"/>
      <c r="J24" s="18"/>
      <c r="K24" s="19"/>
      <c r="L24" s="19">
        <f t="shared" si="3"/>
        <v>249856.68</v>
      </c>
      <c r="M24" s="20">
        <v>-102038.45448348086</v>
      </c>
      <c r="N24" s="20"/>
      <c r="O24" s="18">
        <f t="shared" si="4"/>
        <v>-102038.45448348086</v>
      </c>
      <c r="P24" s="20">
        <v>-42992.984775134399</v>
      </c>
      <c r="Q24" s="20"/>
      <c r="R24" s="18"/>
      <c r="S24" s="271">
        <f t="shared" si="0"/>
        <v>-247069.89374209612</v>
      </c>
      <c r="T24" s="297">
        <f t="shared" si="1"/>
        <v>2786.7862579038774</v>
      </c>
      <c r="U24" s="269">
        <v>1860</v>
      </c>
      <c r="V24" s="298"/>
      <c r="W24" s="299"/>
    </row>
    <row r="25" spans="1:26" s="22" customFormat="1" x14ac:dyDescent="0.35">
      <c r="A25" s="14">
        <v>1030406</v>
      </c>
      <c r="B25" s="15" t="s">
        <v>47</v>
      </c>
      <c r="C25" s="16"/>
      <c r="D25" s="14" t="s">
        <v>32</v>
      </c>
      <c r="E25" s="17" t="s">
        <v>23</v>
      </c>
      <c r="F25" s="18">
        <v>34344.879999999997</v>
      </c>
      <c r="G25" s="18"/>
      <c r="H25" s="18">
        <f t="shared" si="2"/>
        <v>34344.879999999997</v>
      </c>
      <c r="I25" s="18"/>
      <c r="J25" s="18"/>
      <c r="K25" s="19"/>
      <c r="L25" s="19">
        <f t="shared" si="3"/>
        <v>34344.879999999997</v>
      </c>
      <c r="M25" s="20">
        <v>-14026.034743680306</v>
      </c>
      <c r="N25" s="20"/>
      <c r="O25" s="18">
        <f t="shared" si="4"/>
        <v>-14026.034743680306</v>
      </c>
      <c r="P25" s="20">
        <v>-5909.7435495573627</v>
      </c>
      <c r="Q25" s="20"/>
      <c r="R25" s="18"/>
      <c r="S25" s="271">
        <f t="shared" si="0"/>
        <v>-33961.813036917971</v>
      </c>
      <c r="T25" s="297">
        <f t="shared" si="1"/>
        <v>383.06696308202663</v>
      </c>
      <c r="U25" s="269">
        <v>1860</v>
      </c>
      <c r="V25" s="298"/>
      <c r="W25" s="299"/>
    </row>
    <row r="26" spans="1:26" s="22" customFormat="1" x14ac:dyDescent="0.35">
      <c r="A26" s="14">
        <v>1241401</v>
      </c>
      <c r="B26" s="15" t="s">
        <v>48</v>
      </c>
      <c r="C26" s="16"/>
      <c r="D26" s="14" t="s">
        <v>50</v>
      </c>
      <c r="E26" s="17" t="s">
        <v>23</v>
      </c>
      <c r="F26" s="18">
        <v>0</v>
      </c>
      <c r="G26" s="18">
        <v>1062451.27</v>
      </c>
      <c r="H26" s="18">
        <f t="shared" si="2"/>
        <v>1062451.27</v>
      </c>
      <c r="I26" s="18"/>
      <c r="J26" s="18"/>
      <c r="K26" s="19"/>
      <c r="L26" s="19">
        <f t="shared" si="3"/>
        <v>1062451.27</v>
      </c>
      <c r="M26" s="20"/>
      <c r="N26" s="20">
        <v>-885676.2</v>
      </c>
      <c r="O26" s="18">
        <f t="shared" si="4"/>
        <v>-885676.2</v>
      </c>
      <c r="P26" s="20">
        <v>-11949.95875</v>
      </c>
      <c r="Q26" s="20"/>
      <c r="R26" s="18"/>
      <c r="S26" s="271">
        <f t="shared" si="0"/>
        <v>-1783302.3587499999</v>
      </c>
      <c r="T26" s="297">
        <f t="shared" si="1"/>
        <v>-720851.08874999988</v>
      </c>
      <c r="U26" s="269">
        <v>2075</v>
      </c>
      <c r="V26" s="298"/>
      <c r="W26" s="299"/>
    </row>
    <row r="27" spans="1:26" s="22" customFormat="1" x14ac:dyDescent="0.35">
      <c r="A27" s="14">
        <v>1241402</v>
      </c>
      <c r="B27" s="15" t="s">
        <v>51</v>
      </c>
      <c r="C27" s="16"/>
      <c r="D27" s="14" t="s">
        <v>50</v>
      </c>
      <c r="E27" s="17" t="s">
        <v>23</v>
      </c>
      <c r="F27" s="18">
        <v>0</v>
      </c>
      <c r="G27" s="18">
        <v>272945.96999999997</v>
      </c>
      <c r="H27" s="18">
        <f t="shared" si="2"/>
        <v>272945.96999999997</v>
      </c>
      <c r="I27" s="18"/>
      <c r="J27" s="18"/>
      <c r="K27" s="19"/>
      <c r="L27" s="19">
        <f t="shared" si="3"/>
        <v>272945.96999999997</v>
      </c>
      <c r="M27" s="20"/>
      <c r="N27" s="20">
        <v>-256174.96</v>
      </c>
      <c r="O27" s="18">
        <f t="shared" si="4"/>
        <v>-256174.96</v>
      </c>
      <c r="P27" s="20">
        <v>-6206.4468749999996</v>
      </c>
      <c r="Q27" s="20"/>
      <c r="R27" s="18"/>
      <c r="S27" s="271">
        <f t="shared" si="0"/>
        <v>-518556.36687500001</v>
      </c>
      <c r="T27" s="297">
        <f t="shared" si="1"/>
        <v>-245610.39687500003</v>
      </c>
      <c r="U27" s="269">
        <v>2075</v>
      </c>
      <c r="V27" s="298"/>
      <c r="W27" s="299"/>
    </row>
    <row r="28" spans="1:26" s="22" customFormat="1" x14ac:dyDescent="0.35">
      <c r="A28" s="14">
        <v>1241403</v>
      </c>
      <c r="B28" s="15" t="s">
        <v>52</v>
      </c>
      <c r="C28" s="16"/>
      <c r="D28" s="14" t="s">
        <v>50</v>
      </c>
      <c r="E28" s="17" t="s">
        <v>23</v>
      </c>
      <c r="F28" s="18">
        <v>0</v>
      </c>
      <c r="G28" s="18">
        <v>1653833.7999999998</v>
      </c>
      <c r="H28" s="18">
        <f t="shared" si="2"/>
        <v>1653833.7999999998</v>
      </c>
      <c r="I28" s="18"/>
      <c r="J28" s="18"/>
      <c r="K28" s="19"/>
      <c r="L28" s="19">
        <f t="shared" si="3"/>
        <v>1653833.7999999998</v>
      </c>
      <c r="M28" s="20"/>
      <c r="N28" s="20">
        <v>-1561765.96</v>
      </c>
      <c r="O28" s="18">
        <f t="shared" si="4"/>
        <v>-1561765.96</v>
      </c>
      <c r="P28" s="20">
        <v>-884.56375000000003</v>
      </c>
      <c r="Q28" s="20"/>
      <c r="R28" s="18"/>
      <c r="S28" s="271">
        <f t="shared" si="0"/>
        <v>-3124416.4837500001</v>
      </c>
      <c r="T28" s="297">
        <f t="shared" si="1"/>
        <v>-1470582.6837500003</v>
      </c>
      <c r="U28" s="269">
        <v>1815</v>
      </c>
      <c r="V28" s="298"/>
      <c r="W28" s="299"/>
    </row>
    <row r="29" spans="1:26" s="22" customFormat="1" x14ac:dyDescent="0.35">
      <c r="A29" s="14">
        <v>1241404</v>
      </c>
      <c r="B29" s="15" t="s">
        <v>53</v>
      </c>
      <c r="C29" s="16"/>
      <c r="D29" s="14" t="s">
        <v>50</v>
      </c>
      <c r="E29" s="17" t="s">
        <v>23</v>
      </c>
      <c r="F29" s="18">
        <v>0</v>
      </c>
      <c r="G29" s="18">
        <v>206600.47999999998</v>
      </c>
      <c r="H29" s="18">
        <f t="shared" si="2"/>
        <v>206600.47999999998</v>
      </c>
      <c r="I29" s="18"/>
      <c r="J29" s="18"/>
      <c r="K29" s="19"/>
      <c r="L29" s="19">
        <f t="shared" si="3"/>
        <v>206600.47999999998</v>
      </c>
      <c r="M29" s="20"/>
      <c r="N29" s="20">
        <v>-189832.65</v>
      </c>
      <c r="O29" s="18">
        <f t="shared" si="4"/>
        <v>-189832.65</v>
      </c>
      <c r="P29" s="20">
        <v>-1117.828125</v>
      </c>
      <c r="Q29" s="20"/>
      <c r="R29" s="18"/>
      <c r="S29" s="271">
        <f t="shared" si="0"/>
        <v>-380783.12812499999</v>
      </c>
      <c r="T29" s="297">
        <f t="shared" si="1"/>
        <v>-174182.64812500001</v>
      </c>
      <c r="U29" s="269">
        <v>2075</v>
      </c>
      <c r="V29" s="298"/>
      <c r="W29" s="299"/>
    </row>
    <row r="30" spans="1:26" s="22" customFormat="1" x14ac:dyDescent="0.35">
      <c r="A30" s="14">
        <v>1241405</v>
      </c>
      <c r="B30" s="15" t="s">
        <v>54</v>
      </c>
      <c r="C30" s="16"/>
      <c r="D30" s="14" t="s">
        <v>50</v>
      </c>
      <c r="E30" s="17" t="s">
        <v>23</v>
      </c>
      <c r="F30" s="18">
        <v>0</v>
      </c>
      <c r="G30" s="18">
        <v>15161.77</v>
      </c>
      <c r="H30" s="18">
        <f t="shared" si="2"/>
        <v>15161.77</v>
      </c>
      <c r="I30" s="18"/>
      <c r="J30" s="18"/>
      <c r="K30" s="19"/>
      <c r="L30" s="19">
        <f t="shared" si="3"/>
        <v>15161.77</v>
      </c>
      <c r="M30" s="20"/>
      <c r="N30" s="20">
        <v>-13963.33</v>
      </c>
      <c r="O30" s="18">
        <f t="shared" si="4"/>
        <v>-13963.33</v>
      </c>
      <c r="P30" s="20">
        <v>-79.879374999999996</v>
      </c>
      <c r="Q30" s="20"/>
      <c r="R30" s="18"/>
      <c r="S30" s="271">
        <f t="shared" si="0"/>
        <v>-28006.539375</v>
      </c>
      <c r="T30" s="297">
        <f t="shared" si="1"/>
        <v>-12844.769375</v>
      </c>
      <c r="U30" s="269">
        <v>1860</v>
      </c>
      <c r="V30" s="298"/>
      <c r="W30" s="299"/>
    </row>
    <row r="31" spans="1:26" s="22" customFormat="1" x14ac:dyDescent="0.35">
      <c r="A31" s="14">
        <v>1241406</v>
      </c>
      <c r="B31" s="15" t="s">
        <v>55</v>
      </c>
      <c r="C31" s="16"/>
      <c r="D31" s="14" t="s">
        <v>57</v>
      </c>
      <c r="E31" s="17" t="s">
        <v>23</v>
      </c>
      <c r="F31" s="18">
        <v>0</v>
      </c>
      <c r="G31" s="18">
        <v>705428</v>
      </c>
      <c r="H31" s="18">
        <f t="shared" si="2"/>
        <v>705428</v>
      </c>
      <c r="I31" s="18"/>
      <c r="J31" s="18"/>
      <c r="K31" s="19"/>
      <c r="L31" s="19">
        <f t="shared" si="3"/>
        <v>705428</v>
      </c>
      <c r="M31" s="20"/>
      <c r="N31" s="20">
        <v>-251414.25</v>
      </c>
      <c r="O31" s="18">
        <f t="shared" si="4"/>
        <v>-251414.25</v>
      </c>
      <c r="P31" s="20">
        <v>-17957.2925348725</v>
      </c>
      <c r="Q31" s="20"/>
      <c r="R31" s="18"/>
      <c r="S31" s="271">
        <f t="shared" si="0"/>
        <v>-520785.79253487248</v>
      </c>
      <c r="T31" s="297">
        <f t="shared" si="1"/>
        <v>184642.20746512752</v>
      </c>
      <c r="U31" s="269">
        <v>1960</v>
      </c>
      <c r="V31" s="298"/>
      <c r="W31" s="299"/>
    </row>
    <row r="32" spans="1:26" s="22" customFormat="1" x14ac:dyDescent="0.35">
      <c r="A32" s="14">
        <v>1241200</v>
      </c>
      <c r="B32" s="15" t="s">
        <v>58</v>
      </c>
      <c r="C32" s="16"/>
      <c r="D32" s="14" t="s">
        <v>57</v>
      </c>
      <c r="E32" s="17" t="s">
        <v>23</v>
      </c>
      <c r="F32" s="18">
        <v>50427.55</v>
      </c>
      <c r="G32" s="18"/>
      <c r="H32" s="18">
        <f t="shared" si="2"/>
        <v>50427.55</v>
      </c>
      <c r="I32" s="18"/>
      <c r="J32" s="18"/>
      <c r="K32" s="19"/>
      <c r="L32" s="19">
        <f t="shared" si="3"/>
        <v>50427.55</v>
      </c>
      <c r="M32" s="20">
        <v>-12598.493700000001</v>
      </c>
      <c r="N32" s="20"/>
      <c r="O32" s="18">
        <f t="shared" si="4"/>
        <v>-12598.493700000001</v>
      </c>
      <c r="P32" s="20">
        <v>-2924.7979</v>
      </c>
      <c r="Q32" s="20"/>
      <c r="R32" s="18"/>
      <c r="S32" s="271">
        <f t="shared" si="0"/>
        <v>-28121.785300000003</v>
      </c>
      <c r="T32" s="297">
        <f t="shared" si="1"/>
        <v>22305.7647</v>
      </c>
      <c r="U32" s="269">
        <v>1960</v>
      </c>
      <c r="V32" s="298"/>
      <c r="W32" s="299"/>
    </row>
    <row r="33" spans="1:23" s="22" customFormat="1" x14ac:dyDescent="0.35">
      <c r="A33" s="14">
        <v>1241407</v>
      </c>
      <c r="B33" s="15" t="s">
        <v>59</v>
      </c>
      <c r="C33" s="16"/>
      <c r="D33" s="14" t="s">
        <v>60</v>
      </c>
      <c r="E33" s="17" t="s">
        <v>23</v>
      </c>
      <c r="F33" s="18">
        <v>0</v>
      </c>
      <c r="G33" s="18">
        <v>6990.89</v>
      </c>
      <c r="H33" s="18">
        <f t="shared" si="2"/>
        <v>6990.89</v>
      </c>
      <c r="I33" s="18"/>
      <c r="J33" s="18"/>
      <c r="K33" s="19"/>
      <c r="L33" s="19">
        <f t="shared" si="3"/>
        <v>6990.89</v>
      </c>
      <c r="M33" s="20"/>
      <c r="N33" s="20">
        <v>-2330.34</v>
      </c>
      <c r="O33" s="18">
        <f t="shared" si="4"/>
        <v>-2330.34</v>
      </c>
      <c r="P33" s="20">
        <v>-233.02952380952399</v>
      </c>
      <c r="Q33" s="20"/>
      <c r="R33" s="18"/>
      <c r="S33" s="271">
        <f t="shared" si="0"/>
        <v>-4893.7095238095244</v>
      </c>
      <c r="T33" s="297">
        <f t="shared" si="1"/>
        <v>2097.1804761904759</v>
      </c>
      <c r="U33" s="269">
        <v>1960</v>
      </c>
      <c r="V33" s="298"/>
      <c r="W33" s="299"/>
    </row>
    <row r="34" spans="1:23" s="22" customFormat="1" x14ac:dyDescent="0.35">
      <c r="A34" s="14">
        <v>1240100</v>
      </c>
      <c r="B34" s="15" t="s">
        <v>61</v>
      </c>
      <c r="C34" s="16"/>
      <c r="D34" s="14" t="s">
        <v>62</v>
      </c>
      <c r="E34" s="17" t="s">
        <v>23</v>
      </c>
      <c r="F34" s="18">
        <v>879168.83000000007</v>
      </c>
      <c r="G34" s="18"/>
      <c r="H34" s="18">
        <f t="shared" si="2"/>
        <v>879168.83000000007</v>
      </c>
      <c r="I34" s="18">
        <v>1920.44</v>
      </c>
      <c r="J34" s="18"/>
      <c r="K34" s="19"/>
      <c r="L34" s="19">
        <f t="shared" si="3"/>
        <v>881089.27</v>
      </c>
      <c r="M34" s="20">
        <v>-663297.43569285702</v>
      </c>
      <c r="N34" s="20"/>
      <c r="O34" s="18">
        <f t="shared" si="4"/>
        <v>-663297.43569285702</v>
      </c>
      <c r="P34" s="20">
        <v>-45107.067130952397</v>
      </c>
      <c r="Q34" s="20"/>
      <c r="R34" s="18"/>
      <c r="S34" s="271">
        <f t="shared" si="0"/>
        <v>-1371701.9385166664</v>
      </c>
      <c r="T34" s="297">
        <f t="shared" si="1"/>
        <v>-490612.6685166664</v>
      </c>
      <c r="U34" s="269">
        <v>1915</v>
      </c>
      <c r="V34" s="298"/>
      <c r="W34" s="299"/>
    </row>
    <row r="35" spans="1:23" s="22" customFormat="1" x14ac:dyDescent="0.35">
      <c r="A35" s="14">
        <v>1240201</v>
      </c>
      <c r="B35" s="15" t="s">
        <v>63</v>
      </c>
      <c r="C35" s="16"/>
      <c r="D35" s="14" t="s">
        <v>62</v>
      </c>
      <c r="E35" s="17" t="s">
        <v>23</v>
      </c>
      <c r="F35" s="18">
        <v>3626379.5700000008</v>
      </c>
      <c r="G35" s="18"/>
      <c r="H35" s="18">
        <f t="shared" si="2"/>
        <v>3626379.5700000008</v>
      </c>
      <c r="I35" s="18">
        <v>134245.22</v>
      </c>
      <c r="J35" s="18"/>
      <c r="K35" s="19"/>
      <c r="L35" s="19">
        <f t="shared" si="3"/>
        <v>3760624.790000001</v>
      </c>
      <c r="M35" s="20">
        <v>-2593230.5646666698</v>
      </c>
      <c r="N35" s="20"/>
      <c r="O35" s="18">
        <f t="shared" si="4"/>
        <v>-2593230.5646666698</v>
      </c>
      <c r="P35" s="20">
        <v>-391106.02100000001</v>
      </c>
      <c r="Q35" s="20"/>
      <c r="R35" s="18"/>
      <c r="S35" s="271">
        <f t="shared" si="0"/>
        <v>-5577567.1503333393</v>
      </c>
      <c r="T35" s="297">
        <f t="shared" si="1"/>
        <v>-1816942.3603333384</v>
      </c>
      <c r="U35" s="269">
        <v>1920</v>
      </c>
      <c r="V35" s="298"/>
      <c r="W35" s="299"/>
    </row>
    <row r="36" spans="1:23" s="22" customFormat="1" x14ac:dyDescent="0.35">
      <c r="A36" s="14">
        <v>1240301</v>
      </c>
      <c r="B36" s="15" t="s">
        <v>65</v>
      </c>
      <c r="C36" s="16"/>
      <c r="D36" s="14" t="s">
        <v>62</v>
      </c>
      <c r="E36" s="17" t="s">
        <v>23</v>
      </c>
      <c r="F36" s="18">
        <v>3458311.03</v>
      </c>
      <c r="G36" s="18"/>
      <c r="H36" s="18">
        <f t="shared" si="2"/>
        <v>3458311.03</v>
      </c>
      <c r="I36" s="18">
        <v>357170.8</v>
      </c>
      <c r="J36" s="18"/>
      <c r="K36" s="19"/>
      <c r="L36" s="19">
        <f t="shared" si="3"/>
        <v>3815481.8299999996</v>
      </c>
      <c r="M36" s="20">
        <v>-1876017.4234166699</v>
      </c>
      <c r="N36" s="20"/>
      <c r="O36" s="18">
        <f t="shared" si="4"/>
        <v>-1876017.4234166699</v>
      </c>
      <c r="P36" s="20">
        <v>-349942.56108333298</v>
      </c>
      <c r="Q36" s="20"/>
      <c r="R36" s="18"/>
      <c r="S36" s="271">
        <f t="shared" si="0"/>
        <v>-4101977.407916673</v>
      </c>
      <c r="T36" s="297">
        <f t="shared" si="1"/>
        <v>-286495.57791667338</v>
      </c>
      <c r="U36" s="269">
        <v>1930</v>
      </c>
      <c r="V36" s="298"/>
      <c r="W36" s="299"/>
    </row>
    <row r="37" spans="1:23" s="22" customFormat="1" x14ac:dyDescent="0.35">
      <c r="A37" s="14">
        <v>1240302</v>
      </c>
      <c r="B37" s="15" t="s">
        <v>66</v>
      </c>
      <c r="C37" s="16"/>
      <c r="D37" s="14" t="s">
        <v>62</v>
      </c>
      <c r="E37" s="17" t="s">
        <v>23</v>
      </c>
      <c r="F37" s="18">
        <v>716115.92</v>
      </c>
      <c r="G37" s="18"/>
      <c r="H37" s="18">
        <f t="shared" si="2"/>
        <v>716115.92</v>
      </c>
      <c r="I37" s="18">
        <v>113181.57</v>
      </c>
      <c r="J37" s="18">
        <v>-54371.68</v>
      </c>
      <c r="K37" s="19"/>
      <c r="L37" s="19">
        <f t="shared" si="3"/>
        <v>774925.80999999994</v>
      </c>
      <c r="M37" s="20">
        <v>-448229.86</v>
      </c>
      <c r="N37" s="20"/>
      <c r="O37" s="18">
        <f t="shared" si="4"/>
        <v>-448229.86</v>
      </c>
      <c r="P37" s="20">
        <v>-115673.84299999999</v>
      </c>
      <c r="Q37" s="20">
        <v>54371.68</v>
      </c>
      <c r="R37" s="18"/>
      <c r="S37" s="271">
        <f t="shared" si="0"/>
        <v>-957761.88299999991</v>
      </c>
      <c r="T37" s="297">
        <f t="shared" si="1"/>
        <v>-182836.07299999997</v>
      </c>
      <c r="U37" s="269">
        <v>1930</v>
      </c>
      <c r="V37" s="298"/>
      <c r="W37" s="299"/>
    </row>
    <row r="38" spans="1:23" s="22" customFormat="1" x14ac:dyDescent="0.35">
      <c r="A38" s="14">
        <v>1240400</v>
      </c>
      <c r="B38" s="15" t="s">
        <v>67</v>
      </c>
      <c r="C38" s="16"/>
      <c r="D38" s="14" t="s">
        <v>62</v>
      </c>
      <c r="E38" s="17" t="s">
        <v>23</v>
      </c>
      <c r="F38" s="18">
        <v>53.99</v>
      </c>
      <c r="G38" s="18"/>
      <c r="H38" s="18">
        <f t="shared" si="2"/>
        <v>53.99</v>
      </c>
      <c r="I38" s="18"/>
      <c r="J38" s="18"/>
      <c r="K38" s="19"/>
      <c r="L38" s="19">
        <f t="shared" si="3"/>
        <v>53.99</v>
      </c>
      <c r="M38" s="20">
        <v>-53.51</v>
      </c>
      <c r="N38" s="20"/>
      <c r="O38" s="18">
        <f t="shared" si="4"/>
        <v>-53.51</v>
      </c>
      <c r="P38" s="20"/>
      <c r="Q38" s="20"/>
      <c r="R38" s="18"/>
      <c r="S38" s="271">
        <f t="shared" si="0"/>
        <v>-107.02</v>
      </c>
      <c r="T38" s="297">
        <f t="shared" si="1"/>
        <v>-53.029999999999994</v>
      </c>
      <c r="U38" s="269">
        <v>1935</v>
      </c>
      <c r="V38" s="298"/>
      <c r="W38" s="299"/>
    </row>
    <row r="39" spans="1:23" s="22" customFormat="1" x14ac:dyDescent="0.35">
      <c r="A39" s="14">
        <v>1240500</v>
      </c>
      <c r="B39" s="15" t="s">
        <v>68</v>
      </c>
      <c r="C39" s="16"/>
      <c r="D39" s="14" t="s">
        <v>62</v>
      </c>
      <c r="E39" s="17" t="s">
        <v>23</v>
      </c>
      <c r="F39" s="18">
        <v>1000139.45</v>
      </c>
      <c r="G39" s="18"/>
      <c r="H39" s="18">
        <f t="shared" si="2"/>
        <v>1000139.45</v>
      </c>
      <c r="I39" s="18">
        <v>52395.18</v>
      </c>
      <c r="J39" s="18"/>
      <c r="K39" s="19"/>
      <c r="L39" s="19">
        <f t="shared" si="3"/>
        <v>1052534.6299999999</v>
      </c>
      <c r="M39" s="20">
        <v>-633787.46835714299</v>
      </c>
      <c r="N39" s="20"/>
      <c r="O39" s="18">
        <f t="shared" si="4"/>
        <v>-633787.46835714299</v>
      </c>
      <c r="P39" s="20">
        <v>-67853.774007936503</v>
      </c>
      <c r="Q39" s="20"/>
      <c r="R39" s="18"/>
      <c r="S39" s="271">
        <f t="shared" si="0"/>
        <v>-1335428.7107222225</v>
      </c>
      <c r="T39" s="297">
        <f t="shared" si="1"/>
        <v>-282894.08072222257</v>
      </c>
      <c r="U39" s="269">
        <v>1940</v>
      </c>
      <c r="V39" s="298"/>
      <c r="W39" s="299"/>
    </row>
    <row r="40" spans="1:23" s="22" customFormat="1" x14ac:dyDescent="0.35">
      <c r="A40" s="14">
        <v>1240600</v>
      </c>
      <c r="B40" s="15" t="s">
        <v>69</v>
      </c>
      <c r="C40" s="16"/>
      <c r="D40" s="14" t="s">
        <v>62</v>
      </c>
      <c r="E40" s="17" t="s">
        <v>23</v>
      </c>
      <c r="F40" s="18">
        <v>2974.39</v>
      </c>
      <c r="G40" s="18"/>
      <c r="H40" s="18">
        <f t="shared" si="2"/>
        <v>2974.39</v>
      </c>
      <c r="I40" s="18"/>
      <c r="J40" s="18"/>
      <c r="K40" s="19"/>
      <c r="L40" s="19">
        <f t="shared" si="3"/>
        <v>2974.39</v>
      </c>
      <c r="M40" s="20">
        <v>-2974.2</v>
      </c>
      <c r="N40" s="20"/>
      <c r="O40" s="18">
        <f t="shared" si="4"/>
        <v>-2974.2</v>
      </c>
      <c r="P40" s="20"/>
      <c r="Q40" s="20"/>
      <c r="R40" s="18"/>
      <c r="S40" s="271">
        <f t="shared" si="0"/>
        <v>-5948.4</v>
      </c>
      <c r="T40" s="297">
        <f t="shared" si="1"/>
        <v>-2974.0099999999998</v>
      </c>
      <c r="U40" s="269">
        <v>1945</v>
      </c>
      <c r="V40" s="298"/>
      <c r="W40" s="299"/>
    </row>
    <row r="41" spans="1:23" s="22" customFormat="1" x14ac:dyDescent="0.35">
      <c r="A41" s="14">
        <v>1240700</v>
      </c>
      <c r="B41" s="15" t="s">
        <v>70</v>
      </c>
      <c r="C41" s="16"/>
      <c r="D41" s="14" t="s">
        <v>62</v>
      </c>
      <c r="E41" s="17" t="s">
        <v>23</v>
      </c>
      <c r="F41" s="18">
        <v>136371.49</v>
      </c>
      <c r="G41" s="18"/>
      <c r="H41" s="18">
        <f t="shared" si="2"/>
        <v>136371.49</v>
      </c>
      <c r="I41" s="18"/>
      <c r="J41" s="18"/>
      <c r="K41" s="19"/>
      <c r="L41" s="19">
        <f t="shared" si="3"/>
        <v>136371.49</v>
      </c>
      <c r="M41" s="20">
        <v>-85478.947652159593</v>
      </c>
      <c r="N41" s="20"/>
      <c r="O41" s="18">
        <f t="shared" si="4"/>
        <v>-85478.947652159593</v>
      </c>
      <c r="P41" s="20">
        <v>-9862.4803729420892</v>
      </c>
      <c r="Q41" s="20"/>
      <c r="R41" s="18"/>
      <c r="S41" s="271">
        <f t="shared" si="0"/>
        <v>-180820.37567726127</v>
      </c>
      <c r="T41" s="297">
        <f t="shared" si="1"/>
        <v>-44448.885677261278</v>
      </c>
      <c r="U41" s="269">
        <v>1970</v>
      </c>
      <c r="V41" s="298"/>
      <c r="W41" s="299"/>
    </row>
    <row r="42" spans="1:23" s="22" customFormat="1" x14ac:dyDescent="0.35">
      <c r="A42" s="14">
        <v>1240800</v>
      </c>
      <c r="B42" s="15" t="s">
        <v>71</v>
      </c>
      <c r="C42" s="16"/>
      <c r="D42" s="14" t="s">
        <v>62</v>
      </c>
      <c r="E42" s="17" t="s">
        <v>23</v>
      </c>
      <c r="F42" s="18">
        <v>214352.26000000015</v>
      </c>
      <c r="G42" s="18"/>
      <c r="H42" s="18">
        <f t="shared" si="2"/>
        <v>214352.26000000015</v>
      </c>
      <c r="I42" s="18"/>
      <c r="J42" s="18"/>
      <c r="K42" s="19"/>
      <c r="L42" s="19">
        <f t="shared" si="3"/>
        <v>214352.26000000015</v>
      </c>
      <c r="M42" s="20">
        <v>-214352.43</v>
      </c>
      <c r="N42" s="20"/>
      <c r="O42" s="18">
        <f t="shared" si="4"/>
        <v>-214352.43</v>
      </c>
      <c r="P42" s="20"/>
      <c r="Q42" s="20"/>
      <c r="R42" s="18"/>
      <c r="S42" s="271">
        <f t="shared" si="0"/>
        <v>-428704.86</v>
      </c>
      <c r="T42" s="297">
        <f t="shared" si="1"/>
        <v>-214352.59999999983</v>
      </c>
      <c r="U42" s="269">
        <v>1960</v>
      </c>
      <c r="V42" s="298"/>
      <c r="W42" s="299"/>
    </row>
    <row r="43" spans="1:23" s="22" customFormat="1" x14ac:dyDescent="0.35">
      <c r="A43" s="14">
        <v>1240900</v>
      </c>
      <c r="B43" s="15" t="s">
        <v>72</v>
      </c>
      <c r="C43" s="16"/>
      <c r="D43" s="14" t="s">
        <v>74</v>
      </c>
      <c r="E43" s="17" t="s">
        <v>23</v>
      </c>
      <c r="F43" s="18">
        <v>2890960.39</v>
      </c>
      <c r="G43" s="18"/>
      <c r="H43" s="18">
        <f t="shared" si="2"/>
        <v>2890960.39</v>
      </c>
      <c r="I43" s="18">
        <v>431031.56999999995</v>
      </c>
      <c r="J43" s="18"/>
      <c r="K43" s="19"/>
      <c r="L43" s="19">
        <f t="shared" si="3"/>
        <v>3321991.96</v>
      </c>
      <c r="M43" s="20">
        <v>-1424968.7366666701</v>
      </c>
      <c r="N43" s="20"/>
      <c r="O43" s="18">
        <f t="shared" si="4"/>
        <v>-1424968.7366666701</v>
      </c>
      <c r="P43" s="20">
        <v>-233664.607666667</v>
      </c>
      <c r="Q43" s="20"/>
      <c r="R43" s="18"/>
      <c r="S43" s="271">
        <f t="shared" si="0"/>
        <v>-3083602.0810000072</v>
      </c>
      <c r="T43" s="297">
        <f t="shared" si="1"/>
        <v>238389.87899999274</v>
      </c>
      <c r="U43" s="269">
        <v>1980</v>
      </c>
      <c r="V43" s="298"/>
      <c r="W43" s="299"/>
    </row>
    <row r="44" spans="1:23" s="22" customFormat="1" x14ac:dyDescent="0.35">
      <c r="A44" s="14">
        <v>1241000</v>
      </c>
      <c r="B44" s="15" t="s">
        <v>75</v>
      </c>
      <c r="C44" s="16"/>
      <c r="D44" s="14" t="s">
        <v>62</v>
      </c>
      <c r="E44" s="17" t="s">
        <v>23</v>
      </c>
      <c r="F44" s="18">
        <v>6157.08</v>
      </c>
      <c r="G44" s="18"/>
      <c r="H44" s="18">
        <f t="shared" si="2"/>
        <v>6157.08</v>
      </c>
      <c r="I44" s="18"/>
      <c r="J44" s="18"/>
      <c r="K44" s="19"/>
      <c r="L44" s="19">
        <f t="shared" si="3"/>
        <v>6157.08</v>
      </c>
      <c r="M44" s="20">
        <v>-6157.08</v>
      </c>
      <c r="N44" s="20"/>
      <c r="O44" s="18">
        <f t="shared" si="4"/>
        <v>-6157.08</v>
      </c>
      <c r="P44" s="20"/>
      <c r="Q44" s="20"/>
      <c r="R44" s="18"/>
      <c r="S44" s="271">
        <f t="shared" si="0"/>
        <v>-12314.16</v>
      </c>
      <c r="T44" s="297">
        <f t="shared" si="1"/>
        <v>-6157.08</v>
      </c>
      <c r="U44" s="269">
        <v>1985</v>
      </c>
      <c r="V44" s="298"/>
      <c r="W44" s="299"/>
    </row>
    <row r="45" spans="1:23" s="22" customFormat="1" x14ac:dyDescent="0.35">
      <c r="A45" s="14">
        <v>1241100</v>
      </c>
      <c r="B45" s="15" t="s">
        <v>76</v>
      </c>
      <c r="C45" s="16"/>
      <c r="D45" s="14" t="s">
        <v>62</v>
      </c>
      <c r="E45" s="17" t="s">
        <v>23</v>
      </c>
      <c r="F45" s="18">
        <v>398.14</v>
      </c>
      <c r="G45" s="18"/>
      <c r="H45" s="18">
        <f t="shared" si="2"/>
        <v>398.14</v>
      </c>
      <c r="I45" s="18"/>
      <c r="J45" s="18"/>
      <c r="K45" s="19"/>
      <c r="L45" s="19">
        <f t="shared" si="3"/>
        <v>398.14</v>
      </c>
      <c r="M45" s="20">
        <v>-357.9</v>
      </c>
      <c r="N45" s="20"/>
      <c r="O45" s="18">
        <f t="shared" si="4"/>
        <v>-357.9</v>
      </c>
      <c r="P45" s="20">
        <v>-40</v>
      </c>
      <c r="Q45" s="20"/>
      <c r="R45" s="18"/>
      <c r="S45" s="271">
        <f t="shared" si="0"/>
        <v>-755.8</v>
      </c>
      <c r="T45" s="297">
        <f t="shared" si="1"/>
        <v>-357.65999999999997</v>
      </c>
      <c r="U45" s="269">
        <v>1985</v>
      </c>
      <c r="V45" s="298"/>
      <c r="W45" s="299"/>
    </row>
    <row r="46" spans="1:23" s="22" customFormat="1" x14ac:dyDescent="0.35">
      <c r="A46" s="14">
        <v>1100000</v>
      </c>
      <c r="B46" s="15" t="s">
        <v>77</v>
      </c>
      <c r="C46" s="16"/>
      <c r="D46" s="14" t="s">
        <v>79</v>
      </c>
      <c r="E46" s="17" t="s">
        <v>23</v>
      </c>
      <c r="F46" s="18">
        <v>-25539471.899999999</v>
      </c>
      <c r="G46" s="18"/>
      <c r="H46" s="18">
        <f t="shared" si="2"/>
        <v>-25539471.899999999</v>
      </c>
      <c r="I46" s="18"/>
      <c r="J46" s="18"/>
      <c r="K46" s="19"/>
      <c r="L46" s="19">
        <f t="shared" si="3"/>
        <v>-25539471.899999999</v>
      </c>
      <c r="M46" s="20">
        <v>5199862.5467927298</v>
      </c>
      <c r="N46" s="20"/>
      <c r="O46" s="18">
        <f t="shared" si="4"/>
        <v>5199862.5467927298</v>
      </c>
      <c r="P46" s="20">
        <v>661296</v>
      </c>
      <c r="Q46" s="20"/>
      <c r="R46" s="18"/>
      <c r="S46" s="271">
        <f t="shared" si="0"/>
        <v>11061021.09358546</v>
      </c>
      <c r="T46" s="297">
        <f t="shared" si="1"/>
        <v>-14478450.806414539</v>
      </c>
      <c r="U46" s="269">
        <v>1995</v>
      </c>
      <c r="V46" s="298"/>
      <c r="W46" s="299"/>
    </row>
    <row r="47" spans="1:23" s="22" customFormat="1" x14ac:dyDescent="0.35">
      <c r="A47" s="14">
        <v>1070000</v>
      </c>
      <c r="B47" s="15" t="s">
        <v>80</v>
      </c>
      <c r="C47" s="16"/>
      <c r="D47" s="14" t="s">
        <v>82</v>
      </c>
      <c r="E47" s="17" t="s">
        <v>23</v>
      </c>
      <c r="F47" s="18">
        <v>416705</v>
      </c>
      <c r="G47" s="18"/>
      <c r="H47" s="18">
        <f t="shared" si="2"/>
        <v>416705</v>
      </c>
      <c r="I47" s="18">
        <v>447705.26</v>
      </c>
      <c r="J47" s="18">
        <v>-416705</v>
      </c>
      <c r="K47" s="19"/>
      <c r="L47" s="19">
        <f>SUM(H47:K47)</f>
        <v>447705.26</v>
      </c>
      <c r="M47" s="20"/>
      <c r="N47" s="20"/>
      <c r="O47" s="18">
        <f t="shared" si="4"/>
        <v>0</v>
      </c>
      <c r="P47" s="20"/>
      <c r="Q47" s="20"/>
      <c r="R47" s="18"/>
      <c r="S47" s="271">
        <f t="shared" si="0"/>
        <v>0</v>
      </c>
      <c r="T47" s="297">
        <f t="shared" si="1"/>
        <v>447705.26</v>
      </c>
      <c r="U47" s="269">
        <v>2055</v>
      </c>
      <c r="V47" s="298"/>
      <c r="W47" s="299"/>
    </row>
    <row r="48" spans="1:23" s="22" customFormat="1" x14ac:dyDescent="0.35">
      <c r="A48" s="14">
        <v>1070100</v>
      </c>
      <c r="B48" s="15" t="s">
        <v>80</v>
      </c>
      <c r="C48" s="16"/>
      <c r="D48" s="14" t="s">
        <v>82</v>
      </c>
      <c r="E48" s="17" t="s">
        <v>23</v>
      </c>
      <c r="F48" s="18">
        <v>31761.11</v>
      </c>
      <c r="G48" s="18"/>
      <c r="H48" s="18">
        <f t="shared" si="2"/>
        <v>31761.11</v>
      </c>
      <c r="I48" s="18"/>
      <c r="J48" s="18">
        <v>-31761.11</v>
      </c>
      <c r="K48" s="19"/>
      <c r="L48" s="19">
        <f t="shared" si="3"/>
        <v>0</v>
      </c>
      <c r="M48" s="20"/>
      <c r="N48" s="20"/>
      <c r="O48" s="18">
        <f t="shared" si="4"/>
        <v>0</v>
      </c>
      <c r="P48" s="20"/>
      <c r="Q48" s="20"/>
      <c r="R48" s="18"/>
      <c r="S48" s="271">
        <f t="shared" si="0"/>
        <v>0</v>
      </c>
      <c r="T48" s="297">
        <f t="shared" si="1"/>
        <v>0</v>
      </c>
      <c r="U48" s="269">
        <v>2055</v>
      </c>
      <c r="V48" s="298"/>
      <c r="W48" s="299"/>
    </row>
    <row r="49" spans="1:23" s="22" customFormat="1" x14ac:dyDescent="0.35">
      <c r="A49" s="14">
        <v>1070700</v>
      </c>
      <c r="B49" s="15" t="s">
        <v>83</v>
      </c>
      <c r="C49" s="16"/>
      <c r="D49" s="14" t="s">
        <v>83</v>
      </c>
      <c r="E49" s="17" t="s">
        <v>23</v>
      </c>
      <c r="F49" s="18">
        <v>115757.80301809928</v>
      </c>
      <c r="G49" s="18"/>
      <c r="H49" s="18">
        <f t="shared" si="2"/>
        <v>115757.80301809928</v>
      </c>
      <c r="I49" s="18">
        <v>121047.80208500453</v>
      </c>
      <c r="J49" s="18">
        <v>-115757.803018099</v>
      </c>
      <c r="K49" s="19"/>
      <c r="L49" s="19">
        <f t="shared" si="3"/>
        <v>121047.80208500479</v>
      </c>
      <c r="M49" s="20"/>
      <c r="N49" s="20"/>
      <c r="O49" s="18">
        <f t="shared" si="4"/>
        <v>0</v>
      </c>
      <c r="P49" s="20"/>
      <c r="Q49" s="20"/>
      <c r="R49" s="18"/>
      <c r="S49" s="271">
        <f t="shared" si="0"/>
        <v>0</v>
      </c>
      <c r="T49" s="297">
        <f t="shared" si="1"/>
        <v>121047.80208500479</v>
      </c>
      <c r="U49" s="269">
        <v>2055</v>
      </c>
      <c r="V49" s="298"/>
      <c r="W49" s="299"/>
    </row>
    <row r="50" spans="1:23" s="22" customFormat="1" x14ac:dyDescent="0.35">
      <c r="A50" s="14">
        <v>1250100</v>
      </c>
      <c r="B50" s="15" t="s">
        <v>84</v>
      </c>
      <c r="C50" s="16"/>
      <c r="D50" s="14" t="s">
        <v>84</v>
      </c>
      <c r="E50" s="17" t="s">
        <v>23</v>
      </c>
      <c r="F50" s="18">
        <v>3381986.58</v>
      </c>
      <c r="G50" s="18"/>
      <c r="H50" s="18">
        <f t="shared" si="2"/>
        <v>3381986.58</v>
      </c>
      <c r="I50" s="18">
        <v>12040980.49</v>
      </c>
      <c r="J50" s="18">
        <v>-11497273.83</v>
      </c>
      <c r="K50" s="19"/>
      <c r="L50" s="19">
        <f t="shared" si="3"/>
        <v>3925693.24</v>
      </c>
      <c r="M50" s="20"/>
      <c r="N50" s="20"/>
      <c r="O50" s="18">
        <f t="shared" si="4"/>
        <v>0</v>
      </c>
      <c r="P50" s="20"/>
      <c r="Q50" s="20"/>
      <c r="R50" s="18"/>
      <c r="S50" s="271">
        <f t="shared" si="0"/>
        <v>0</v>
      </c>
      <c r="T50" s="297">
        <f t="shared" si="1"/>
        <v>3925693.24</v>
      </c>
      <c r="U50" s="269">
        <v>2055</v>
      </c>
      <c r="V50" s="298"/>
      <c r="W50" s="299"/>
    </row>
    <row r="51" spans="1:23" s="22" customFormat="1" x14ac:dyDescent="0.35">
      <c r="A51" s="14">
        <v>1250100</v>
      </c>
      <c r="B51" s="15" t="s">
        <v>85</v>
      </c>
      <c r="C51" s="16"/>
      <c r="D51" s="14" t="s">
        <v>86</v>
      </c>
      <c r="E51" s="17" t="s">
        <v>23</v>
      </c>
      <c r="F51" s="18">
        <v>368273.63</v>
      </c>
      <c r="G51" s="18"/>
      <c r="H51" s="18">
        <f t="shared" si="2"/>
        <v>368273.63</v>
      </c>
      <c r="I51" s="18">
        <v>41102.18</v>
      </c>
      <c r="J51" s="18"/>
      <c r="K51" s="19"/>
      <c r="L51" s="19">
        <f t="shared" si="3"/>
        <v>409375.81</v>
      </c>
      <c r="M51" s="20"/>
      <c r="N51" s="20"/>
      <c r="O51" s="18">
        <f t="shared" si="4"/>
        <v>0</v>
      </c>
      <c r="P51" s="20"/>
      <c r="Q51" s="20"/>
      <c r="R51" s="18"/>
      <c r="S51" s="271">
        <f t="shared" si="0"/>
        <v>0</v>
      </c>
      <c r="T51" s="297">
        <f t="shared" si="1"/>
        <v>409375.81</v>
      </c>
      <c r="U51" s="269">
        <v>2055</v>
      </c>
      <c r="V51" s="298"/>
      <c r="W51" s="299"/>
    </row>
    <row r="52" spans="1:23" s="22" customFormat="1" x14ac:dyDescent="0.35">
      <c r="A52" s="14"/>
      <c r="B52" s="15"/>
      <c r="C52" s="16"/>
      <c r="D52" s="14"/>
      <c r="E52" s="17"/>
      <c r="F52" s="18"/>
      <c r="G52" s="18"/>
      <c r="H52" s="18">
        <f t="shared" si="2"/>
        <v>0</v>
      </c>
      <c r="I52" s="18"/>
      <c r="J52" s="18"/>
      <c r="K52" s="19"/>
      <c r="L52" s="19">
        <f t="shared" si="3"/>
        <v>0</v>
      </c>
      <c r="M52" s="20"/>
      <c r="N52" s="20"/>
      <c r="O52" s="18">
        <f t="shared" si="4"/>
        <v>0</v>
      </c>
      <c r="P52" s="20"/>
      <c r="Q52" s="20"/>
      <c r="R52" s="18"/>
      <c r="S52" s="271">
        <f t="shared" si="0"/>
        <v>0</v>
      </c>
      <c r="T52" s="297">
        <f t="shared" si="1"/>
        <v>0</v>
      </c>
      <c r="U52" s="269">
        <v>0</v>
      </c>
      <c r="V52" s="298"/>
    </row>
    <row r="53" spans="1:23" s="22" customFormat="1" x14ac:dyDescent="0.35">
      <c r="A53" s="14"/>
      <c r="B53" s="15"/>
      <c r="C53" s="16"/>
      <c r="D53" s="14"/>
      <c r="E53" s="17"/>
      <c r="F53" s="18"/>
      <c r="G53" s="18"/>
      <c r="H53" s="18">
        <f t="shared" si="2"/>
        <v>0</v>
      </c>
      <c r="I53" s="18"/>
      <c r="J53" s="18"/>
      <c r="K53" s="19"/>
      <c r="L53" s="19">
        <f t="shared" si="3"/>
        <v>0</v>
      </c>
      <c r="M53" s="20"/>
      <c r="N53" s="20"/>
      <c r="O53" s="18">
        <f t="shared" si="4"/>
        <v>0</v>
      </c>
      <c r="P53" s="20"/>
      <c r="Q53" s="20"/>
      <c r="R53" s="18"/>
      <c r="S53" s="271">
        <f t="shared" si="0"/>
        <v>0</v>
      </c>
      <c r="T53" s="297">
        <f t="shared" si="1"/>
        <v>0</v>
      </c>
      <c r="U53" s="269">
        <v>0</v>
      </c>
    </row>
    <row r="54" spans="1:23" s="25" customFormat="1" x14ac:dyDescent="0.35">
      <c r="A54" s="301"/>
      <c r="B54" s="302" t="s">
        <v>87</v>
      </c>
      <c r="C54" s="303"/>
      <c r="D54" s="301"/>
      <c r="E54" s="304"/>
      <c r="F54" s="305">
        <f t="shared" ref="F54:G54" si="5">SUM(F8:F53)</f>
        <v>212645589.73301807</v>
      </c>
      <c r="G54" s="305">
        <f t="shared" si="5"/>
        <v>3923412.18</v>
      </c>
      <c r="H54" s="305">
        <f t="shared" ref="H54:T54" si="6">SUM(H8:H53)</f>
        <v>216569001.91301808</v>
      </c>
      <c r="I54" s="305">
        <f t="shared" si="6"/>
        <v>25014732.287085004</v>
      </c>
      <c r="J54" s="305">
        <f t="shared" si="6"/>
        <v>-12115869.4230181</v>
      </c>
      <c r="K54" s="305">
        <f t="shared" si="6"/>
        <v>0</v>
      </c>
      <c r="L54" s="305">
        <f t="shared" si="6"/>
        <v>229467864.77708501</v>
      </c>
      <c r="M54" s="305">
        <f t="shared" si="6"/>
        <v>-47181323.950086601</v>
      </c>
      <c r="N54" s="305">
        <f t="shared" si="6"/>
        <v>-3161157.69</v>
      </c>
      <c r="O54" s="305">
        <f t="shared" si="6"/>
        <v>-50342481.640086599</v>
      </c>
      <c r="P54" s="305">
        <f t="shared" si="6"/>
        <v>-7328450.6549524283</v>
      </c>
      <c r="Q54" s="305">
        <f t="shared" si="6"/>
        <v>54371.68</v>
      </c>
      <c r="R54" s="305">
        <f t="shared" si="6"/>
        <v>0</v>
      </c>
      <c r="S54" s="305">
        <f t="shared" si="6"/>
        <v>-107959042.25512561</v>
      </c>
      <c r="T54" s="305">
        <f t="shared" si="6"/>
        <v>121508822.52195935</v>
      </c>
      <c r="U54" s="270">
        <v>171851304.16401711</v>
      </c>
      <c r="V54" s="306">
        <f>+T54-U54</f>
        <v>-50342481.642057762</v>
      </c>
    </row>
    <row r="55" spans="1:23" s="25" customFormat="1" x14ac:dyDescent="0.35">
      <c r="A55" s="27"/>
      <c r="B55" s="28"/>
      <c r="C55" s="27"/>
      <c r="D55" s="27"/>
      <c r="E55" s="28"/>
      <c r="F55" s="18"/>
      <c r="G55" s="18"/>
      <c r="H55" s="18"/>
      <c r="I55" s="19"/>
      <c r="J55" s="19"/>
      <c r="K55" s="19"/>
      <c r="L55" s="19"/>
      <c r="M55" s="20"/>
      <c r="N55" s="328"/>
      <c r="O55" s="328"/>
      <c r="P55" s="271"/>
      <c r="Q55" s="271"/>
      <c r="R55" s="19"/>
      <c r="S55" s="271"/>
      <c r="T55" s="297"/>
      <c r="U55" s="270"/>
    </row>
    <row r="56" spans="1:23" s="25" customFormat="1" x14ac:dyDescent="0.35">
      <c r="A56" s="14">
        <v>1400000</v>
      </c>
      <c r="B56" s="15" t="s">
        <v>88</v>
      </c>
      <c r="C56" s="16"/>
      <c r="D56" s="27" t="s">
        <v>89</v>
      </c>
      <c r="E56" s="17" t="s">
        <v>23</v>
      </c>
      <c r="F56" s="18">
        <v>1399822.8871074382</v>
      </c>
      <c r="G56" s="18"/>
      <c r="H56" s="18">
        <v>1399822.8871074382</v>
      </c>
      <c r="I56" s="19">
        <v>33477.565000000002</v>
      </c>
      <c r="J56" s="19"/>
      <c r="K56" s="19"/>
      <c r="L56" s="19">
        <f t="shared" ref="L56:L58" si="7">SUM(H56:K56)</f>
        <v>1433300.4521074381</v>
      </c>
      <c r="M56" s="20">
        <v>-879464.16297520697</v>
      </c>
      <c r="N56" s="328"/>
      <c r="O56" s="18">
        <f t="shared" ref="O56" si="8">SUM(M56:N56)</f>
        <v>-879464.16297520697</v>
      </c>
      <c r="P56" s="271">
        <v>-202144.29</v>
      </c>
      <c r="Q56" s="271"/>
      <c r="R56" s="19"/>
      <c r="S56" s="271">
        <f>SUM(M56:R56)</f>
        <v>-1961072.615950414</v>
      </c>
      <c r="T56" s="297">
        <f>L56+S56</f>
        <v>-527772.16384297586</v>
      </c>
      <c r="U56" s="269">
        <v>1611</v>
      </c>
    </row>
    <row r="57" spans="1:23" s="25" customFormat="1" x14ac:dyDescent="0.35">
      <c r="A57" s="14"/>
      <c r="B57" s="15"/>
      <c r="C57" s="16"/>
      <c r="D57" s="14"/>
      <c r="E57" s="17"/>
      <c r="F57" s="18"/>
      <c r="G57" s="18"/>
      <c r="H57" s="18"/>
      <c r="I57" s="19"/>
      <c r="J57" s="19"/>
      <c r="K57" s="19"/>
      <c r="L57" s="19">
        <f t="shared" si="7"/>
        <v>0</v>
      </c>
      <c r="M57" s="20"/>
      <c r="N57" s="328"/>
      <c r="O57" s="328"/>
      <c r="P57" s="271"/>
      <c r="Q57" s="271"/>
      <c r="R57" s="19"/>
      <c r="S57" s="271">
        <f>SUM(M57:R57)</f>
        <v>0</v>
      </c>
      <c r="T57" s="297">
        <f>L57+S57</f>
        <v>0</v>
      </c>
      <c r="U57" s="272"/>
    </row>
    <row r="58" spans="1:23" s="25" customFormat="1" x14ac:dyDescent="0.35">
      <c r="A58" s="14"/>
      <c r="B58" s="15"/>
      <c r="C58" s="16"/>
      <c r="D58" s="27"/>
      <c r="E58" s="17"/>
      <c r="F58" s="18"/>
      <c r="G58" s="18"/>
      <c r="H58" s="18"/>
      <c r="I58" s="19"/>
      <c r="J58" s="19"/>
      <c r="K58" s="19"/>
      <c r="L58" s="19">
        <f t="shared" si="7"/>
        <v>0</v>
      </c>
      <c r="M58" s="20"/>
      <c r="N58" s="328"/>
      <c r="O58" s="328"/>
      <c r="P58" s="271"/>
      <c r="Q58" s="271"/>
      <c r="R58" s="19"/>
      <c r="S58" s="271">
        <f>SUM(M58:R58)</f>
        <v>0</v>
      </c>
      <c r="T58" s="297">
        <f>L58+S58</f>
        <v>0</v>
      </c>
      <c r="U58" s="272"/>
    </row>
    <row r="59" spans="1:23" s="25" customFormat="1" x14ac:dyDescent="0.35">
      <c r="A59" s="307"/>
      <c r="B59" s="302" t="s">
        <v>90</v>
      </c>
      <c r="C59" s="303"/>
      <c r="D59" s="301"/>
      <c r="E59" s="304"/>
      <c r="F59" s="305">
        <f>SUM(F56:F58)</f>
        <v>1399822.8871074382</v>
      </c>
      <c r="G59" s="305">
        <f>SUM(G56:G58)</f>
        <v>0</v>
      </c>
      <c r="H59" s="305">
        <f>SUM(H56:H58)</f>
        <v>1399822.8871074382</v>
      </c>
      <c r="I59" s="305">
        <f t="shared" ref="I59:T59" si="9">SUM(I56:I58)</f>
        <v>33477.565000000002</v>
      </c>
      <c r="J59" s="305">
        <f t="shared" si="9"/>
        <v>0</v>
      </c>
      <c r="K59" s="305">
        <f t="shared" si="9"/>
        <v>0</v>
      </c>
      <c r="L59" s="305">
        <f t="shared" si="9"/>
        <v>1433300.4521074381</v>
      </c>
      <c r="M59" s="305">
        <f t="shared" si="9"/>
        <v>-879464.16297520697</v>
      </c>
      <c r="N59" s="305">
        <f t="shared" si="9"/>
        <v>0</v>
      </c>
      <c r="O59" s="305">
        <f t="shared" si="9"/>
        <v>-879464.16297520697</v>
      </c>
      <c r="P59" s="305">
        <f t="shared" si="9"/>
        <v>-202144.29</v>
      </c>
      <c r="Q59" s="305">
        <f t="shared" si="9"/>
        <v>0</v>
      </c>
      <c r="R59" s="305">
        <f t="shared" si="9"/>
        <v>0</v>
      </c>
      <c r="S59" s="305">
        <f t="shared" si="9"/>
        <v>-1961072.615950414</v>
      </c>
      <c r="T59" s="305">
        <f t="shared" si="9"/>
        <v>-527772.16384297586</v>
      </c>
      <c r="U59" s="270"/>
    </row>
    <row r="60" spans="1:23" s="25" customFormat="1" x14ac:dyDescent="0.35">
      <c r="A60" s="27"/>
      <c r="B60" s="32"/>
      <c r="C60" s="33"/>
      <c r="D60" s="27"/>
      <c r="E60" s="28"/>
      <c r="F60" s="18"/>
      <c r="G60" s="18"/>
      <c r="H60" s="18"/>
      <c r="I60" s="19"/>
      <c r="J60" s="19"/>
      <c r="K60" s="19"/>
      <c r="L60" s="19"/>
      <c r="M60" s="20"/>
      <c r="N60" s="328"/>
      <c r="O60" s="328"/>
      <c r="P60" s="271"/>
      <c r="Q60" s="271"/>
      <c r="R60" s="19"/>
      <c r="S60" s="271"/>
      <c r="T60" s="297">
        <v>0</v>
      </c>
      <c r="U60" s="270"/>
    </row>
    <row r="61" spans="1:23" s="25" customFormat="1" x14ac:dyDescent="0.35">
      <c r="A61" s="14"/>
      <c r="B61" s="15"/>
      <c r="C61" s="16"/>
      <c r="D61" s="27"/>
      <c r="E61" s="17"/>
      <c r="F61" s="18">
        <v>0</v>
      </c>
      <c r="G61" s="18">
        <v>0</v>
      </c>
      <c r="H61" s="18">
        <v>0</v>
      </c>
      <c r="I61" s="18"/>
      <c r="J61" s="18">
        <v>0</v>
      </c>
      <c r="K61" s="18">
        <v>0</v>
      </c>
      <c r="L61" s="19">
        <f t="shared" ref="L61:L62" si="10">SUM(H61:K61)</f>
        <v>0</v>
      </c>
      <c r="M61" s="20">
        <v>0</v>
      </c>
      <c r="N61" s="20"/>
      <c r="O61" s="20"/>
      <c r="P61" s="20"/>
      <c r="Q61" s="20">
        <v>0</v>
      </c>
      <c r="R61" s="18">
        <v>0</v>
      </c>
      <c r="S61" s="271">
        <f>SUM(M61:R61)</f>
        <v>0</v>
      </c>
      <c r="T61" s="297">
        <f>L61+S61</f>
        <v>0</v>
      </c>
      <c r="U61" s="272"/>
    </row>
    <row r="62" spans="1:23" x14ac:dyDescent="0.35">
      <c r="A62" s="14"/>
      <c r="B62" s="15"/>
      <c r="C62" s="16"/>
      <c r="D62" s="27"/>
      <c r="E62" s="17"/>
      <c r="F62" s="18">
        <v>0</v>
      </c>
      <c r="G62" s="18">
        <v>0</v>
      </c>
      <c r="H62" s="18">
        <v>0</v>
      </c>
      <c r="I62" s="18"/>
      <c r="J62" s="19">
        <v>0</v>
      </c>
      <c r="K62" s="19"/>
      <c r="L62" s="19">
        <f t="shared" si="10"/>
        <v>0</v>
      </c>
      <c r="M62" s="20">
        <v>0</v>
      </c>
      <c r="N62" s="20"/>
      <c r="O62" s="20"/>
      <c r="P62" s="20"/>
      <c r="Q62" s="271">
        <v>0</v>
      </c>
      <c r="R62" s="19"/>
      <c r="S62" s="271">
        <f>SUM(M62:R62)</f>
        <v>0</v>
      </c>
      <c r="T62" s="297">
        <f>L62+S62</f>
        <v>0</v>
      </c>
      <c r="U62" s="272"/>
    </row>
    <row r="63" spans="1:23" s="25" customFormat="1" x14ac:dyDescent="0.35">
      <c r="A63" s="307"/>
      <c r="B63" s="302" t="s">
        <v>92</v>
      </c>
      <c r="C63" s="303"/>
      <c r="D63" s="301"/>
      <c r="E63" s="304"/>
      <c r="F63" s="305">
        <f>SUM(F61:F62)</f>
        <v>0</v>
      </c>
      <c r="G63" s="305">
        <f>SUM(G61:G62)</f>
        <v>0</v>
      </c>
      <c r="H63" s="305">
        <f>SUM(H61:H62)</f>
        <v>0</v>
      </c>
      <c r="I63" s="305">
        <f>SUM(I61:I62)</f>
        <v>0</v>
      </c>
      <c r="J63" s="305">
        <f t="shared" ref="J63:T63" si="11">SUM(J61:J62)</f>
        <v>0</v>
      </c>
      <c r="K63" s="305">
        <f t="shared" si="11"/>
        <v>0</v>
      </c>
      <c r="L63" s="305">
        <f t="shared" si="11"/>
        <v>0</v>
      </c>
      <c r="M63" s="305">
        <f t="shared" si="11"/>
        <v>0</v>
      </c>
      <c r="N63" s="305"/>
      <c r="O63" s="305"/>
      <c r="P63" s="305">
        <f t="shared" si="11"/>
        <v>0</v>
      </c>
      <c r="Q63" s="305">
        <f t="shared" si="11"/>
        <v>0</v>
      </c>
      <c r="R63" s="305">
        <f t="shared" si="11"/>
        <v>0</v>
      </c>
      <c r="S63" s="305">
        <f t="shared" si="11"/>
        <v>0</v>
      </c>
      <c r="T63" s="305">
        <f t="shared" si="11"/>
        <v>0</v>
      </c>
      <c r="U63" s="270"/>
    </row>
    <row r="64" spans="1:23" s="25" customFormat="1" ht="25.4" customHeight="1" x14ac:dyDescent="0.35">
      <c r="A64" s="27"/>
      <c r="B64" s="32"/>
      <c r="C64" s="33"/>
      <c r="D64" s="27"/>
      <c r="E64" s="28"/>
      <c r="F64" s="18"/>
      <c r="G64" s="18"/>
      <c r="H64" s="18"/>
      <c r="I64" s="19"/>
      <c r="J64" s="19"/>
      <c r="K64" s="19"/>
      <c r="L64" s="19"/>
      <c r="M64" s="20"/>
      <c r="N64" s="328"/>
      <c r="O64" s="328"/>
      <c r="P64" s="271"/>
      <c r="Q64" s="271"/>
      <c r="R64" s="19"/>
      <c r="S64" s="271"/>
      <c r="T64" s="297">
        <v>0</v>
      </c>
      <c r="U64" s="270"/>
    </row>
    <row r="65" spans="1:22" s="25" customFormat="1" x14ac:dyDescent="0.35">
      <c r="A65" s="301"/>
      <c r="B65" s="302" t="s">
        <v>93</v>
      </c>
      <c r="C65" s="303"/>
      <c r="D65" s="301"/>
      <c r="E65" s="304"/>
      <c r="F65" s="305">
        <f>F54+F59+F63</f>
        <v>214045412.6201255</v>
      </c>
      <c r="G65" s="305">
        <f>G54+G59+G63</f>
        <v>3923412.18</v>
      </c>
      <c r="H65" s="305">
        <f>H54+H59+H63</f>
        <v>217968824.80012551</v>
      </c>
      <c r="I65" s="305">
        <f t="shared" ref="I65:T65" si="12">I54+I59+I63</f>
        <v>25048209.852085005</v>
      </c>
      <c r="J65" s="305">
        <f t="shared" si="12"/>
        <v>-12115869.4230181</v>
      </c>
      <c r="K65" s="305">
        <f t="shared" si="12"/>
        <v>0</v>
      </c>
      <c r="L65" s="305">
        <f t="shared" si="12"/>
        <v>230901165.22919244</v>
      </c>
      <c r="M65" s="305">
        <f t="shared" si="12"/>
        <v>-48060788.113061808</v>
      </c>
      <c r="N65" s="305"/>
      <c r="O65" s="305"/>
      <c r="P65" s="305">
        <f t="shared" si="12"/>
        <v>-7530594.9449524283</v>
      </c>
      <c r="Q65" s="305">
        <f t="shared" si="12"/>
        <v>54371.68</v>
      </c>
      <c r="R65" s="305">
        <f t="shared" si="12"/>
        <v>0</v>
      </c>
      <c r="S65" s="305">
        <f t="shared" si="12"/>
        <v>-109920114.87107603</v>
      </c>
      <c r="T65" s="305">
        <f t="shared" si="12"/>
        <v>120981050.35811637</v>
      </c>
      <c r="U65" s="270">
        <v>172202996.16314936</v>
      </c>
      <c r="V65" s="306">
        <f>+T65-U65</f>
        <v>-51221945.805032983</v>
      </c>
    </row>
    <row r="66" spans="1:22" s="22" customFormat="1" ht="18.5" x14ac:dyDescent="0.45">
      <c r="A66" s="308"/>
      <c r="B66" s="32"/>
      <c r="C66" s="33"/>
      <c r="D66" s="27"/>
      <c r="E66" s="28"/>
      <c r="F66" s="18"/>
      <c r="G66" s="18"/>
      <c r="H66" s="18"/>
      <c r="I66" s="19"/>
      <c r="J66" s="19"/>
      <c r="K66" s="19"/>
      <c r="L66" s="19"/>
      <c r="M66" s="20"/>
      <c r="N66" s="328"/>
      <c r="O66" s="328"/>
      <c r="P66" s="271"/>
      <c r="Q66" s="271"/>
      <c r="R66" s="19"/>
      <c r="S66" s="271"/>
      <c r="T66" s="297">
        <v>0</v>
      </c>
      <c r="U66" s="270"/>
    </row>
    <row r="67" spans="1:22" x14ac:dyDescent="0.35">
      <c r="A67" s="27">
        <v>3750101</v>
      </c>
      <c r="B67" s="32" t="s">
        <v>94</v>
      </c>
      <c r="C67" s="33"/>
      <c r="D67" s="27" t="s">
        <v>95</v>
      </c>
      <c r="E67" s="28" t="s">
        <v>96</v>
      </c>
      <c r="F67" s="18">
        <v>-1454718.07</v>
      </c>
      <c r="G67" s="18"/>
      <c r="H67" s="18">
        <v>-1454718.07</v>
      </c>
      <c r="I67" s="19">
        <v>-107601.28000000003</v>
      </c>
      <c r="J67" s="19"/>
      <c r="K67" s="19"/>
      <c r="L67" s="19">
        <f t="shared" ref="L67:L79" si="13">SUM(H67:K67)</f>
        <v>-1562319.35</v>
      </c>
      <c r="M67" s="20">
        <v>135006.34</v>
      </c>
      <c r="N67" s="328"/>
      <c r="O67" s="18">
        <f t="shared" ref="O67:O79" si="14">SUM(M67:N67)</f>
        <v>135006.34</v>
      </c>
      <c r="P67" s="271">
        <v>31187.53</v>
      </c>
      <c r="Q67" s="271"/>
      <c r="R67" s="19"/>
      <c r="S67" s="271">
        <f t="shared" ref="S67:S79" si="15">SUM(M67:R67)</f>
        <v>301200.20999999996</v>
      </c>
      <c r="T67" s="297">
        <f t="shared" ref="T67:T79" si="16">L67+S67</f>
        <v>-1261119.1400000001</v>
      </c>
      <c r="U67" s="269">
        <v>2440</v>
      </c>
    </row>
    <row r="68" spans="1:22" x14ac:dyDescent="0.35">
      <c r="A68" s="27">
        <v>3750102</v>
      </c>
      <c r="B68" s="32" t="s">
        <v>97</v>
      </c>
      <c r="C68" s="33"/>
      <c r="D68" s="27" t="s">
        <v>95</v>
      </c>
      <c r="E68" s="28" t="s">
        <v>96</v>
      </c>
      <c r="F68" s="18">
        <v>-658531.06000000006</v>
      </c>
      <c r="G68" s="18"/>
      <c r="H68" s="18">
        <v>-658531.06000000006</v>
      </c>
      <c r="I68" s="19">
        <v>-103353.92999999993</v>
      </c>
      <c r="J68" s="19"/>
      <c r="K68" s="19"/>
      <c r="L68" s="19">
        <f t="shared" si="13"/>
        <v>-761884.99</v>
      </c>
      <c r="M68" s="20">
        <v>63501.77</v>
      </c>
      <c r="N68" s="328"/>
      <c r="O68" s="18">
        <f t="shared" si="14"/>
        <v>63501.77</v>
      </c>
      <c r="P68" s="271">
        <v>13705.650000000001</v>
      </c>
      <c r="Q68" s="271"/>
      <c r="R68" s="19"/>
      <c r="S68" s="271">
        <f t="shared" si="15"/>
        <v>140709.19</v>
      </c>
      <c r="T68" s="297">
        <f t="shared" si="16"/>
        <v>-621175.80000000005</v>
      </c>
      <c r="U68" s="269">
        <v>2440</v>
      </c>
    </row>
    <row r="69" spans="1:22" x14ac:dyDescent="0.35">
      <c r="A69" s="27">
        <v>3750103</v>
      </c>
      <c r="B69" s="32" t="s">
        <v>98</v>
      </c>
      <c r="C69" s="33"/>
      <c r="D69" s="27" t="s">
        <v>95</v>
      </c>
      <c r="E69" s="28" t="s">
        <v>96</v>
      </c>
      <c r="F69" s="18">
        <v>-11550482.07</v>
      </c>
      <c r="G69" s="18"/>
      <c r="H69" s="18">
        <v>-11550482.07</v>
      </c>
      <c r="I69" s="19">
        <v>-2536110.1199999992</v>
      </c>
      <c r="J69" s="19"/>
      <c r="K69" s="19"/>
      <c r="L69" s="19">
        <f t="shared" si="13"/>
        <v>-14086592.189999999</v>
      </c>
      <c r="M69" s="20">
        <v>1287160.03</v>
      </c>
      <c r="N69" s="328"/>
      <c r="O69" s="18">
        <f t="shared" si="14"/>
        <v>1287160.03</v>
      </c>
      <c r="P69" s="271">
        <v>317220.08000000007</v>
      </c>
      <c r="Q69" s="271"/>
      <c r="R69" s="19"/>
      <c r="S69" s="271">
        <f t="shared" si="15"/>
        <v>2891540.14</v>
      </c>
      <c r="T69" s="297">
        <f t="shared" si="16"/>
        <v>-11195052.049999999</v>
      </c>
      <c r="U69" s="269">
        <v>2440</v>
      </c>
    </row>
    <row r="70" spans="1:22" x14ac:dyDescent="0.35">
      <c r="A70" s="27">
        <v>3750104</v>
      </c>
      <c r="B70" s="167" t="s">
        <v>99</v>
      </c>
      <c r="C70" s="33"/>
      <c r="D70" s="27" t="s">
        <v>95</v>
      </c>
      <c r="E70" s="28" t="s">
        <v>96</v>
      </c>
      <c r="F70" s="18">
        <v>-8798011.5299999993</v>
      </c>
      <c r="G70" s="18"/>
      <c r="H70" s="18">
        <v>-8798011.5299999993</v>
      </c>
      <c r="I70" s="19">
        <v>-1610074.6000000015</v>
      </c>
      <c r="J70" s="19"/>
      <c r="K70" s="19"/>
      <c r="L70" s="19">
        <f t="shared" si="13"/>
        <v>-10408086.130000001</v>
      </c>
      <c r="M70" s="20">
        <v>1093201.42</v>
      </c>
      <c r="N70" s="328"/>
      <c r="O70" s="18">
        <f t="shared" si="14"/>
        <v>1093201.42</v>
      </c>
      <c r="P70" s="271">
        <v>284575.87000000011</v>
      </c>
      <c r="Q70" s="271"/>
      <c r="R70" s="19"/>
      <c r="S70" s="271">
        <f t="shared" si="15"/>
        <v>2470978.71</v>
      </c>
      <c r="T70" s="297">
        <f t="shared" si="16"/>
        <v>-7937107.4200000009</v>
      </c>
      <c r="U70" s="269">
        <v>2440</v>
      </c>
    </row>
    <row r="71" spans="1:22" x14ac:dyDescent="0.35">
      <c r="A71" s="27">
        <v>3750105</v>
      </c>
      <c r="B71" s="167" t="s">
        <v>100</v>
      </c>
      <c r="C71" s="33"/>
      <c r="D71" s="27" t="s">
        <v>95</v>
      </c>
      <c r="E71" s="28" t="s">
        <v>96</v>
      </c>
      <c r="F71" s="18">
        <v>-131133.78</v>
      </c>
      <c r="G71" s="18"/>
      <c r="H71" s="18">
        <v>-131133.78</v>
      </c>
      <c r="I71" s="19">
        <v>-18142.190000000002</v>
      </c>
      <c r="J71" s="19"/>
      <c r="K71" s="19"/>
      <c r="L71" s="19">
        <f t="shared" si="13"/>
        <v>-149275.97</v>
      </c>
      <c r="M71" s="20">
        <v>18320.09</v>
      </c>
      <c r="N71" s="328"/>
      <c r="O71" s="18">
        <f t="shared" si="14"/>
        <v>18320.09</v>
      </c>
      <c r="P71" s="271">
        <v>3731.9000000000015</v>
      </c>
      <c r="Q71" s="271"/>
      <c r="R71" s="19"/>
      <c r="S71" s="271">
        <f t="shared" si="15"/>
        <v>40372.080000000002</v>
      </c>
      <c r="T71" s="297">
        <f t="shared" si="16"/>
        <v>-108903.89</v>
      </c>
      <c r="U71" s="269">
        <v>2440</v>
      </c>
    </row>
    <row r="72" spans="1:22" x14ac:dyDescent="0.35">
      <c r="A72" s="27">
        <v>3750106</v>
      </c>
      <c r="B72" s="167" t="s">
        <v>101</v>
      </c>
      <c r="C72" s="33"/>
      <c r="D72" s="27" t="s">
        <v>95</v>
      </c>
      <c r="E72" s="28" t="s">
        <v>96</v>
      </c>
      <c r="F72" s="18">
        <v>-760852.95</v>
      </c>
      <c r="G72" s="18"/>
      <c r="H72" s="18">
        <v>-760852.95</v>
      </c>
      <c r="I72" s="19">
        <v>-276491.96000000008</v>
      </c>
      <c r="J72" s="19"/>
      <c r="K72" s="19"/>
      <c r="L72" s="19">
        <f t="shared" si="13"/>
        <v>-1037344.91</v>
      </c>
      <c r="M72" s="20">
        <v>92533.91</v>
      </c>
      <c r="N72" s="328"/>
      <c r="O72" s="18">
        <f t="shared" si="14"/>
        <v>92533.91</v>
      </c>
      <c r="P72" s="271">
        <v>25157.61</v>
      </c>
      <c r="Q72" s="271"/>
      <c r="R72" s="19"/>
      <c r="S72" s="271">
        <f t="shared" si="15"/>
        <v>210225.43</v>
      </c>
      <c r="T72" s="297">
        <f t="shared" si="16"/>
        <v>-827119.48</v>
      </c>
      <c r="U72" s="269">
        <v>2440</v>
      </c>
    </row>
    <row r="73" spans="1:22" x14ac:dyDescent="0.35">
      <c r="A73" s="27">
        <v>3750107</v>
      </c>
      <c r="B73" s="167" t="s">
        <v>102</v>
      </c>
      <c r="C73" s="33"/>
      <c r="D73" s="27" t="s">
        <v>95</v>
      </c>
      <c r="E73" s="28" t="s">
        <v>96</v>
      </c>
      <c r="F73" s="18">
        <v>-3777.87</v>
      </c>
      <c r="G73" s="18"/>
      <c r="H73" s="18">
        <v>-3777.87</v>
      </c>
      <c r="I73" s="19">
        <v>-8833.4700000000012</v>
      </c>
      <c r="J73" s="19"/>
      <c r="K73" s="19"/>
      <c r="L73" s="19">
        <f t="shared" si="13"/>
        <v>-12611.34</v>
      </c>
      <c r="M73" s="20">
        <v>0</v>
      </c>
      <c r="N73" s="328"/>
      <c r="O73" s="18">
        <f t="shared" si="14"/>
        <v>0</v>
      </c>
      <c r="P73" s="271">
        <v>294.45</v>
      </c>
      <c r="Q73" s="271"/>
      <c r="R73" s="19"/>
      <c r="S73" s="271">
        <f t="shared" si="15"/>
        <v>294.45</v>
      </c>
      <c r="T73" s="297">
        <f t="shared" si="16"/>
        <v>-12316.89</v>
      </c>
      <c r="U73" s="269">
        <v>2440</v>
      </c>
    </row>
    <row r="74" spans="1:22" x14ac:dyDescent="0.35">
      <c r="A74" s="27">
        <v>3750108</v>
      </c>
      <c r="B74" s="167" t="s">
        <v>103</v>
      </c>
      <c r="C74" s="33"/>
      <c r="D74" s="27" t="s">
        <v>95</v>
      </c>
      <c r="E74" s="28" t="s">
        <v>96</v>
      </c>
      <c r="F74" s="18">
        <v>-1103014.3600000001</v>
      </c>
      <c r="G74" s="18"/>
      <c r="H74" s="18">
        <v>-1103014.3600000001</v>
      </c>
      <c r="I74" s="19">
        <v>-232292.70999999996</v>
      </c>
      <c r="J74" s="19"/>
      <c r="K74" s="19"/>
      <c r="L74" s="19">
        <f t="shared" si="13"/>
        <v>-1335307.07</v>
      </c>
      <c r="M74" s="20">
        <v>183722.1</v>
      </c>
      <c r="N74" s="328"/>
      <c r="O74" s="18">
        <f t="shared" si="14"/>
        <v>183722.1</v>
      </c>
      <c r="P74" s="271">
        <v>40185.72</v>
      </c>
      <c r="Q74" s="271"/>
      <c r="R74" s="19"/>
      <c r="S74" s="271">
        <f t="shared" si="15"/>
        <v>407629.92000000004</v>
      </c>
      <c r="T74" s="297">
        <f t="shared" si="16"/>
        <v>-927677.15</v>
      </c>
      <c r="U74" s="269">
        <v>2440</v>
      </c>
    </row>
    <row r="75" spans="1:22" x14ac:dyDescent="0.35">
      <c r="A75" s="27">
        <v>3750110</v>
      </c>
      <c r="B75" s="167" t="s">
        <v>104</v>
      </c>
      <c r="C75" s="33"/>
      <c r="D75" s="27" t="s">
        <v>95</v>
      </c>
      <c r="E75" s="28" t="s">
        <v>96</v>
      </c>
      <c r="F75" s="18">
        <v>-86524.85</v>
      </c>
      <c r="G75" s="18"/>
      <c r="H75" s="18">
        <v>-86524.85</v>
      </c>
      <c r="I75" s="19">
        <v>-117.5</v>
      </c>
      <c r="J75" s="19"/>
      <c r="K75" s="19"/>
      <c r="L75" s="19">
        <f t="shared" si="13"/>
        <v>-86642.35</v>
      </c>
      <c r="M75" s="20">
        <v>12756.75</v>
      </c>
      <c r="N75" s="328"/>
      <c r="O75" s="18">
        <f t="shared" si="14"/>
        <v>12756.75</v>
      </c>
      <c r="P75" s="271">
        <v>4082.0699999999997</v>
      </c>
      <c r="Q75" s="271"/>
      <c r="R75" s="19"/>
      <c r="S75" s="271">
        <f t="shared" si="15"/>
        <v>29595.57</v>
      </c>
      <c r="T75" s="297">
        <f t="shared" si="16"/>
        <v>-57046.780000000006</v>
      </c>
      <c r="U75" s="269">
        <v>2440</v>
      </c>
    </row>
    <row r="76" spans="1:22" x14ac:dyDescent="0.35">
      <c r="A76" s="27">
        <v>3750111</v>
      </c>
      <c r="B76" s="167" t="s">
        <v>74</v>
      </c>
      <c r="C76" s="33"/>
      <c r="D76" s="27" t="s">
        <v>95</v>
      </c>
      <c r="E76" s="28" t="s">
        <v>96</v>
      </c>
      <c r="F76" s="18">
        <v>-104708.84</v>
      </c>
      <c r="G76" s="18"/>
      <c r="H76" s="18">
        <v>-104708.84</v>
      </c>
      <c r="I76" s="19">
        <v>-43762.260000000009</v>
      </c>
      <c r="J76" s="19"/>
      <c r="K76" s="19"/>
      <c r="L76" s="19">
        <f t="shared" si="13"/>
        <v>-148471.1</v>
      </c>
      <c r="M76" s="20">
        <v>34272.339999999997</v>
      </c>
      <c r="N76" s="328"/>
      <c r="O76" s="18">
        <f t="shared" si="14"/>
        <v>34272.339999999997</v>
      </c>
      <c r="P76" s="271">
        <v>15933.560000000005</v>
      </c>
      <c r="Q76" s="271"/>
      <c r="R76" s="19"/>
      <c r="S76" s="271">
        <f t="shared" si="15"/>
        <v>84478.239999999991</v>
      </c>
      <c r="T76" s="297">
        <f t="shared" si="16"/>
        <v>-63992.860000000015</v>
      </c>
      <c r="U76" s="269">
        <v>2440</v>
      </c>
    </row>
    <row r="77" spans="1:22" x14ac:dyDescent="0.35">
      <c r="A77" s="27">
        <v>3750112</v>
      </c>
      <c r="B77" s="167" t="s">
        <v>105</v>
      </c>
      <c r="C77" s="33"/>
      <c r="D77" s="27" t="s">
        <v>95</v>
      </c>
      <c r="E77" s="28" t="s">
        <v>96</v>
      </c>
      <c r="F77" s="18">
        <v>-1604980.82</v>
      </c>
      <c r="G77" s="18"/>
      <c r="H77" s="18">
        <v>-1604980.82</v>
      </c>
      <c r="I77" s="19"/>
      <c r="J77" s="19"/>
      <c r="K77" s="19"/>
      <c r="L77" s="19">
        <f t="shared" si="13"/>
        <v>-1604980.82</v>
      </c>
      <c r="M77" s="20">
        <v>306367.28000000003</v>
      </c>
      <c r="N77" s="328"/>
      <c r="O77" s="18">
        <f t="shared" si="14"/>
        <v>306367.28000000003</v>
      </c>
      <c r="P77" s="271">
        <v>37918.139999999956</v>
      </c>
      <c r="Q77" s="271"/>
      <c r="R77" s="19"/>
      <c r="S77" s="271">
        <f t="shared" si="15"/>
        <v>650652.69999999995</v>
      </c>
      <c r="T77" s="297">
        <f t="shared" si="16"/>
        <v>-954328.12000000011</v>
      </c>
      <c r="U77" s="269">
        <v>2440</v>
      </c>
    </row>
    <row r="78" spans="1:22" x14ac:dyDescent="0.35">
      <c r="A78" s="27">
        <v>3750113</v>
      </c>
      <c r="B78" s="167" t="s">
        <v>106</v>
      </c>
      <c r="C78" s="33"/>
      <c r="D78" s="27" t="s">
        <v>95</v>
      </c>
      <c r="E78" s="28" t="s">
        <v>96</v>
      </c>
      <c r="F78" s="18">
        <v>-19991.990000000002</v>
      </c>
      <c r="G78" s="18"/>
      <c r="H78" s="18">
        <v>-19991.990000000002</v>
      </c>
      <c r="I78" s="19"/>
      <c r="J78" s="19"/>
      <c r="K78" s="19"/>
      <c r="L78" s="19">
        <f t="shared" si="13"/>
        <v>-19991.990000000002</v>
      </c>
      <c r="M78" s="20">
        <v>0</v>
      </c>
      <c r="N78" s="328"/>
      <c r="O78" s="18">
        <f t="shared" si="14"/>
        <v>0</v>
      </c>
      <c r="P78" s="271">
        <v>0</v>
      </c>
      <c r="Q78" s="271"/>
      <c r="R78" s="19"/>
      <c r="S78" s="271">
        <f t="shared" si="15"/>
        <v>0</v>
      </c>
      <c r="T78" s="297">
        <f t="shared" si="16"/>
        <v>-19991.990000000002</v>
      </c>
      <c r="U78" s="269">
        <v>2440</v>
      </c>
    </row>
    <row r="79" spans="1:22" x14ac:dyDescent="0.35">
      <c r="A79" s="27">
        <v>3750114</v>
      </c>
      <c r="B79" s="167" t="s">
        <v>107</v>
      </c>
      <c r="C79" s="33"/>
      <c r="D79" s="27" t="s">
        <v>95</v>
      </c>
      <c r="E79" s="28" t="s">
        <v>96</v>
      </c>
      <c r="F79" s="18">
        <v>-66828</v>
      </c>
      <c r="G79" s="18"/>
      <c r="H79" s="18">
        <v>-66828</v>
      </c>
      <c r="I79" s="19"/>
      <c r="J79" s="19"/>
      <c r="K79" s="19"/>
      <c r="L79" s="19">
        <f t="shared" si="13"/>
        <v>-66828</v>
      </c>
      <c r="M79" s="20">
        <v>3467.32</v>
      </c>
      <c r="N79" s="328"/>
      <c r="O79" s="18">
        <f t="shared" si="14"/>
        <v>3467.32</v>
      </c>
      <c r="P79" s="271">
        <v>3467.32</v>
      </c>
      <c r="Q79" s="271"/>
      <c r="R79" s="19"/>
      <c r="S79" s="271">
        <f t="shared" si="15"/>
        <v>10401.960000000001</v>
      </c>
      <c r="T79" s="297">
        <f t="shared" si="16"/>
        <v>-56426.04</v>
      </c>
      <c r="U79" s="269">
        <v>2440</v>
      </c>
    </row>
    <row r="80" spans="1:22" x14ac:dyDescent="0.35">
      <c r="A80" s="27"/>
      <c r="B80" s="167"/>
      <c r="C80" s="33"/>
      <c r="D80" s="27"/>
      <c r="E80" s="28"/>
      <c r="F80" s="18"/>
      <c r="G80" s="18"/>
      <c r="H80" s="18"/>
      <c r="I80" s="19"/>
      <c r="J80" s="19"/>
      <c r="K80" s="19"/>
      <c r="L80" s="19"/>
      <c r="M80" s="20"/>
      <c r="N80" s="328"/>
      <c r="O80" s="328"/>
      <c r="P80" s="271"/>
      <c r="Q80" s="271"/>
      <c r="R80" s="19"/>
      <c r="S80" s="271"/>
      <c r="T80" s="297"/>
      <c r="U80" s="272"/>
    </row>
    <row r="81" spans="1:22" x14ac:dyDescent="0.35">
      <c r="A81" s="27"/>
      <c r="B81" s="167"/>
      <c r="C81" s="33"/>
      <c r="D81" s="27"/>
      <c r="E81" s="28"/>
      <c r="F81" s="18"/>
      <c r="G81" s="18"/>
      <c r="H81" s="18"/>
      <c r="I81" s="19"/>
      <c r="J81" s="19"/>
      <c r="K81" s="19"/>
      <c r="L81" s="19"/>
      <c r="M81" s="20"/>
      <c r="N81" s="328"/>
      <c r="O81" s="328"/>
      <c r="P81" s="271"/>
      <c r="Q81" s="271"/>
      <c r="R81" s="19"/>
      <c r="S81" s="271"/>
      <c r="T81" s="297"/>
      <c r="U81" s="272"/>
    </row>
    <row r="82" spans="1:22" ht="20.149999999999999" customHeight="1" x14ac:dyDescent="0.35">
      <c r="A82" s="27"/>
      <c r="B82" s="309"/>
      <c r="C82" s="310"/>
      <c r="D82" s="27"/>
      <c r="E82" s="28"/>
      <c r="F82" s="311"/>
      <c r="G82" s="311"/>
      <c r="H82" s="311"/>
      <c r="I82" s="273"/>
      <c r="J82" s="273"/>
      <c r="K82" s="273"/>
      <c r="L82" s="19"/>
      <c r="M82" s="20"/>
      <c r="N82" s="328"/>
      <c r="O82" s="328"/>
      <c r="P82" s="271"/>
      <c r="Q82" s="271"/>
      <c r="R82" s="273"/>
      <c r="S82" s="271">
        <f>SUM(M82:R82)</f>
        <v>0</v>
      </c>
      <c r="T82" s="297">
        <f>L82+S82</f>
        <v>0</v>
      </c>
      <c r="U82" s="272"/>
    </row>
    <row r="83" spans="1:22" x14ac:dyDescent="0.35">
      <c r="A83" s="304"/>
      <c r="B83" s="303" t="s">
        <v>108</v>
      </c>
      <c r="C83" s="303"/>
      <c r="D83" s="301"/>
      <c r="E83" s="304"/>
      <c r="F83" s="312">
        <f>SUM(F67:F82)</f>
        <v>-26343556.189999998</v>
      </c>
      <c r="G83" s="312">
        <f>SUM(G67:G82)</f>
        <v>0</v>
      </c>
      <c r="H83" s="312">
        <f>SUM(H67:H82)</f>
        <v>-26343556.189999998</v>
      </c>
      <c r="I83" s="312">
        <f t="shared" ref="I83:T83" si="17">SUM(I67:I82)</f>
        <v>-4936780.0200000005</v>
      </c>
      <c r="J83" s="312">
        <f t="shared" si="17"/>
        <v>0</v>
      </c>
      <c r="K83" s="312">
        <f t="shared" si="17"/>
        <v>0</v>
      </c>
      <c r="L83" s="312">
        <f t="shared" si="17"/>
        <v>-31280336.210000001</v>
      </c>
      <c r="M83" s="312">
        <f t="shared" si="17"/>
        <v>3230309.35</v>
      </c>
      <c r="N83" s="312">
        <f t="shared" si="17"/>
        <v>0</v>
      </c>
      <c r="O83" s="312">
        <f t="shared" si="17"/>
        <v>3230309.35</v>
      </c>
      <c r="P83" s="312">
        <f t="shared" si="17"/>
        <v>777459.9</v>
      </c>
      <c r="Q83" s="312">
        <f t="shared" si="17"/>
        <v>0</v>
      </c>
      <c r="R83" s="312">
        <f t="shared" si="17"/>
        <v>0</v>
      </c>
      <c r="S83" s="312">
        <f t="shared" si="17"/>
        <v>7238078.6000000006</v>
      </c>
      <c r="T83" s="312">
        <f t="shared" si="17"/>
        <v>-24042257.609999999</v>
      </c>
      <c r="U83" s="270">
        <v>-27272566.960000001</v>
      </c>
      <c r="V83" s="313">
        <f>+T83-U83</f>
        <v>3230309.3500000015</v>
      </c>
    </row>
    <row r="84" spans="1:22" s="34" customFormat="1" ht="13" x14ac:dyDescent="0.3">
      <c r="A84" s="314"/>
      <c r="B84" s="315"/>
      <c r="C84" s="315"/>
      <c r="D84" s="316"/>
      <c r="E84" s="317"/>
      <c r="F84" s="274"/>
      <c r="G84" s="274"/>
      <c r="H84" s="274"/>
      <c r="I84" s="275"/>
      <c r="J84" s="275"/>
      <c r="K84" s="275"/>
      <c r="L84" s="275"/>
      <c r="M84" s="274"/>
      <c r="N84" s="275"/>
      <c r="O84" s="275"/>
      <c r="P84" s="275"/>
      <c r="Q84" s="275"/>
      <c r="R84" s="275"/>
      <c r="S84" s="275"/>
      <c r="T84" s="275"/>
      <c r="U84" s="270"/>
    </row>
    <row r="85" spans="1:22" s="323" customFormat="1" x14ac:dyDescent="0.35">
      <c r="A85" s="318"/>
      <c r="B85" s="319" t="s">
        <v>109</v>
      </c>
      <c r="C85" s="319"/>
      <c r="D85" s="320"/>
      <c r="E85" s="321"/>
      <c r="F85" s="322">
        <f>F65+F83</f>
        <v>187701856.4301255</v>
      </c>
      <c r="G85" s="322">
        <f>G65+G83</f>
        <v>3923412.18</v>
      </c>
      <c r="H85" s="322">
        <f>H65+H83</f>
        <v>191625268.61012551</v>
      </c>
      <c r="I85" s="322">
        <f>I65+I83</f>
        <v>20111429.832085006</v>
      </c>
      <c r="J85" s="322">
        <f t="shared" ref="J85:T85" si="18">J65+J83</f>
        <v>-12115869.4230181</v>
      </c>
      <c r="K85" s="322">
        <f t="shared" si="18"/>
        <v>0</v>
      </c>
      <c r="L85" s="322">
        <f t="shared" si="18"/>
        <v>199620829.01919243</v>
      </c>
      <c r="M85" s="322">
        <f t="shared" si="18"/>
        <v>-44830478.763061807</v>
      </c>
      <c r="N85" s="322">
        <f t="shared" si="18"/>
        <v>0</v>
      </c>
      <c r="O85" s="322">
        <f t="shared" si="18"/>
        <v>3230309.35</v>
      </c>
      <c r="P85" s="322">
        <f t="shared" si="18"/>
        <v>-6753135.044952428</v>
      </c>
      <c r="Q85" s="322">
        <f t="shared" si="18"/>
        <v>54371.68</v>
      </c>
      <c r="R85" s="322">
        <f t="shared" si="18"/>
        <v>0</v>
      </c>
      <c r="S85" s="322">
        <f>S65+S83</f>
        <v>-102682036.27107604</v>
      </c>
      <c r="T85" s="322">
        <f t="shared" si="18"/>
        <v>96938792.748116374</v>
      </c>
      <c r="U85" s="270"/>
    </row>
    <row r="86" spans="1:22" s="34" customFormat="1" ht="13" x14ac:dyDescent="0.3">
      <c r="A86" s="36"/>
      <c r="E86" s="36"/>
    </row>
    <row r="87" spans="1:22" s="34" customFormat="1" ht="13" x14ac:dyDescent="0.3">
      <c r="A87" s="36"/>
      <c r="E87" s="34" t="s">
        <v>261</v>
      </c>
      <c r="F87" s="34">
        <f>+'Guelph (2017 Year-end)'!H113</f>
        <v>187701857.02012545</v>
      </c>
      <c r="M87" s="34">
        <f>+'Guelph (2017 Year-end)'!O113</f>
        <v>44830479.664694816</v>
      </c>
      <c r="N87" s="34">
        <f>+'Guelph (2017 Year-end)'!P113</f>
        <v>0</v>
      </c>
      <c r="O87" s="34">
        <f>+'Guelph (2017 Year-end)'!Q113</f>
        <v>0</v>
      </c>
      <c r="P87" s="34">
        <v>0</v>
      </c>
      <c r="Q87" s="34">
        <v>0</v>
      </c>
      <c r="S87" s="34">
        <v>0</v>
      </c>
      <c r="T87" s="34">
        <v>0</v>
      </c>
    </row>
    <row r="88" spans="1:22" s="34" customFormat="1" ht="13" x14ac:dyDescent="0.3">
      <c r="A88" s="36"/>
      <c r="F88" s="34">
        <f>F85-F87</f>
        <v>-0.58999994397163391</v>
      </c>
      <c r="M88" s="34">
        <f>M85+M87</f>
        <v>0.90163300931453705</v>
      </c>
    </row>
    <row r="89" spans="1:22" s="34" customFormat="1" ht="13" x14ac:dyDescent="0.3">
      <c r="A89" s="36"/>
      <c r="E89" s="36"/>
    </row>
    <row r="90" spans="1:22" s="34" customFormat="1" ht="13" x14ac:dyDescent="0.3">
      <c r="A90" s="36"/>
      <c r="E90" s="36"/>
    </row>
    <row r="91" spans="1:22" s="34" customFormat="1" ht="13" x14ac:dyDescent="0.3">
      <c r="E91" s="36"/>
    </row>
    <row r="92" spans="1:22" s="34" customFormat="1" ht="13" x14ac:dyDescent="0.3">
      <c r="A92" s="36"/>
      <c r="E92" s="36"/>
    </row>
    <row r="93" spans="1:22" s="34" customFormat="1" ht="13" x14ac:dyDescent="0.3">
      <c r="A93" s="36"/>
      <c r="E93" s="36"/>
    </row>
    <row r="94" spans="1:22" s="34" customFormat="1" ht="13" x14ac:dyDescent="0.3">
      <c r="A94" s="36"/>
      <c r="E94" s="36"/>
    </row>
    <row r="95" spans="1:22" s="34" customFormat="1" ht="13" x14ac:dyDescent="0.3">
      <c r="A95" s="36"/>
      <c r="E95" s="36"/>
    </row>
    <row r="96" spans="1:22" x14ac:dyDescent="0.35">
      <c r="A96" s="36"/>
      <c r="B96" s="34"/>
      <c r="C96" s="34"/>
      <c r="D96" s="34"/>
      <c r="E96" s="36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</row>
    <row r="97" spans="6:21" x14ac:dyDescent="0.35">
      <c r="F97" s="324"/>
      <c r="G97" s="324"/>
      <c r="H97" s="324"/>
      <c r="I97" s="324"/>
      <c r="J97" s="324"/>
      <c r="K97" s="324"/>
      <c r="L97" s="324"/>
      <c r="M97" s="324"/>
      <c r="N97" s="324"/>
      <c r="O97" s="324"/>
      <c r="P97" s="324"/>
      <c r="Q97" s="324"/>
      <c r="R97" s="324"/>
      <c r="S97" s="324"/>
      <c r="T97" s="324"/>
      <c r="U97" s="324"/>
    </row>
    <row r="98" spans="6:21" x14ac:dyDescent="0.35">
      <c r="F98" s="324"/>
      <c r="G98" s="324"/>
      <c r="H98" s="324"/>
      <c r="I98" s="324"/>
      <c r="J98" s="324"/>
      <c r="K98" s="324"/>
      <c r="L98" s="324"/>
      <c r="M98" s="324"/>
      <c r="N98" s="324"/>
      <c r="O98" s="324"/>
      <c r="P98" s="324"/>
      <c r="Q98" s="324"/>
      <c r="R98" s="324"/>
      <c r="S98" s="324"/>
      <c r="T98" s="324"/>
      <c r="U98" s="324"/>
    </row>
    <row r="99" spans="6:21" x14ac:dyDescent="0.35">
      <c r="F99" s="324"/>
      <c r="G99" s="324"/>
      <c r="H99" s="324"/>
      <c r="I99" s="324"/>
      <c r="J99" s="324"/>
      <c r="K99" s="324"/>
      <c r="L99" s="324"/>
      <c r="M99" s="324"/>
      <c r="N99" s="324"/>
      <c r="O99" s="324"/>
      <c r="P99" s="324"/>
      <c r="Q99" s="324"/>
      <c r="R99" s="324"/>
      <c r="S99" s="324"/>
      <c r="T99" s="324"/>
      <c r="U99" s="324"/>
    </row>
    <row r="100" spans="6:21" x14ac:dyDescent="0.35">
      <c r="F100" s="324"/>
      <c r="G100" s="324"/>
      <c r="H100" s="324"/>
      <c r="I100" s="324"/>
      <c r="J100" s="324"/>
      <c r="K100" s="324"/>
      <c r="L100" s="324"/>
      <c r="M100" s="324"/>
      <c r="N100" s="324"/>
      <c r="O100" s="324"/>
      <c r="P100" s="324"/>
      <c r="Q100" s="324"/>
      <c r="R100" s="324"/>
      <c r="S100" s="324"/>
      <c r="T100" s="324"/>
      <c r="U100" s="324"/>
    </row>
    <row r="101" spans="6:21" x14ac:dyDescent="0.35">
      <c r="F101" s="324"/>
      <c r="G101" s="324"/>
      <c r="H101" s="324"/>
      <c r="I101" s="324"/>
      <c r="J101" s="324"/>
      <c r="K101" s="324"/>
      <c r="L101" s="324"/>
      <c r="M101" s="324"/>
      <c r="N101" s="324"/>
      <c r="O101" s="324"/>
      <c r="P101" s="324"/>
      <c r="Q101" s="324"/>
      <c r="R101" s="324"/>
      <c r="S101" s="324"/>
      <c r="T101" s="324"/>
      <c r="U101" s="324"/>
    </row>
    <row r="102" spans="6:21" x14ac:dyDescent="0.35">
      <c r="F102" s="324"/>
      <c r="G102" s="324"/>
      <c r="H102" s="324"/>
      <c r="I102" s="324"/>
      <c r="J102" s="324"/>
      <c r="K102" s="324"/>
      <c r="L102" s="324"/>
      <c r="M102" s="324"/>
      <c r="N102" s="324"/>
      <c r="O102" s="324"/>
      <c r="P102" s="324"/>
      <c r="Q102" s="324"/>
      <c r="R102" s="324"/>
      <c r="S102" s="324"/>
      <c r="T102" s="324"/>
      <c r="U102" s="324"/>
    </row>
    <row r="103" spans="6:21" x14ac:dyDescent="0.35">
      <c r="F103" s="324"/>
      <c r="G103" s="324"/>
      <c r="H103" s="324"/>
      <c r="I103" s="324"/>
      <c r="J103" s="324"/>
      <c r="K103" s="324"/>
      <c r="L103" s="324"/>
      <c r="M103" s="324"/>
      <c r="N103" s="324"/>
      <c r="O103" s="324"/>
      <c r="P103" s="324"/>
      <c r="Q103" s="324"/>
      <c r="R103" s="324"/>
      <c r="S103" s="324"/>
      <c r="T103" s="324"/>
      <c r="U103" s="324"/>
    </row>
    <row r="104" spans="6:21" x14ac:dyDescent="0.35">
      <c r="F104" s="324"/>
      <c r="G104" s="324"/>
      <c r="H104" s="324"/>
      <c r="I104" s="324"/>
      <c r="J104" s="324"/>
      <c r="K104" s="324"/>
      <c r="L104" s="324"/>
      <c r="M104" s="324"/>
      <c r="N104" s="324"/>
      <c r="O104" s="324"/>
      <c r="P104" s="324"/>
      <c r="Q104" s="324"/>
      <c r="R104" s="324"/>
      <c r="S104" s="324"/>
      <c r="T104" s="324"/>
      <c r="U104" s="324"/>
    </row>
    <row r="105" spans="6:21" x14ac:dyDescent="0.35">
      <c r="F105" s="324"/>
      <c r="G105" s="324"/>
      <c r="H105" s="324"/>
      <c r="I105" s="324"/>
      <c r="J105" s="324"/>
      <c r="K105" s="324"/>
      <c r="L105" s="324"/>
      <c r="M105" s="324"/>
      <c r="N105" s="324"/>
      <c r="O105" s="324"/>
      <c r="P105" s="324"/>
      <c r="Q105" s="324"/>
      <c r="R105" s="324"/>
      <c r="S105" s="324"/>
      <c r="T105" s="324"/>
      <c r="U105" s="324"/>
    </row>
    <row r="106" spans="6:21" x14ac:dyDescent="0.35">
      <c r="F106" s="324"/>
      <c r="G106" s="324"/>
      <c r="H106" s="324"/>
      <c r="I106" s="324"/>
      <c r="J106" s="324"/>
      <c r="K106" s="324"/>
      <c r="L106" s="324"/>
      <c r="M106" s="324"/>
      <c r="N106" s="324"/>
      <c r="O106" s="324"/>
      <c r="P106" s="324"/>
      <c r="Q106" s="324"/>
      <c r="R106" s="324"/>
      <c r="S106" s="324"/>
      <c r="T106" s="324"/>
      <c r="U106" s="324"/>
    </row>
    <row r="107" spans="6:21" x14ac:dyDescent="0.35">
      <c r="F107" s="324"/>
      <c r="G107" s="324"/>
      <c r="H107" s="324"/>
      <c r="I107" s="324"/>
      <c r="J107" s="324"/>
      <c r="K107" s="324"/>
      <c r="L107" s="324"/>
      <c r="M107" s="324"/>
      <c r="N107" s="324"/>
      <c r="O107" s="324"/>
      <c r="P107" s="324"/>
      <c r="Q107" s="324"/>
      <c r="R107" s="324"/>
      <c r="S107" s="324"/>
      <c r="T107" s="324"/>
      <c r="U107" s="324"/>
    </row>
    <row r="108" spans="6:21" x14ac:dyDescent="0.35">
      <c r="F108" s="324"/>
      <c r="G108" s="324"/>
      <c r="H108" s="324"/>
      <c r="I108" s="324"/>
      <c r="J108" s="324"/>
      <c r="K108" s="324"/>
      <c r="L108" s="324"/>
      <c r="M108" s="324"/>
      <c r="N108" s="324"/>
      <c r="O108" s="324"/>
      <c r="P108" s="324"/>
      <c r="Q108" s="324"/>
      <c r="R108" s="324"/>
      <c r="S108" s="324"/>
      <c r="T108" s="324"/>
      <c r="U108" s="324"/>
    </row>
    <row r="109" spans="6:21" x14ac:dyDescent="0.35">
      <c r="F109" s="324"/>
      <c r="G109" s="324"/>
      <c r="H109" s="324"/>
      <c r="I109" s="324"/>
      <c r="J109" s="324"/>
      <c r="K109" s="324"/>
      <c r="L109" s="324"/>
      <c r="M109" s="324"/>
      <c r="N109" s="324"/>
      <c r="O109" s="324"/>
      <c r="P109" s="324"/>
      <c r="Q109" s="324"/>
      <c r="R109" s="324"/>
      <c r="S109" s="324"/>
      <c r="T109" s="324"/>
      <c r="U109" s="324"/>
    </row>
    <row r="110" spans="6:21" x14ac:dyDescent="0.35">
      <c r="F110" s="324"/>
      <c r="G110" s="324"/>
      <c r="H110" s="324"/>
      <c r="I110" s="324"/>
      <c r="J110" s="324"/>
      <c r="K110" s="324"/>
      <c r="L110" s="324"/>
      <c r="M110" s="324"/>
      <c r="N110" s="324"/>
      <c r="O110" s="324"/>
      <c r="P110" s="324"/>
      <c r="Q110" s="324"/>
      <c r="R110" s="324"/>
      <c r="S110" s="324"/>
      <c r="T110" s="324"/>
      <c r="U110" s="324"/>
    </row>
    <row r="111" spans="6:21" x14ac:dyDescent="0.35">
      <c r="F111" s="324"/>
      <c r="G111" s="324"/>
      <c r="H111" s="324"/>
      <c r="I111" s="324"/>
      <c r="J111" s="324"/>
      <c r="K111" s="324"/>
      <c r="L111" s="324"/>
      <c r="M111" s="324"/>
      <c r="N111" s="324"/>
      <c r="O111" s="324"/>
      <c r="P111" s="324"/>
      <c r="Q111" s="324"/>
      <c r="R111" s="324"/>
      <c r="S111" s="324"/>
      <c r="T111" s="324"/>
      <c r="U111" s="324"/>
    </row>
    <row r="112" spans="6:21" x14ac:dyDescent="0.35">
      <c r="F112" s="324"/>
      <c r="G112" s="324"/>
      <c r="H112" s="324"/>
      <c r="I112" s="324"/>
      <c r="J112" s="324"/>
      <c r="K112" s="324"/>
      <c r="L112" s="324"/>
      <c r="M112" s="324"/>
      <c r="N112" s="324"/>
      <c r="O112" s="324"/>
      <c r="P112" s="324"/>
      <c r="Q112" s="324"/>
      <c r="R112" s="324"/>
      <c r="S112" s="324"/>
      <c r="T112" s="324"/>
      <c r="U112" s="324"/>
    </row>
    <row r="113" spans="6:21" x14ac:dyDescent="0.35">
      <c r="F113" s="324"/>
      <c r="G113" s="324"/>
      <c r="H113" s="324"/>
      <c r="I113" s="324"/>
      <c r="J113" s="324"/>
      <c r="K113" s="324"/>
      <c r="L113" s="324"/>
      <c r="M113" s="324"/>
      <c r="N113" s="324"/>
      <c r="O113" s="324"/>
      <c r="P113" s="324"/>
      <c r="Q113" s="324"/>
      <c r="R113" s="324"/>
      <c r="S113" s="324"/>
      <c r="T113" s="324"/>
      <c r="U113" s="324"/>
    </row>
    <row r="114" spans="6:21" x14ac:dyDescent="0.35">
      <c r="F114" s="324"/>
      <c r="G114" s="324"/>
      <c r="H114" s="324"/>
      <c r="I114" s="324"/>
      <c r="J114" s="324"/>
      <c r="K114" s="324"/>
      <c r="L114" s="324"/>
      <c r="M114" s="324"/>
      <c r="N114" s="324"/>
      <c r="O114" s="324"/>
      <c r="P114" s="324"/>
      <c r="Q114" s="324"/>
      <c r="R114" s="324"/>
      <c r="S114" s="324"/>
      <c r="T114" s="324"/>
      <c r="U114" s="324"/>
    </row>
    <row r="115" spans="6:21" x14ac:dyDescent="0.35">
      <c r="F115" s="324"/>
      <c r="G115" s="324"/>
      <c r="H115" s="324"/>
      <c r="I115" s="324"/>
      <c r="J115" s="324"/>
      <c r="K115" s="324"/>
      <c r="L115" s="324"/>
      <c r="M115" s="324"/>
      <c r="N115" s="324"/>
      <c r="O115" s="324"/>
      <c r="P115" s="324"/>
      <c r="Q115" s="324"/>
      <c r="R115" s="324"/>
      <c r="S115" s="324"/>
      <c r="T115" s="324"/>
      <c r="U115" s="324"/>
    </row>
    <row r="116" spans="6:21" x14ac:dyDescent="0.35">
      <c r="F116" s="324"/>
      <c r="G116" s="324"/>
      <c r="H116" s="324"/>
      <c r="I116" s="324"/>
      <c r="J116" s="324"/>
      <c r="K116" s="324"/>
      <c r="L116" s="324"/>
      <c r="M116" s="324"/>
      <c r="N116" s="324"/>
      <c r="O116" s="324"/>
      <c r="P116" s="324"/>
      <c r="Q116" s="324"/>
      <c r="R116" s="324"/>
      <c r="S116" s="324"/>
      <c r="T116" s="324"/>
      <c r="U116" s="324"/>
    </row>
    <row r="117" spans="6:21" x14ac:dyDescent="0.35">
      <c r="F117" s="324"/>
      <c r="G117" s="324"/>
      <c r="H117" s="324"/>
      <c r="I117" s="324"/>
      <c r="J117" s="324"/>
      <c r="K117" s="324"/>
      <c r="L117" s="324"/>
      <c r="M117" s="324"/>
      <c r="N117" s="324"/>
      <c r="O117" s="324"/>
      <c r="P117" s="324"/>
      <c r="Q117" s="324"/>
      <c r="R117" s="324"/>
      <c r="S117" s="324"/>
      <c r="T117" s="324"/>
      <c r="U117" s="324"/>
    </row>
    <row r="118" spans="6:21" x14ac:dyDescent="0.35">
      <c r="F118" s="324"/>
      <c r="G118" s="324"/>
      <c r="H118" s="324"/>
      <c r="I118" s="324"/>
      <c r="J118" s="324"/>
      <c r="K118" s="324"/>
      <c r="L118" s="324"/>
      <c r="M118" s="324"/>
      <c r="N118" s="324"/>
      <c r="O118" s="324"/>
      <c r="P118" s="324"/>
      <c r="Q118" s="324"/>
      <c r="R118" s="324"/>
      <c r="S118" s="324"/>
      <c r="T118" s="324"/>
      <c r="U118" s="324"/>
    </row>
    <row r="119" spans="6:21" x14ac:dyDescent="0.35">
      <c r="F119" s="324"/>
      <c r="G119" s="324"/>
      <c r="H119" s="324"/>
      <c r="I119" s="324"/>
      <c r="J119" s="324"/>
      <c r="K119" s="324"/>
      <c r="L119" s="324"/>
      <c r="M119" s="324"/>
      <c r="N119" s="324"/>
      <c r="O119" s="324"/>
      <c r="P119" s="324"/>
      <c r="Q119" s="324"/>
      <c r="R119" s="324"/>
      <c r="S119" s="324"/>
      <c r="T119" s="324"/>
      <c r="U119" s="324"/>
    </row>
    <row r="120" spans="6:21" x14ac:dyDescent="0.35">
      <c r="F120" s="324"/>
      <c r="G120" s="324"/>
      <c r="H120" s="324"/>
      <c r="I120" s="324"/>
      <c r="J120" s="324"/>
      <c r="K120" s="324"/>
      <c r="L120" s="324"/>
      <c r="M120" s="324"/>
      <c r="N120" s="324"/>
      <c r="O120" s="324"/>
      <c r="P120" s="324"/>
      <c r="Q120" s="324"/>
      <c r="R120" s="324"/>
      <c r="S120" s="324"/>
      <c r="T120" s="324"/>
      <c r="U120" s="324"/>
    </row>
    <row r="121" spans="6:21" x14ac:dyDescent="0.35">
      <c r="F121" s="324"/>
      <c r="G121" s="324"/>
      <c r="H121" s="324"/>
      <c r="I121" s="324"/>
      <c r="J121" s="324"/>
      <c r="K121" s="324"/>
      <c r="L121" s="324"/>
      <c r="M121" s="324"/>
      <c r="N121" s="324"/>
      <c r="O121" s="324"/>
      <c r="P121" s="324"/>
      <c r="Q121" s="324"/>
      <c r="R121" s="324"/>
      <c r="S121" s="324"/>
      <c r="T121" s="324"/>
      <c r="U121" s="324"/>
    </row>
    <row r="122" spans="6:21" x14ac:dyDescent="0.35">
      <c r="F122" s="324"/>
      <c r="G122" s="324"/>
      <c r="H122" s="324"/>
      <c r="I122" s="324"/>
      <c r="J122" s="324"/>
      <c r="K122" s="324"/>
      <c r="L122" s="324"/>
      <c r="M122" s="324"/>
      <c r="N122" s="324"/>
      <c r="O122" s="324"/>
      <c r="P122" s="324"/>
      <c r="Q122" s="324"/>
      <c r="R122" s="324"/>
      <c r="S122" s="324"/>
      <c r="T122" s="324"/>
      <c r="U122" s="324"/>
    </row>
    <row r="123" spans="6:21" x14ac:dyDescent="0.35">
      <c r="F123" s="324"/>
      <c r="G123" s="324"/>
      <c r="H123" s="324"/>
      <c r="I123" s="324"/>
      <c r="J123" s="324"/>
      <c r="K123" s="324"/>
      <c r="L123" s="324"/>
      <c r="M123" s="324"/>
      <c r="N123" s="324"/>
      <c r="O123" s="324"/>
      <c r="P123" s="324"/>
      <c r="Q123" s="324"/>
      <c r="R123" s="324"/>
      <c r="S123" s="324"/>
      <c r="T123" s="324"/>
      <c r="U123" s="324"/>
    </row>
    <row r="124" spans="6:21" x14ac:dyDescent="0.35">
      <c r="F124" s="324"/>
      <c r="G124" s="324"/>
      <c r="H124" s="324"/>
      <c r="I124" s="324"/>
      <c r="J124" s="324"/>
      <c r="K124" s="324"/>
      <c r="L124" s="324"/>
      <c r="M124" s="324"/>
      <c r="N124" s="324"/>
      <c r="O124" s="324"/>
      <c r="P124" s="324"/>
      <c r="Q124" s="324"/>
      <c r="R124" s="324"/>
      <c r="S124" s="324"/>
      <c r="T124" s="324"/>
      <c r="U124" s="324"/>
    </row>
    <row r="125" spans="6:21" x14ac:dyDescent="0.35">
      <c r="F125" s="324"/>
      <c r="G125" s="324"/>
      <c r="H125" s="324"/>
      <c r="I125" s="324"/>
      <c r="J125" s="324"/>
      <c r="K125" s="324"/>
      <c r="L125" s="324"/>
      <c r="M125" s="324"/>
      <c r="N125" s="324"/>
      <c r="O125" s="324"/>
      <c r="P125" s="324"/>
      <c r="Q125" s="324"/>
      <c r="R125" s="324"/>
      <c r="S125" s="324"/>
      <c r="T125" s="324"/>
      <c r="U125" s="324"/>
    </row>
    <row r="126" spans="6:21" x14ac:dyDescent="0.35">
      <c r="F126" s="324"/>
      <c r="G126" s="324"/>
      <c r="H126" s="324"/>
      <c r="I126" s="324"/>
      <c r="J126" s="324"/>
      <c r="K126" s="324"/>
      <c r="L126" s="324"/>
      <c r="M126" s="324"/>
      <c r="N126" s="324"/>
      <c r="O126" s="324"/>
      <c r="P126" s="324"/>
      <c r="Q126" s="324"/>
      <c r="R126" s="324"/>
      <c r="S126" s="324"/>
      <c r="T126" s="324"/>
      <c r="U126" s="324"/>
    </row>
    <row r="127" spans="6:21" x14ac:dyDescent="0.35">
      <c r="F127" s="324"/>
      <c r="G127" s="324"/>
      <c r="H127" s="324"/>
      <c r="I127" s="324"/>
      <c r="J127" s="324"/>
      <c r="K127" s="324"/>
      <c r="L127" s="324"/>
      <c r="M127" s="324"/>
      <c r="N127" s="324"/>
      <c r="O127" s="324"/>
      <c r="P127" s="324"/>
      <c r="Q127" s="324"/>
      <c r="R127" s="324"/>
      <c r="S127" s="324"/>
      <c r="T127" s="324"/>
      <c r="U127" s="324"/>
    </row>
    <row r="128" spans="6:21" x14ac:dyDescent="0.35">
      <c r="F128" s="324"/>
      <c r="G128" s="324"/>
      <c r="H128" s="324"/>
      <c r="I128" s="324"/>
      <c r="J128" s="324"/>
      <c r="K128" s="324"/>
      <c r="L128" s="324"/>
      <c r="M128" s="324"/>
      <c r="N128" s="324"/>
      <c r="O128" s="324"/>
      <c r="P128" s="324"/>
      <c r="Q128" s="324"/>
      <c r="R128" s="324"/>
      <c r="S128" s="324"/>
      <c r="T128" s="324"/>
      <c r="U128" s="324"/>
    </row>
    <row r="129" spans="6:21" x14ac:dyDescent="0.35">
      <c r="F129" s="324"/>
      <c r="G129" s="324"/>
      <c r="H129" s="324"/>
      <c r="I129" s="324"/>
      <c r="J129" s="324"/>
      <c r="K129" s="324"/>
      <c r="L129" s="324"/>
      <c r="M129" s="324"/>
      <c r="N129" s="324"/>
      <c r="O129" s="324"/>
      <c r="P129" s="324"/>
      <c r="Q129" s="324"/>
      <c r="R129" s="324"/>
      <c r="S129" s="324"/>
      <c r="T129" s="324"/>
      <c r="U129" s="324"/>
    </row>
    <row r="130" spans="6:21" x14ac:dyDescent="0.35">
      <c r="F130" s="324"/>
      <c r="G130" s="324"/>
      <c r="H130" s="324"/>
      <c r="I130" s="324"/>
      <c r="J130" s="324"/>
      <c r="K130" s="324"/>
      <c r="L130" s="324"/>
      <c r="M130" s="324"/>
      <c r="N130" s="324"/>
      <c r="O130" s="324"/>
      <c r="P130" s="324"/>
      <c r="Q130" s="324"/>
      <c r="R130" s="324"/>
      <c r="S130" s="324"/>
      <c r="T130" s="324"/>
      <c r="U130" s="324"/>
    </row>
    <row r="131" spans="6:21" x14ac:dyDescent="0.35">
      <c r="F131" s="324"/>
      <c r="G131" s="324"/>
      <c r="H131" s="324"/>
      <c r="I131" s="324"/>
      <c r="J131" s="324"/>
      <c r="K131" s="324"/>
      <c r="L131" s="324"/>
      <c r="M131" s="324"/>
      <c r="N131" s="324"/>
      <c r="O131" s="324"/>
      <c r="P131" s="324"/>
      <c r="Q131" s="324"/>
      <c r="R131" s="324"/>
      <c r="S131" s="324"/>
      <c r="T131" s="324"/>
      <c r="U131" s="324"/>
    </row>
    <row r="132" spans="6:21" x14ac:dyDescent="0.35">
      <c r="F132" s="324"/>
      <c r="G132" s="324"/>
      <c r="H132" s="324"/>
      <c r="I132" s="324"/>
      <c r="J132" s="324"/>
      <c r="K132" s="324"/>
      <c r="L132" s="324"/>
      <c r="M132" s="324"/>
      <c r="N132" s="324"/>
      <c r="O132" s="324"/>
      <c r="P132" s="324"/>
      <c r="Q132" s="324"/>
      <c r="R132" s="324"/>
      <c r="S132" s="324"/>
      <c r="T132" s="324"/>
      <c r="U132" s="324"/>
    </row>
    <row r="133" spans="6:21" x14ac:dyDescent="0.35">
      <c r="F133" s="324"/>
      <c r="G133" s="324"/>
      <c r="H133" s="324"/>
      <c r="I133" s="324"/>
      <c r="J133" s="324"/>
      <c r="K133" s="324"/>
      <c r="L133" s="324"/>
      <c r="M133" s="324"/>
      <c r="N133" s="324"/>
      <c r="O133" s="324"/>
      <c r="P133" s="324"/>
      <c r="Q133" s="324"/>
      <c r="R133" s="324"/>
      <c r="S133" s="324"/>
      <c r="T133" s="324"/>
      <c r="U133" s="324"/>
    </row>
    <row r="134" spans="6:21" x14ac:dyDescent="0.35">
      <c r="F134" s="324"/>
      <c r="G134" s="324"/>
      <c r="H134" s="324"/>
      <c r="I134" s="324"/>
      <c r="J134" s="324"/>
      <c r="K134" s="324"/>
      <c r="L134" s="324"/>
      <c r="M134" s="324"/>
      <c r="N134" s="324"/>
      <c r="O134" s="324"/>
      <c r="P134" s="324"/>
      <c r="Q134" s="324"/>
      <c r="R134" s="324"/>
      <c r="S134" s="324"/>
      <c r="T134" s="324"/>
      <c r="U134" s="324"/>
    </row>
    <row r="135" spans="6:21" x14ac:dyDescent="0.35">
      <c r="F135" s="324"/>
      <c r="G135" s="324"/>
      <c r="H135" s="324"/>
      <c r="I135" s="324"/>
      <c r="J135" s="324"/>
      <c r="K135" s="324"/>
      <c r="L135" s="324"/>
      <c r="M135" s="324"/>
      <c r="N135" s="324"/>
      <c r="O135" s="324"/>
      <c r="P135" s="324"/>
      <c r="Q135" s="324"/>
      <c r="R135" s="324"/>
      <c r="S135" s="324"/>
      <c r="T135" s="324"/>
      <c r="U135" s="324"/>
    </row>
    <row r="136" spans="6:21" x14ac:dyDescent="0.35">
      <c r="F136" s="324"/>
      <c r="G136" s="324"/>
      <c r="H136" s="324"/>
      <c r="I136" s="324"/>
      <c r="J136" s="324"/>
      <c r="K136" s="324"/>
      <c r="L136" s="324"/>
      <c r="M136" s="324"/>
      <c r="N136" s="324"/>
      <c r="O136" s="324"/>
      <c r="P136" s="324"/>
      <c r="Q136" s="324"/>
      <c r="R136" s="324"/>
      <c r="S136" s="324"/>
      <c r="T136" s="324"/>
      <c r="U136" s="324"/>
    </row>
    <row r="137" spans="6:21" x14ac:dyDescent="0.35">
      <c r="F137" s="324"/>
      <c r="G137" s="324"/>
      <c r="H137" s="324"/>
      <c r="I137" s="324"/>
      <c r="J137" s="324"/>
      <c r="K137" s="324"/>
      <c r="L137" s="324"/>
      <c r="M137" s="324"/>
      <c r="N137" s="324"/>
      <c r="O137" s="324"/>
      <c r="P137" s="324"/>
      <c r="Q137" s="324"/>
      <c r="R137" s="324"/>
      <c r="S137" s="324"/>
      <c r="T137" s="324"/>
      <c r="U137" s="324"/>
    </row>
    <row r="138" spans="6:21" x14ac:dyDescent="0.35">
      <c r="F138" s="324"/>
      <c r="G138" s="324"/>
      <c r="H138" s="324"/>
      <c r="I138" s="324"/>
      <c r="J138" s="324"/>
      <c r="K138" s="324"/>
      <c r="L138" s="324"/>
      <c r="M138" s="324"/>
      <c r="N138" s="324"/>
      <c r="O138" s="324"/>
      <c r="P138" s="324"/>
      <c r="Q138" s="324"/>
      <c r="R138" s="324"/>
      <c r="S138" s="324"/>
      <c r="T138" s="324"/>
      <c r="U138" s="324"/>
    </row>
    <row r="139" spans="6:21" x14ac:dyDescent="0.35">
      <c r="F139" s="324"/>
      <c r="G139" s="324"/>
      <c r="H139" s="324"/>
      <c r="I139" s="324"/>
      <c r="J139" s="324"/>
      <c r="K139" s="324"/>
      <c r="L139" s="324"/>
      <c r="M139" s="324"/>
      <c r="N139" s="324"/>
      <c r="O139" s="324"/>
      <c r="P139" s="324"/>
      <c r="Q139" s="324"/>
      <c r="R139" s="324"/>
      <c r="S139" s="324"/>
      <c r="T139" s="324"/>
      <c r="U139" s="324"/>
    </row>
    <row r="140" spans="6:21" x14ac:dyDescent="0.35">
      <c r="F140" s="324"/>
      <c r="G140" s="324"/>
      <c r="H140" s="324"/>
      <c r="I140" s="324"/>
      <c r="J140" s="324"/>
      <c r="K140" s="324"/>
      <c r="L140" s="324"/>
      <c r="M140" s="324"/>
      <c r="N140" s="324"/>
      <c r="O140" s="324"/>
      <c r="P140" s="324"/>
      <c r="Q140" s="324"/>
      <c r="R140" s="324"/>
      <c r="S140" s="324"/>
      <c r="T140" s="324"/>
      <c r="U140" s="324"/>
    </row>
    <row r="141" spans="6:21" x14ac:dyDescent="0.35">
      <c r="F141" s="324"/>
      <c r="G141" s="324"/>
      <c r="H141" s="324"/>
      <c r="I141" s="324"/>
      <c r="J141" s="324"/>
      <c r="K141" s="324"/>
      <c r="L141" s="324"/>
      <c r="M141" s="324"/>
      <c r="N141" s="324"/>
      <c r="O141" s="324"/>
      <c r="P141" s="324"/>
      <c r="Q141" s="324"/>
      <c r="R141" s="324"/>
      <c r="S141" s="324"/>
      <c r="T141" s="324"/>
      <c r="U141" s="324"/>
    </row>
    <row r="142" spans="6:21" x14ac:dyDescent="0.35">
      <c r="F142" s="324"/>
      <c r="G142" s="324"/>
      <c r="H142" s="324"/>
      <c r="I142" s="324"/>
      <c r="J142" s="324"/>
      <c r="K142" s="324"/>
      <c r="L142" s="324"/>
      <c r="M142" s="324"/>
      <c r="N142" s="324"/>
      <c r="O142" s="324"/>
      <c r="P142" s="324"/>
      <c r="Q142" s="324"/>
      <c r="R142" s="324"/>
      <c r="S142" s="324"/>
      <c r="T142" s="324"/>
      <c r="U142" s="324"/>
    </row>
    <row r="143" spans="6:21" x14ac:dyDescent="0.35">
      <c r="F143" s="324"/>
      <c r="G143" s="324"/>
      <c r="H143" s="324"/>
      <c r="I143" s="324"/>
      <c r="J143" s="324"/>
      <c r="K143" s="324"/>
      <c r="L143" s="324"/>
      <c r="M143" s="324"/>
      <c r="N143" s="324"/>
      <c r="O143" s="324"/>
      <c r="P143" s="324"/>
      <c r="Q143" s="324"/>
      <c r="R143" s="324"/>
      <c r="S143" s="324"/>
      <c r="T143" s="324"/>
      <c r="U143" s="324"/>
    </row>
    <row r="144" spans="6:21" x14ac:dyDescent="0.35">
      <c r="F144" s="324"/>
      <c r="G144" s="324"/>
      <c r="H144" s="324"/>
      <c r="I144" s="324"/>
      <c r="J144" s="324"/>
      <c r="K144" s="324"/>
      <c r="L144" s="324"/>
      <c r="M144" s="324"/>
      <c r="N144" s="324"/>
      <c r="O144" s="324"/>
      <c r="P144" s="324"/>
      <c r="Q144" s="324"/>
      <c r="R144" s="324"/>
      <c r="S144" s="324"/>
      <c r="T144" s="324"/>
      <c r="U144" s="324"/>
    </row>
    <row r="145" spans="6:21" x14ac:dyDescent="0.35">
      <c r="F145" s="324"/>
      <c r="G145" s="324"/>
      <c r="H145" s="324"/>
      <c r="I145" s="324"/>
      <c r="J145" s="324"/>
      <c r="K145" s="324"/>
      <c r="L145" s="324"/>
      <c r="M145" s="324"/>
      <c r="N145" s="324"/>
      <c r="O145" s="324"/>
      <c r="P145" s="324"/>
      <c r="Q145" s="324"/>
      <c r="R145" s="324"/>
      <c r="S145" s="324"/>
      <c r="T145" s="324"/>
      <c r="U145" s="324"/>
    </row>
    <row r="146" spans="6:21" x14ac:dyDescent="0.35">
      <c r="F146" s="324"/>
      <c r="G146" s="324"/>
      <c r="H146" s="324"/>
      <c r="I146" s="324"/>
      <c r="J146" s="324"/>
      <c r="K146" s="324"/>
      <c r="L146" s="324"/>
      <c r="M146" s="324"/>
      <c r="N146" s="324"/>
      <c r="O146" s="324"/>
      <c r="P146" s="324"/>
      <c r="Q146" s="324"/>
      <c r="R146" s="324"/>
      <c r="S146" s="324"/>
      <c r="T146" s="324"/>
      <c r="U146" s="324"/>
    </row>
    <row r="147" spans="6:21" x14ac:dyDescent="0.35">
      <c r="F147" s="324"/>
      <c r="G147" s="324"/>
      <c r="H147" s="324"/>
      <c r="I147" s="324"/>
      <c r="J147" s="324"/>
      <c r="K147" s="324"/>
      <c r="L147" s="324"/>
      <c r="M147" s="324"/>
      <c r="N147" s="324"/>
      <c r="O147" s="324"/>
      <c r="P147" s="324"/>
      <c r="Q147" s="324"/>
      <c r="R147" s="324"/>
      <c r="S147" s="324"/>
      <c r="T147" s="324"/>
      <c r="U147" s="324"/>
    </row>
    <row r="148" spans="6:21" x14ac:dyDescent="0.35">
      <c r="F148" s="324"/>
      <c r="G148" s="324"/>
      <c r="H148" s="324"/>
      <c r="I148" s="324"/>
      <c r="J148" s="324"/>
      <c r="K148" s="324"/>
      <c r="L148" s="324"/>
      <c r="M148" s="324"/>
      <c r="N148" s="324"/>
      <c r="O148" s="324"/>
      <c r="P148" s="324"/>
      <c r="Q148" s="324"/>
      <c r="R148" s="324"/>
      <c r="S148" s="324"/>
      <c r="T148" s="324"/>
      <c r="U148" s="324"/>
    </row>
    <row r="149" spans="6:21" x14ac:dyDescent="0.35">
      <c r="F149" s="324"/>
      <c r="G149" s="324"/>
      <c r="H149" s="324"/>
      <c r="I149" s="324"/>
      <c r="J149" s="324"/>
      <c r="K149" s="324"/>
      <c r="L149" s="324"/>
      <c r="M149" s="324"/>
      <c r="N149" s="324"/>
      <c r="O149" s="324"/>
      <c r="P149" s="324"/>
      <c r="Q149" s="324"/>
      <c r="R149" s="324"/>
      <c r="S149" s="324"/>
      <c r="T149" s="324"/>
      <c r="U149" s="324"/>
    </row>
    <row r="150" spans="6:21" x14ac:dyDescent="0.35">
      <c r="F150" s="324"/>
      <c r="G150" s="324"/>
      <c r="H150" s="324"/>
      <c r="I150" s="324"/>
      <c r="J150" s="324"/>
      <c r="K150" s="324"/>
      <c r="L150" s="324"/>
      <c r="M150" s="324"/>
      <c r="N150" s="324"/>
      <c r="O150" s="324"/>
      <c r="P150" s="324"/>
      <c r="Q150" s="324"/>
      <c r="R150" s="324"/>
      <c r="S150" s="324"/>
      <c r="T150" s="324"/>
      <c r="U150" s="324"/>
    </row>
    <row r="151" spans="6:21" x14ac:dyDescent="0.35">
      <c r="F151" s="324"/>
      <c r="G151" s="324"/>
      <c r="H151" s="324"/>
      <c r="I151" s="324"/>
      <c r="J151" s="324"/>
      <c r="K151" s="324"/>
      <c r="L151" s="324"/>
      <c r="M151" s="324"/>
      <c r="N151" s="324"/>
      <c r="O151" s="324"/>
      <c r="P151" s="324"/>
      <c r="Q151" s="324"/>
      <c r="R151" s="324"/>
      <c r="S151" s="324"/>
      <c r="T151" s="324"/>
      <c r="U151" s="324"/>
    </row>
    <row r="152" spans="6:21" x14ac:dyDescent="0.35">
      <c r="F152" s="324"/>
      <c r="G152" s="324"/>
      <c r="H152" s="324"/>
      <c r="I152" s="324"/>
      <c r="J152" s="324"/>
      <c r="K152" s="324"/>
      <c r="L152" s="324"/>
      <c r="M152" s="324"/>
      <c r="N152" s="324"/>
      <c r="O152" s="324"/>
      <c r="P152" s="324"/>
      <c r="Q152" s="324"/>
      <c r="R152" s="324"/>
      <c r="S152" s="324"/>
      <c r="T152" s="324"/>
      <c r="U152" s="324"/>
    </row>
    <row r="153" spans="6:21" x14ac:dyDescent="0.35">
      <c r="F153" s="324"/>
      <c r="G153" s="324"/>
      <c r="H153" s="324"/>
      <c r="I153" s="324"/>
      <c r="J153" s="324"/>
      <c r="K153" s="324"/>
      <c r="L153" s="324"/>
      <c r="M153" s="324"/>
      <c r="N153" s="324"/>
      <c r="O153" s="324"/>
      <c r="P153" s="324"/>
      <c r="Q153" s="324"/>
      <c r="R153" s="324"/>
      <c r="S153" s="324"/>
      <c r="T153" s="324"/>
      <c r="U153" s="324"/>
    </row>
    <row r="154" spans="6:21" x14ac:dyDescent="0.35">
      <c r="F154" s="324"/>
      <c r="G154" s="324"/>
      <c r="H154" s="324"/>
      <c r="I154" s="324"/>
      <c r="J154" s="324"/>
      <c r="K154" s="324"/>
      <c r="L154" s="324"/>
      <c r="M154" s="324"/>
      <c r="N154" s="324"/>
      <c r="O154" s="324"/>
      <c r="P154" s="324"/>
      <c r="Q154" s="324"/>
      <c r="R154" s="324"/>
      <c r="S154" s="324"/>
      <c r="T154" s="324"/>
      <c r="U154" s="324"/>
    </row>
    <row r="155" spans="6:21" x14ac:dyDescent="0.35">
      <c r="F155" s="324"/>
      <c r="G155" s="324"/>
      <c r="H155" s="324"/>
      <c r="I155" s="324"/>
      <c r="J155" s="324"/>
      <c r="K155" s="324"/>
      <c r="L155" s="324"/>
      <c r="M155" s="324"/>
      <c r="N155" s="324"/>
      <c r="O155" s="324"/>
      <c r="P155" s="324"/>
      <c r="Q155" s="324"/>
      <c r="R155" s="324"/>
      <c r="S155" s="324"/>
      <c r="T155" s="324"/>
      <c r="U155" s="324"/>
    </row>
    <row r="156" spans="6:21" x14ac:dyDescent="0.35">
      <c r="F156" s="324"/>
      <c r="G156" s="324"/>
      <c r="H156" s="324"/>
      <c r="I156" s="324"/>
      <c r="J156" s="324"/>
      <c r="K156" s="324"/>
      <c r="L156" s="324"/>
      <c r="M156" s="324"/>
      <c r="N156" s="324"/>
      <c r="O156" s="324"/>
      <c r="P156" s="324"/>
      <c r="Q156" s="324"/>
      <c r="R156" s="324"/>
      <c r="S156" s="324"/>
      <c r="T156" s="324"/>
      <c r="U156" s="324"/>
    </row>
    <row r="157" spans="6:21" x14ac:dyDescent="0.35">
      <c r="F157" s="324"/>
      <c r="G157" s="324"/>
      <c r="H157" s="324"/>
      <c r="I157" s="324"/>
      <c r="J157" s="324"/>
      <c r="K157" s="324"/>
      <c r="L157" s="324"/>
      <c r="M157" s="324"/>
      <c r="N157" s="324"/>
      <c r="O157" s="324"/>
      <c r="P157" s="324"/>
      <c r="Q157" s="324"/>
      <c r="R157" s="324"/>
      <c r="S157" s="324"/>
      <c r="T157" s="324"/>
      <c r="U157" s="324"/>
    </row>
    <row r="158" spans="6:21" x14ac:dyDescent="0.35">
      <c r="F158" s="324"/>
      <c r="G158" s="324"/>
      <c r="H158" s="324"/>
      <c r="I158" s="324"/>
      <c r="J158" s="324"/>
      <c r="K158" s="324"/>
      <c r="L158" s="324"/>
      <c r="M158" s="324"/>
      <c r="N158" s="324"/>
      <c r="O158" s="324"/>
      <c r="P158" s="324"/>
      <c r="Q158" s="324"/>
      <c r="R158" s="324"/>
      <c r="S158" s="324"/>
      <c r="T158" s="324"/>
      <c r="U158" s="324"/>
    </row>
    <row r="159" spans="6:21" x14ac:dyDescent="0.35">
      <c r="F159" s="324"/>
      <c r="G159" s="324"/>
      <c r="H159" s="324"/>
      <c r="I159" s="324"/>
      <c r="J159" s="324"/>
      <c r="K159" s="324"/>
      <c r="L159" s="324"/>
      <c r="M159" s="324"/>
      <c r="N159" s="324"/>
      <c r="O159" s="324"/>
      <c r="P159" s="324"/>
      <c r="Q159" s="324"/>
      <c r="R159" s="324"/>
      <c r="S159" s="324"/>
      <c r="T159" s="324"/>
      <c r="U159" s="324"/>
    </row>
    <row r="160" spans="6:21" x14ac:dyDescent="0.35">
      <c r="F160" s="324"/>
      <c r="G160" s="324"/>
      <c r="H160" s="324"/>
      <c r="I160" s="324"/>
      <c r="J160" s="324"/>
      <c r="K160" s="324"/>
      <c r="L160" s="324"/>
      <c r="M160" s="324"/>
      <c r="N160" s="324"/>
      <c r="O160" s="324"/>
      <c r="P160" s="324"/>
      <c r="Q160" s="324"/>
      <c r="R160" s="324"/>
      <c r="S160" s="324"/>
      <c r="T160" s="324"/>
      <c r="U160" s="324"/>
    </row>
    <row r="161" spans="6:21" x14ac:dyDescent="0.35">
      <c r="F161" s="324"/>
      <c r="G161" s="324"/>
      <c r="H161" s="324"/>
      <c r="I161" s="324"/>
      <c r="J161" s="324"/>
      <c r="K161" s="324"/>
      <c r="L161" s="324"/>
      <c r="M161" s="324"/>
      <c r="N161" s="324"/>
      <c r="O161" s="324"/>
      <c r="P161" s="324"/>
      <c r="Q161" s="324"/>
      <c r="R161" s="324"/>
      <c r="S161" s="324"/>
      <c r="T161" s="324"/>
      <c r="U161" s="324"/>
    </row>
    <row r="162" spans="6:21" x14ac:dyDescent="0.35">
      <c r="F162" s="324"/>
      <c r="G162" s="324"/>
      <c r="H162" s="324"/>
      <c r="I162" s="324"/>
      <c r="J162" s="324"/>
      <c r="K162" s="324"/>
      <c r="L162" s="324"/>
      <c r="M162" s="324"/>
      <c r="N162" s="324"/>
      <c r="O162" s="324"/>
      <c r="P162" s="324"/>
      <c r="Q162" s="324"/>
      <c r="R162" s="324"/>
      <c r="S162" s="324"/>
      <c r="T162" s="324"/>
      <c r="U162" s="324"/>
    </row>
    <row r="163" spans="6:21" x14ac:dyDescent="0.35">
      <c r="F163" s="324"/>
      <c r="G163" s="324"/>
      <c r="H163" s="324"/>
      <c r="I163" s="324"/>
      <c r="J163" s="324"/>
      <c r="K163" s="324"/>
      <c r="L163" s="324"/>
      <c r="M163" s="324"/>
      <c r="N163" s="324"/>
      <c r="O163" s="324"/>
      <c r="P163" s="324"/>
      <c r="Q163" s="324"/>
      <c r="R163" s="324"/>
      <c r="S163" s="324"/>
      <c r="T163" s="324"/>
      <c r="U163" s="324"/>
    </row>
    <row r="164" spans="6:21" x14ac:dyDescent="0.35">
      <c r="F164" s="324"/>
      <c r="G164" s="324"/>
      <c r="H164" s="324"/>
      <c r="I164" s="324"/>
      <c r="J164" s="324"/>
      <c r="K164" s="324"/>
      <c r="L164" s="324"/>
      <c r="M164" s="324"/>
      <c r="N164" s="324"/>
      <c r="O164" s="324"/>
      <c r="P164" s="324"/>
      <c r="Q164" s="324"/>
      <c r="R164" s="324"/>
      <c r="S164" s="324"/>
      <c r="T164" s="324"/>
      <c r="U164" s="324"/>
    </row>
    <row r="165" spans="6:21" x14ac:dyDescent="0.35">
      <c r="F165" s="324"/>
      <c r="G165" s="324"/>
      <c r="H165" s="324"/>
      <c r="I165" s="324"/>
      <c r="J165" s="324"/>
      <c r="K165" s="324"/>
      <c r="L165" s="324"/>
      <c r="M165" s="324"/>
      <c r="N165" s="324"/>
      <c r="O165" s="324"/>
      <c r="P165" s="324"/>
      <c r="Q165" s="324"/>
      <c r="R165" s="324"/>
      <c r="S165" s="324"/>
      <c r="T165" s="324"/>
      <c r="U165" s="324"/>
    </row>
    <row r="166" spans="6:21" x14ac:dyDescent="0.35">
      <c r="F166" s="324"/>
      <c r="G166" s="324"/>
      <c r="H166" s="324"/>
      <c r="I166" s="324"/>
      <c r="J166" s="324"/>
      <c r="K166" s="324"/>
      <c r="L166" s="324"/>
      <c r="M166" s="324"/>
      <c r="N166" s="324"/>
      <c r="O166" s="324"/>
      <c r="P166" s="324"/>
      <c r="Q166" s="324"/>
      <c r="R166" s="324"/>
      <c r="S166" s="324"/>
      <c r="T166" s="324"/>
      <c r="U166" s="324"/>
    </row>
    <row r="167" spans="6:21" x14ac:dyDescent="0.35">
      <c r="F167" s="324"/>
      <c r="G167" s="324"/>
      <c r="H167" s="324"/>
      <c r="I167" s="324"/>
      <c r="J167" s="324"/>
      <c r="K167" s="324"/>
      <c r="L167" s="324"/>
      <c r="M167" s="324"/>
      <c r="N167" s="324"/>
      <c r="O167" s="324"/>
      <c r="P167" s="324"/>
      <c r="Q167" s="324"/>
      <c r="R167" s="324"/>
      <c r="S167" s="324"/>
      <c r="T167" s="324"/>
      <c r="U167" s="324"/>
    </row>
    <row r="168" spans="6:21" x14ac:dyDescent="0.35">
      <c r="F168" s="324"/>
      <c r="G168" s="324"/>
      <c r="H168" s="324"/>
      <c r="I168" s="324"/>
      <c r="J168" s="324"/>
      <c r="K168" s="324"/>
      <c r="L168" s="324"/>
      <c r="M168" s="324"/>
      <c r="N168" s="324"/>
      <c r="O168" s="324"/>
      <c r="P168" s="324"/>
      <c r="Q168" s="324"/>
      <c r="R168" s="324"/>
      <c r="S168" s="324"/>
      <c r="T168" s="324"/>
      <c r="U168" s="324"/>
    </row>
    <row r="169" spans="6:21" x14ac:dyDescent="0.35">
      <c r="F169" s="324"/>
      <c r="G169" s="324"/>
      <c r="H169" s="324"/>
      <c r="I169" s="324"/>
      <c r="J169" s="324"/>
      <c r="K169" s="324"/>
      <c r="L169" s="324"/>
      <c r="M169" s="324"/>
      <c r="N169" s="324"/>
      <c r="O169" s="324"/>
      <c r="P169" s="324"/>
      <c r="Q169" s="324"/>
      <c r="R169" s="324"/>
      <c r="S169" s="324"/>
      <c r="T169" s="324"/>
      <c r="U169" s="324"/>
    </row>
    <row r="170" spans="6:21" x14ac:dyDescent="0.35">
      <c r="F170" s="324"/>
      <c r="G170" s="324"/>
      <c r="H170" s="324"/>
      <c r="I170" s="324"/>
      <c r="J170" s="324"/>
      <c r="K170" s="324"/>
      <c r="L170" s="324"/>
      <c r="M170" s="324"/>
      <c r="N170" s="324"/>
      <c r="O170" s="324"/>
      <c r="P170" s="324"/>
      <c r="Q170" s="324"/>
      <c r="R170" s="324"/>
      <c r="S170" s="324"/>
      <c r="T170" s="324"/>
      <c r="U170" s="324"/>
    </row>
    <row r="171" spans="6:21" x14ac:dyDescent="0.35">
      <c r="F171" s="324"/>
      <c r="G171" s="324"/>
      <c r="H171" s="324"/>
      <c r="I171" s="324"/>
      <c r="J171" s="324"/>
      <c r="K171" s="324"/>
      <c r="L171" s="324"/>
      <c r="M171" s="324"/>
      <c r="N171" s="324"/>
      <c r="O171" s="324"/>
      <c r="P171" s="324"/>
      <c r="Q171" s="324"/>
      <c r="R171" s="324"/>
      <c r="S171" s="324"/>
      <c r="T171" s="324"/>
      <c r="U171" s="324"/>
    </row>
    <row r="172" spans="6:21" x14ac:dyDescent="0.35">
      <c r="F172" s="324"/>
      <c r="G172" s="324"/>
      <c r="H172" s="324"/>
      <c r="I172" s="324"/>
      <c r="J172" s="324"/>
      <c r="K172" s="324"/>
      <c r="L172" s="324"/>
      <c r="M172" s="324"/>
      <c r="N172" s="324"/>
      <c r="O172" s="324"/>
      <c r="P172" s="324"/>
      <c r="Q172" s="324"/>
      <c r="R172" s="324"/>
      <c r="S172" s="324"/>
      <c r="T172" s="324"/>
      <c r="U172" s="324"/>
    </row>
    <row r="173" spans="6:21" x14ac:dyDescent="0.35">
      <c r="F173" s="324"/>
      <c r="G173" s="324"/>
      <c r="H173" s="324"/>
      <c r="I173" s="324"/>
      <c r="J173" s="324"/>
      <c r="K173" s="324"/>
      <c r="L173" s="324"/>
      <c r="M173" s="324"/>
      <c r="N173" s="324"/>
      <c r="O173" s="324"/>
      <c r="P173" s="324"/>
      <c r="Q173" s="324"/>
      <c r="R173" s="324"/>
      <c r="S173" s="324"/>
      <c r="T173" s="324"/>
      <c r="U173" s="324"/>
    </row>
    <row r="174" spans="6:21" x14ac:dyDescent="0.35">
      <c r="F174" s="324"/>
      <c r="G174" s="324"/>
      <c r="H174" s="324"/>
      <c r="I174" s="324"/>
      <c r="J174" s="324"/>
      <c r="K174" s="324"/>
      <c r="L174" s="324"/>
      <c r="M174" s="324"/>
      <c r="N174" s="324"/>
      <c r="O174" s="324"/>
      <c r="P174" s="324"/>
      <c r="Q174" s="324"/>
      <c r="R174" s="324"/>
      <c r="S174" s="324"/>
      <c r="T174" s="324"/>
      <c r="U174" s="324"/>
    </row>
    <row r="175" spans="6:21" x14ac:dyDescent="0.35">
      <c r="F175" s="324"/>
      <c r="G175" s="324"/>
      <c r="H175" s="324"/>
      <c r="I175" s="324"/>
      <c r="J175" s="324"/>
      <c r="K175" s="324"/>
      <c r="L175" s="324"/>
      <c r="M175" s="324"/>
      <c r="N175" s="324"/>
      <c r="O175" s="324"/>
      <c r="P175" s="324"/>
      <c r="Q175" s="324"/>
      <c r="R175" s="324"/>
      <c r="S175" s="324"/>
      <c r="T175" s="324"/>
      <c r="U175" s="324"/>
    </row>
    <row r="176" spans="6:21" x14ac:dyDescent="0.35">
      <c r="F176" s="324"/>
      <c r="G176" s="324"/>
      <c r="H176" s="324"/>
      <c r="I176" s="324"/>
      <c r="J176" s="324"/>
      <c r="K176" s="324"/>
      <c r="L176" s="324"/>
      <c r="M176" s="324"/>
      <c r="N176" s="324"/>
      <c r="O176" s="324"/>
      <c r="P176" s="324"/>
      <c r="Q176" s="324"/>
      <c r="R176" s="324"/>
      <c r="S176" s="324"/>
      <c r="T176" s="324"/>
      <c r="U176" s="324"/>
    </row>
    <row r="177" spans="6:21" x14ac:dyDescent="0.35">
      <c r="F177" s="324"/>
      <c r="G177" s="324"/>
      <c r="H177" s="324"/>
      <c r="I177" s="324"/>
      <c r="J177" s="324"/>
      <c r="K177" s="324"/>
      <c r="L177" s="324"/>
      <c r="M177" s="324"/>
      <c r="N177" s="324"/>
      <c r="O177" s="324"/>
      <c r="P177" s="324"/>
      <c r="Q177" s="324"/>
      <c r="R177" s="324"/>
      <c r="S177" s="324"/>
      <c r="T177" s="324"/>
      <c r="U177" s="324"/>
    </row>
    <row r="178" spans="6:21" x14ac:dyDescent="0.35">
      <c r="F178" s="324"/>
      <c r="G178" s="324"/>
      <c r="H178" s="324"/>
      <c r="I178" s="324"/>
      <c r="J178" s="324"/>
      <c r="K178" s="324"/>
      <c r="L178" s="324"/>
      <c r="M178" s="324"/>
      <c r="N178" s="324"/>
      <c r="O178" s="324"/>
      <c r="P178" s="324"/>
      <c r="Q178" s="324"/>
      <c r="R178" s="324"/>
      <c r="S178" s="324"/>
      <c r="T178" s="324"/>
      <c r="U178" s="324"/>
    </row>
    <row r="179" spans="6:21" x14ac:dyDescent="0.35">
      <c r="F179" s="324"/>
      <c r="G179" s="324"/>
      <c r="H179" s="324"/>
      <c r="I179" s="324"/>
      <c r="J179" s="324"/>
      <c r="K179" s="324"/>
      <c r="L179" s="324"/>
      <c r="M179" s="324"/>
      <c r="N179" s="324"/>
      <c r="O179" s="324"/>
      <c r="P179" s="324"/>
      <c r="Q179" s="324"/>
      <c r="R179" s="324"/>
      <c r="S179" s="324"/>
      <c r="T179" s="324"/>
      <c r="U179" s="324"/>
    </row>
    <row r="180" spans="6:21" x14ac:dyDescent="0.35">
      <c r="F180" s="324"/>
      <c r="G180" s="324"/>
      <c r="H180" s="324"/>
      <c r="I180" s="324"/>
      <c r="J180" s="324"/>
      <c r="K180" s="324"/>
      <c r="L180" s="324"/>
      <c r="M180" s="324"/>
      <c r="N180" s="324"/>
      <c r="O180" s="324"/>
      <c r="P180" s="324"/>
      <c r="Q180" s="324"/>
      <c r="R180" s="324"/>
      <c r="S180" s="324"/>
      <c r="T180" s="324"/>
      <c r="U180" s="324"/>
    </row>
    <row r="181" spans="6:21" x14ac:dyDescent="0.35">
      <c r="F181" s="324"/>
      <c r="G181" s="324"/>
      <c r="H181" s="324"/>
      <c r="I181" s="324"/>
      <c r="J181" s="324"/>
      <c r="K181" s="324"/>
      <c r="L181" s="324"/>
      <c r="M181" s="324"/>
      <c r="N181" s="324"/>
      <c r="O181" s="324"/>
      <c r="P181" s="324"/>
      <c r="Q181" s="324"/>
      <c r="R181" s="324"/>
      <c r="S181" s="324"/>
      <c r="T181" s="324"/>
      <c r="U181" s="324"/>
    </row>
    <row r="182" spans="6:21" x14ac:dyDescent="0.35">
      <c r="F182" s="324"/>
      <c r="G182" s="324"/>
      <c r="H182" s="324"/>
      <c r="I182" s="324"/>
      <c r="J182" s="324"/>
      <c r="K182" s="324"/>
      <c r="L182" s="324"/>
      <c r="M182" s="324"/>
      <c r="N182" s="324"/>
      <c r="O182" s="324"/>
      <c r="P182" s="324"/>
      <c r="Q182" s="324"/>
      <c r="R182" s="324"/>
      <c r="S182" s="324"/>
      <c r="T182" s="324"/>
      <c r="U182" s="324"/>
    </row>
    <row r="183" spans="6:21" x14ac:dyDescent="0.35">
      <c r="F183" s="324"/>
      <c r="G183" s="324"/>
      <c r="H183" s="324"/>
      <c r="I183" s="324"/>
      <c r="J183" s="324"/>
      <c r="K183" s="324"/>
      <c r="L183" s="324"/>
      <c r="M183" s="324"/>
      <c r="N183" s="324"/>
      <c r="O183" s="324"/>
      <c r="P183" s="324"/>
      <c r="Q183" s="324"/>
      <c r="R183" s="324"/>
      <c r="S183" s="324"/>
      <c r="T183" s="324"/>
      <c r="U183" s="324"/>
    </row>
    <row r="184" spans="6:21" x14ac:dyDescent="0.35">
      <c r="F184" s="324"/>
      <c r="G184" s="324"/>
      <c r="H184" s="324"/>
      <c r="I184" s="324"/>
      <c r="J184" s="324"/>
      <c r="K184" s="324"/>
      <c r="L184" s="324"/>
      <c r="M184" s="324"/>
      <c r="N184" s="324"/>
      <c r="O184" s="324"/>
      <c r="P184" s="324"/>
      <c r="Q184" s="324"/>
      <c r="R184" s="324"/>
      <c r="S184" s="324"/>
      <c r="T184" s="324"/>
      <c r="U184" s="324"/>
    </row>
    <row r="185" spans="6:21" x14ac:dyDescent="0.35">
      <c r="F185" s="324"/>
      <c r="G185" s="324"/>
      <c r="H185" s="324"/>
      <c r="I185" s="324"/>
      <c r="J185" s="324"/>
      <c r="K185" s="324"/>
      <c r="L185" s="324"/>
      <c r="M185" s="324"/>
      <c r="N185" s="324"/>
      <c r="O185" s="324"/>
      <c r="P185" s="324"/>
      <c r="Q185" s="324"/>
      <c r="R185" s="324"/>
      <c r="S185" s="324"/>
      <c r="T185" s="324"/>
      <c r="U185" s="324"/>
    </row>
    <row r="186" spans="6:21" x14ac:dyDescent="0.35">
      <c r="F186" s="324"/>
      <c r="G186" s="324"/>
      <c r="H186" s="324"/>
      <c r="I186" s="324"/>
      <c r="J186" s="324"/>
      <c r="K186" s="324"/>
      <c r="L186" s="324"/>
      <c r="M186" s="324"/>
      <c r="N186" s="324"/>
      <c r="O186" s="324"/>
      <c r="P186" s="324"/>
      <c r="Q186" s="324"/>
      <c r="R186" s="324"/>
      <c r="S186" s="324"/>
      <c r="T186" s="324"/>
      <c r="U186" s="324"/>
    </row>
    <row r="187" spans="6:21" x14ac:dyDescent="0.35">
      <c r="F187" s="324"/>
      <c r="G187" s="324"/>
      <c r="H187" s="324"/>
      <c r="I187" s="324"/>
      <c r="J187" s="324"/>
      <c r="K187" s="324"/>
      <c r="L187" s="324"/>
      <c r="M187" s="324"/>
      <c r="N187" s="324"/>
      <c r="O187" s="324"/>
      <c r="P187" s="324"/>
      <c r="Q187" s="324"/>
      <c r="R187" s="324"/>
      <c r="S187" s="324"/>
      <c r="T187" s="324"/>
      <c r="U187" s="324"/>
    </row>
    <row r="188" spans="6:21" x14ac:dyDescent="0.35">
      <c r="F188" s="324"/>
      <c r="G188" s="324"/>
      <c r="H188" s="324"/>
      <c r="I188" s="324"/>
      <c r="J188" s="324"/>
      <c r="K188" s="324"/>
      <c r="L188" s="324"/>
      <c r="M188" s="324"/>
      <c r="N188" s="324"/>
      <c r="O188" s="324"/>
      <c r="P188" s="324"/>
      <c r="Q188" s="324"/>
      <c r="R188" s="324"/>
      <c r="S188" s="324"/>
      <c r="T188" s="324"/>
      <c r="U188" s="324"/>
    </row>
    <row r="189" spans="6:21" x14ac:dyDescent="0.35">
      <c r="F189" s="324"/>
      <c r="G189" s="324"/>
      <c r="H189" s="324"/>
      <c r="I189" s="324"/>
      <c r="J189" s="324"/>
      <c r="K189" s="324"/>
      <c r="L189" s="324"/>
      <c r="M189" s="324"/>
      <c r="N189" s="324"/>
      <c r="O189" s="324"/>
      <c r="P189" s="324"/>
      <c r="Q189" s="324"/>
      <c r="R189" s="324"/>
      <c r="S189" s="324"/>
      <c r="T189" s="324"/>
      <c r="U189" s="324"/>
    </row>
    <row r="190" spans="6:21" x14ac:dyDescent="0.35">
      <c r="F190" s="324"/>
      <c r="G190" s="324"/>
      <c r="H190" s="324"/>
      <c r="I190" s="324"/>
      <c r="J190" s="324"/>
      <c r="K190" s="324"/>
      <c r="L190" s="324"/>
      <c r="M190" s="324"/>
      <c r="N190" s="324"/>
      <c r="O190" s="324"/>
      <c r="P190" s="324"/>
      <c r="Q190" s="324"/>
      <c r="R190" s="324"/>
      <c r="S190" s="324"/>
      <c r="T190" s="324"/>
      <c r="U190" s="324"/>
    </row>
    <row r="191" spans="6:21" x14ac:dyDescent="0.35">
      <c r="F191" s="324"/>
      <c r="G191" s="324"/>
      <c r="H191" s="324"/>
      <c r="I191" s="324"/>
      <c r="J191" s="324"/>
      <c r="K191" s="324"/>
      <c r="L191" s="324"/>
      <c r="M191" s="324"/>
      <c r="N191" s="324"/>
      <c r="O191" s="324"/>
      <c r="P191" s="324"/>
      <c r="Q191" s="324"/>
      <c r="R191" s="324"/>
      <c r="S191" s="324"/>
      <c r="T191" s="324"/>
      <c r="U191" s="324"/>
    </row>
    <row r="192" spans="6:21" x14ac:dyDescent="0.35">
      <c r="F192" s="324"/>
      <c r="G192" s="324"/>
      <c r="H192" s="324"/>
      <c r="I192" s="324"/>
      <c r="J192" s="324"/>
      <c r="K192" s="324"/>
      <c r="L192" s="324"/>
      <c r="M192" s="324"/>
      <c r="N192" s="324"/>
      <c r="O192" s="324"/>
      <c r="P192" s="324"/>
      <c r="Q192" s="324"/>
      <c r="R192" s="324"/>
      <c r="S192" s="324"/>
      <c r="T192" s="324"/>
      <c r="U192" s="324"/>
    </row>
    <row r="193" spans="6:21" x14ac:dyDescent="0.35">
      <c r="F193" s="324"/>
      <c r="G193" s="324"/>
      <c r="H193" s="324"/>
      <c r="I193" s="324"/>
      <c r="J193" s="324"/>
      <c r="K193" s="324"/>
      <c r="L193" s="324"/>
      <c r="M193" s="324"/>
      <c r="N193" s="324"/>
      <c r="O193" s="324"/>
      <c r="P193" s="324"/>
      <c r="Q193" s="324"/>
      <c r="R193" s="324"/>
      <c r="S193" s="324"/>
      <c r="T193" s="324"/>
      <c r="U193" s="324"/>
    </row>
    <row r="194" spans="6:21" x14ac:dyDescent="0.35">
      <c r="F194" s="324"/>
      <c r="G194" s="324"/>
      <c r="H194" s="324"/>
      <c r="I194" s="324"/>
      <c r="J194" s="324"/>
      <c r="K194" s="324"/>
      <c r="L194" s="324"/>
      <c r="M194" s="324"/>
      <c r="N194" s="324"/>
      <c r="O194" s="324"/>
      <c r="P194" s="324"/>
      <c r="Q194" s="324"/>
      <c r="R194" s="324"/>
      <c r="S194" s="324"/>
      <c r="T194" s="324"/>
      <c r="U194" s="324"/>
    </row>
    <row r="195" spans="6:21" x14ac:dyDescent="0.35">
      <c r="F195" s="324"/>
      <c r="G195" s="324"/>
      <c r="H195" s="324"/>
      <c r="I195" s="324"/>
      <c r="J195" s="324"/>
      <c r="K195" s="324"/>
      <c r="L195" s="324"/>
      <c r="M195" s="324"/>
      <c r="N195" s="324"/>
      <c r="O195" s="324"/>
      <c r="P195" s="324"/>
      <c r="Q195" s="324"/>
      <c r="R195" s="324"/>
      <c r="S195" s="324"/>
      <c r="T195" s="324"/>
      <c r="U195" s="324"/>
    </row>
    <row r="196" spans="6:21" x14ac:dyDescent="0.35">
      <c r="F196" s="324"/>
      <c r="G196" s="324"/>
      <c r="H196" s="324"/>
      <c r="I196" s="324"/>
      <c r="J196" s="324"/>
      <c r="K196" s="324"/>
      <c r="L196" s="324"/>
      <c r="M196" s="324"/>
      <c r="N196" s="324"/>
      <c r="O196" s="324"/>
      <c r="P196" s="324"/>
      <c r="Q196" s="324"/>
      <c r="R196" s="324"/>
      <c r="S196" s="324"/>
      <c r="T196" s="324"/>
      <c r="U196" s="324"/>
    </row>
    <row r="197" spans="6:21" x14ac:dyDescent="0.35">
      <c r="F197" s="324"/>
      <c r="G197" s="324"/>
      <c r="H197" s="324"/>
      <c r="I197" s="324"/>
      <c r="J197" s="324"/>
      <c r="K197" s="324"/>
      <c r="L197" s="324"/>
      <c r="M197" s="324"/>
      <c r="N197" s="324"/>
      <c r="O197" s="324"/>
      <c r="P197" s="324"/>
      <c r="Q197" s="324"/>
      <c r="R197" s="324"/>
      <c r="S197" s="324"/>
      <c r="T197" s="324"/>
      <c r="U197" s="324"/>
    </row>
    <row r="198" spans="6:21" x14ac:dyDescent="0.35">
      <c r="F198" s="324"/>
      <c r="G198" s="324"/>
      <c r="H198" s="324"/>
      <c r="I198" s="324"/>
      <c r="J198" s="324"/>
      <c r="K198" s="324"/>
      <c r="L198" s="324"/>
      <c r="M198" s="324"/>
      <c r="N198" s="324"/>
      <c r="O198" s="324"/>
      <c r="P198" s="324"/>
      <c r="Q198" s="324"/>
      <c r="R198" s="324"/>
      <c r="S198" s="324"/>
      <c r="T198" s="324"/>
      <c r="U198" s="324"/>
    </row>
    <row r="199" spans="6:21" x14ac:dyDescent="0.35">
      <c r="F199" s="324"/>
      <c r="G199" s="324"/>
      <c r="H199" s="324"/>
      <c r="I199" s="324"/>
      <c r="J199" s="324"/>
      <c r="K199" s="324"/>
      <c r="L199" s="324"/>
      <c r="M199" s="324"/>
      <c r="N199" s="324"/>
      <c r="O199" s="324"/>
      <c r="P199" s="324"/>
      <c r="Q199" s="324"/>
      <c r="R199" s="324"/>
      <c r="S199" s="324"/>
      <c r="T199" s="324"/>
      <c r="U199" s="324"/>
    </row>
    <row r="200" spans="6:21" x14ac:dyDescent="0.35">
      <c r="F200" s="324"/>
      <c r="G200" s="324"/>
      <c r="H200" s="324"/>
      <c r="I200" s="324"/>
      <c r="J200" s="324"/>
      <c r="K200" s="324"/>
      <c r="L200" s="324"/>
      <c r="M200" s="324"/>
      <c r="N200" s="324"/>
      <c r="O200" s="324"/>
      <c r="P200" s="324"/>
      <c r="Q200" s="324"/>
      <c r="R200" s="324"/>
      <c r="S200" s="324"/>
      <c r="T200" s="324"/>
      <c r="U200" s="324"/>
    </row>
    <row r="201" spans="6:21" x14ac:dyDescent="0.35">
      <c r="F201" s="324"/>
      <c r="G201" s="324"/>
      <c r="H201" s="324"/>
      <c r="I201" s="324"/>
      <c r="J201" s="324"/>
      <c r="K201" s="324"/>
      <c r="L201" s="324"/>
      <c r="M201" s="324"/>
      <c r="N201" s="324"/>
      <c r="O201" s="324"/>
      <c r="P201" s="324"/>
      <c r="Q201" s="324"/>
      <c r="R201" s="324"/>
      <c r="S201" s="324"/>
      <c r="T201" s="324"/>
      <c r="U201" s="324"/>
    </row>
    <row r="202" spans="6:21" x14ac:dyDescent="0.35">
      <c r="F202" s="324"/>
      <c r="G202" s="324"/>
      <c r="H202" s="324"/>
      <c r="I202" s="324"/>
      <c r="J202" s="324"/>
      <c r="K202" s="324"/>
      <c r="L202" s="324"/>
      <c r="M202" s="324"/>
      <c r="N202" s="324"/>
      <c r="O202" s="324"/>
      <c r="P202" s="324"/>
      <c r="Q202" s="324"/>
      <c r="R202" s="324"/>
      <c r="S202" s="324"/>
      <c r="T202" s="324"/>
      <c r="U202" s="324"/>
    </row>
    <row r="203" spans="6:21" x14ac:dyDescent="0.35">
      <c r="F203" s="324"/>
      <c r="G203" s="324"/>
      <c r="H203" s="324"/>
      <c r="I203" s="324"/>
      <c r="J203" s="324"/>
      <c r="K203" s="324"/>
      <c r="L203" s="324"/>
      <c r="M203" s="324"/>
      <c r="N203" s="324"/>
      <c r="O203" s="324"/>
      <c r="P203" s="324"/>
      <c r="Q203" s="324"/>
      <c r="R203" s="324"/>
      <c r="S203" s="324"/>
      <c r="T203" s="324"/>
      <c r="U203" s="324"/>
    </row>
    <row r="204" spans="6:21" x14ac:dyDescent="0.35">
      <c r="F204" s="324"/>
      <c r="G204" s="324"/>
      <c r="H204" s="324"/>
      <c r="I204" s="324"/>
      <c r="J204" s="324"/>
      <c r="K204" s="324"/>
      <c r="L204" s="324"/>
      <c r="M204" s="324"/>
      <c r="N204" s="324"/>
      <c r="O204" s="324"/>
      <c r="P204" s="324"/>
      <c r="Q204" s="324"/>
      <c r="R204" s="324"/>
      <c r="S204" s="324"/>
      <c r="T204" s="324"/>
      <c r="U204" s="324"/>
    </row>
    <row r="205" spans="6:21" x14ac:dyDescent="0.35">
      <c r="F205" s="324"/>
      <c r="G205" s="324"/>
      <c r="H205" s="324"/>
      <c r="I205" s="324"/>
      <c r="J205" s="324"/>
      <c r="K205" s="324"/>
      <c r="L205" s="324"/>
      <c r="M205" s="324"/>
      <c r="N205" s="324"/>
      <c r="O205" s="324"/>
      <c r="P205" s="324"/>
      <c r="Q205" s="324"/>
      <c r="R205" s="324"/>
      <c r="S205" s="324"/>
      <c r="T205" s="324"/>
      <c r="U205" s="324"/>
    </row>
    <row r="206" spans="6:21" x14ac:dyDescent="0.35">
      <c r="F206" s="324"/>
      <c r="G206" s="324"/>
      <c r="H206" s="324"/>
      <c r="I206" s="324"/>
      <c r="J206" s="324"/>
      <c r="K206" s="324"/>
      <c r="L206" s="324"/>
      <c r="M206" s="324"/>
      <c r="N206" s="324"/>
      <c r="O206" s="324"/>
      <c r="P206" s="324"/>
      <c r="Q206" s="324"/>
      <c r="R206" s="324"/>
      <c r="S206" s="324"/>
      <c r="T206" s="324"/>
      <c r="U206" s="324"/>
    </row>
    <row r="207" spans="6:21" x14ac:dyDescent="0.35">
      <c r="F207" s="324"/>
      <c r="G207" s="324"/>
      <c r="H207" s="324"/>
      <c r="I207" s="324"/>
      <c r="J207" s="324"/>
      <c r="K207" s="324"/>
      <c r="L207" s="324"/>
      <c r="M207" s="324"/>
      <c r="N207" s="324"/>
      <c r="O207" s="324"/>
      <c r="P207" s="324"/>
      <c r="Q207" s="324"/>
      <c r="R207" s="324"/>
      <c r="S207" s="324"/>
      <c r="T207" s="324"/>
      <c r="U207" s="324"/>
    </row>
    <row r="208" spans="6:21" x14ac:dyDescent="0.35">
      <c r="F208" s="324"/>
      <c r="G208" s="324"/>
      <c r="H208" s="324"/>
      <c r="I208" s="324"/>
      <c r="J208" s="324"/>
      <c r="K208" s="324"/>
      <c r="L208" s="324"/>
      <c r="M208" s="324"/>
      <c r="N208" s="324"/>
      <c r="O208" s="324"/>
      <c r="P208" s="324"/>
      <c r="Q208" s="324"/>
      <c r="R208" s="324"/>
      <c r="S208" s="324"/>
      <c r="T208" s="324"/>
      <c r="U208" s="324"/>
    </row>
    <row r="209" spans="6:21" x14ac:dyDescent="0.35">
      <c r="F209" s="324"/>
      <c r="G209" s="324"/>
      <c r="H209" s="324"/>
      <c r="I209" s="324"/>
      <c r="J209" s="324"/>
      <c r="K209" s="324"/>
      <c r="L209" s="324"/>
      <c r="M209" s="324"/>
      <c r="N209" s="324"/>
      <c r="O209" s="324"/>
      <c r="P209" s="324"/>
      <c r="Q209" s="324"/>
      <c r="R209" s="324"/>
      <c r="S209" s="324"/>
      <c r="T209" s="324"/>
      <c r="U209" s="324"/>
    </row>
    <row r="210" spans="6:21" x14ac:dyDescent="0.35">
      <c r="F210" s="324"/>
      <c r="G210" s="324"/>
      <c r="H210" s="324"/>
      <c r="I210" s="324"/>
      <c r="J210" s="324"/>
      <c r="K210" s="324"/>
      <c r="L210" s="324"/>
      <c r="M210" s="324"/>
      <c r="N210" s="324"/>
      <c r="O210" s="324"/>
      <c r="P210" s="324"/>
      <c r="Q210" s="324"/>
      <c r="R210" s="324"/>
      <c r="S210" s="324"/>
      <c r="T210" s="324"/>
      <c r="U210" s="324"/>
    </row>
    <row r="211" spans="6:21" x14ac:dyDescent="0.35">
      <c r="F211" s="324"/>
      <c r="G211" s="324"/>
      <c r="H211" s="324"/>
      <c r="I211" s="324"/>
      <c r="J211" s="324"/>
      <c r="K211" s="324"/>
      <c r="L211" s="324"/>
      <c r="M211" s="324"/>
      <c r="N211" s="324"/>
      <c r="O211" s="324"/>
      <c r="P211" s="324"/>
      <c r="Q211" s="324"/>
      <c r="R211" s="324"/>
      <c r="S211" s="324"/>
      <c r="T211" s="324"/>
      <c r="U211" s="324"/>
    </row>
    <row r="212" spans="6:21" x14ac:dyDescent="0.35">
      <c r="F212" s="324"/>
      <c r="G212" s="324"/>
      <c r="H212" s="324"/>
      <c r="I212" s="324"/>
      <c r="J212" s="324"/>
      <c r="K212" s="324"/>
      <c r="L212" s="324"/>
      <c r="M212" s="324"/>
      <c r="N212" s="324"/>
      <c r="O212" s="324"/>
      <c r="P212" s="324"/>
      <c r="Q212" s="324"/>
      <c r="R212" s="324"/>
      <c r="S212" s="324"/>
      <c r="T212" s="324"/>
      <c r="U212" s="324"/>
    </row>
    <row r="213" spans="6:21" x14ac:dyDescent="0.35">
      <c r="F213" s="324"/>
      <c r="G213" s="324"/>
      <c r="H213" s="324"/>
      <c r="I213" s="324"/>
      <c r="J213" s="324"/>
      <c r="K213" s="324"/>
      <c r="L213" s="324"/>
      <c r="M213" s="324"/>
      <c r="N213" s="324"/>
      <c r="O213" s="324"/>
      <c r="P213" s="324"/>
      <c r="Q213" s="324"/>
      <c r="R213" s="324"/>
      <c r="S213" s="324"/>
      <c r="T213" s="324"/>
      <c r="U213" s="324"/>
    </row>
    <row r="214" spans="6:21" x14ac:dyDescent="0.35">
      <c r="F214" s="324"/>
      <c r="G214" s="324"/>
      <c r="H214" s="324"/>
      <c r="I214" s="324"/>
      <c r="J214" s="324"/>
      <c r="K214" s="324"/>
      <c r="L214" s="324"/>
      <c r="M214" s="324"/>
      <c r="N214" s="324"/>
      <c r="O214" s="324"/>
      <c r="P214" s="324"/>
      <c r="Q214" s="324"/>
      <c r="R214" s="324"/>
      <c r="S214" s="324"/>
      <c r="T214" s="324"/>
      <c r="U214" s="324"/>
    </row>
    <row r="215" spans="6:21" x14ac:dyDescent="0.35">
      <c r="F215" s="324"/>
      <c r="G215" s="324"/>
      <c r="H215" s="324"/>
      <c r="I215" s="324"/>
      <c r="J215" s="324"/>
      <c r="K215" s="324"/>
      <c r="L215" s="324"/>
      <c r="M215" s="324"/>
      <c r="N215" s="324"/>
      <c r="O215" s="324"/>
      <c r="P215" s="324"/>
      <c r="Q215" s="324"/>
      <c r="R215" s="324"/>
      <c r="S215" s="324"/>
      <c r="T215" s="324"/>
      <c r="U215" s="324"/>
    </row>
    <row r="216" spans="6:21" x14ac:dyDescent="0.35">
      <c r="F216" s="324"/>
      <c r="G216" s="324"/>
      <c r="H216" s="324"/>
      <c r="I216" s="324"/>
      <c r="J216" s="324"/>
      <c r="K216" s="324"/>
      <c r="L216" s="324"/>
      <c r="M216" s="324"/>
      <c r="N216" s="324"/>
      <c r="O216" s="324"/>
      <c r="P216" s="324"/>
      <c r="Q216" s="324"/>
      <c r="R216" s="324"/>
      <c r="S216" s="324"/>
      <c r="T216" s="324"/>
      <c r="U216" s="324"/>
    </row>
    <row r="217" spans="6:21" x14ac:dyDescent="0.35">
      <c r="F217" s="324"/>
      <c r="G217" s="324"/>
      <c r="H217" s="324"/>
      <c r="I217" s="324"/>
      <c r="J217" s="324"/>
      <c r="K217" s="324"/>
      <c r="L217" s="324"/>
      <c r="M217" s="324"/>
      <c r="N217" s="324"/>
      <c r="O217" s="324"/>
      <c r="P217" s="324"/>
      <c r="Q217" s="324"/>
      <c r="R217" s="324"/>
      <c r="S217" s="324"/>
      <c r="T217" s="324"/>
      <c r="U217" s="324"/>
    </row>
    <row r="218" spans="6:21" x14ac:dyDescent="0.35">
      <c r="F218" s="324"/>
      <c r="G218" s="324"/>
      <c r="H218" s="324"/>
      <c r="I218" s="324"/>
      <c r="J218" s="324"/>
      <c r="K218" s="324"/>
      <c r="L218" s="324"/>
      <c r="M218" s="324"/>
      <c r="N218" s="324"/>
      <c r="O218" s="324"/>
      <c r="P218" s="324"/>
      <c r="Q218" s="324"/>
      <c r="R218" s="324"/>
      <c r="S218" s="324"/>
      <c r="T218" s="324"/>
      <c r="U218" s="324"/>
    </row>
    <row r="219" spans="6:21" x14ac:dyDescent="0.35">
      <c r="F219" s="324"/>
      <c r="G219" s="324"/>
      <c r="H219" s="324"/>
      <c r="I219" s="324"/>
      <c r="J219" s="324"/>
      <c r="K219" s="324"/>
      <c r="L219" s="324"/>
      <c r="M219" s="324"/>
      <c r="N219" s="324"/>
      <c r="O219" s="324"/>
      <c r="P219" s="324"/>
      <c r="Q219" s="324"/>
      <c r="R219" s="324"/>
      <c r="S219" s="324"/>
      <c r="T219" s="324"/>
      <c r="U219" s="324"/>
    </row>
    <row r="220" spans="6:21" x14ac:dyDescent="0.35">
      <c r="F220" s="324"/>
      <c r="G220" s="324"/>
      <c r="H220" s="324"/>
      <c r="I220" s="324"/>
      <c r="J220" s="324"/>
      <c r="K220" s="324"/>
      <c r="L220" s="324"/>
      <c r="M220" s="324"/>
      <c r="N220" s="324"/>
      <c r="O220" s="324"/>
      <c r="P220" s="324"/>
      <c r="Q220" s="324"/>
      <c r="R220" s="324"/>
      <c r="S220" s="324"/>
      <c r="T220" s="324"/>
      <c r="U220" s="324"/>
    </row>
    <row r="221" spans="6:21" x14ac:dyDescent="0.35">
      <c r="F221" s="324"/>
      <c r="G221" s="324"/>
      <c r="H221" s="324"/>
      <c r="I221" s="324"/>
      <c r="J221" s="324"/>
      <c r="K221" s="324"/>
      <c r="L221" s="324"/>
      <c r="M221" s="324"/>
      <c r="N221" s="324"/>
      <c r="O221" s="324"/>
      <c r="P221" s="324"/>
      <c r="Q221" s="324"/>
      <c r="R221" s="324"/>
      <c r="S221" s="324"/>
      <c r="T221" s="324"/>
      <c r="U221" s="324"/>
    </row>
    <row r="222" spans="6:21" x14ac:dyDescent="0.35">
      <c r="F222" s="324"/>
      <c r="G222" s="324"/>
      <c r="H222" s="324"/>
      <c r="I222" s="324"/>
      <c r="J222" s="324"/>
      <c r="K222" s="324"/>
      <c r="L222" s="324"/>
      <c r="M222" s="324"/>
      <c r="N222" s="324"/>
      <c r="O222" s="324"/>
      <c r="P222" s="324"/>
      <c r="Q222" s="324"/>
      <c r="R222" s="324"/>
      <c r="S222" s="324"/>
      <c r="T222" s="324"/>
      <c r="U222" s="324"/>
    </row>
    <row r="223" spans="6:21" x14ac:dyDescent="0.35">
      <c r="F223" s="324"/>
      <c r="G223" s="324"/>
      <c r="H223" s="324"/>
      <c r="I223" s="324"/>
      <c r="J223" s="324"/>
      <c r="K223" s="324"/>
      <c r="L223" s="324"/>
      <c r="M223" s="324"/>
      <c r="N223" s="324"/>
      <c r="O223" s="324"/>
      <c r="P223" s="324"/>
      <c r="Q223" s="324"/>
      <c r="R223" s="324"/>
      <c r="S223" s="324"/>
      <c r="T223" s="324"/>
      <c r="U223" s="324"/>
    </row>
    <row r="224" spans="6:21" x14ac:dyDescent="0.35">
      <c r="F224" s="324"/>
      <c r="G224" s="324"/>
      <c r="H224" s="324"/>
      <c r="I224" s="324"/>
      <c r="J224" s="324"/>
      <c r="K224" s="324"/>
      <c r="L224" s="324"/>
      <c r="M224" s="324"/>
      <c r="N224" s="324"/>
      <c r="O224" s="324"/>
      <c r="P224" s="324"/>
      <c r="Q224" s="324"/>
      <c r="R224" s="324"/>
      <c r="S224" s="324"/>
      <c r="T224" s="324"/>
      <c r="U224" s="324"/>
    </row>
    <row r="225" spans="6:21" x14ac:dyDescent="0.35">
      <c r="F225" s="324"/>
      <c r="G225" s="324"/>
      <c r="H225" s="324"/>
      <c r="I225" s="324"/>
      <c r="J225" s="324"/>
      <c r="K225" s="324"/>
      <c r="L225" s="324"/>
      <c r="M225" s="324"/>
      <c r="N225" s="324"/>
      <c r="O225" s="324"/>
      <c r="P225" s="324"/>
      <c r="Q225" s="324"/>
      <c r="R225" s="324"/>
      <c r="S225" s="324"/>
      <c r="T225" s="324"/>
      <c r="U225" s="324"/>
    </row>
    <row r="226" spans="6:21" x14ac:dyDescent="0.35">
      <c r="F226" s="324"/>
      <c r="G226" s="324"/>
      <c r="H226" s="324"/>
      <c r="I226" s="324"/>
      <c r="J226" s="324"/>
      <c r="K226" s="324"/>
      <c r="L226" s="324"/>
      <c r="M226" s="324"/>
      <c r="N226" s="324"/>
      <c r="O226" s="324"/>
      <c r="P226" s="324"/>
      <c r="Q226" s="324"/>
      <c r="R226" s="324"/>
      <c r="S226" s="324"/>
      <c r="T226" s="324"/>
      <c r="U226" s="324"/>
    </row>
    <row r="227" spans="6:21" x14ac:dyDescent="0.35">
      <c r="F227" s="324"/>
      <c r="G227" s="324"/>
      <c r="H227" s="324"/>
      <c r="I227" s="324"/>
      <c r="J227" s="324"/>
      <c r="K227" s="324"/>
      <c r="L227" s="324"/>
      <c r="M227" s="324"/>
      <c r="N227" s="324"/>
      <c r="O227" s="324"/>
      <c r="P227" s="324"/>
      <c r="Q227" s="324"/>
      <c r="R227" s="324"/>
      <c r="S227" s="324"/>
      <c r="T227" s="324"/>
      <c r="U227" s="324"/>
    </row>
    <row r="228" spans="6:21" x14ac:dyDescent="0.35">
      <c r="F228" s="324"/>
      <c r="G228" s="324"/>
      <c r="H228" s="324"/>
      <c r="I228" s="324"/>
      <c r="J228" s="324"/>
      <c r="K228" s="324"/>
      <c r="L228" s="324"/>
      <c r="M228" s="324"/>
      <c r="N228" s="324"/>
      <c r="O228" s="324"/>
      <c r="P228" s="324"/>
      <c r="Q228" s="324"/>
      <c r="R228" s="324"/>
      <c r="S228" s="324"/>
      <c r="T228" s="324"/>
      <c r="U228" s="324"/>
    </row>
    <row r="229" spans="6:21" x14ac:dyDescent="0.35">
      <c r="F229" s="324"/>
      <c r="G229" s="324"/>
      <c r="H229" s="324"/>
      <c r="I229" s="324"/>
      <c r="J229" s="324"/>
      <c r="K229" s="324"/>
      <c r="L229" s="324"/>
      <c r="M229" s="324"/>
      <c r="N229" s="324"/>
      <c r="O229" s="324"/>
      <c r="P229" s="324"/>
      <c r="Q229" s="324"/>
      <c r="R229" s="324"/>
      <c r="S229" s="324"/>
      <c r="T229" s="324"/>
      <c r="U229" s="324"/>
    </row>
    <row r="230" spans="6:21" x14ac:dyDescent="0.35">
      <c r="F230" s="324"/>
      <c r="G230" s="324"/>
      <c r="H230" s="324"/>
      <c r="I230" s="324"/>
      <c r="J230" s="324"/>
      <c r="K230" s="324"/>
      <c r="L230" s="324"/>
      <c r="M230" s="324"/>
      <c r="N230" s="324"/>
      <c r="O230" s="324"/>
      <c r="P230" s="324"/>
      <c r="Q230" s="324"/>
      <c r="R230" s="324"/>
      <c r="S230" s="324"/>
      <c r="T230" s="324"/>
      <c r="U230" s="324"/>
    </row>
    <row r="231" spans="6:21" x14ac:dyDescent="0.35">
      <c r="F231" s="324"/>
      <c r="G231" s="324"/>
      <c r="H231" s="324"/>
      <c r="I231" s="324"/>
      <c r="J231" s="324"/>
      <c r="K231" s="324"/>
      <c r="L231" s="324"/>
      <c r="M231" s="324"/>
      <c r="N231" s="324"/>
      <c r="O231" s="324"/>
      <c r="P231" s="324"/>
      <c r="Q231" s="324"/>
      <c r="R231" s="324"/>
      <c r="S231" s="324"/>
      <c r="T231" s="324"/>
      <c r="U231" s="324"/>
    </row>
    <row r="232" spans="6:21" x14ac:dyDescent="0.35">
      <c r="F232" s="324"/>
      <c r="G232" s="324"/>
      <c r="H232" s="324"/>
      <c r="I232" s="324"/>
      <c r="J232" s="324"/>
      <c r="K232" s="324"/>
      <c r="L232" s="324"/>
      <c r="M232" s="324"/>
      <c r="N232" s="324"/>
      <c r="O232" s="324"/>
      <c r="P232" s="324"/>
      <c r="Q232" s="324"/>
      <c r="R232" s="324"/>
      <c r="S232" s="324"/>
      <c r="T232" s="324"/>
      <c r="U232" s="324"/>
    </row>
    <row r="233" spans="6:21" x14ac:dyDescent="0.35">
      <c r="F233" s="324"/>
      <c r="G233" s="324"/>
      <c r="H233" s="324"/>
      <c r="I233" s="324"/>
      <c r="J233" s="324"/>
      <c r="K233" s="324"/>
      <c r="L233" s="324"/>
      <c r="M233" s="324"/>
      <c r="N233" s="324"/>
      <c r="O233" s="324"/>
      <c r="P233" s="324"/>
      <c r="Q233" s="324"/>
      <c r="R233" s="324"/>
      <c r="S233" s="324"/>
      <c r="T233" s="324"/>
      <c r="U233" s="324"/>
    </row>
    <row r="234" spans="6:21" x14ac:dyDescent="0.35">
      <c r="F234" s="324"/>
      <c r="G234" s="324"/>
      <c r="H234" s="324"/>
      <c r="I234" s="324"/>
      <c r="J234" s="324"/>
      <c r="K234" s="324"/>
      <c r="L234" s="324"/>
      <c r="M234" s="324"/>
      <c r="N234" s="324"/>
      <c r="O234" s="324"/>
      <c r="P234" s="324"/>
      <c r="Q234" s="324"/>
      <c r="R234" s="324"/>
      <c r="S234" s="324"/>
      <c r="T234" s="324"/>
      <c r="U234" s="324"/>
    </row>
    <row r="235" spans="6:21" x14ac:dyDescent="0.35">
      <c r="F235" s="324"/>
      <c r="G235" s="324"/>
      <c r="H235" s="324"/>
      <c r="I235" s="324"/>
      <c r="J235" s="324"/>
      <c r="K235" s="324"/>
      <c r="L235" s="324"/>
      <c r="M235" s="324"/>
      <c r="N235" s="324"/>
      <c r="O235" s="324"/>
      <c r="P235" s="324"/>
      <c r="Q235" s="324"/>
      <c r="R235" s="324"/>
      <c r="S235" s="324"/>
      <c r="T235" s="324"/>
      <c r="U235" s="324"/>
    </row>
    <row r="236" spans="6:21" x14ac:dyDescent="0.35">
      <c r="F236" s="324"/>
      <c r="G236" s="324"/>
      <c r="H236" s="324"/>
      <c r="I236" s="324"/>
      <c r="J236" s="324"/>
      <c r="K236" s="324"/>
      <c r="L236" s="324"/>
      <c r="M236" s="324"/>
      <c r="N236" s="324"/>
      <c r="O236" s="324"/>
      <c r="P236" s="324"/>
      <c r="Q236" s="324"/>
      <c r="R236" s="324"/>
      <c r="S236" s="324"/>
      <c r="T236" s="324"/>
      <c r="U236" s="324"/>
    </row>
    <row r="237" spans="6:21" x14ac:dyDescent="0.35">
      <c r="F237" s="324"/>
      <c r="G237" s="324"/>
      <c r="H237" s="324"/>
      <c r="I237" s="324"/>
      <c r="J237" s="324"/>
      <c r="K237" s="324"/>
      <c r="L237" s="324"/>
      <c r="M237" s="324"/>
      <c r="N237" s="324"/>
      <c r="O237" s="324"/>
      <c r="P237" s="324"/>
      <c r="Q237" s="324"/>
      <c r="R237" s="324"/>
      <c r="S237" s="324"/>
      <c r="T237" s="324"/>
      <c r="U237" s="324"/>
    </row>
    <row r="238" spans="6:21" x14ac:dyDescent="0.35">
      <c r="F238" s="324"/>
      <c r="G238" s="324"/>
      <c r="H238" s="324"/>
      <c r="I238" s="324"/>
      <c r="J238" s="324"/>
      <c r="K238" s="324"/>
      <c r="L238" s="324"/>
      <c r="M238" s="324"/>
      <c r="N238" s="324"/>
      <c r="O238" s="324"/>
      <c r="P238" s="324"/>
      <c r="Q238" s="324"/>
      <c r="R238" s="324"/>
      <c r="S238" s="324"/>
      <c r="T238" s="324"/>
      <c r="U238" s="324"/>
    </row>
    <row r="239" spans="6:21" x14ac:dyDescent="0.35">
      <c r="F239" s="324"/>
      <c r="G239" s="324"/>
      <c r="H239" s="324"/>
      <c r="I239" s="324"/>
      <c r="J239" s="324"/>
      <c r="K239" s="324"/>
      <c r="L239" s="324"/>
      <c r="M239" s="324"/>
      <c r="N239" s="324"/>
      <c r="O239" s="324"/>
      <c r="P239" s="324"/>
      <c r="Q239" s="324"/>
      <c r="R239" s="324"/>
      <c r="S239" s="324"/>
      <c r="T239" s="324"/>
      <c r="U239" s="324"/>
    </row>
    <row r="240" spans="6:21" x14ac:dyDescent="0.35">
      <c r="F240" s="324"/>
      <c r="G240" s="324"/>
      <c r="H240" s="324"/>
      <c r="I240" s="324"/>
      <c r="J240" s="324"/>
      <c r="K240" s="324"/>
      <c r="L240" s="324"/>
      <c r="M240" s="324"/>
      <c r="N240" s="324"/>
      <c r="O240" s="324"/>
      <c r="P240" s="324"/>
      <c r="Q240" s="324"/>
      <c r="R240" s="324"/>
      <c r="S240" s="324"/>
      <c r="T240" s="324"/>
      <c r="U240" s="324"/>
    </row>
    <row r="241" spans="6:21" x14ac:dyDescent="0.35">
      <c r="F241" s="324"/>
      <c r="G241" s="324"/>
      <c r="H241" s="324"/>
      <c r="I241" s="324"/>
      <c r="J241" s="324"/>
      <c r="K241" s="324"/>
      <c r="L241" s="324"/>
      <c r="M241" s="324"/>
      <c r="N241" s="324"/>
      <c r="O241" s="324"/>
      <c r="P241" s="324"/>
      <c r="Q241" s="324"/>
      <c r="R241" s="324"/>
      <c r="S241" s="324"/>
      <c r="T241" s="324"/>
      <c r="U241" s="324"/>
    </row>
    <row r="242" spans="6:21" x14ac:dyDescent="0.35">
      <c r="F242" s="324"/>
      <c r="G242" s="324"/>
      <c r="H242" s="324"/>
      <c r="I242" s="324"/>
      <c r="J242" s="324"/>
      <c r="K242" s="324"/>
      <c r="L242" s="324"/>
      <c r="M242" s="324"/>
      <c r="N242" s="324"/>
      <c r="O242" s="324"/>
      <c r="P242" s="324"/>
      <c r="Q242" s="324"/>
      <c r="R242" s="324"/>
      <c r="S242" s="324"/>
      <c r="T242" s="324"/>
      <c r="U242" s="324"/>
    </row>
    <row r="243" spans="6:21" x14ac:dyDescent="0.35">
      <c r="F243" s="324"/>
      <c r="G243" s="324"/>
      <c r="H243" s="324"/>
      <c r="I243" s="324"/>
      <c r="J243" s="324"/>
      <c r="K243" s="324"/>
      <c r="L243" s="324"/>
      <c r="M243" s="324"/>
      <c r="N243" s="324"/>
      <c r="O243" s="324"/>
      <c r="P243" s="324"/>
      <c r="Q243" s="324"/>
      <c r="R243" s="324"/>
      <c r="S243" s="324"/>
      <c r="T243" s="324"/>
      <c r="U243" s="324"/>
    </row>
    <row r="244" spans="6:21" x14ac:dyDescent="0.35">
      <c r="F244" s="324"/>
      <c r="G244" s="324"/>
      <c r="H244" s="324"/>
      <c r="I244" s="324"/>
      <c r="J244" s="324"/>
      <c r="K244" s="324"/>
      <c r="L244" s="324"/>
      <c r="M244" s="324"/>
      <c r="N244" s="324"/>
      <c r="O244" s="324"/>
      <c r="P244" s="324"/>
      <c r="Q244" s="324"/>
      <c r="R244" s="324"/>
      <c r="S244" s="324"/>
      <c r="T244" s="324"/>
      <c r="U244" s="324"/>
    </row>
    <row r="245" spans="6:21" x14ac:dyDescent="0.35">
      <c r="F245" s="324"/>
      <c r="G245" s="324"/>
      <c r="H245" s="324"/>
      <c r="I245" s="324"/>
      <c r="J245" s="324"/>
      <c r="K245" s="324"/>
      <c r="L245" s="324"/>
      <c r="M245" s="324"/>
      <c r="N245" s="324"/>
      <c r="O245" s="324"/>
      <c r="P245" s="324"/>
      <c r="Q245" s="324"/>
      <c r="R245" s="324"/>
      <c r="S245" s="324"/>
      <c r="T245" s="324"/>
      <c r="U245" s="324"/>
    </row>
    <row r="246" spans="6:21" x14ac:dyDescent="0.35">
      <c r="F246" s="324"/>
      <c r="G246" s="324"/>
      <c r="H246" s="324"/>
      <c r="I246" s="324"/>
      <c r="J246" s="324"/>
      <c r="K246" s="324"/>
      <c r="L246" s="324"/>
      <c r="M246" s="324"/>
      <c r="N246" s="324"/>
      <c r="O246" s="324"/>
      <c r="P246" s="324"/>
      <c r="Q246" s="324"/>
      <c r="R246" s="324"/>
      <c r="S246" s="324"/>
      <c r="T246" s="324"/>
      <c r="U246" s="324"/>
    </row>
    <row r="247" spans="6:21" x14ac:dyDescent="0.35">
      <c r="F247" s="324"/>
      <c r="G247" s="324"/>
      <c r="H247" s="324"/>
      <c r="I247" s="324"/>
      <c r="J247" s="324"/>
      <c r="K247" s="324"/>
      <c r="L247" s="324"/>
      <c r="M247" s="324"/>
      <c r="N247" s="324"/>
      <c r="O247" s="324"/>
      <c r="P247" s="324"/>
      <c r="Q247" s="324"/>
      <c r="R247" s="324"/>
      <c r="S247" s="324"/>
      <c r="T247" s="324"/>
      <c r="U247" s="324"/>
    </row>
    <row r="248" spans="6:21" x14ac:dyDescent="0.35">
      <c r="F248" s="324"/>
      <c r="G248" s="324"/>
      <c r="H248" s="324"/>
      <c r="I248" s="324"/>
      <c r="J248" s="324"/>
      <c r="K248" s="324"/>
      <c r="L248" s="324"/>
      <c r="M248" s="324"/>
      <c r="N248" s="324"/>
      <c r="O248" s="324"/>
      <c r="P248" s="324"/>
      <c r="Q248" s="324"/>
      <c r="R248" s="324"/>
      <c r="S248" s="324"/>
      <c r="T248" s="324"/>
      <c r="U248" s="324"/>
    </row>
    <row r="249" spans="6:21" x14ac:dyDescent="0.35">
      <c r="F249" s="324"/>
      <c r="G249" s="324"/>
      <c r="H249" s="324"/>
      <c r="I249" s="324"/>
      <c r="J249" s="324"/>
      <c r="K249" s="324"/>
      <c r="L249" s="324"/>
      <c r="M249" s="324"/>
      <c r="N249" s="324"/>
      <c r="O249" s="324"/>
      <c r="P249" s="324"/>
      <c r="Q249" s="324"/>
      <c r="R249" s="324"/>
      <c r="S249" s="324"/>
      <c r="T249" s="324"/>
      <c r="U249" s="324"/>
    </row>
    <row r="250" spans="6:21" x14ac:dyDescent="0.35">
      <c r="F250" s="324"/>
      <c r="G250" s="324"/>
      <c r="H250" s="324"/>
      <c r="I250" s="324"/>
      <c r="J250" s="324"/>
      <c r="K250" s="324"/>
      <c r="L250" s="324"/>
      <c r="M250" s="324"/>
      <c r="N250" s="324"/>
      <c r="O250" s="324"/>
      <c r="P250" s="324"/>
      <c r="Q250" s="324"/>
      <c r="R250" s="324"/>
      <c r="S250" s="324"/>
      <c r="T250" s="324"/>
      <c r="U250" s="324"/>
    </row>
    <row r="251" spans="6:21" x14ac:dyDescent="0.35">
      <c r="F251" s="324"/>
      <c r="G251" s="324"/>
      <c r="H251" s="324"/>
      <c r="I251" s="324"/>
      <c r="J251" s="324"/>
      <c r="K251" s="324"/>
      <c r="L251" s="324"/>
      <c r="M251" s="324"/>
      <c r="N251" s="324"/>
      <c r="O251" s="324"/>
      <c r="P251" s="324"/>
      <c r="Q251" s="324"/>
      <c r="R251" s="324"/>
      <c r="S251" s="324"/>
      <c r="T251" s="324"/>
      <c r="U251" s="324"/>
    </row>
    <row r="252" spans="6:21" x14ac:dyDescent="0.35">
      <c r="F252" s="324"/>
      <c r="G252" s="324"/>
      <c r="H252" s="324"/>
      <c r="I252" s="324"/>
      <c r="J252" s="324"/>
      <c r="K252" s="324"/>
      <c r="L252" s="324"/>
      <c r="M252" s="324"/>
      <c r="N252" s="324"/>
      <c r="O252" s="324"/>
      <c r="P252" s="324"/>
      <c r="Q252" s="324"/>
      <c r="R252" s="324"/>
      <c r="S252" s="324"/>
      <c r="T252" s="324"/>
      <c r="U252" s="324"/>
    </row>
    <row r="253" spans="6:21" x14ac:dyDescent="0.35">
      <c r="F253" s="324"/>
      <c r="G253" s="324"/>
      <c r="H253" s="324"/>
      <c r="I253" s="324"/>
      <c r="J253" s="324"/>
      <c r="K253" s="324"/>
      <c r="L253" s="324"/>
      <c r="M253" s="324"/>
      <c r="N253" s="324"/>
      <c r="O253" s="324"/>
      <c r="P253" s="324"/>
      <c r="Q253" s="324"/>
      <c r="R253" s="324"/>
      <c r="S253" s="324"/>
      <c r="T253" s="324"/>
      <c r="U253" s="324"/>
    </row>
    <row r="254" spans="6:21" x14ac:dyDescent="0.35">
      <c r="F254" s="324"/>
      <c r="G254" s="324"/>
      <c r="H254" s="324"/>
      <c r="I254" s="324"/>
      <c r="J254" s="324"/>
      <c r="K254" s="324"/>
      <c r="L254" s="324"/>
      <c r="M254" s="324"/>
      <c r="N254" s="324"/>
      <c r="O254" s="324"/>
      <c r="P254" s="324"/>
      <c r="Q254" s="324"/>
      <c r="R254" s="324"/>
      <c r="S254" s="324"/>
      <c r="T254" s="324"/>
      <c r="U254" s="324"/>
    </row>
    <row r="255" spans="6:21" x14ac:dyDescent="0.35">
      <c r="F255" s="324"/>
      <c r="G255" s="324"/>
      <c r="H255" s="324"/>
      <c r="I255" s="324"/>
      <c r="J255" s="324"/>
      <c r="K255" s="324"/>
      <c r="L255" s="324"/>
      <c r="M255" s="324"/>
      <c r="N255" s="324"/>
      <c r="O255" s="324"/>
      <c r="P255" s="324"/>
      <c r="Q255" s="324"/>
      <c r="R255" s="324"/>
      <c r="S255" s="324"/>
      <c r="T255" s="324"/>
      <c r="U255" s="324"/>
    </row>
    <row r="256" spans="6:21" x14ac:dyDescent="0.35">
      <c r="F256" s="324"/>
      <c r="G256" s="324"/>
      <c r="H256" s="324"/>
      <c r="I256" s="324"/>
      <c r="J256" s="324"/>
      <c r="K256" s="324"/>
      <c r="L256" s="324"/>
      <c r="M256" s="324"/>
      <c r="N256" s="324"/>
      <c r="O256" s="324"/>
      <c r="P256" s="324"/>
      <c r="Q256" s="324"/>
      <c r="R256" s="324"/>
      <c r="S256" s="324"/>
      <c r="T256" s="324"/>
      <c r="U256" s="324"/>
    </row>
    <row r="257" spans="6:21" x14ac:dyDescent="0.35">
      <c r="F257" s="324"/>
      <c r="G257" s="324"/>
      <c r="H257" s="324"/>
      <c r="I257" s="324"/>
      <c r="J257" s="324"/>
      <c r="K257" s="324"/>
      <c r="L257" s="324"/>
      <c r="M257" s="324"/>
      <c r="N257" s="324"/>
      <c r="O257" s="324"/>
      <c r="P257" s="324"/>
      <c r="Q257" s="324"/>
      <c r="R257" s="324"/>
      <c r="S257" s="324"/>
      <c r="T257" s="324"/>
      <c r="U257" s="324"/>
    </row>
    <row r="258" spans="6:21" x14ac:dyDescent="0.35">
      <c r="F258" s="324"/>
      <c r="G258" s="324"/>
      <c r="H258" s="324"/>
      <c r="I258" s="324"/>
      <c r="J258" s="324"/>
      <c r="K258" s="324"/>
      <c r="L258" s="324"/>
      <c r="M258" s="324"/>
      <c r="N258" s="324"/>
      <c r="O258" s="324"/>
      <c r="P258" s="324"/>
      <c r="Q258" s="324"/>
      <c r="R258" s="324"/>
      <c r="S258" s="324"/>
      <c r="T258" s="324"/>
      <c r="U258" s="324"/>
    </row>
    <row r="259" spans="6:21" x14ac:dyDescent="0.35">
      <c r="F259" s="324"/>
      <c r="G259" s="324"/>
      <c r="H259" s="324"/>
      <c r="I259" s="324"/>
      <c r="J259" s="324"/>
      <c r="K259" s="324"/>
      <c r="L259" s="324"/>
      <c r="M259" s="324"/>
      <c r="N259" s="324"/>
      <c r="O259" s="324"/>
      <c r="P259" s="324"/>
      <c r="Q259" s="324"/>
      <c r="R259" s="324"/>
      <c r="S259" s="324"/>
      <c r="T259" s="324"/>
      <c r="U259" s="324"/>
    </row>
    <row r="260" spans="6:21" x14ac:dyDescent="0.35">
      <c r="F260" s="324"/>
      <c r="G260" s="324"/>
      <c r="H260" s="324"/>
      <c r="I260" s="324"/>
      <c r="J260" s="324"/>
      <c r="K260" s="324"/>
      <c r="L260" s="324"/>
      <c r="M260" s="324"/>
      <c r="N260" s="324"/>
      <c r="O260" s="324"/>
      <c r="P260" s="324"/>
      <c r="Q260" s="324"/>
      <c r="R260" s="324"/>
      <c r="S260" s="324"/>
      <c r="T260" s="324"/>
      <c r="U260" s="324"/>
    </row>
    <row r="261" spans="6:21" x14ac:dyDescent="0.35">
      <c r="F261" s="324"/>
      <c r="G261" s="324"/>
      <c r="H261" s="324"/>
      <c r="I261" s="324"/>
      <c r="J261" s="324"/>
      <c r="K261" s="324"/>
      <c r="L261" s="324"/>
      <c r="M261" s="324"/>
      <c r="N261" s="324"/>
      <c r="O261" s="324"/>
      <c r="P261" s="324"/>
      <c r="Q261" s="324"/>
      <c r="R261" s="324"/>
      <c r="S261" s="324"/>
      <c r="T261" s="324"/>
      <c r="U261" s="324"/>
    </row>
    <row r="262" spans="6:21" x14ac:dyDescent="0.35">
      <c r="F262" s="324"/>
      <c r="G262" s="324"/>
      <c r="H262" s="324"/>
      <c r="I262" s="324"/>
      <c r="J262" s="324"/>
      <c r="K262" s="324"/>
      <c r="L262" s="324"/>
      <c r="M262" s="324"/>
      <c r="N262" s="324"/>
      <c r="O262" s="324"/>
      <c r="P262" s="324"/>
      <c r="Q262" s="324"/>
      <c r="R262" s="324"/>
      <c r="S262" s="324"/>
      <c r="T262" s="324"/>
      <c r="U262" s="324"/>
    </row>
    <row r="263" spans="6:21" x14ac:dyDescent="0.35">
      <c r="F263" s="324"/>
      <c r="G263" s="324"/>
      <c r="H263" s="324"/>
      <c r="I263" s="324"/>
      <c r="J263" s="324"/>
      <c r="K263" s="324"/>
      <c r="L263" s="324"/>
      <c r="M263" s="324"/>
      <c r="N263" s="324"/>
      <c r="O263" s="324"/>
      <c r="P263" s="324"/>
      <c r="Q263" s="324"/>
      <c r="R263" s="324"/>
      <c r="S263" s="324"/>
      <c r="T263" s="324"/>
      <c r="U263" s="324"/>
    </row>
    <row r="264" spans="6:21" x14ac:dyDescent="0.35">
      <c r="F264" s="324"/>
      <c r="G264" s="324"/>
      <c r="H264" s="324"/>
      <c r="I264" s="324"/>
      <c r="J264" s="324"/>
      <c r="K264" s="324"/>
      <c r="L264" s="324"/>
      <c r="M264" s="324"/>
      <c r="N264" s="324"/>
      <c r="O264" s="324"/>
      <c r="P264" s="324"/>
      <c r="Q264" s="324"/>
      <c r="R264" s="324"/>
      <c r="S264" s="324"/>
      <c r="T264" s="324"/>
      <c r="U264" s="324"/>
    </row>
    <row r="265" spans="6:21" x14ac:dyDescent="0.35">
      <c r="F265" s="324"/>
      <c r="G265" s="324"/>
      <c r="H265" s="324"/>
      <c r="I265" s="324"/>
      <c r="J265" s="324"/>
      <c r="K265" s="324"/>
      <c r="L265" s="324"/>
      <c r="M265" s="324"/>
      <c r="N265" s="324"/>
      <c r="O265" s="324"/>
      <c r="P265" s="324"/>
      <c r="Q265" s="324"/>
      <c r="R265" s="324"/>
      <c r="S265" s="324"/>
      <c r="T265" s="324"/>
      <c r="U265" s="324"/>
    </row>
    <row r="266" spans="6:21" x14ac:dyDescent="0.35">
      <c r="F266" s="324"/>
      <c r="G266" s="324"/>
      <c r="H266" s="324"/>
      <c r="I266" s="324"/>
      <c r="J266" s="324"/>
      <c r="K266" s="324"/>
      <c r="L266" s="324"/>
      <c r="M266" s="324"/>
      <c r="N266" s="324"/>
      <c r="O266" s="324"/>
      <c r="P266" s="324"/>
      <c r="Q266" s="324"/>
      <c r="R266" s="324"/>
      <c r="S266" s="324"/>
      <c r="T266" s="324"/>
      <c r="U266" s="324"/>
    </row>
    <row r="267" spans="6:21" x14ac:dyDescent="0.35">
      <c r="F267" s="324"/>
      <c r="G267" s="324"/>
      <c r="H267" s="324"/>
      <c r="I267" s="324"/>
      <c r="J267" s="324"/>
      <c r="K267" s="324"/>
      <c r="L267" s="324"/>
      <c r="M267" s="324"/>
      <c r="N267" s="324"/>
      <c r="O267" s="324"/>
      <c r="P267" s="324"/>
      <c r="Q267" s="324"/>
      <c r="R267" s="324"/>
      <c r="S267" s="324"/>
      <c r="T267" s="324"/>
      <c r="U267" s="324"/>
    </row>
    <row r="268" spans="6:21" x14ac:dyDescent="0.35">
      <c r="F268" s="324"/>
      <c r="G268" s="324"/>
      <c r="H268" s="324"/>
      <c r="I268" s="324"/>
      <c r="J268" s="324"/>
      <c r="K268" s="324"/>
      <c r="L268" s="324"/>
      <c r="M268" s="324"/>
      <c r="N268" s="324"/>
      <c r="O268" s="324"/>
      <c r="P268" s="324"/>
      <c r="Q268" s="324"/>
      <c r="R268" s="324"/>
      <c r="S268" s="324"/>
      <c r="T268" s="324"/>
      <c r="U268" s="324"/>
    </row>
    <row r="269" spans="6:21" x14ac:dyDescent="0.35">
      <c r="F269" s="324"/>
      <c r="G269" s="324"/>
      <c r="H269" s="324"/>
      <c r="I269" s="324"/>
      <c r="J269" s="324"/>
      <c r="K269" s="324"/>
      <c r="L269" s="324"/>
      <c r="M269" s="324"/>
      <c r="N269" s="324"/>
      <c r="O269" s="324"/>
      <c r="P269" s="324"/>
      <c r="Q269" s="324"/>
      <c r="R269" s="324"/>
      <c r="S269" s="324"/>
      <c r="T269" s="324"/>
      <c r="U269" s="324"/>
    </row>
    <row r="270" spans="6:21" x14ac:dyDescent="0.35">
      <c r="F270" s="324"/>
      <c r="G270" s="324"/>
      <c r="H270" s="324"/>
      <c r="I270" s="324"/>
      <c r="J270" s="324"/>
      <c r="K270" s="324"/>
      <c r="L270" s="324"/>
      <c r="M270" s="324"/>
      <c r="N270" s="324"/>
      <c r="O270" s="324"/>
      <c r="P270" s="324"/>
      <c r="Q270" s="324"/>
      <c r="R270" s="324"/>
      <c r="S270" s="324"/>
      <c r="T270" s="324"/>
      <c r="U270" s="324"/>
    </row>
    <row r="271" spans="6:21" x14ac:dyDescent="0.35">
      <c r="F271" s="324"/>
      <c r="G271" s="324"/>
      <c r="H271" s="324"/>
      <c r="I271" s="324"/>
      <c r="J271" s="324"/>
      <c r="K271" s="324"/>
      <c r="L271" s="324"/>
      <c r="M271" s="324"/>
      <c r="N271" s="324"/>
      <c r="O271" s="324"/>
      <c r="P271" s="324"/>
      <c r="Q271" s="324"/>
      <c r="R271" s="324"/>
      <c r="S271" s="324"/>
      <c r="T271" s="324"/>
      <c r="U271" s="324"/>
    </row>
    <row r="272" spans="6:21" x14ac:dyDescent="0.35">
      <c r="F272" s="324"/>
      <c r="G272" s="324"/>
      <c r="H272" s="324"/>
      <c r="I272" s="324"/>
      <c r="J272" s="324"/>
      <c r="K272" s="324"/>
      <c r="L272" s="324"/>
      <c r="M272" s="324"/>
      <c r="N272" s="324"/>
      <c r="O272" s="324"/>
      <c r="P272" s="324"/>
      <c r="Q272" s="324"/>
      <c r="R272" s="324"/>
      <c r="S272" s="324"/>
      <c r="T272" s="324"/>
      <c r="U272" s="324"/>
    </row>
    <row r="273" spans="6:21" x14ac:dyDescent="0.35">
      <c r="F273" s="324"/>
      <c r="G273" s="324"/>
      <c r="H273" s="324"/>
      <c r="I273" s="324"/>
      <c r="J273" s="324"/>
      <c r="K273" s="324"/>
      <c r="L273" s="324"/>
      <c r="M273" s="324"/>
      <c r="N273" s="324"/>
      <c r="O273" s="324"/>
      <c r="P273" s="324"/>
      <c r="Q273" s="324"/>
      <c r="R273" s="324"/>
      <c r="S273" s="324"/>
      <c r="T273" s="324"/>
      <c r="U273" s="324"/>
    </row>
    <row r="274" spans="6:21" x14ac:dyDescent="0.35">
      <c r="F274" s="324"/>
      <c r="G274" s="324"/>
      <c r="H274" s="324"/>
      <c r="I274" s="324"/>
      <c r="J274" s="324"/>
      <c r="K274" s="324"/>
      <c r="L274" s="324"/>
      <c r="M274" s="324"/>
      <c r="N274" s="324"/>
      <c r="O274" s="324"/>
      <c r="P274" s="324"/>
      <c r="Q274" s="324"/>
      <c r="R274" s="324"/>
      <c r="S274" s="324"/>
      <c r="T274" s="324"/>
      <c r="U274" s="324"/>
    </row>
    <row r="275" spans="6:21" x14ac:dyDescent="0.35">
      <c r="F275" s="324"/>
      <c r="G275" s="324"/>
      <c r="H275" s="324"/>
      <c r="I275" s="324"/>
      <c r="J275" s="324"/>
      <c r="K275" s="324"/>
      <c r="L275" s="324"/>
      <c r="M275" s="324"/>
      <c r="N275" s="324"/>
      <c r="O275" s="324"/>
      <c r="P275" s="324"/>
      <c r="Q275" s="324"/>
      <c r="R275" s="324"/>
      <c r="S275" s="324"/>
      <c r="T275" s="324"/>
      <c r="U275" s="324"/>
    </row>
    <row r="276" spans="6:21" x14ac:dyDescent="0.35">
      <c r="F276" s="324"/>
      <c r="G276" s="324"/>
      <c r="H276" s="324"/>
      <c r="I276" s="324"/>
      <c r="J276" s="324"/>
      <c r="K276" s="324"/>
      <c r="L276" s="324"/>
      <c r="M276" s="324"/>
      <c r="N276" s="324"/>
      <c r="O276" s="324"/>
      <c r="P276" s="324"/>
      <c r="Q276" s="324"/>
      <c r="R276" s="324"/>
      <c r="S276" s="324"/>
      <c r="T276" s="324"/>
      <c r="U276" s="324"/>
    </row>
    <row r="277" spans="6:21" x14ac:dyDescent="0.35">
      <c r="F277" s="324"/>
      <c r="G277" s="324"/>
      <c r="H277" s="324"/>
      <c r="I277" s="324"/>
      <c r="J277" s="324"/>
      <c r="K277" s="324"/>
      <c r="L277" s="324"/>
      <c r="M277" s="324"/>
      <c r="N277" s="324"/>
      <c r="O277" s="324"/>
      <c r="P277" s="324"/>
      <c r="Q277" s="324"/>
      <c r="R277" s="324"/>
      <c r="S277" s="324"/>
      <c r="T277" s="324"/>
      <c r="U277" s="324"/>
    </row>
    <row r="278" spans="6:21" x14ac:dyDescent="0.35">
      <c r="F278" s="324"/>
      <c r="G278" s="324"/>
      <c r="H278" s="324"/>
      <c r="I278" s="324"/>
      <c r="J278" s="324"/>
      <c r="K278" s="324"/>
      <c r="L278" s="324"/>
      <c r="M278" s="324"/>
      <c r="N278" s="324"/>
      <c r="O278" s="324"/>
      <c r="P278" s="324"/>
      <c r="Q278" s="324"/>
      <c r="R278" s="324"/>
      <c r="S278" s="324"/>
      <c r="T278" s="324"/>
      <c r="U278" s="324"/>
    </row>
    <row r="279" spans="6:21" x14ac:dyDescent="0.35">
      <c r="F279" s="324"/>
      <c r="G279" s="324"/>
      <c r="H279" s="324"/>
      <c r="I279" s="324"/>
      <c r="J279" s="324"/>
      <c r="K279" s="324"/>
      <c r="L279" s="324"/>
      <c r="M279" s="324"/>
      <c r="N279" s="324"/>
      <c r="O279" s="324"/>
      <c r="P279" s="324"/>
      <c r="Q279" s="324"/>
      <c r="R279" s="324"/>
      <c r="S279" s="324"/>
      <c r="T279" s="324"/>
      <c r="U279" s="324"/>
    </row>
    <row r="280" spans="6:21" x14ac:dyDescent="0.35">
      <c r="F280" s="324"/>
      <c r="G280" s="324"/>
      <c r="H280" s="324"/>
      <c r="I280" s="324"/>
      <c r="J280" s="324"/>
      <c r="K280" s="324"/>
      <c r="L280" s="324"/>
      <c r="M280" s="324"/>
      <c r="N280" s="324"/>
      <c r="O280" s="324"/>
      <c r="P280" s="324"/>
      <c r="Q280" s="324"/>
      <c r="R280" s="324"/>
      <c r="S280" s="324"/>
      <c r="T280" s="324"/>
      <c r="U280" s="324"/>
    </row>
    <row r="281" spans="6:21" x14ac:dyDescent="0.35">
      <c r="F281" s="324"/>
      <c r="G281" s="324"/>
      <c r="H281" s="324"/>
      <c r="I281" s="324"/>
      <c r="J281" s="324"/>
      <c r="K281" s="324"/>
      <c r="L281" s="324"/>
      <c r="M281" s="324"/>
      <c r="N281" s="324"/>
      <c r="O281" s="324"/>
      <c r="P281" s="324"/>
      <c r="Q281" s="324"/>
      <c r="R281" s="324"/>
      <c r="S281" s="324"/>
      <c r="T281" s="324"/>
      <c r="U281" s="324"/>
    </row>
    <row r="282" spans="6:21" x14ac:dyDescent="0.35">
      <c r="F282" s="324"/>
      <c r="G282" s="324"/>
      <c r="H282" s="324"/>
      <c r="I282" s="324"/>
      <c r="J282" s="324"/>
      <c r="K282" s="324"/>
      <c r="L282" s="324"/>
      <c r="M282" s="324"/>
      <c r="N282" s="324"/>
      <c r="O282" s="324"/>
      <c r="P282" s="324"/>
      <c r="Q282" s="324"/>
      <c r="R282" s="324"/>
      <c r="S282" s="324"/>
      <c r="T282" s="324"/>
      <c r="U282" s="324"/>
    </row>
    <row r="283" spans="6:21" x14ac:dyDescent="0.35">
      <c r="F283" s="324"/>
      <c r="G283" s="324"/>
      <c r="H283" s="324"/>
      <c r="I283" s="324"/>
      <c r="J283" s="324"/>
      <c r="K283" s="324"/>
      <c r="L283" s="324"/>
      <c r="M283" s="324"/>
      <c r="N283" s="324"/>
      <c r="O283" s="324"/>
      <c r="P283" s="324"/>
      <c r="Q283" s="324"/>
      <c r="R283" s="324"/>
      <c r="S283" s="324"/>
      <c r="T283" s="324"/>
      <c r="U283" s="324"/>
    </row>
    <row r="284" spans="6:21" x14ac:dyDescent="0.35">
      <c r="F284" s="324"/>
      <c r="G284" s="324"/>
      <c r="H284" s="324"/>
      <c r="I284" s="324"/>
      <c r="J284" s="324"/>
      <c r="K284" s="324"/>
      <c r="L284" s="324"/>
      <c r="M284" s="324"/>
      <c r="N284" s="324"/>
      <c r="O284" s="324"/>
      <c r="P284" s="324"/>
      <c r="Q284" s="324"/>
      <c r="R284" s="324"/>
      <c r="S284" s="324"/>
      <c r="T284" s="324"/>
      <c r="U284" s="324"/>
    </row>
    <row r="285" spans="6:21" x14ac:dyDescent="0.35">
      <c r="F285" s="324"/>
      <c r="G285" s="324"/>
      <c r="H285" s="324"/>
      <c r="I285" s="324"/>
      <c r="J285" s="324"/>
      <c r="K285" s="324"/>
      <c r="L285" s="324"/>
      <c r="M285" s="324"/>
      <c r="N285" s="324"/>
      <c r="O285" s="324"/>
      <c r="P285" s="324"/>
      <c r="Q285" s="324"/>
      <c r="R285" s="324"/>
      <c r="S285" s="324"/>
      <c r="T285" s="324"/>
      <c r="U285" s="324"/>
    </row>
    <row r="286" spans="6:21" x14ac:dyDescent="0.35">
      <c r="F286" s="324"/>
      <c r="G286" s="324"/>
      <c r="H286" s="324"/>
      <c r="I286" s="324"/>
      <c r="J286" s="324"/>
      <c r="K286" s="324"/>
      <c r="L286" s="324"/>
      <c r="M286" s="324"/>
      <c r="N286" s="324"/>
      <c r="O286" s="324"/>
      <c r="P286" s="324"/>
      <c r="Q286" s="324"/>
      <c r="R286" s="324"/>
      <c r="S286" s="324"/>
      <c r="T286" s="324"/>
      <c r="U286" s="324"/>
    </row>
    <row r="287" spans="6:21" x14ac:dyDescent="0.35">
      <c r="F287" s="324"/>
      <c r="G287" s="324"/>
      <c r="H287" s="324"/>
      <c r="I287" s="324"/>
      <c r="J287" s="324"/>
      <c r="K287" s="324"/>
      <c r="L287" s="324"/>
      <c r="M287" s="324"/>
      <c r="N287" s="324"/>
      <c r="O287" s="324"/>
      <c r="P287" s="324"/>
      <c r="Q287" s="324"/>
      <c r="R287" s="324"/>
      <c r="S287" s="324"/>
      <c r="T287" s="324"/>
      <c r="U287" s="324"/>
    </row>
    <row r="288" spans="6:21" x14ac:dyDescent="0.35">
      <c r="F288" s="324"/>
      <c r="G288" s="324"/>
      <c r="H288" s="324"/>
      <c r="I288" s="324"/>
      <c r="J288" s="324"/>
      <c r="K288" s="324"/>
      <c r="L288" s="324"/>
      <c r="M288" s="324"/>
      <c r="N288" s="324"/>
      <c r="O288" s="324"/>
      <c r="P288" s="324"/>
      <c r="Q288" s="324"/>
      <c r="R288" s="324"/>
      <c r="S288" s="324"/>
      <c r="T288" s="324"/>
      <c r="U288" s="324"/>
    </row>
    <row r="289" spans="6:21" x14ac:dyDescent="0.35">
      <c r="F289" s="324"/>
      <c r="G289" s="324"/>
      <c r="H289" s="324"/>
      <c r="I289" s="324"/>
      <c r="J289" s="324"/>
      <c r="K289" s="324"/>
      <c r="L289" s="324"/>
      <c r="M289" s="324"/>
      <c r="N289" s="324"/>
      <c r="O289" s="324"/>
      <c r="P289" s="324"/>
      <c r="Q289" s="324"/>
      <c r="R289" s="324"/>
      <c r="S289" s="324"/>
      <c r="T289" s="324"/>
      <c r="U289" s="324"/>
    </row>
    <row r="290" spans="6:21" x14ac:dyDescent="0.35">
      <c r="F290" s="324"/>
      <c r="G290" s="324"/>
      <c r="H290" s="324"/>
      <c r="I290" s="324"/>
      <c r="J290" s="324"/>
      <c r="K290" s="324"/>
      <c r="L290" s="324"/>
      <c r="M290" s="324"/>
      <c r="N290" s="324"/>
      <c r="O290" s="324"/>
      <c r="P290" s="324"/>
      <c r="Q290" s="324"/>
      <c r="R290" s="324"/>
      <c r="S290" s="324"/>
      <c r="T290" s="324"/>
      <c r="U290" s="324"/>
    </row>
    <row r="291" spans="6:21" x14ac:dyDescent="0.35">
      <c r="F291" s="324"/>
      <c r="G291" s="324"/>
      <c r="H291" s="324"/>
      <c r="I291" s="324"/>
      <c r="J291" s="324"/>
      <c r="K291" s="324"/>
      <c r="L291" s="324"/>
      <c r="M291" s="324"/>
      <c r="N291" s="324"/>
      <c r="O291" s="324"/>
      <c r="P291" s="324"/>
      <c r="Q291" s="324"/>
      <c r="R291" s="324"/>
      <c r="S291" s="324"/>
      <c r="T291" s="324"/>
      <c r="U291" s="324"/>
    </row>
    <row r="292" spans="6:21" x14ac:dyDescent="0.35">
      <c r="F292" s="324"/>
      <c r="G292" s="324"/>
      <c r="H292" s="324"/>
      <c r="I292" s="324"/>
      <c r="J292" s="324"/>
      <c r="K292" s="324"/>
      <c r="L292" s="324"/>
      <c r="M292" s="324"/>
      <c r="N292" s="324"/>
      <c r="O292" s="324"/>
      <c r="P292" s="324"/>
      <c r="Q292" s="324"/>
      <c r="R292" s="324"/>
      <c r="S292" s="324"/>
      <c r="T292" s="324"/>
      <c r="U292" s="324"/>
    </row>
    <row r="293" spans="6:21" x14ac:dyDescent="0.35">
      <c r="F293" s="324"/>
      <c r="G293" s="324"/>
      <c r="H293" s="324"/>
      <c r="I293" s="324"/>
      <c r="J293" s="324"/>
      <c r="K293" s="324"/>
      <c r="L293" s="324"/>
      <c r="M293" s="324"/>
      <c r="N293" s="324"/>
      <c r="O293" s="324"/>
      <c r="P293" s="324"/>
      <c r="Q293" s="324"/>
      <c r="R293" s="324"/>
      <c r="S293" s="324"/>
      <c r="T293" s="324"/>
      <c r="U293" s="324"/>
    </row>
    <row r="294" spans="6:21" x14ac:dyDescent="0.35">
      <c r="F294" s="324"/>
      <c r="G294" s="324"/>
      <c r="H294" s="324"/>
      <c r="I294" s="324"/>
      <c r="J294" s="324"/>
      <c r="K294" s="324"/>
      <c r="L294" s="324"/>
      <c r="M294" s="324"/>
      <c r="N294" s="324"/>
      <c r="O294" s="324"/>
      <c r="P294" s="324"/>
      <c r="Q294" s="324"/>
      <c r="R294" s="324"/>
      <c r="S294" s="324"/>
      <c r="T294" s="324"/>
      <c r="U294" s="324"/>
    </row>
    <row r="295" spans="6:21" x14ac:dyDescent="0.35">
      <c r="F295" s="324"/>
      <c r="G295" s="324"/>
      <c r="H295" s="324"/>
      <c r="I295" s="324"/>
      <c r="J295" s="324"/>
      <c r="K295" s="324"/>
      <c r="L295" s="324"/>
      <c r="M295" s="324"/>
      <c r="N295" s="324"/>
      <c r="O295" s="324"/>
      <c r="P295" s="324"/>
      <c r="Q295" s="324"/>
      <c r="R295" s="324"/>
      <c r="S295" s="324"/>
      <c r="T295" s="324"/>
      <c r="U295" s="324"/>
    </row>
    <row r="296" spans="6:21" x14ac:dyDescent="0.35">
      <c r="F296" s="324"/>
      <c r="G296" s="324"/>
      <c r="H296" s="324"/>
      <c r="I296" s="324"/>
      <c r="J296" s="324"/>
      <c r="K296" s="324"/>
      <c r="L296" s="324"/>
      <c r="M296" s="324"/>
      <c r="N296" s="324"/>
      <c r="O296" s="324"/>
      <c r="P296" s="324"/>
      <c r="Q296" s="324"/>
      <c r="R296" s="324"/>
      <c r="S296" s="324"/>
      <c r="T296" s="324"/>
      <c r="U296" s="324"/>
    </row>
    <row r="297" spans="6:21" x14ac:dyDescent="0.35">
      <c r="F297" s="324"/>
      <c r="G297" s="324"/>
      <c r="H297" s="324"/>
      <c r="I297" s="324"/>
      <c r="J297" s="324"/>
      <c r="K297" s="324"/>
      <c r="L297" s="324"/>
      <c r="M297" s="324"/>
      <c r="N297" s="324"/>
      <c r="O297" s="324"/>
      <c r="P297" s="324"/>
      <c r="Q297" s="324"/>
      <c r="R297" s="324"/>
      <c r="S297" s="324"/>
      <c r="T297" s="324"/>
      <c r="U297" s="324"/>
    </row>
    <row r="298" spans="6:21" x14ac:dyDescent="0.35">
      <c r="F298" s="324"/>
      <c r="G298" s="324"/>
      <c r="H298" s="324"/>
      <c r="I298" s="324"/>
      <c r="J298" s="324"/>
      <c r="K298" s="324"/>
      <c r="L298" s="324"/>
      <c r="M298" s="324"/>
      <c r="N298" s="324"/>
      <c r="O298" s="324"/>
      <c r="P298" s="324"/>
      <c r="Q298" s="324"/>
      <c r="R298" s="324"/>
      <c r="S298" s="324"/>
      <c r="T298" s="324"/>
      <c r="U298" s="324"/>
    </row>
    <row r="299" spans="6:21" x14ac:dyDescent="0.35">
      <c r="F299" s="324"/>
      <c r="G299" s="324"/>
      <c r="H299" s="324"/>
      <c r="I299" s="324"/>
      <c r="J299" s="324"/>
      <c r="K299" s="324"/>
      <c r="L299" s="324"/>
      <c r="M299" s="324"/>
      <c r="N299" s="324"/>
      <c r="O299" s="324"/>
      <c r="P299" s="324"/>
      <c r="Q299" s="324"/>
      <c r="R299" s="324"/>
      <c r="S299" s="324"/>
      <c r="T299" s="324"/>
      <c r="U299" s="324"/>
    </row>
    <row r="300" spans="6:21" x14ac:dyDescent="0.35">
      <c r="F300" s="324"/>
      <c r="G300" s="324"/>
      <c r="H300" s="324"/>
      <c r="I300" s="324"/>
      <c r="J300" s="324"/>
      <c r="K300" s="324"/>
      <c r="L300" s="324"/>
      <c r="M300" s="324"/>
      <c r="N300" s="324"/>
      <c r="O300" s="324"/>
      <c r="P300" s="324"/>
      <c r="Q300" s="324"/>
      <c r="R300" s="324"/>
      <c r="S300" s="324"/>
      <c r="T300" s="324"/>
      <c r="U300" s="324"/>
    </row>
    <row r="301" spans="6:21" x14ac:dyDescent="0.35">
      <c r="F301" s="324"/>
      <c r="G301" s="324"/>
      <c r="H301" s="324"/>
      <c r="I301" s="324"/>
      <c r="J301" s="324"/>
      <c r="K301" s="324"/>
      <c r="L301" s="324"/>
      <c r="M301" s="324"/>
      <c r="N301" s="324"/>
      <c r="O301" s="324"/>
      <c r="P301" s="324"/>
      <c r="Q301" s="324"/>
      <c r="R301" s="324"/>
      <c r="S301" s="324"/>
      <c r="T301" s="324"/>
      <c r="U301" s="324"/>
    </row>
    <row r="302" spans="6:21" x14ac:dyDescent="0.35">
      <c r="F302" s="324"/>
      <c r="G302" s="324"/>
      <c r="H302" s="324"/>
      <c r="I302" s="324"/>
      <c r="J302" s="324"/>
      <c r="K302" s="324"/>
      <c r="L302" s="324"/>
      <c r="M302" s="324"/>
      <c r="N302" s="324"/>
      <c r="O302" s="324"/>
      <c r="P302" s="324"/>
      <c r="Q302" s="324"/>
      <c r="R302" s="324"/>
      <c r="S302" s="324"/>
      <c r="T302" s="324"/>
      <c r="U302" s="324"/>
    </row>
    <row r="303" spans="6:21" x14ac:dyDescent="0.35">
      <c r="F303" s="324"/>
      <c r="G303" s="324"/>
      <c r="H303" s="324"/>
      <c r="I303" s="324"/>
      <c r="J303" s="324"/>
      <c r="K303" s="324"/>
      <c r="L303" s="324"/>
      <c r="M303" s="324"/>
      <c r="N303" s="324"/>
      <c r="O303" s="324"/>
      <c r="P303" s="324"/>
      <c r="Q303" s="324"/>
      <c r="R303" s="324"/>
      <c r="S303" s="324"/>
      <c r="T303" s="324"/>
      <c r="U303" s="324"/>
    </row>
    <row r="304" spans="6:21" x14ac:dyDescent="0.35">
      <c r="F304" s="324"/>
      <c r="G304" s="324"/>
      <c r="H304" s="324"/>
      <c r="I304" s="324"/>
      <c r="J304" s="324"/>
      <c r="K304" s="324"/>
      <c r="L304" s="324"/>
      <c r="M304" s="324"/>
      <c r="N304" s="324"/>
      <c r="O304" s="324"/>
      <c r="P304" s="324"/>
      <c r="Q304" s="324"/>
      <c r="R304" s="324"/>
      <c r="S304" s="324"/>
      <c r="T304" s="324"/>
      <c r="U304" s="324"/>
    </row>
    <row r="305" spans="6:21" x14ac:dyDescent="0.35">
      <c r="F305" s="324"/>
      <c r="G305" s="324"/>
      <c r="H305" s="324"/>
      <c r="I305" s="324"/>
      <c r="J305" s="324"/>
      <c r="K305" s="324"/>
      <c r="L305" s="324"/>
      <c r="M305" s="324"/>
      <c r="N305" s="324"/>
      <c r="O305" s="324"/>
      <c r="P305" s="324"/>
      <c r="Q305" s="324"/>
      <c r="R305" s="324"/>
      <c r="S305" s="324"/>
      <c r="T305" s="324"/>
      <c r="U305" s="324"/>
    </row>
    <row r="306" spans="6:21" x14ac:dyDescent="0.35">
      <c r="F306" s="324"/>
      <c r="G306" s="324"/>
      <c r="H306" s="324"/>
      <c r="I306" s="324"/>
      <c r="J306" s="324"/>
      <c r="K306" s="324"/>
      <c r="L306" s="324"/>
      <c r="M306" s="324"/>
      <c r="N306" s="324"/>
      <c r="O306" s="324"/>
      <c r="P306" s="324"/>
      <c r="Q306" s="324"/>
      <c r="R306" s="324"/>
      <c r="S306" s="324"/>
      <c r="T306" s="324"/>
      <c r="U306" s="324"/>
    </row>
    <row r="307" spans="6:21" x14ac:dyDescent="0.35">
      <c r="F307" s="324"/>
      <c r="G307" s="324"/>
      <c r="H307" s="324"/>
      <c r="I307" s="324"/>
      <c r="J307" s="324"/>
      <c r="K307" s="324"/>
      <c r="L307" s="324"/>
      <c r="M307" s="324"/>
      <c r="N307" s="324"/>
      <c r="O307" s="324"/>
      <c r="P307" s="324"/>
      <c r="Q307" s="324"/>
      <c r="R307" s="324"/>
      <c r="S307" s="324"/>
      <c r="T307" s="324"/>
      <c r="U307" s="324"/>
    </row>
    <row r="308" spans="6:21" x14ac:dyDescent="0.35">
      <c r="F308" s="324"/>
      <c r="G308" s="324"/>
      <c r="H308" s="324"/>
      <c r="I308" s="324"/>
      <c r="J308" s="324"/>
      <c r="K308" s="324"/>
      <c r="L308" s="324"/>
      <c r="M308" s="324"/>
      <c r="N308" s="324"/>
      <c r="O308" s="324"/>
      <c r="P308" s="324"/>
      <c r="Q308" s="324"/>
      <c r="R308" s="324"/>
      <c r="S308" s="324"/>
      <c r="T308" s="324"/>
      <c r="U308" s="324"/>
    </row>
    <row r="309" spans="6:21" x14ac:dyDescent="0.35">
      <c r="F309" s="324"/>
      <c r="G309" s="324"/>
      <c r="H309" s="324"/>
      <c r="I309" s="324"/>
      <c r="J309" s="324"/>
      <c r="K309" s="324"/>
      <c r="L309" s="324"/>
      <c r="M309" s="324"/>
      <c r="N309" s="324"/>
      <c r="O309" s="324"/>
      <c r="P309" s="324"/>
      <c r="Q309" s="324"/>
      <c r="R309" s="324"/>
      <c r="S309" s="324"/>
      <c r="T309" s="324"/>
      <c r="U309" s="324"/>
    </row>
    <row r="310" spans="6:21" x14ac:dyDescent="0.35">
      <c r="F310" s="324"/>
      <c r="G310" s="324"/>
      <c r="H310" s="324"/>
      <c r="I310" s="324"/>
      <c r="J310" s="324"/>
      <c r="K310" s="324"/>
      <c r="L310" s="324"/>
      <c r="M310" s="324"/>
      <c r="N310" s="324"/>
      <c r="O310" s="324"/>
      <c r="P310" s="324"/>
      <c r="Q310" s="324"/>
      <c r="R310" s="324"/>
      <c r="S310" s="324"/>
      <c r="T310" s="324"/>
      <c r="U310" s="324"/>
    </row>
    <row r="311" spans="6:21" x14ac:dyDescent="0.35">
      <c r="F311" s="324"/>
      <c r="G311" s="324"/>
      <c r="H311" s="324"/>
      <c r="I311" s="324"/>
      <c r="J311" s="324"/>
      <c r="K311" s="324"/>
      <c r="L311" s="324"/>
      <c r="M311" s="324"/>
      <c r="N311" s="324"/>
      <c r="O311" s="324"/>
      <c r="P311" s="324"/>
      <c r="Q311" s="324"/>
      <c r="R311" s="324"/>
      <c r="S311" s="324"/>
      <c r="T311" s="324"/>
      <c r="U311" s="324"/>
    </row>
    <row r="312" spans="6:21" x14ac:dyDescent="0.35">
      <c r="F312" s="324"/>
      <c r="G312" s="324"/>
      <c r="H312" s="324"/>
      <c r="I312" s="324"/>
      <c r="J312" s="324"/>
      <c r="K312" s="324"/>
      <c r="L312" s="324"/>
      <c r="M312" s="324"/>
      <c r="N312" s="324"/>
      <c r="O312" s="324"/>
      <c r="P312" s="324"/>
      <c r="Q312" s="324"/>
      <c r="R312" s="324"/>
      <c r="S312" s="324"/>
      <c r="T312" s="324"/>
      <c r="U312" s="324"/>
    </row>
    <row r="313" spans="6:21" x14ac:dyDescent="0.35">
      <c r="F313" s="324"/>
      <c r="G313" s="324"/>
      <c r="H313" s="324"/>
      <c r="I313" s="324"/>
      <c r="J313" s="324"/>
      <c r="K313" s="324"/>
      <c r="L313" s="324"/>
      <c r="M313" s="324"/>
      <c r="N313" s="324"/>
      <c r="O313" s="324"/>
      <c r="P313" s="324"/>
      <c r="Q313" s="324"/>
      <c r="R313" s="324"/>
      <c r="S313" s="324"/>
      <c r="T313" s="324"/>
      <c r="U313" s="324"/>
    </row>
    <row r="314" spans="6:21" x14ac:dyDescent="0.35">
      <c r="F314" s="324"/>
      <c r="G314" s="324"/>
      <c r="H314" s="324"/>
      <c r="I314" s="324"/>
      <c r="J314" s="324"/>
      <c r="K314" s="324"/>
      <c r="L314" s="324"/>
      <c r="M314" s="324"/>
      <c r="N314" s="324"/>
      <c r="O314" s="324"/>
      <c r="P314" s="324"/>
      <c r="Q314" s="324"/>
      <c r="R314" s="324"/>
      <c r="S314" s="324"/>
      <c r="T314" s="324"/>
      <c r="U314" s="324"/>
    </row>
    <row r="315" spans="6:21" x14ac:dyDescent="0.35">
      <c r="F315" s="324"/>
      <c r="G315" s="324"/>
      <c r="H315" s="324"/>
      <c r="I315" s="324"/>
      <c r="J315" s="324"/>
      <c r="K315" s="324"/>
      <c r="L315" s="324"/>
      <c r="M315" s="324"/>
      <c r="N315" s="324"/>
      <c r="O315" s="324"/>
      <c r="P315" s="324"/>
      <c r="Q315" s="324"/>
      <c r="R315" s="324"/>
      <c r="S315" s="324"/>
      <c r="T315" s="324"/>
      <c r="U315" s="324"/>
    </row>
    <row r="316" spans="6:21" x14ac:dyDescent="0.35">
      <c r="F316" s="324"/>
      <c r="G316" s="324"/>
      <c r="H316" s="324"/>
      <c r="I316" s="324"/>
      <c r="J316" s="324"/>
      <c r="K316" s="324"/>
      <c r="L316" s="324"/>
      <c r="M316" s="324"/>
      <c r="N316" s="324"/>
      <c r="O316" s="324"/>
      <c r="P316" s="324"/>
      <c r="Q316" s="324"/>
      <c r="R316" s="324"/>
      <c r="S316" s="324"/>
      <c r="T316" s="324"/>
      <c r="U316" s="324"/>
    </row>
    <row r="317" spans="6:21" x14ac:dyDescent="0.35">
      <c r="F317" s="324"/>
      <c r="G317" s="324"/>
      <c r="H317" s="324"/>
      <c r="I317" s="324"/>
      <c r="J317" s="324"/>
      <c r="K317" s="324"/>
      <c r="L317" s="324"/>
      <c r="M317" s="324"/>
      <c r="N317" s="324"/>
      <c r="O317" s="324"/>
      <c r="P317" s="324"/>
      <c r="Q317" s="324"/>
      <c r="R317" s="324"/>
      <c r="S317" s="324"/>
      <c r="T317" s="324"/>
      <c r="U317" s="324"/>
    </row>
    <row r="318" spans="6:21" x14ac:dyDescent="0.35">
      <c r="F318" s="324"/>
      <c r="G318" s="324"/>
      <c r="H318" s="324"/>
      <c r="I318" s="324"/>
      <c r="J318" s="324"/>
      <c r="K318" s="324"/>
      <c r="L318" s="324"/>
      <c r="M318" s="324"/>
      <c r="N318" s="324"/>
      <c r="O318" s="324"/>
      <c r="P318" s="324"/>
      <c r="Q318" s="324"/>
      <c r="R318" s="324"/>
      <c r="S318" s="324"/>
      <c r="T318" s="324"/>
      <c r="U318" s="324"/>
    </row>
    <row r="319" spans="6:21" x14ac:dyDescent="0.35">
      <c r="F319" s="324"/>
      <c r="G319" s="324"/>
      <c r="H319" s="324"/>
      <c r="I319" s="324"/>
      <c r="J319" s="324"/>
      <c r="K319" s="324"/>
      <c r="L319" s="324"/>
      <c r="M319" s="324"/>
      <c r="N319" s="324"/>
      <c r="O319" s="324"/>
      <c r="P319" s="324"/>
      <c r="Q319" s="324"/>
      <c r="R319" s="324"/>
      <c r="S319" s="324"/>
      <c r="T319" s="324"/>
      <c r="U319" s="324"/>
    </row>
    <row r="320" spans="6:21" x14ac:dyDescent="0.35">
      <c r="F320" s="324"/>
      <c r="G320" s="324"/>
      <c r="H320" s="324"/>
      <c r="I320" s="324"/>
      <c r="J320" s="324"/>
      <c r="K320" s="324"/>
      <c r="L320" s="324"/>
      <c r="M320" s="324"/>
      <c r="N320" s="324"/>
      <c r="O320" s="324"/>
      <c r="P320" s="324"/>
      <c r="Q320" s="324"/>
      <c r="R320" s="324"/>
      <c r="S320" s="324"/>
      <c r="T320" s="324"/>
      <c r="U320" s="324"/>
    </row>
    <row r="321" spans="6:21" x14ac:dyDescent="0.35">
      <c r="F321" s="324"/>
      <c r="G321" s="324"/>
      <c r="H321" s="324"/>
      <c r="I321" s="324"/>
      <c r="J321" s="324"/>
      <c r="K321" s="324"/>
      <c r="L321" s="324"/>
      <c r="M321" s="324"/>
      <c r="N321" s="324"/>
      <c r="O321" s="324"/>
      <c r="P321" s="324"/>
      <c r="Q321" s="324"/>
      <c r="R321" s="324"/>
      <c r="S321" s="324"/>
      <c r="T321" s="324"/>
      <c r="U321" s="324"/>
    </row>
    <row r="322" spans="6:21" x14ac:dyDescent="0.35">
      <c r="F322" s="324"/>
      <c r="G322" s="324"/>
      <c r="H322" s="324"/>
      <c r="I322" s="324"/>
      <c r="J322" s="324"/>
      <c r="K322" s="324"/>
      <c r="L322" s="324"/>
      <c r="M322" s="324"/>
      <c r="N322" s="324"/>
      <c r="O322" s="324"/>
      <c r="P322" s="324"/>
      <c r="Q322" s="324"/>
      <c r="R322" s="324"/>
      <c r="S322" s="324"/>
      <c r="T322" s="324"/>
      <c r="U322" s="324"/>
    </row>
    <row r="323" spans="6:21" x14ac:dyDescent="0.35">
      <c r="F323" s="324"/>
      <c r="G323" s="324"/>
      <c r="H323" s="324"/>
      <c r="I323" s="324"/>
      <c r="J323" s="324"/>
      <c r="K323" s="324"/>
      <c r="L323" s="324"/>
      <c r="M323" s="324"/>
      <c r="N323" s="324"/>
      <c r="O323" s="324"/>
      <c r="P323" s="324"/>
      <c r="Q323" s="324"/>
      <c r="R323" s="324"/>
      <c r="S323" s="324"/>
      <c r="T323" s="324"/>
      <c r="U323" s="324"/>
    </row>
    <row r="324" spans="6:21" x14ac:dyDescent="0.35">
      <c r="F324" s="324"/>
      <c r="G324" s="324"/>
      <c r="H324" s="324"/>
      <c r="I324" s="324"/>
      <c r="J324" s="324"/>
      <c r="K324" s="324"/>
      <c r="L324" s="324"/>
      <c r="M324" s="324"/>
      <c r="N324" s="324"/>
      <c r="O324" s="324"/>
      <c r="P324" s="324"/>
      <c r="Q324" s="324"/>
      <c r="R324" s="324"/>
      <c r="S324" s="324"/>
      <c r="T324" s="324"/>
      <c r="U324" s="324"/>
    </row>
    <row r="325" spans="6:21" x14ac:dyDescent="0.35">
      <c r="F325" s="324"/>
      <c r="G325" s="324"/>
      <c r="H325" s="324"/>
      <c r="I325" s="324"/>
      <c r="J325" s="324"/>
      <c r="K325" s="324"/>
      <c r="L325" s="324"/>
      <c r="M325" s="324"/>
      <c r="N325" s="324"/>
      <c r="O325" s="324"/>
      <c r="P325" s="324"/>
      <c r="Q325" s="324"/>
      <c r="R325" s="324"/>
      <c r="S325" s="324"/>
      <c r="T325" s="324"/>
      <c r="U325" s="324"/>
    </row>
    <row r="326" spans="6:21" x14ac:dyDescent="0.35">
      <c r="F326" s="324"/>
      <c r="G326" s="324"/>
      <c r="H326" s="324"/>
      <c r="I326" s="324"/>
      <c r="J326" s="324"/>
      <c r="K326" s="324"/>
      <c r="L326" s="324"/>
      <c r="M326" s="324"/>
      <c r="N326" s="324"/>
      <c r="O326" s="324"/>
      <c r="P326" s="324"/>
      <c r="Q326" s="324"/>
      <c r="R326" s="324"/>
      <c r="S326" s="324"/>
      <c r="T326" s="324"/>
      <c r="U326" s="324"/>
    </row>
    <row r="327" spans="6:21" x14ac:dyDescent="0.35">
      <c r="F327" s="324"/>
      <c r="G327" s="324"/>
      <c r="H327" s="324"/>
      <c r="I327" s="324"/>
      <c r="J327" s="324"/>
      <c r="K327" s="324"/>
      <c r="L327" s="324"/>
      <c r="M327" s="324"/>
      <c r="N327" s="324"/>
      <c r="O327" s="324"/>
      <c r="P327" s="324"/>
      <c r="Q327" s="324"/>
      <c r="R327" s="324"/>
      <c r="S327" s="324"/>
      <c r="T327" s="324"/>
      <c r="U327" s="324"/>
    </row>
    <row r="328" spans="6:21" x14ac:dyDescent="0.35">
      <c r="F328" s="324"/>
      <c r="G328" s="324"/>
      <c r="H328" s="324"/>
      <c r="I328" s="324"/>
      <c r="J328" s="324"/>
      <c r="K328" s="324"/>
      <c r="L328" s="324"/>
      <c r="M328" s="324"/>
      <c r="N328" s="324"/>
      <c r="O328" s="324"/>
      <c r="P328" s="324"/>
      <c r="Q328" s="324"/>
      <c r="R328" s="324"/>
      <c r="S328" s="324"/>
      <c r="T328" s="324"/>
      <c r="U328" s="324"/>
    </row>
    <row r="329" spans="6:21" x14ac:dyDescent="0.35">
      <c r="F329" s="324"/>
      <c r="G329" s="324"/>
      <c r="H329" s="324"/>
      <c r="I329" s="324"/>
      <c r="J329" s="324"/>
      <c r="K329" s="324"/>
      <c r="L329" s="324"/>
      <c r="M329" s="324"/>
      <c r="N329" s="324"/>
      <c r="O329" s="324"/>
      <c r="P329" s="324"/>
      <c r="Q329" s="324"/>
      <c r="R329" s="324"/>
      <c r="S329" s="324"/>
      <c r="T329" s="324"/>
      <c r="U329" s="324"/>
    </row>
    <row r="330" spans="6:21" x14ac:dyDescent="0.35">
      <c r="F330" s="324"/>
      <c r="G330" s="324"/>
      <c r="H330" s="324"/>
      <c r="I330" s="324"/>
      <c r="J330" s="324"/>
      <c r="K330" s="324"/>
      <c r="L330" s="324"/>
      <c r="M330" s="324"/>
      <c r="N330" s="324"/>
      <c r="O330" s="324"/>
      <c r="P330" s="324"/>
      <c r="Q330" s="324"/>
      <c r="R330" s="324"/>
      <c r="S330" s="324"/>
      <c r="T330" s="324"/>
      <c r="U330" s="324"/>
    </row>
    <row r="331" spans="6:21" x14ac:dyDescent="0.35">
      <c r="F331" s="324"/>
      <c r="G331" s="324"/>
      <c r="H331" s="324"/>
      <c r="I331" s="324"/>
      <c r="J331" s="324"/>
      <c r="K331" s="324"/>
      <c r="L331" s="324"/>
      <c r="M331" s="324"/>
      <c r="N331" s="324"/>
      <c r="O331" s="324"/>
      <c r="P331" s="324"/>
      <c r="Q331" s="324"/>
      <c r="R331" s="324"/>
      <c r="S331" s="324"/>
      <c r="T331" s="324"/>
      <c r="U331" s="324"/>
    </row>
    <row r="332" spans="6:21" x14ac:dyDescent="0.35">
      <c r="F332" s="324"/>
      <c r="G332" s="324"/>
      <c r="H332" s="324"/>
      <c r="I332" s="324"/>
      <c r="J332" s="324"/>
      <c r="K332" s="324"/>
      <c r="L332" s="324"/>
      <c r="M332" s="324"/>
      <c r="N332" s="324"/>
      <c r="O332" s="324"/>
      <c r="P332" s="324"/>
      <c r="Q332" s="324"/>
      <c r="R332" s="324"/>
      <c r="S332" s="324"/>
      <c r="T332" s="324"/>
      <c r="U332" s="324"/>
    </row>
    <row r="333" spans="6:21" x14ac:dyDescent="0.35">
      <c r="F333" s="324"/>
      <c r="G333" s="324"/>
      <c r="H333" s="324"/>
      <c r="I333" s="324"/>
      <c r="J333" s="324"/>
      <c r="K333" s="324"/>
      <c r="L333" s="324"/>
      <c r="M333" s="324"/>
      <c r="N333" s="324"/>
      <c r="O333" s="324"/>
      <c r="P333" s="324"/>
      <c r="Q333" s="324"/>
      <c r="R333" s="324"/>
      <c r="S333" s="324"/>
      <c r="T333" s="324"/>
      <c r="U333" s="324"/>
    </row>
    <row r="334" spans="6:21" x14ac:dyDescent="0.35">
      <c r="F334" s="324"/>
      <c r="G334" s="324"/>
      <c r="H334" s="324"/>
      <c r="I334" s="324"/>
      <c r="J334" s="324"/>
      <c r="K334" s="324"/>
      <c r="L334" s="324"/>
      <c r="M334" s="324"/>
      <c r="N334" s="324"/>
      <c r="O334" s="324"/>
      <c r="P334" s="324"/>
      <c r="Q334" s="324"/>
      <c r="R334" s="324"/>
      <c r="S334" s="324"/>
      <c r="T334" s="324"/>
      <c r="U334" s="324"/>
    </row>
    <row r="335" spans="6:21" x14ac:dyDescent="0.35">
      <c r="F335" s="324"/>
      <c r="G335" s="324"/>
      <c r="H335" s="324"/>
      <c r="I335" s="324"/>
      <c r="J335" s="324"/>
      <c r="K335" s="324"/>
      <c r="L335" s="324"/>
      <c r="M335" s="324"/>
      <c r="N335" s="324"/>
      <c r="O335" s="324"/>
      <c r="P335" s="324"/>
      <c r="Q335" s="324"/>
      <c r="R335" s="324"/>
      <c r="S335" s="324"/>
      <c r="T335" s="324"/>
      <c r="U335" s="324"/>
    </row>
    <row r="336" spans="6:21" x14ac:dyDescent="0.35">
      <c r="F336" s="324"/>
      <c r="G336" s="324"/>
      <c r="H336" s="324"/>
      <c r="I336" s="324"/>
      <c r="J336" s="324"/>
      <c r="K336" s="324"/>
      <c r="L336" s="324"/>
      <c r="M336" s="324"/>
      <c r="N336" s="324"/>
      <c r="O336" s="324"/>
      <c r="P336" s="324"/>
      <c r="Q336" s="324"/>
      <c r="R336" s="324"/>
      <c r="S336" s="324"/>
      <c r="T336" s="324"/>
      <c r="U336" s="324"/>
    </row>
    <row r="337" spans="6:21" x14ac:dyDescent="0.35">
      <c r="F337" s="324"/>
      <c r="G337" s="324"/>
      <c r="H337" s="324"/>
      <c r="I337" s="324"/>
      <c r="J337" s="324"/>
      <c r="K337" s="324"/>
      <c r="L337" s="324"/>
      <c r="M337" s="324"/>
      <c r="N337" s="324"/>
      <c r="O337" s="324"/>
      <c r="P337" s="324"/>
      <c r="Q337" s="324"/>
      <c r="R337" s="324"/>
      <c r="S337" s="324"/>
      <c r="T337" s="324"/>
      <c r="U337" s="324"/>
    </row>
    <row r="338" spans="6:21" x14ac:dyDescent="0.35">
      <c r="F338" s="324"/>
      <c r="G338" s="324"/>
      <c r="H338" s="324"/>
      <c r="I338" s="324"/>
      <c r="J338" s="324"/>
      <c r="K338" s="324"/>
      <c r="L338" s="324"/>
      <c r="M338" s="324"/>
      <c r="N338" s="324"/>
      <c r="O338" s="324"/>
      <c r="P338" s="324"/>
      <c r="Q338" s="324"/>
      <c r="R338" s="324"/>
      <c r="S338" s="324"/>
      <c r="T338" s="324"/>
      <c r="U338" s="324"/>
    </row>
    <row r="339" spans="6:21" x14ac:dyDescent="0.35">
      <c r="F339" s="324"/>
      <c r="G339" s="324"/>
      <c r="H339" s="324"/>
      <c r="I339" s="324"/>
      <c r="J339" s="324"/>
      <c r="K339" s="324"/>
      <c r="L339" s="324"/>
      <c r="M339" s="324"/>
      <c r="N339" s="324"/>
      <c r="O339" s="324"/>
      <c r="P339" s="324"/>
      <c r="Q339" s="324"/>
      <c r="R339" s="324"/>
      <c r="S339" s="324"/>
      <c r="T339" s="324"/>
      <c r="U339" s="324"/>
    </row>
    <row r="340" spans="6:21" x14ac:dyDescent="0.35">
      <c r="F340" s="324"/>
      <c r="G340" s="324"/>
      <c r="H340" s="324"/>
      <c r="I340" s="324"/>
      <c r="J340" s="324"/>
      <c r="K340" s="324"/>
      <c r="L340" s="324"/>
      <c r="M340" s="324"/>
      <c r="N340" s="324"/>
      <c r="O340" s="324"/>
      <c r="P340" s="324"/>
      <c r="Q340" s="324"/>
      <c r="R340" s="324"/>
      <c r="S340" s="324"/>
      <c r="T340" s="324"/>
      <c r="U340" s="324"/>
    </row>
    <row r="341" spans="6:21" x14ac:dyDescent="0.35">
      <c r="F341" s="324"/>
      <c r="G341" s="324"/>
      <c r="H341" s="324"/>
      <c r="I341" s="324"/>
      <c r="J341" s="324"/>
      <c r="K341" s="324"/>
      <c r="L341" s="324"/>
      <c r="M341" s="324"/>
      <c r="N341" s="324"/>
      <c r="O341" s="324"/>
      <c r="P341" s="324"/>
      <c r="Q341" s="324"/>
      <c r="R341" s="324"/>
      <c r="S341" s="324"/>
      <c r="T341" s="324"/>
      <c r="U341" s="324"/>
    </row>
    <row r="342" spans="6:21" x14ac:dyDescent="0.35">
      <c r="F342" s="324"/>
      <c r="G342" s="324"/>
      <c r="H342" s="324"/>
      <c r="I342" s="324"/>
      <c r="J342" s="324"/>
      <c r="K342" s="324"/>
      <c r="L342" s="324"/>
      <c r="M342" s="324"/>
      <c r="N342" s="324"/>
      <c r="O342" s="324"/>
      <c r="P342" s="324"/>
      <c r="Q342" s="324"/>
      <c r="R342" s="324"/>
      <c r="S342" s="324"/>
      <c r="T342" s="324"/>
      <c r="U342" s="324"/>
    </row>
    <row r="343" spans="6:21" x14ac:dyDescent="0.35">
      <c r="F343" s="324"/>
      <c r="G343" s="324"/>
      <c r="H343" s="324"/>
      <c r="I343" s="324"/>
      <c r="J343" s="324"/>
      <c r="K343" s="324"/>
      <c r="L343" s="324"/>
      <c r="M343" s="324"/>
      <c r="N343" s="324"/>
      <c r="O343" s="324"/>
      <c r="P343" s="324"/>
      <c r="Q343" s="324"/>
      <c r="R343" s="324"/>
      <c r="S343" s="324"/>
      <c r="T343" s="324"/>
      <c r="U343" s="324"/>
    </row>
    <row r="344" spans="6:21" x14ac:dyDescent="0.35">
      <c r="F344" s="324"/>
      <c r="G344" s="324"/>
      <c r="H344" s="324"/>
      <c r="I344" s="324"/>
      <c r="J344" s="324"/>
      <c r="K344" s="324"/>
      <c r="L344" s="324"/>
      <c r="M344" s="324"/>
      <c r="N344" s="324"/>
      <c r="O344" s="324"/>
      <c r="P344" s="324"/>
      <c r="Q344" s="324"/>
      <c r="R344" s="324"/>
      <c r="S344" s="324"/>
      <c r="T344" s="324"/>
      <c r="U344" s="324"/>
    </row>
    <row r="345" spans="6:21" x14ac:dyDescent="0.35">
      <c r="F345" s="324"/>
      <c r="G345" s="324"/>
      <c r="H345" s="324"/>
      <c r="I345" s="324"/>
      <c r="J345" s="324"/>
      <c r="K345" s="324"/>
      <c r="L345" s="324"/>
      <c r="M345" s="324"/>
      <c r="N345" s="324"/>
      <c r="O345" s="324"/>
      <c r="P345" s="324"/>
      <c r="Q345" s="324"/>
      <c r="R345" s="324"/>
      <c r="S345" s="324"/>
      <c r="T345" s="324"/>
      <c r="U345" s="324"/>
    </row>
    <row r="346" spans="6:21" x14ac:dyDescent="0.35">
      <c r="F346" s="324"/>
      <c r="G346" s="324"/>
      <c r="H346" s="324"/>
      <c r="I346" s="324"/>
      <c r="J346" s="324"/>
      <c r="K346" s="324"/>
      <c r="L346" s="324"/>
      <c r="M346" s="324"/>
      <c r="N346" s="324"/>
      <c r="O346" s="324"/>
      <c r="P346" s="324"/>
      <c r="Q346" s="324"/>
      <c r="R346" s="324"/>
      <c r="S346" s="324"/>
      <c r="T346" s="324"/>
      <c r="U346" s="324"/>
    </row>
    <row r="347" spans="6:21" x14ac:dyDescent="0.35">
      <c r="F347" s="324"/>
      <c r="G347" s="324"/>
      <c r="H347" s="324"/>
      <c r="I347" s="324"/>
      <c r="J347" s="324"/>
      <c r="K347" s="324"/>
      <c r="L347" s="324"/>
      <c r="M347" s="324"/>
      <c r="N347" s="324"/>
      <c r="O347" s="324"/>
      <c r="P347" s="324"/>
      <c r="Q347" s="324"/>
      <c r="R347" s="324"/>
      <c r="S347" s="324"/>
      <c r="T347" s="324"/>
      <c r="U347" s="324"/>
    </row>
    <row r="348" spans="6:21" x14ac:dyDescent="0.35">
      <c r="F348" s="324"/>
      <c r="G348" s="324"/>
      <c r="H348" s="324"/>
      <c r="I348" s="324"/>
      <c r="J348" s="324"/>
      <c r="K348" s="324"/>
      <c r="L348" s="324"/>
      <c r="M348" s="324"/>
      <c r="N348" s="324"/>
      <c r="O348" s="324"/>
      <c r="P348" s="324"/>
      <c r="Q348" s="324"/>
      <c r="R348" s="324"/>
      <c r="S348" s="324"/>
      <c r="T348" s="324"/>
      <c r="U348" s="324"/>
    </row>
    <row r="349" spans="6:21" x14ac:dyDescent="0.35">
      <c r="F349" s="324"/>
      <c r="G349" s="324"/>
      <c r="H349" s="324"/>
      <c r="I349" s="324"/>
      <c r="J349" s="324"/>
      <c r="K349" s="324"/>
      <c r="L349" s="324"/>
      <c r="M349" s="324"/>
      <c r="N349" s="324"/>
      <c r="O349" s="324"/>
      <c r="P349" s="324"/>
      <c r="Q349" s="324"/>
      <c r="R349" s="324"/>
      <c r="S349" s="324"/>
      <c r="T349" s="324"/>
      <c r="U349" s="324"/>
    </row>
    <row r="350" spans="6:21" x14ac:dyDescent="0.35">
      <c r="F350" s="324"/>
      <c r="G350" s="324"/>
      <c r="H350" s="324"/>
      <c r="I350" s="324"/>
      <c r="J350" s="324"/>
      <c r="K350" s="324"/>
      <c r="L350" s="324"/>
      <c r="M350" s="324"/>
      <c r="N350" s="324"/>
      <c r="O350" s="324"/>
      <c r="P350" s="324"/>
      <c r="Q350" s="324"/>
      <c r="R350" s="324"/>
      <c r="S350" s="324"/>
      <c r="T350" s="324"/>
      <c r="U350" s="324"/>
    </row>
    <row r="351" spans="6:21" x14ac:dyDescent="0.35">
      <c r="F351" s="324"/>
      <c r="G351" s="324"/>
      <c r="H351" s="324"/>
      <c r="I351" s="324"/>
      <c r="J351" s="324"/>
      <c r="K351" s="324"/>
      <c r="L351" s="324"/>
      <c r="M351" s="324"/>
      <c r="N351" s="324"/>
      <c r="O351" s="324"/>
      <c r="P351" s="324"/>
      <c r="Q351" s="324"/>
      <c r="R351" s="324"/>
      <c r="S351" s="324"/>
      <c r="T351" s="324"/>
      <c r="U351" s="324"/>
    </row>
    <row r="352" spans="6:21" x14ac:dyDescent="0.35">
      <c r="F352" s="324"/>
      <c r="G352" s="324"/>
      <c r="H352" s="324"/>
      <c r="I352" s="324"/>
      <c r="J352" s="324"/>
      <c r="K352" s="324"/>
      <c r="L352" s="324"/>
      <c r="M352" s="324"/>
      <c r="N352" s="324"/>
      <c r="O352" s="324"/>
      <c r="P352" s="324"/>
      <c r="Q352" s="324"/>
      <c r="R352" s="324"/>
      <c r="S352" s="324"/>
      <c r="T352" s="324"/>
      <c r="U352" s="324"/>
    </row>
    <row r="353" spans="6:21" x14ac:dyDescent="0.35">
      <c r="F353" s="324"/>
      <c r="G353" s="324"/>
      <c r="H353" s="324"/>
      <c r="I353" s="324"/>
      <c r="J353" s="324"/>
      <c r="K353" s="324"/>
      <c r="L353" s="324"/>
      <c r="M353" s="324"/>
      <c r="N353" s="324"/>
      <c r="O353" s="324"/>
      <c r="P353" s="324"/>
      <c r="Q353" s="324"/>
      <c r="R353" s="324"/>
      <c r="S353" s="324"/>
      <c r="T353" s="324"/>
      <c r="U353" s="324"/>
    </row>
    <row r="354" spans="6:21" x14ac:dyDescent="0.35">
      <c r="F354" s="324"/>
      <c r="G354" s="324"/>
      <c r="H354" s="324"/>
      <c r="I354" s="324"/>
      <c r="J354" s="324"/>
      <c r="K354" s="324"/>
      <c r="L354" s="324"/>
      <c r="M354" s="324"/>
      <c r="N354" s="324"/>
      <c r="O354" s="324"/>
      <c r="P354" s="324"/>
      <c r="Q354" s="324"/>
      <c r="R354" s="324"/>
      <c r="S354" s="324"/>
      <c r="T354" s="324"/>
      <c r="U354" s="324"/>
    </row>
    <row r="355" spans="6:21" x14ac:dyDescent="0.35">
      <c r="F355" s="324"/>
      <c r="G355" s="324"/>
      <c r="H355" s="324"/>
      <c r="I355" s="324"/>
      <c r="J355" s="324"/>
      <c r="K355" s="324"/>
      <c r="L355" s="324"/>
      <c r="M355" s="324"/>
      <c r="N355" s="324"/>
      <c r="O355" s="324"/>
      <c r="P355" s="324"/>
      <c r="Q355" s="324"/>
      <c r="R355" s="324"/>
      <c r="S355" s="324"/>
      <c r="T355" s="324"/>
      <c r="U355" s="324"/>
    </row>
    <row r="356" spans="6:21" x14ac:dyDescent="0.35">
      <c r="F356" s="324"/>
      <c r="G356" s="324"/>
      <c r="H356" s="324"/>
      <c r="I356" s="324"/>
      <c r="J356" s="324"/>
      <c r="K356" s="324"/>
      <c r="L356" s="324"/>
      <c r="M356" s="324"/>
      <c r="N356" s="324"/>
      <c r="O356" s="324"/>
      <c r="P356" s="324"/>
      <c r="Q356" s="324"/>
      <c r="R356" s="324"/>
      <c r="S356" s="324"/>
      <c r="T356" s="324"/>
      <c r="U356" s="324"/>
    </row>
    <row r="357" spans="6:21" x14ac:dyDescent="0.35">
      <c r="F357" s="324"/>
      <c r="G357" s="324"/>
      <c r="H357" s="324"/>
      <c r="I357" s="324"/>
      <c r="J357" s="324"/>
      <c r="K357" s="324"/>
      <c r="L357" s="324"/>
      <c r="M357" s="324"/>
      <c r="N357" s="324"/>
      <c r="O357" s="324"/>
      <c r="P357" s="324"/>
      <c r="Q357" s="324"/>
      <c r="R357" s="324"/>
      <c r="S357" s="324"/>
      <c r="T357" s="324"/>
      <c r="U357" s="324"/>
    </row>
    <row r="358" spans="6:21" x14ac:dyDescent="0.35">
      <c r="F358" s="324"/>
      <c r="G358" s="324"/>
      <c r="H358" s="324"/>
      <c r="I358" s="324"/>
      <c r="J358" s="324"/>
      <c r="K358" s="324"/>
      <c r="L358" s="324"/>
      <c r="M358" s="324"/>
      <c r="N358" s="324"/>
      <c r="O358" s="324"/>
      <c r="P358" s="324"/>
      <c r="Q358" s="324"/>
      <c r="R358" s="324"/>
      <c r="S358" s="324"/>
      <c r="T358" s="324"/>
      <c r="U358" s="324"/>
    </row>
    <row r="359" spans="6:21" x14ac:dyDescent="0.35">
      <c r="F359" s="324"/>
      <c r="G359" s="324"/>
      <c r="H359" s="324"/>
      <c r="I359" s="324"/>
      <c r="J359" s="324"/>
      <c r="K359" s="324"/>
      <c r="L359" s="324"/>
      <c r="M359" s="324"/>
      <c r="N359" s="324"/>
      <c r="O359" s="324"/>
      <c r="P359" s="324"/>
      <c r="Q359" s="324"/>
      <c r="R359" s="324"/>
      <c r="S359" s="324"/>
      <c r="T359" s="324"/>
      <c r="U359" s="324"/>
    </row>
    <row r="360" spans="6:21" x14ac:dyDescent="0.35">
      <c r="F360" s="324"/>
      <c r="G360" s="324"/>
      <c r="H360" s="324"/>
      <c r="I360" s="324"/>
      <c r="J360" s="324"/>
      <c r="K360" s="324"/>
      <c r="L360" s="324"/>
      <c r="M360" s="324"/>
      <c r="N360" s="324"/>
      <c r="O360" s="324"/>
      <c r="P360" s="324"/>
      <c r="Q360" s="324"/>
      <c r="R360" s="324"/>
      <c r="S360" s="324"/>
      <c r="T360" s="324"/>
      <c r="U360" s="324"/>
    </row>
    <row r="361" spans="6:21" x14ac:dyDescent="0.35">
      <c r="F361" s="324"/>
      <c r="G361" s="324"/>
      <c r="H361" s="324"/>
      <c r="I361" s="324"/>
      <c r="J361" s="324"/>
      <c r="K361" s="324"/>
      <c r="L361" s="324"/>
      <c r="M361" s="324"/>
      <c r="N361" s="324"/>
      <c r="O361" s="324"/>
      <c r="P361" s="324"/>
      <c r="Q361" s="324"/>
      <c r="R361" s="324"/>
      <c r="S361" s="324"/>
      <c r="T361" s="324"/>
      <c r="U361" s="324"/>
    </row>
    <row r="362" spans="6:21" x14ac:dyDescent="0.35">
      <c r="F362" s="324"/>
      <c r="G362" s="324"/>
      <c r="H362" s="324"/>
      <c r="I362" s="324"/>
      <c r="J362" s="324"/>
      <c r="K362" s="324"/>
      <c r="L362" s="324"/>
      <c r="M362" s="324"/>
      <c r="N362" s="324"/>
      <c r="O362" s="324"/>
      <c r="P362" s="324"/>
      <c r="Q362" s="324"/>
      <c r="R362" s="324"/>
      <c r="S362" s="324"/>
      <c r="T362" s="324"/>
      <c r="U362" s="324"/>
    </row>
    <row r="363" spans="6:21" x14ac:dyDescent="0.35">
      <c r="F363" s="324"/>
      <c r="G363" s="324"/>
      <c r="H363" s="324"/>
      <c r="I363" s="324"/>
      <c r="J363" s="324"/>
      <c r="K363" s="324"/>
      <c r="L363" s="324"/>
      <c r="M363" s="324"/>
      <c r="N363" s="324"/>
      <c r="O363" s="324"/>
      <c r="P363" s="324"/>
      <c r="Q363" s="324"/>
      <c r="R363" s="324"/>
      <c r="S363" s="324"/>
      <c r="T363" s="324"/>
      <c r="U363" s="324"/>
    </row>
    <row r="364" spans="6:21" x14ac:dyDescent="0.35">
      <c r="F364" s="324"/>
      <c r="G364" s="324"/>
      <c r="H364" s="324"/>
      <c r="I364" s="324"/>
      <c r="J364" s="324"/>
      <c r="K364" s="324"/>
      <c r="L364" s="324"/>
      <c r="M364" s="324"/>
      <c r="N364" s="324"/>
      <c r="O364" s="324"/>
      <c r="P364" s="324"/>
      <c r="Q364" s="324"/>
      <c r="R364" s="324"/>
      <c r="S364" s="324"/>
      <c r="T364" s="324"/>
      <c r="U364" s="324"/>
    </row>
    <row r="365" spans="6:21" x14ac:dyDescent="0.35">
      <c r="F365" s="324"/>
      <c r="G365" s="324"/>
      <c r="H365" s="324"/>
      <c r="I365" s="324"/>
      <c r="J365" s="324"/>
      <c r="K365" s="324"/>
      <c r="L365" s="324"/>
      <c r="M365" s="324"/>
      <c r="N365" s="324"/>
      <c r="O365" s="324"/>
      <c r="P365" s="324"/>
      <c r="Q365" s="324"/>
      <c r="R365" s="324"/>
      <c r="S365" s="324"/>
      <c r="T365" s="324"/>
      <c r="U365" s="324"/>
    </row>
    <row r="366" spans="6:21" x14ac:dyDescent="0.35">
      <c r="F366" s="324"/>
      <c r="G366" s="324"/>
      <c r="H366" s="324"/>
      <c r="I366" s="324"/>
      <c r="J366" s="324"/>
      <c r="K366" s="324"/>
      <c r="L366" s="324"/>
      <c r="M366" s="324"/>
      <c r="N366" s="324"/>
      <c r="O366" s="324"/>
      <c r="P366" s="324"/>
      <c r="Q366" s="324"/>
      <c r="R366" s="324"/>
      <c r="S366" s="324"/>
      <c r="T366" s="324"/>
      <c r="U366" s="324"/>
    </row>
    <row r="367" spans="6:21" x14ac:dyDescent="0.35">
      <c r="F367" s="324"/>
      <c r="G367" s="324"/>
      <c r="H367" s="324"/>
      <c r="I367" s="324"/>
      <c r="J367" s="324"/>
      <c r="K367" s="324"/>
      <c r="L367" s="324"/>
      <c r="M367" s="324"/>
      <c r="N367" s="324"/>
      <c r="O367" s="324"/>
      <c r="P367" s="324"/>
      <c r="Q367" s="324"/>
      <c r="R367" s="324"/>
      <c r="S367" s="324"/>
      <c r="T367" s="324"/>
      <c r="U367" s="324"/>
    </row>
    <row r="368" spans="6:21" x14ac:dyDescent="0.35">
      <c r="F368" s="324"/>
      <c r="G368" s="324"/>
      <c r="H368" s="324"/>
      <c r="I368" s="324"/>
      <c r="J368" s="324"/>
      <c r="K368" s="324"/>
      <c r="L368" s="324"/>
      <c r="M368" s="324"/>
      <c r="N368" s="324"/>
      <c r="O368" s="324"/>
      <c r="P368" s="324"/>
      <c r="Q368" s="324"/>
      <c r="R368" s="324"/>
      <c r="S368" s="324"/>
      <c r="T368" s="324"/>
      <c r="U368" s="324"/>
    </row>
    <row r="369" spans="6:21" x14ac:dyDescent="0.35">
      <c r="F369" s="324"/>
      <c r="G369" s="324"/>
      <c r="H369" s="324"/>
      <c r="I369" s="324"/>
      <c r="J369" s="324"/>
      <c r="K369" s="324"/>
      <c r="L369" s="324"/>
      <c r="M369" s="324"/>
      <c r="N369" s="324"/>
      <c r="O369" s="324"/>
      <c r="P369" s="324"/>
      <c r="Q369" s="324"/>
      <c r="R369" s="324"/>
      <c r="S369" s="324"/>
      <c r="T369" s="324"/>
      <c r="U369" s="324"/>
    </row>
    <row r="370" spans="6:21" x14ac:dyDescent="0.35">
      <c r="F370" s="324"/>
      <c r="G370" s="324"/>
      <c r="H370" s="324"/>
      <c r="I370" s="324"/>
      <c r="J370" s="324"/>
      <c r="K370" s="324"/>
      <c r="L370" s="324"/>
      <c r="M370" s="324"/>
      <c r="N370" s="324"/>
      <c r="O370" s="324"/>
      <c r="P370" s="324"/>
      <c r="Q370" s="324"/>
      <c r="R370" s="324"/>
      <c r="S370" s="324"/>
      <c r="T370" s="324"/>
      <c r="U370" s="324"/>
    </row>
    <row r="371" spans="6:21" x14ac:dyDescent="0.35">
      <c r="F371" s="324"/>
      <c r="G371" s="324"/>
      <c r="H371" s="324"/>
      <c r="I371" s="324"/>
      <c r="J371" s="324"/>
      <c r="K371" s="324"/>
      <c r="L371" s="324"/>
      <c r="M371" s="324"/>
      <c r="N371" s="324"/>
      <c r="O371" s="324"/>
      <c r="P371" s="324"/>
      <c r="Q371" s="324"/>
      <c r="R371" s="324"/>
      <c r="S371" s="324"/>
      <c r="T371" s="324"/>
      <c r="U371" s="324"/>
    </row>
    <row r="372" spans="6:21" x14ac:dyDescent="0.35">
      <c r="F372" s="324"/>
      <c r="G372" s="324"/>
      <c r="H372" s="324"/>
      <c r="I372" s="324"/>
      <c r="J372" s="324"/>
      <c r="K372" s="324"/>
      <c r="L372" s="324"/>
      <c r="M372" s="324"/>
      <c r="N372" s="324"/>
      <c r="O372" s="324"/>
      <c r="P372" s="324"/>
      <c r="Q372" s="324"/>
      <c r="R372" s="324"/>
      <c r="S372" s="324"/>
      <c r="T372" s="324"/>
      <c r="U372" s="324"/>
    </row>
    <row r="373" spans="6:21" x14ac:dyDescent="0.35">
      <c r="F373" s="324"/>
      <c r="G373" s="324"/>
      <c r="H373" s="324"/>
      <c r="I373" s="324"/>
      <c r="J373" s="324"/>
      <c r="K373" s="324"/>
      <c r="L373" s="324"/>
      <c r="M373" s="324"/>
      <c r="N373" s="324"/>
      <c r="O373" s="324"/>
      <c r="P373" s="324"/>
      <c r="Q373" s="324"/>
      <c r="R373" s="324"/>
      <c r="S373" s="324"/>
      <c r="T373" s="324"/>
      <c r="U373" s="324"/>
    </row>
    <row r="374" spans="6:21" x14ac:dyDescent="0.35">
      <c r="F374" s="324"/>
      <c r="G374" s="324"/>
      <c r="H374" s="324"/>
      <c r="I374" s="324"/>
      <c r="J374" s="324"/>
      <c r="K374" s="324"/>
      <c r="L374" s="324"/>
      <c r="M374" s="324"/>
      <c r="N374" s="324"/>
      <c r="O374" s="324"/>
      <c r="P374" s="324"/>
      <c r="Q374" s="324"/>
      <c r="R374" s="324"/>
      <c r="S374" s="324"/>
      <c r="T374" s="324"/>
      <c r="U374" s="324"/>
    </row>
    <row r="375" spans="6:21" x14ac:dyDescent="0.35">
      <c r="F375" s="324"/>
      <c r="G375" s="324"/>
      <c r="H375" s="324"/>
      <c r="I375" s="324"/>
      <c r="J375" s="324"/>
      <c r="K375" s="324"/>
      <c r="L375" s="324"/>
      <c r="M375" s="324"/>
      <c r="N375" s="324"/>
      <c r="O375" s="324"/>
      <c r="P375" s="324"/>
      <c r="Q375" s="324"/>
      <c r="R375" s="324"/>
      <c r="S375" s="324"/>
      <c r="T375" s="324"/>
      <c r="U375" s="324"/>
    </row>
    <row r="376" spans="6:21" x14ac:dyDescent="0.35">
      <c r="F376" s="324"/>
      <c r="G376" s="324"/>
      <c r="H376" s="324"/>
      <c r="I376" s="324"/>
      <c r="J376" s="324"/>
      <c r="K376" s="324"/>
      <c r="L376" s="324"/>
      <c r="M376" s="324"/>
      <c r="N376" s="324"/>
      <c r="O376" s="324"/>
      <c r="P376" s="324"/>
      <c r="Q376" s="324"/>
      <c r="R376" s="324"/>
      <c r="S376" s="324"/>
      <c r="T376" s="324"/>
      <c r="U376" s="324"/>
    </row>
    <row r="377" spans="6:21" x14ac:dyDescent="0.35">
      <c r="F377" s="324"/>
      <c r="G377" s="324"/>
      <c r="H377" s="324"/>
      <c r="I377" s="324"/>
      <c r="J377" s="324"/>
      <c r="K377" s="324"/>
      <c r="L377" s="324"/>
      <c r="M377" s="324"/>
      <c r="N377" s="324"/>
      <c r="O377" s="324"/>
      <c r="P377" s="324"/>
      <c r="Q377" s="324"/>
      <c r="R377" s="324"/>
      <c r="S377" s="324"/>
      <c r="T377" s="324"/>
      <c r="U377" s="324"/>
    </row>
    <row r="378" spans="6:21" x14ac:dyDescent="0.35">
      <c r="F378" s="324"/>
      <c r="G378" s="324"/>
      <c r="H378" s="324"/>
      <c r="I378" s="324"/>
      <c r="J378" s="324"/>
      <c r="K378" s="324"/>
      <c r="L378" s="324"/>
      <c r="M378" s="324"/>
      <c r="N378" s="324"/>
      <c r="O378" s="324"/>
      <c r="P378" s="324"/>
      <c r="Q378" s="324"/>
      <c r="R378" s="324"/>
      <c r="S378" s="324"/>
      <c r="T378" s="324"/>
      <c r="U378" s="324"/>
    </row>
    <row r="379" spans="6:21" x14ac:dyDescent="0.35">
      <c r="F379" s="324"/>
      <c r="G379" s="324"/>
      <c r="H379" s="324"/>
      <c r="I379" s="324"/>
      <c r="J379" s="324"/>
      <c r="K379" s="324"/>
      <c r="L379" s="324"/>
      <c r="M379" s="324"/>
      <c r="N379" s="324"/>
      <c r="O379" s="324"/>
      <c r="P379" s="324"/>
      <c r="Q379" s="324"/>
      <c r="R379" s="324"/>
      <c r="S379" s="324"/>
      <c r="T379" s="324"/>
      <c r="U379" s="324"/>
    </row>
    <row r="380" spans="6:21" x14ac:dyDescent="0.35">
      <c r="F380" s="324"/>
      <c r="G380" s="324"/>
      <c r="H380" s="324"/>
      <c r="I380" s="324"/>
      <c r="J380" s="324"/>
      <c r="K380" s="324"/>
      <c r="L380" s="324"/>
      <c r="M380" s="324"/>
      <c r="N380" s="324"/>
      <c r="O380" s="324"/>
      <c r="P380" s="324"/>
      <c r="Q380" s="324"/>
      <c r="R380" s="324"/>
      <c r="S380" s="324"/>
      <c r="T380" s="324"/>
      <c r="U380" s="324"/>
    </row>
    <row r="381" spans="6:21" x14ac:dyDescent="0.35">
      <c r="F381" s="324"/>
      <c r="G381" s="324"/>
      <c r="H381" s="324"/>
      <c r="I381" s="324"/>
      <c r="J381" s="324"/>
      <c r="K381" s="324"/>
      <c r="L381" s="324"/>
      <c r="M381" s="324"/>
      <c r="N381" s="324"/>
      <c r="O381" s="324"/>
      <c r="P381" s="324"/>
      <c r="Q381" s="324"/>
      <c r="R381" s="324"/>
      <c r="S381" s="324"/>
      <c r="T381" s="324"/>
      <c r="U381" s="324"/>
    </row>
    <row r="382" spans="6:21" x14ac:dyDescent="0.35">
      <c r="F382" s="324"/>
      <c r="G382" s="324"/>
      <c r="H382" s="324"/>
      <c r="I382" s="324"/>
      <c r="J382" s="324"/>
      <c r="K382" s="324"/>
      <c r="L382" s="324"/>
      <c r="M382" s="324"/>
      <c r="N382" s="324"/>
      <c r="O382" s="324"/>
      <c r="P382" s="324"/>
      <c r="Q382" s="324"/>
      <c r="R382" s="324"/>
      <c r="S382" s="324"/>
      <c r="T382" s="324"/>
      <c r="U382" s="324"/>
    </row>
    <row r="383" spans="6:21" x14ac:dyDescent="0.35">
      <c r="F383" s="324"/>
      <c r="G383" s="324"/>
      <c r="H383" s="324"/>
      <c r="I383" s="324"/>
      <c r="J383" s="324"/>
      <c r="K383" s="324"/>
      <c r="L383" s="324"/>
      <c r="M383" s="324"/>
      <c r="N383" s="324"/>
      <c r="O383" s="324"/>
      <c r="P383" s="324"/>
      <c r="Q383" s="324"/>
      <c r="R383" s="324"/>
      <c r="S383" s="324"/>
      <c r="T383" s="324"/>
      <c r="U383" s="324"/>
    </row>
    <row r="384" spans="6:21" x14ac:dyDescent="0.35">
      <c r="F384" s="324"/>
      <c r="G384" s="324"/>
      <c r="H384" s="324"/>
      <c r="I384" s="324"/>
      <c r="J384" s="324"/>
      <c r="K384" s="324"/>
      <c r="L384" s="324"/>
      <c r="M384" s="324"/>
      <c r="N384" s="324"/>
      <c r="O384" s="324"/>
      <c r="P384" s="324"/>
      <c r="Q384" s="324"/>
      <c r="R384" s="324"/>
      <c r="S384" s="324"/>
      <c r="T384" s="324"/>
      <c r="U384" s="324"/>
    </row>
    <row r="385" spans="6:21" x14ac:dyDescent="0.35">
      <c r="F385" s="324"/>
      <c r="G385" s="324"/>
      <c r="H385" s="324"/>
      <c r="I385" s="324"/>
      <c r="J385" s="324"/>
      <c r="K385" s="324"/>
      <c r="L385" s="324"/>
      <c r="M385" s="324"/>
      <c r="N385" s="324"/>
      <c r="O385" s="324"/>
      <c r="P385" s="324"/>
      <c r="Q385" s="324"/>
      <c r="R385" s="324"/>
      <c r="S385" s="324"/>
      <c r="T385" s="324"/>
      <c r="U385" s="324"/>
    </row>
    <row r="386" spans="6:21" x14ac:dyDescent="0.35">
      <c r="F386" s="324"/>
      <c r="G386" s="324"/>
      <c r="H386" s="324"/>
      <c r="I386" s="324"/>
      <c r="J386" s="324"/>
      <c r="K386" s="324"/>
      <c r="L386" s="324"/>
      <c r="M386" s="324"/>
      <c r="N386" s="324"/>
      <c r="O386" s="324"/>
      <c r="P386" s="324"/>
      <c r="Q386" s="324"/>
      <c r="R386" s="324"/>
      <c r="S386" s="324"/>
      <c r="T386" s="324"/>
      <c r="U386" s="324"/>
    </row>
    <row r="387" spans="6:21" x14ac:dyDescent="0.35">
      <c r="F387" s="324"/>
      <c r="G387" s="324"/>
      <c r="H387" s="324"/>
      <c r="I387" s="324"/>
      <c r="J387" s="324"/>
      <c r="K387" s="324"/>
      <c r="L387" s="324"/>
      <c r="M387" s="324"/>
      <c r="N387" s="324"/>
      <c r="O387" s="324"/>
      <c r="P387" s="324"/>
      <c r="Q387" s="324"/>
      <c r="R387" s="324"/>
      <c r="S387" s="324"/>
      <c r="T387" s="324"/>
      <c r="U387" s="324"/>
    </row>
    <row r="388" spans="6:21" x14ac:dyDescent="0.35">
      <c r="F388" s="324"/>
      <c r="G388" s="324"/>
      <c r="H388" s="324"/>
      <c r="I388" s="324"/>
      <c r="J388" s="324"/>
      <c r="K388" s="324"/>
      <c r="L388" s="324"/>
      <c r="M388" s="324"/>
      <c r="N388" s="324"/>
      <c r="O388" s="324"/>
      <c r="P388" s="324"/>
      <c r="Q388" s="324"/>
      <c r="R388" s="324"/>
      <c r="S388" s="324"/>
      <c r="T388" s="324"/>
      <c r="U388" s="324"/>
    </row>
    <row r="389" spans="6:21" x14ac:dyDescent="0.35">
      <c r="F389" s="324"/>
      <c r="G389" s="324"/>
      <c r="H389" s="324"/>
      <c r="I389" s="324"/>
      <c r="J389" s="324"/>
      <c r="K389" s="324"/>
      <c r="L389" s="324"/>
      <c r="M389" s="324"/>
      <c r="N389" s="324"/>
      <c r="O389" s="324"/>
      <c r="P389" s="324"/>
      <c r="Q389" s="324"/>
      <c r="R389" s="324"/>
      <c r="S389" s="324"/>
      <c r="T389" s="324"/>
      <c r="U389" s="324"/>
    </row>
    <row r="390" spans="6:21" x14ac:dyDescent="0.35">
      <c r="F390" s="324"/>
      <c r="G390" s="324"/>
      <c r="H390" s="324"/>
      <c r="I390" s="324"/>
      <c r="J390" s="324"/>
      <c r="K390" s="324"/>
      <c r="L390" s="324"/>
      <c r="M390" s="324"/>
      <c r="N390" s="324"/>
      <c r="O390" s="324"/>
      <c r="P390" s="324"/>
      <c r="Q390" s="324"/>
      <c r="R390" s="324"/>
      <c r="S390" s="324"/>
      <c r="T390" s="324"/>
      <c r="U390" s="324"/>
    </row>
    <row r="391" spans="6:21" x14ac:dyDescent="0.35">
      <c r="F391" s="324"/>
      <c r="G391" s="324"/>
      <c r="H391" s="324"/>
      <c r="I391" s="324"/>
      <c r="J391" s="324"/>
      <c r="K391" s="324"/>
      <c r="L391" s="324"/>
      <c r="M391" s="324"/>
      <c r="N391" s="324"/>
      <c r="O391" s="324"/>
      <c r="P391" s="324"/>
      <c r="Q391" s="324"/>
      <c r="R391" s="324"/>
      <c r="S391" s="324"/>
      <c r="T391" s="324"/>
      <c r="U391" s="324"/>
    </row>
    <row r="392" spans="6:21" x14ac:dyDescent="0.35">
      <c r="F392" s="324"/>
      <c r="G392" s="324"/>
      <c r="H392" s="324"/>
      <c r="I392" s="324"/>
      <c r="J392" s="324"/>
      <c r="K392" s="324"/>
      <c r="L392" s="324"/>
      <c r="M392" s="324"/>
      <c r="N392" s="324"/>
      <c r="O392" s="324"/>
      <c r="P392" s="324"/>
      <c r="Q392" s="324"/>
      <c r="R392" s="324"/>
      <c r="S392" s="324"/>
      <c r="T392" s="324"/>
      <c r="U392" s="324"/>
    </row>
    <row r="393" spans="6:21" x14ac:dyDescent="0.35">
      <c r="F393" s="324"/>
      <c r="G393" s="324"/>
      <c r="H393" s="324"/>
      <c r="I393" s="324"/>
      <c r="J393" s="324"/>
      <c r="K393" s="324"/>
      <c r="L393" s="324"/>
      <c r="M393" s="324"/>
      <c r="N393" s="324"/>
      <c r="O393" s="324"/>
      <c r="P393" s="324"/>
      <c r="Q393" s="324"/>
      <c r="R393" s="324"/>
      <c r="S393" s="324"/>
      <c r="T393" s="324"/>
      <c r="U393" s="324"/>
    </row>
    <row r="394" spans="6:21" x14ac:dyDescent="0.35">
      <c r="F394" s="324"/>
      <c r="G394" s="324"/>
      <c r="H394" s="324"/>
      <c r="I394" s="324"/>
      <c r="J394" s="324"/>
      <c r="K394" s="324"/>
      <c r="L394" s="324"/>
      <c r="M394" s="324"/>
      <c r="N394" s="324"/>
      <c r="O394" s="324"/>
      <c r="P394" s="324"/>
      <c r="Q394" s="324"/>
      <c r="R394" s="324"/>
      <c r="S394" s="324"/>
      <c r="T394" s="324"/>
      <c r="U394" s="324"/>
    </row>
    <row r="395" spans="6:21" x14ac:dyDescent="0.35">
      <c r="F395" s="324"/>
      <c r="G395" s="324"/>
      <c r="H395" s="324"/>
      <c r="I395" s="324"/>
      <c r="J395" s="324"/>
      <c r="K395" s="324"/>
      <c r="L395" s="324"/>
      <c r="M395" s="324"/>
      <c r="N395" s="324"/>
      <c r="O395" s="324"/>
      <c r="P395" s="324"/>
      <c r="Q395" s="324"/>
      <c r="R395" s="324"/>
      <c r="S395" s="324"/>
      <c r="T395" s="324"/>
      <c r="U395" s="324"/>
    </row>
    <row r="396" spans="6:21" x14ac:dyDescent="0.35">
      <c r="F396" s="324"/>
      <c r="G396" s="324"/>
      <c r="H396" s="324"/>
      <c r="I396" s="324"/>
      <c r="J396" s="324"/>
      <c r="K396" s="324"/>
      <c r="L396" s="324"/>
      <c r="M396" s="324"/>
      <c r="N396" s="324"/>
      <c r="O396" s="324"/>
      <c r="P396" s="324"/>
      <c r="Q396" s="324"/>
      <c r="R396" s="324"/>
      <c r="S396" s="324"/>
      <c r="T396" s="324"/>
      <c r="U396" s="324"/>
    </row>
    <row r="397" spans="6:21" x14ac:dyDescent="0.35">
      <c r="F397" s="324"/>
      <c r="G397" s="324"/>
      <c r="H397" s="324"/>
      <c r="I397" s="324"/>
      <c r="J397" s="324"/>
      <c r="K397" s="324"/>
      <c r="L397" s="324"/>
      <c r="M397" s="324"/>
      <c r="N397" s="324"/>
      <c r="O397" s="324"/>
      <c r="P397" s="324"/>
      <c r="Q397" s="324"/>
      <c r="R397" s="324"/>
      <c r="S397" s="324"/>
      <c r="T397" s="324"/>
      <c r="U397" s="324"/>
    </row>
    <row r="398" spans="6:21" x14ac:dyDescent="0.35">
      <c r="F398" s="324"/>
      <c r="G398" s="324"/>
      <c r="H398" s="324"/>
      <c r="I398" s="324"/>
      <c r="J398" s="324"/>
      <c r="K398" s="324"/>
      <c r="L398" s="324"/>
      <c r="M398" s="324"/>
      <c r="N398" s="324"/>
      <c r="O398" s="324"/>
      <c r="P398" s="324"/>
      <c r="Q398" s="324"/>
      <c r="R398" s="324"/>
      <c r="S398" s="324"/>
      <c r="T398" s="324"/>
      <c r="U398" s="324"/>
    </row>
    <row r="399" spans="6:21" x14ac:dyDescent="0.35">
      <c r="F399" s="324"/>
      <c r="G399" s="324"/>
      <c r="H399" s="324"/>
      <c r="I399" s="324"/>
      <c r="J399" s="324"/>
      <c r="K399" s="324"/>
      <c r="L399" s="324"/>
      <c r="M399" s="324"/>
      <c r="N399" s="324"/>
      <c r="O399" s="324"/>
      <c r="P399" s="324"/>
      <c r="Q399" s="324"/>
      <c r="R399" s="324"/>
      <c r="S399" s="324"/>
      <c r="T399" s="324"/>
      <c r="U399" s="324"/>
    </row>
    <row r="400" spans="6:21" x14ac:dyDescent="0.35">
      <c r="F400" s="324"/>
      <c r="G400" s="324"/>
      <c r="H400" s="324"/>
      <c r="I400" s="324"/>
      <c r="J400" s="324"/>
      <c r="K400" s="324"/>
      <c r="L400" s="324"/>
      <c r="M400" s="324"/>
      <c r="N400" s="324"/>
      <c r="O400" s="324"/>
      <c r="P400" s="324"/>
      <c r="Q400" s="324"/>
      <c r="R400" s="324"/>
      <c r="S400" s="324"/>
      <c r="T400" s="324"/>
      <c r="U400" s="324"/>
    </row>
    <row r="401" spans="6:21" x14ac:dyDescent="0.35">
      <c r="F401" s="324"/>
      <c r="G401" s="324"/>
      <c r="H401" s="324"/>
      <c r="I401" s="324"/>
      <c r="J401" s="324"/>
      <c r="K401" s="324"/>
      <c r="L401" s="324"/>
      <c r="M401" s="324"/>
      <c r="N401" s="324"/>
      <c r="O401" s="324"/>
      <c r="P401" s="324"/>
      <c r="Q401" s="324"/>
      <c r="R401" s="324"/>
      <c r="S401" s="324"/>
      <c r="T401" s="324"/>
      <c r="U401" s="324"/>
    </row>
    <row r="402" spans="6:21" x14ac:dyDescent="0.35">
      <c r="F402" s="324"/>
      <c r="G402" s="324"/>
      <c r="H402" s="324"/>
      <c r="I402" s="324"/>
      <c r="J402" s="324"/>
      <c r="K402" s="324"/>
      <c r="L402" s="324"/>
      <c r="M402" s="324"/>
      <c r="N402" s="324"/>
      <c r="O402" s="324"/>
      <c r="P402" s="324"/>
      <c r="Q402" s="324"/>
      <c r="R402" s="324"/>
      <c r="S402" s="324"/>
      <c r="T402" s="324"/>
      <c r="U402" s="324"/>
    </row>
    <row r="403" spans="6:21" x14ac:dyDescent="0.35">
      <c r="F403" s="324"/>
      <c r="G403" s="324"/>
      <c r="H403" s="324"/>
      <c r="I403" s="324"/>
      <c r="J403" s="324"/>
      <c r="K403" s="324"/>
      <c r="L403" s="324"/>
      <c r="M403" s="324"/>
      <c r="N403" s="324"/>
      <c r="O403" s="324"/>
      <c r="P403" s="324"/>
      <c r="Q403" s="324"/>
      <c r="R403" s="324"/>
      <c r="S403" s="324"/>
      <c r="T403" s="324"/>
      <c r="U403" s="324"/>
    </row>
    <row r="404" spans="6:21" x14ac:dyDescent="0.35">
      <c r="F404" s="324"/>
      <c r="G404" s="324"/>
      <c r="H404" s="324"/>
      <c r="I404" s="324"/>
      <c r="J404" s="324"/>
      <c r="K404" s="324"/>
      <c r="L404" s="324"/>
      <c r="M404" s="324"/>
      <c r="N404" s="324"/>
      <c r="O404" s="324"/>
      <c r="P404" s="324"/>
      <c r="Q404" s="324"/>
      <c r="R404" s="324"/>
      <c r="S404" s="324"/>
      <c r="T404" s="324"/>
      <c r="U404" s="324"/>
    </row>
    <row r="405" spans="6:21" x14ac:dyDescent="0.35">
      <c r="F405" s="324"/>
      <c r="G405" s="324"/>
      <c r="H405" s="324"/>
      <c r="I405" s="324"/>
      <c r="J405" s="324"/>
      <c r="K405" s="324"/>
      <c r="L405" s="324"/>
      <c r="M405" s="324"/>
      <c r="N405" s="324"/>
      <c r="O405" s="324"/>
      <c r="P405" s="324"/>
      <c r="Q405" s="324"/>
      <c r="R405" s="324"/>
      <c r="S405" s="324"/>
      <c r="T405" s="324"/>
      <c r="U405" s="324"/>
    </row>
    <row r="406" spans="6:21" x14ac:dyDescent="0.35">
      <c r="F406" s="324"/>
      <c r="G406" s="324"/>
      <c r="H406" s="324"/>
      <c r="I406" s="324"/>
      <c r="J406" s="324"/>
      <c r="K406" s="324"/>
      <c r="L406" s="324"/>
      <c r="M406" s="324"/>
      <c r="N406" s="324"/>
      <c r="O406" s="324"/>
      <c r="P406" s="324"/>
      <c r="Q406" s="324"/>
      <c r="R406" s="324"/>
      <c r="S406" s="324"/>
      <c r="T406" s="324"/>
      <c r="U406" s="324"/>
    </row>
    <row r="407" spans="6:21" x14ac:dyDescent="0.35">
      <c r="F407" s="324"/>
      <c r="G407" s="324"/>
      <c r="H407" s="324"/>
      <c r="I407" s="324"/>
      <c r="J407" s="324"/>
      <c r="K407" s="324"/>
      <c r="L407" s="324"/>
      <c r="M407" s="324"/>
      <c r="N407" s="324"/>
      <c r="O407" s="324"/>
      <c r="P407" s="324"/>
      <c r="Q407" s="324"/>
      <c r="R407" s="324"/>
      <c r="S407" s="324"/>
      <c r="T407" s="324"/>
      <c r="U407" s="324"/>
    </row>
    <row r="408" spans="6:21" x14ac:dyDescent="0.35">
      <c r="F408" s="324"/>
      <c r="G408" s="324"/>
      <c r="H408" s="324"/>
      <c r="I408" s="324"/>
      <c r="J408" s="324"/>
      <c r="K408" s="324"/>
      <c r="L408" s="324"/>
      <c r="M408" s="324"/>
      <c r="N408" s="324"/>
      <c r="O408" s="324"/>
      <c r="P408" s="324"/>
      <c r="Q408" s="324"/>
      <c r="R408" s="324"/>
      <c r="S408" s="324"/>
      <c r="T408" s="324"/>
      <c r="U408" s="324"/>
    </row>
    <row r="409" spans="6:21" x14ac:dyDescent="0.35">
      <c r="F409" s="324"/>
      <c r="G409" s="324"/>
      <c r="H409" s="324"/>
      <c r="I409" s="324"/>
      <c r="J409" s="324"/>
      <c r="K409" s="324"/>
      <c r="L409" s="324"/>
      <c r="M409" s="324"/>
      <c r="N409" s="324"/>
      <c r="O409" s="324"/>
      <c r="P409" s="324"/>
      <c r="Q409" s="324"/>
      <c r="R409" s="324"/>
      <c r="S409" s="324"/>
      <c r="T409" s="324"/>
      <c r="U409" s="324"/>
    </row>
    <row r="410" spans="6:21" x14ac:dyDescent="0.35">
      <c r="F410" s="324"/>
      <c r="G410" s="324"/>
      <c r="H410" s="324"/>
      <c r="I410" s="324"/>
      <c r="J410" s="324"/>
      <c r="K410" s="324"/>
      <c r="L410" s="324"/>
      <c r="M410" s="324"/>
      <c r="N410" s="324"/>
      <c r="O410" s="324"/>
      <c r="P410" s="324"/>
      <c r="Q410" s="324"/>
      <c r="R410" s="324"/>
      <c r="S410" s="324"/>
      <c r="T410" s="324"/>
      <c r="U410" s="324"/>
    </row>
    <row r="411" spans="6:21" x14ac:dyDescent="0.35">
      <c r="F411" s="324"/>
      <c r="G411" s="324"/>
      <c r="H411" s="324"/>
      <c r="I411" s="324"/>
      <c r="J411" s="324"/>
      <c r="K411" s="324"/>
      <c r="L411" s="324"/>
      <c r="M411" s="324"/>
      <c r="N411" s="324"/>
      <c r="O411" s="324"/>
      <c r="P411" s="324"/>
      <c r="Q411" s="324"/>
      <c r="R411" s="324"/>
      <c r="S411" s="324"/>
      <c r="T411" s="324"/>
      <c r="U411" s="324"/>
    </row>
    <row r="412" spans="6:21" x14ac:dyDescent="0.35">
      <c r="F412" s="324"/>
      <c r="G412" s="324"/>
      <c r="H412" s="324"/>
      <c r="I412" s="324"/>
      <c r="J412" s="324"/>
      <c r="K412" s="324"/>
      <c r="L412" s="324"/>
      <c r="M412" s="324"/>
      <c r="N412" s="324"/>
      <c r="O412" s="324"/>
      <c r="P412" s="324"/>
      <c r="Q412" s="324"/>
      <c r="R412" s="324"/>
      <c r="S412" s="324"/>
      <c r="T412" s="324"/>
      <c r="U412" s="324"/>
    </row>
    <row r="413" spans="6:21" x14ac:dyDescent="0.35">
      <c r="F413" s="324"/>
      <c r="G413" s="324"/>
      <c r="H413" s="324"/>
      <c r="I413" s="324"/>
      <c r="J413" s="324"/>
      <c r="K413" s="324"/>
      <c r="L413" s="324"/>
      <c r="M413" s="324"/>
      <c r="N413" s="324"/>
      <c r="O413" s="324"/>
      <c r="P413" s="324"/>
      <c r="Q413" s="324"/>
      <c r="R413" s="324"/>
      <c r="S413" s="324"/>
      <c r="T413" s="324"/>
      <c r="U413" s="324"/>
    </row>
    <row r="414" spans="6:21" x14ac:dyDescent="0.35">
      <c r="F414" s="324"/>
      <c r="G414" s="324"/>
      <c r="H414" s="324"/>
      <c r="I414" s="324"/>
      <c r="J414" s="324"/>
      <c r="K414" s="324"/>
      <c r="L414" s="324"/>
      <c r="M414" s="324"/>
      <c r="N414" s="324"/>
      <c r="O414" s="324"/>
      <c r="P414" s="324"/>
      <c r="Q414" s="324"/>
      <c r="R414" s="324"/>
      <c r="S414" s="324"/>
      <c r="T414" s="324"/>
      <c r="U414" s="324"/>
    </row>
    <row r="415" spans="6:21" x14ac:dyDescent="0.35">
      <c r="F415" s="324"/>
      <c r="G415" s="324"/>
      <c r="H415" s="324"/>
      <c r="I415" s="324"/>
      <c r="J415" s="324"/>
      <c r="K415" s="324"/>
      <c r="L415" s="324"/>
      <c r="M415" s="324"/>
      <c r="N415" s="324"/>
      <c r="O415" s="324"/>
      <c r="P415" s="324"/>
      <c r="Q415" s="324"/>
      <c r="R415" s="324"/>
      <c r="S415" s="324"/>
      <c r="T415" s="324"/>
      <c r="U415" s="324"/>
    </row>
    <row r="416" spans="6:21" x14ac:dyDescent="0.35">
      <c r="F416" s="324"/>
      <c r="G416" s="324"/>
      <c r="H416" s="324"/>
      <c r="I416" s="324"/>
      <c r="J416" s="324"/>
      <c r="K416" s="324"/>
      <c r="L416" s="324"/>
      <c r="M416" s="324"/>
      <c r="N416" s="324"/>
      <c r="O416" s="324"/>
      <c r="P416" s="324"/>
      <c r="Q416" s="324"/>
      <c r="R416" s="324"/>
      <c r="S416" s="324"/>
      <c r="T416" s="324"/>
      <c r="U416" s="324"/>
    </row>
    <row r="417" spans="6:21" x14ac:dyDescent="0.35">
      <c r="F417" s="324"/>
      <c r="G417" s="324"/>
      <c r="H417" s="324"/>
      <c r="I417" s="324"/>
      <c r="J417" s="324"/>
      <c r="K417" s="324"/>
      <c r="L417" s="324"/>
      <c r="M417" s="324"/>
      <c r="N417" s="324"/>
      <c r="O417" s="324"/>
      <c r="P417" s="324"/>
      <c r="Q417" s="324"/>
      <c r="R417" s="324"/>
      <c r="S417" s="324"/>
      <c r="T417" s="324"/>
      <c r="U417" s="324"/>
    </row>
    <row r="418" spans="6:21" x14ac:dyDescent="0.35">
      <c r="F418" s="324"/>
      <c r="G418" s="324"/>
      <c r="H418" s="324"/>
      <c r="I418" s="324"/>
      <c r="J418" s="324"/>
      <c r="K418" s="324"/>
      <c r="L418" s="324"/>
      <c r="M418" s="324"/>
      <c r="N418" s="324"/>
      <c r="O418" s="324"/>
      <c r="P418" s="324"/>
      <c r="Q418" s="324"/>
      <c r="R418" s="324"/>
      <c r="S418" s="324"/>
      <c r="T418" s="324"/>
      <c r="U418" s="324"/>
    </row>
    <row r="419" spans="6:21" x14ac:dyDescent="0.35">
      <c r="F419" s="324"/>
      <c r="G419" s="324"/>
      <c r="H419" s="324"/>
      <c r="I419" s="324"/>
      <c r="J419" s="324"/>
      <c r="K419" s="324"/>
      <c r="L419" s="324"/>
      <c r="M419" s="324"/>
      <c r="N419" s="324"/>
      <c r="O419" s="324"/>
      <c r="P419" s="324"/>
      <c r="Q419" s="324"/>
      <c r="R419" s="324"/>
      <c r="S419" s="324"/>
      <c r="T419" s="324"/>
      <c r="U419" s="324"/>
    </row>
    <row r="420" spans="6:21" x14ac:dyDescent="0.35">
      <c r="F420" s="324"/>
      <c r="G420" s="324"/>
      <c r="H420" s="324"/>
      <c r="I420" s="324"/>
      <c r="J420" s="324"/>
      <c r="K420" s="324"/>
      <c r="L420" s="324"/>
      <c r="M420" s="324"/>
      <c r="N420" s="324"/>
      <c r="O420" s="324"/>
      <c r="P420" s="324"/>
      <c r="Q420" s="324"/>
      <c r="R420" s="324"/>
      <c r="S420" s="324"/>
      <c r="T420" s="324"/>
      <c r="U420" s="324"/>
    </row>
    <row r="421" spans="6:21" x14ac:dyDescent="0.35">
      <c r="F421" s="324"/>
      <c r="G421" s="324"/>
      <c r="H421" s="324"/>
      <c r="I421" s="324"/>
      <c r="J421" s="324"/>
      <c r="K421" s="324"/>
      <c r="L421" s="324"/>
      <c r="M421" s="324"/>
      <c r="N421" s="324"/>
      <c r="O421" s="324"/>
      <c r="P421" s="324"/>
      <c r="Q421" s="324"/>
      <c r="R421" s="324"/>
      <c r="S421" s="324"/>
      <c r="T421" s="324"/>
      <c r="U421" s="324"/>
    </row>
    <row r="422" spans="6:21" x14ac:dyDescent="0.35">
      <c r="F422" s="324"/>
      <c r="G422" s="324"/>
      <c r="H422" s="324"/>
      <c r="I422" s="324"/>
      <c r="J422" s="324"/>
      <c r="K422" s="324"/>
      <c r="L422" s="324"/>
      <c r="M422" s="324"/>
      <c r="N422" s="324"/>
      <c r="O422" s="324"/>
      <c r="P422" s="324"/>
      <c r="Q422" s="324"/>
      <c r="R422" s="324"/>
      <c r="S422" s="324"/>
      <c r="T422" s="324"/>
      <c r="U422" s="324"/>
    </row>
    <row r="423" spans="6:21" x14ac:dyDescent="0.35">
      <c r="F423" s="324"/>
      <c r="G423" s="324"/>
      <c r="H423" s="324"/>
      <c r="I423" s="324"/>
      <c r="J423" s="324"/>
      <c r="K423" s="324"/>
      <c r="L423" s="324"/>
      <c r="M423" s="324"/>
      <c r="N423" s="324"/>
      <c r="O423" s="324"/>
      <c r="P423" s="324"/>
      <c r="Q423" s="324"/>
      <c r="R423" s="324"/>
      <c r="S423" s="324"/>
      <c r="T423" s="324"/>
      <c r="U423" s="324"/>
    </row>
    <row r="424" spans="6:21" x14ac:dyDescent="0.35">
      <c r="F424" s="324"/>
      <c r="G424" s="324"/>
      <c r="H424" s="324"/>
      <c r="I424" s="324"/>
      <c r="J424" s="324"/>
      <c r="K424" s="324"/>
      <c r="L424" s="324"/>
      <c r="M424" s="324"/>
      <c r="N424" s="324"/>
      <c r="O424" s="324"/>
      <c r="P424" s="324"/>
      <c r="Q424" s="324"/>
      <c r="R424" s="324"/>
      <c r="S424" s="324"/>
      <c r="T424" s="324"/>
      <c r="U424" s="324"/>
    </row>
    <row r="425" spans="6:21" x14ac:dyDescent="0.35">
      <c r="F425" s="324"/>
      <c r="G425" s="324"/>
      <c r="H425" s="324"/>
      <c r="I425" s="324"/>
      <c r="J425" s="324"/>
      <c r="K425" s="324"/>
      <c r="L425" s="324"/>
      <c r="M425" s="324"/>
      <c r="N425" s="324"/>
      <c r="O425" s="324"/>
      <c r="P425" s="324"/>
      <c r="Q425" s="324"/>
      <c r="R425" s="324"/>
      <c r="S425" s="324"/>
      <c r="T425" s="324"/>
      <c r="U425" s="324"/>
    </row>
    <row r="426" spans="6:21" x14ac:dyDescent="0.35">
      <c r="F426" s="324"/>
      <c r="G426" s="324"/>
      <c r="H426" s="324"/>
      <c r="I426" s="324"/>
      <c r="J426" s="324"/>
      <c r="K426" s="324"/>
      <c r="L426" s="324"/>
      <c r="M426" s="324"/>
      <c r="N426" s="324"/>
      <c r="O426" s="324"/>
      <c r="P426" s="324"/>
      <c r="Q426" s="324"/>
      <c r="R426" s="324"/>
      <c r="S426" s="324"/>
      <c r="T426" s="324"/>
      <c r="U426" s="324"/>
    </row>
    <row r="427" spans="6:21" x14ac:dyDescent="0.35">
      <c r="F427" s="324"/>
      <c r="G427" s="324"/>
      <c r="H427" s="324"/>
      <c r="I427" s="324"/>
      <c r="J427" s="324"/>
      <c r="K427" s="324"/>
      <c r="L427" s="324"/>
      <c r="M427" s="324"/>
      <c r="N427" s="324"/>
      <c r="O427" s="324"/>
      <c r="P427" s="324"/>
      <c r="Q427" s="324"/>
      <c r="R427" s="324"/>
      <c r="S427" s="324"/>
      <c r="T427" s="324"/>
      <c r="U427" s="324"/>
    </row>
    <row r="428" spans="6:21" x14ac:dyDescent="0.35">
      <c r="F428" s="324"/>
      <c r="G428" s="324"/>
      <c r="H428" s="324"/>
      <c r="I428" s="324"/>
      <c r="J428" s="324"/>
      <c r="K428" s="324"/>
      <c r="L428" s="324"/>
      <c r="M428" s="324"/>
      <c r="N428" s="324"/>
      <c r="O428" s="324"/>
      <c r="P428" s="324"/>
      <c r="Q428" s="324"/>
      <c r="R428" s="324"/>
      <c r="S428" s="324"/>
      <c r="T428" s="324"/>
      <c r="U428" s="324"/>
    </row>
    <row r="429" spans="6:21" x14ac:dyDescent="0.35">
      <c r="F429" s="324"/>
      <c r="G429" s="324"/>
      <c r="H429" s="324"/>
      <c r="I429" s="324"/>
      <c r="J429" s="324"/>
      <c r="K429" s="324"/>
      <c r="L429" s="324"/>
      <c r="M429" s="324"/>
      <c r="N429" s="324"/>
      <c r="O429" s="324"/>
      <c r="P429" s="324"/>
      <c r="Q429" s="324"/>
      <c r="R429" s="324"/>
      <c r="S429" s="324"/>
      <c r="T429" s="324"/>
      <c r="U429" s="324"/>
    </row>
    <row r="430" spans="6:21" x14ac:dyDescent="0.35">
      <c r="F430" s="324"/>
      <c r="G430" s="324"/>
      <c r="H430" s="324"/>
      <c r="I430" s="324"/>
      <c r="J430" s="324"/>
      <c r="K430" s="324"/>
      <c r="L430" s="324"/>
      <c r="M430" s="324"/>
      <c r="N430" s="324"/>
      <c r="O430" s="324"/>
      <c r="P430" s="324"/>
      <c r="Q430" s="324"/>
      <c r="R430" s="324"/>
      <c r="S430" s="324"/>
      <c r="T430" s="324"/>
      <c r="U430" s="324"/>
    </row>
    <row r="431" spans="6:21" x14ac:dyDescent="0.35">
      <c r="F431" s="324"/>
      <c r="G431" s="324"/>
      <c r="H431" s="324"/>
      <c r="I431" s="324"/>
      <c r="J431" s="324"/>
      <c r="K431" s="324"/>
      <c r="L431" s="324"/>
      <c r="M431" s="324"/>
      <c r="N431" s="324"/>
      <c r="O431" s="324"/>
      <c r="P431" s="324"/>
      <c r="Q431" s="324"/>
      <c r="R431" s="324"/>
      <c r="S431" s="324"/>
      <c r="T431" s="324"/>
      <c r="U431" s="324"/>
    </row>
    <row r="432" spans="6:21" x14ac:dyDescent="0.35">
      <c r="F432" s="324"/>
      <c r="G432" s="324"/>
      <c r="H432" s="324"/>
      <c r="I432" s="324"/>
      <c r="J432" s="324"/>
      <c r="K432" s="324"/>
      <c r="L432" s="324"/>
      <c r="M432" s="324"/>
      <c r="N432" s="324"/>
      <c r="O432" s="324"/>
      <c r="P432" s="324"/>
      <c r="Q432" s="324"/>
      <c r="R432" s="324"/>
      <c r="S432" s="324"/>
      <c r="T432" s="324"/>
      <c r="U432" s="324"/>
    </row>
    <row r="433" spans="6:21" x14ac:dyDescent="0.35">
      <c r="F433" s="324"/>
      <c r="G433" s="324"/>
      <c r="H433" s="324"/>
      <c r="I433" s="324"/>
      <c r="J433" s="324"/>
      <c r="K433" s="324"/>
      <c r="L433" s="324"/>
      <c r="M433" s="324"/>
      <c r="N433" s="324"/>
      <c r="O433" s="324"/>
      <c r="P433" s="324"/>
      <c r="Q433" s="324"/>
      <c r="R433" s="324"/>
      <c r="S433" s="324"/>
      <c r="T433" s="324"/>
      <c r="U433" s="324"/>
    </row>
    <row r="434" spans="6:21" x14ac:dyDescent="0.35">
      <c r="F434" s="324"/>
      <c r="G434" s="324"/>
      <c r="H434" s="324"/>
      <c r="I434" s="324"/>
      <c r="J434" s="324"/>
      <c r="K434" s="324"/>
      <c r="L434" s="324"/>
      <c r="M434" s="324"/>
      <c r="N434" s="324"/>
      <c r="O434" s="324"/>
      <c r="P434" s="324"/>
      <c r="Q434" s="324"/>
      <c r="R434" s="324"/>
      <c r="S434" s="324"/>
      <c r="T434" s="324"/>
      <c r="U434" s="324"/>
    </row>
    <row r="435" spans="6:21" x14ac:dyDescent="0.35">
      <c r="F435" s="324"/>
      <c r="G435" s="324"/>
      <c r="H435" s="324"/>
      <c r="I435" s="324"/>
      <c r="J435" s="324"/>
      <c r="K435" s="324"/>
      <c r="L435" s="324"/>
      <c r="M435" s="324"/>
      <c r="N435" s="324"/>
      <c r="O435" s="324"/>
      <c r="P435" s="324"/>
      <c r="Q435" s="324"/>
      <c r="R435" s="324"/>
      <c r="S435" s="324"/>
      <c r="T435" s="324"/>
      <c r="U435" s="324"/>
    </row>
    <row r="436" spans="6:21" x14ac:dyDescent="0.35">
      <c r="F436" s="324"/>
      <c r="G436" s="324"/>
      <c r="H436" s="324"/>
      <c r="I436" s="324"/>
      <c r="J436" s="324"/>
      <c r="K436" s="324"/>
      <c r="L436" s="324"/>
      <c r="M436" s="324"/>
      <c r="N436" s="324"/>
      <c r="O436" s="324"/>
      <c r="P436" s="324"/>
      <c r="Q436" s="324"/>
      <c r="R436" s="324"/>
      <c r="S436" s="324"/>
      <c r="T436" s="324"/>
      <c r="U436" s="324"/>
    </row>
    <row r="437" spans="6:21" x14ac:dyDescent="0.35">
      <c r="F437" s="324"/>
      <c r="G437" s="324"/>
      <c r="H437" s="324"/>
      <c r="I437" s="324"/>
      <c r="J437" s="324"/>
      <c r="K437" s="324"/>
      <c r="L437" s="324"/>
      <c r="M437" s="324"/>
      <c r="N437" s="324"/>
      <c r="O437" s="324"/>
      <c r="P437" s="324"/>
      <c r="Q437" s="324"/>
      <c r="R437" s="324"/>
      <c r="S437" s="324"/>
      <c r="T437" s="324"/>
      <c r="U437" s="324"/>
    </row>
    <row r="438" spans="6:21" x14ac:dyDescent="0.35">
      <c r="F438" s="324"/>
      <c r="G438" s="324"/>
      <c r="H438" s="324"/>
      <c r="I438" s="324"/>
      <c r="J438" s="324"/>
      <c r="K438" s="324"/>
      <c r="L438" s="324"/>
      <c r="M438" s="324"/>
      <c r="N438" s="324"/>
      <c r="O438" s="324"/>
      <c r="P438" s="324"/>
      <c r="Q438" s="324"/>
      <c r="R438" s="324"/>
      <c r="S438" s="324"/>
      <c r="T438" s="324"/>
      <c r="U438" s="324"/>
    </row>
    <row r="439" spans="6:21" x14ac:dyDescent="0.35">
      <c r="F439" s="324"/>
      <c r="G439" s="324"/>
      <c r="H439" s="324"/>
      <c r="I439" s="324"/>
      <c r="J439" s="324"/>
      <c r="K439" s="324"/>
      <c r="L439" s="324"/>
      <c r="M439" s="324"/>
      <c r="N439" s="324"/>
      <c r="O439" s="324"/>
      <c r="P439" s="324"/>
      <c r="Q439" s="324"/>
      <c r="R439" s="324"/>
      <c r="S439" s="324"/>
      <c r="T439" s="324"/>
      <c r="U439" s="324"/>
    </row>
    <row r="440" spans="6:21" x14ac:dyDescent="0.35">
      <c r="F440" s="324"/>
      <c r="G440" s="324"/>
      <c r="H440" s="324"/>
      <c r="I440" s="324"/>
      <c r="J440" s="324"/>
      <c r="K440" s="324"/>
      <c r="L440" s="324"/>
      <c r="M440" s="324"/>
      <c r="N440" s="324"/>
      <c r="O440" s="324"/>
      <c r="P440" s="324"/>
      <c r="Q440" s="324"/>
      <c r="R440" s="324"/>
      <c r="S440" s="324"/>
      <c r="T440" s="324"/>
      <c r="U440" s="324"/>
    </row>
    <row r="441" spans="6:21" x14ac:dyDescent="0.35">
      <c r="F441" s="324"/>
      <c r="G441" s="324"/>
      <c r="H441" s="324"/>
      <c r="I441" s="324"/>
      <c r="J441" s="324"/>
      <c r="K441" s="324"/>
      <c r="L441" s="324"/>
      <c r="M441" s="324"/>
      <c r="N441" s="324"/>
      <c r="O441" s="324"/>
      <c r="P441" s="324"/>
      <c r="Q441" s="324"/>
      <c r="R441" s="324"/>
      <c r="S441" s="324"/>
      <c r="T441" s="324"/>
      <c r="U441" s="324"/>
    </row>
    <row r="442" spans="6:21" x14ac:dyDescent="0.35">
      <c r="F442" s="324"/>
      <c r="G442" s="324"/>
      <c r="H442" s="324"/>
      <c r="I442" s="324"/>
      <c r="J442" s="324"/>
      <c r="K442" s="324"/>
      <c r="L442" s="324"/>
      <c r="M442" s="324"/>
      <c r="N442" s="324"/>
      <c r="O442" s="324"/>
      <c r="P442" s="324"/>
      <c r="Q442" s="324"/>
      <c r="R442" s="324"/>
      <c r="S442" s="324"/>
      <c r="T442" s="324"/>
      <c r="U442" s="324"/>
    </row>
    <row r="443" spans="6:21" x14ac:dyDescent="0.35">
      <c r="F443" s="324"/>
      <c r="G443" s="324"/>
      <c r="H443" s="324"/>
      <c r="I443" s="324"/>
      <c r="J443" s="324"/>
      <c r="K443" s="324"/>
      <c r="L443" s="324"/>
      <c r="M443" s="324"/>
      <c r="N443" s="324"/>
      <c r="O443" s="324"/>
      <c r="P443" s="324"/>
      <c r="Q443" s="324"/>
      <c r="R443" s="324"/>
      <c r="S443" s="324"/>
      <c r="T443" s="324"/>
      <c r="U443" s="324"/>
    </row>
    <row r="444" spans="6:21" x14ac:dyDescent="0.35">
      <c r="F444" s="324"/>
      <c r="G444" s="324"/>
      <c r="H444" s="324"/>
      <c r="I444" s="324"/>
      <c r="J444" s="324"/>
      <c r="K444" s="324"/>
      <c r="L444" s="324"/>
      <c r="M444" s="324"/>
      <c r="N444" s="324"/>
      <c r="O444" s="324"/>
      <c r="P444" s="324"/>
      <c r="Q444" s="324"/>
      <c r="R444" s="324"/>
      <c r="S444" s="324"/>
      <c r="T444" s="324"/>
      <c r="U444" s="324"/>
    </row>
    <row r="445" spans="6:21" x14ac:dyDescent="0.35">
      <c r="F445" s="324"/>
      <c r="G445" s="324"/>
      <c r="H445" s="324"/>
      <c r="I445" s="324"/>
      <c r="J445" s="324"/>
      <c r="K445" s="324"/>
      <c r="L445" s="324"/>
      <c r="M445" s="324"/>
      <c r="N445" s="324"/>
      <c r="O445" s="324"/>
      <c r="P445" s="324"/>
      <c r="Q445" s="324"/>
      <c r="R445" s="324"/>
      <c r="S445" s="324"/>
      <c r="T445" s="324"/>
      <c r="U445" s="324"/>
    </row>
    <row r="446" spans="6:21" x14ac:dyDescent="0.35">
      <c r="F446" s="324"/>
      <c r="G446" s="324"/>
      <c r="H446" s="324"/>
      <c r="I446" s="324"/>
      <c r="J446" s="324"/>
      <c r="K446" s="324"/>
      <c r="L446" s="324"/>
      <c r="M446" s="324"/>
      <c r="N446" s="324"/>
      <c r="O446" s="324"/>
      <c r="P446" s="324"/>
      <c r="Q446" s="324"/>
      <c r="R446" s="324"/>
      <c r="S446" s="324"/>
      <c r="T446" s="324"/>
      <c r="U446" s="324"/>
    </row>
    <row r="447" spans="6:21" x14ac:dyDescent="0.35">
      <c r="F447" s="324"/>
      <c r="G447" s="324"/>
      <c r="H447" s="324"/>
      <c r="I447" s="324"/>
      <c r="J447" s="324"/>
      <c r="K447" s="324"/>
      <c r="L447" s="324"/>
      <c r="M447" s="324"/>
      <c r="N447" s="324"/>
      <c r="O447" s="324"/>
      <c r="P447" s="324"/>
      <c r="Q447" s="324"/>
      <c r="R447" s="324"/>
      <c r="S447" s="324"/>
      <c r="T447" s="324"/>
      <c r="U447" s="324"/>
    </row>
    <row r="448" spans="6:21" x14ac:dyDescent="0.35">
      <c r="F448" s="324"/>
      <c r="G448" s="324"/>
      <c r="H448" s="324"/>
      <c r="I448" s="324"/>
      <c r="J448" s="324"/>
      <c r="K448" s="324"/>
      <c r="L448" s="324"/>
      <c r="M448" s="324"/>
      <c r="N448" s="324"/>
      <c r="O448" s="324"/>
      <c r="P448" s="324"/>
      <c r="Q448" s="324"/>
      <c r="R448" s="324"/>
      <c r="S448" s="324"/>
      <c r="T448" s="324"/>
      <c r="U448" s="324"/>
    </row>
    <row r="449" spans="6:21" x14ac:dyDescent="0.35">
      <c r="F449" s="324"/>
      <c r="G449" s="324"/>
      <c r="H449" s="324"/>
      <c r="I449" s="324"/>
      <c r="J449" s="324"/>
      <c r="K449" s="324"/>
      <c r="L449" s="324"/>
      <c r="M449" s="324"/>
      <c r="N449" s="324"/>
      <c r="O449" s="324"/>
      <c r="P449" s="324"/>
      <c r="Q449" s="324"/>
      <c r="R449" s="324"/>
      <c r="S449" s="324"/>
      <c r="T449" s="324"/>
      <c r="U449" s="324"/>
    </row>
    <row r="450" spans="6:21" x14ac:dyDescent="0.35">
      <c r="F450" s="324"/>
      <c r="G450" s="324"/>
      <c r="H450" s="324"/>
      <c r="I450" s="324"/>
      <c r="J450" s="324"/>
      <c r="K450" s="324"/>
      <c r="L450" s="324"/>
      <c r="M450" s="324"/>
      <c r="N450" s="324"/>
      <c r="O450" s="324"/>
      <c r="P450" s="324"/>
      <c r="Q450" s="324"/>
      <c r="R450" s="324"/>
      <c r="S450" s="324"/>
      <c r="T450" s="324"/>
      <c r="U450" s="324"/>
    </row>
    <row r="451" spans="6:21" x14ac:dyDescent="0.35">
      <c r="F451" s="324"/>
      <c r="G451" s="324"/>
      <c r="H451" s="324"/>
      <c r="I451" s="324"/>
      <c r="J451" s="324"/>
      <c r="K451" s="324"/>
      <c r="L451" s="324"/>
      <c r="M451" s="324"/>
      <c r="N451" s="324"/>
      <c r="O451" s="324"/>
      <c r="P451" s="324"/>
      <c r="Q451" s="324"/>
      <c r="R451" s="324"/>
      <c r="S451" s="324"/>
      <c r="T451" s="324"/>
      <c r="U451" s="324"/>
    </row>
    <row r="452" spans="6:21" x14ac:dyDescent="0.35">
      <c r="F452" s="324"/>
      <c r="G452" s="324"/>
      <c r="H452" s="324"/>
      <c r="I452" s="324"/>
      <c r="J452" s="324"/>
      <c r="K452" s="324"/>
      <c r="L452" s="324"/>
      <c r="M452" s="324"/>
      <c r="N452" s="324"/>
      <c r="O452" s="324"/>
      <c r="P452" s="324"/>
      <c r="Q452" s="324"/>
      <c r="R452" s="324"/>
      <c r="S452" s="324"/>
      <c r="T452" s="324"/>
      <c r="U452" s="324"/>
    </row>
    <row r="453" spans="6:21" x14ac:dyDescent="0.35">
      <c r="F453" s="324"/>
      <c r="G453" s="324"/>
      <c r="H453" s="324"/>
      <c r="I453" s="324"/>
      <c r="J453" s="324"/>
      <c r="K453" s="324"/>
      <c r="L453" s="324"/>
      <c r="M453" s="324"/>
      <c r="N453" s="324"/>
      <c r="O453" s="324"/>
      <c r="P453" s="324"/>
      <c r="Q453" s="324"/>
      <c r="R453" s="324"/>
      <c r="S453" s="324"/>
      <c r="T453" s="324"/>
      <c r="U453" s="324"/>
    </row>
    <row r="454" spans="6:21" x14ac:dyDescent="0.35">
      <c r="F454" s="324"/>
      <c r="G454" s="324"/>
      <c r="H454" s="324"/>
      <c r="I454" s="324"/>
      <c r="J454" s="324"/>
      <c r="K454" s="324"/>
      <c r="L454" s="324"/>
      <c r="M454" s="324"/>
      <c r="N454" s="324"/>
      <c r="O454" s="324"/>
      <c r="P454" s="324"/>
      <c r="Q454" s="324"/>
      <c r="R454" s="324"/>
      <c r="S454" s="324"/>
      <c r="T454" s="324"/>
      <c r="U454" s="324"/>
    </row>
    <row r="455" spans="6:21" x14ac:dyDescent="0.35">
      <c r="F455" s="324"/>
      <c r="G455" s="324"/>
      <c r="H455" s="324"/>
      <c r="I455" s="324"/>
      <c r="J455" s="324"/>
      <c r="K455" s="324"/>
      <c r="L455" s="324"/>
      <c r="M455" s="324"/>
      <c r="N455" s="324"/>
      <c r="O455" s="324"/>
      <c r="P455" s="324"/>
      <c r="Q455" s="324"/>
      <c r="R455" s="324"/>
      <c r="S455" s="324"/>
      <c r="T455" s="324"/>
      <c r="U455" s="324"/>
    </row>
    <row r="456" spans="6:21" x14ac:dyDescent="0.35">
      <c r="F456" s="324"/>
      <c r="G456" s="324"/>
      <c r="H456" s="324"/>
      <c r="I456" s="324"/>
      <c r="J456" s="324"/>
      <c r="K456" s="324"/>
      <c r="L456" s="324"/>
      <c r="M456" s="324"/>
      <c r="N456" s="324"/>
      <c r="O456" s="324"/>
      <c r="P456" s="324"/>
      <c r="Q456" s="324"/>
      <c r="R456" s="324"/>
      <c r="S456" s="324"/>
      <c r="T456" s="324"/>
      <c r="U456" s="324"/>
    </row>
    <row r="457" spans="6:21" x14ac:dyDescent="0.35">
      <c r="F457" s="324"/>
      <c r="G457" s="324"/>
      <c r="H457" s="324"/>
      <c r="I457" s="324"/>
      <c r="J457" s="324"/>
      <c r="K457" s="324"/>
      <c r="L457" s="324"/>
      <c r="M457" s="324"/>
      <c r="N457" s="324"/>
      <c r="O457" s="324"/>
      <c r="P457" s="324"/>
      <c r="Q457" s="324"/>
      <c r="R457" s="324"/>
      <c r="S457" s="324"/>
      <c r="T457" s="324"/>
      <c r="U457" s="324"/>
    </row>
    <row r="458" spans="6:21" x14ac:dyDescent="0.35">
      <c r="F458" s="324"/>
      <c r="G458" s="324"/>
      <c r="H458" s="324"/>
      <c r="I458" s="324"/>
      <c r="J458" s="324"/>
      <c r="K458" s="324"/>
      <c r="L458" s="324"/>
      <c r="M458" s="324"/>
      <c r="N458" s="324"/>
      <c r="O458" s="324"/>
      <c r="P458" s="324"/>
      <c r="Q458" s="324"/>
      <c r="R458" s="324"/>
      <c r="S458" s="324"/>
      <c r="T458" s="324"/>
      <c r="U458" s="324"/>
    </row>
    <row r="459" spans="6:21" x14ac:dyDescent="0.35">
      <c r="F459" s="324"/>
      <c r="G459" s="324"/>
      <c r="H459" s="324"/>
      <c r="I459" s="324"/>
      <c r="J459" s="324"/>
      <c r="K459" s="324"/>
      <c r="L459" s="324"/>
      <c r="M459" s="324"/>
      <c r="N459" s="324"/>
      <c r="O459" s="324"/>
      <c r="P459" s="324"/>
      <c r="Q459" s="324"/>
      <c r="R459" s="324"/>
      <c r="S459" s="324"/>
      <c r="T459" s="324"/>
      <c r="U459" s="324"/>
    </row>
    <row r="460" spans="6:21" x14ac:dyDescent="0.35">
      <c r="F460" s="324"/>
      <c r="G460" s="324"/>
      <c r="H460" s="324"/>
      <c r="I460" s="324"/>
      <c r="J460" s="324"/>
      <c r="K460" s="324"/>
      <c r="L460" s="324"/>
      <c r="M460" s="324"/>
      <c r="N460" s="324"/>
      <c r="O460" s="324"/>
      <c r="P460" s="324"/>
      <c r="Q460" s="324"/>
      <c r="R460" s="324"/>
      <c r="S460" s="324"/>
      <c r="T460" s="324"/>
      <c r="U460" s="324"/>
    </row>
    <row r="461" spans="6:21" x14ac:dyDescent="0.35">
      <c r="F461" s="324"/>
      <c r="G461" s="324"/>
      <c r="H461" s="324"/>
      <c r="I461" s="324"/>
      <c r="J461" s="324"/>
      <c r="K461" s="324"/>
      <c r="L461" s="324"/>
      <c r="M461" s="324"/>
      <c r="N461" s="324"/>
      <c r="O461" s="324"/>
      <c r="P461" s="324"/>
      <c r="Q461" s="324"/>
      <c r="R461" s="324"/>
      <c r="S461" s="324"/>
      <c r="T461" s="324"/>
      <c r="U461" s="324"/>
    </row>
    <row r="462" spans="6:21" x14ac:dyDescent="0.35">
      <c r="F462" s="324"/>
      <c r="G462" s="324"/>
      <c r="H462" s="324"/>
      <c r="I462" s="324"/>
      <c r="J462" s="324"/>
      <c r="K462" s="324"/>
      <c r="L462" s="324"/>
      <c r="M462" s="324"/>
      <c r="N462" s="324"/>
      <c r="O462" s="324"/>
      <c r="P462" s="324"/>
      <c r="Q462" s="324"/>
      <c r="R462" s="324"/>
      <c r="S462" s="324"/>
      <c r="T462" s="324"/>
      <c r="U462" s="324"/>
    </row>
    <row r="463" spans="6:21" x14ac:dyDescent="0.35">
      <c r="F463" s="324"/>
      <c r="G463" s="324"/>
      <c r="H463" s="324"/>
      <c r="I463" s="324"/>
      <c r="J463" s="324"/>
      <c r="K463" s="324"/>
      <c r="L463" s="324"/>
      <c r="M463" s="324"/>
      <c r="N463" s="324"/>
      <c r="O463" s="324"/>
      <c r="P463" s="324"/>
      <c r="Q463" s="324"/>
      <c r="R463" s="324"/>
      <c r="S463" s="324"/>
      <c r="T463" s="324"/>
      <c r="U463" s="324"/>
    </row>
    <row r="464" spans="6:21" x14ac:dyDescent="0.35">
      <c r="F464" s="324"/>
      <c r="G464" s="324"/>
      <c r="H464" s="324"/>
      <c r="I464" s="324"/>
      <c r="J464" s="324"/>
      <c r="K464" s="324"/>
      <c r="L464" s="324"/>
      <c r="M464" s="324"/>
      <c r="N464" s="324"/>
      <c r="O464" s="324"/>
      <c r="P464" s="324"/>
      <c r="Q464" s="324"/>
      <c r="R464" s="324"/>
      <c r="S464" s="324"/>
      <c r="T464" s="324"/>
      <c r="U464" s="324"/>
    </row>
    <row r="465" spans="6:21" x14ac:dyDescent="0.35">
      <c r="F465" s="324"/>
      <c r="G465" s="324"/>
      <c r="H465" s="324"/>
      <c r="I465" s="324"/>
      <c r="J465" s="324"/>
      <c r="K465" s="324"/>
      <c r="L465" s="324"/>
      <c r="M465" s="324"/>
      <c r="N465" s="324"/>
      <c r="O465" s="324"/>
      <c r="P465" s="324"/>
      <c r="Q465" s="324"/>
      <c r="R465" s="324"/>
      <c r="S465" s="324"/>
      <c r="T465" s="324"/>
      <c r="U465" s="324"/>
    </row>
    <row r="466" spans="6:21" x14ac:dyDescent="0.35">
      <c r="F466" s="324"/>
      <c r="G466" s="324"/>
      <c r="H466" s="324"/>
      <c r="I466" s="324"/>
      <c r="J466" s="324"/>
      <c r="K466" s="324"/>
      <c r="L466" s="324"/>
      <c r="M466" s="324"/>
      <c r="N466" s="324"/>
      <c r="O466" s="324"/>
      <c r="P466" s="324"/>
      <c r="Q466" s="324"/>
      <c r="R466" s="324"/>
      <c r="S466" s="324"/>
      <c r="T466" s="324"/>
      <c r="U466" s="324"/>
    </row>
    <row r="467" spans="6:21" x14ac:dyDescent="0.35">
      <c r="F467" s="324"/>
      <c r="G467" s="324"/>
      <c r="H467" s="324"/>
      <c r="I467" s="324"/>
      <c r="J467" s="324"/>
      <c r="K467" s="324"/>
      <c r="L467" s="324"/>
      <c r="M467" s="324"/>
      <c r="N467" s="324"/>
      <c r="O467" s="324"/>
      <c r="P467" s="324"/>
      <c r="Q467" s="324"/>
      <c r="R467" s="324"/>
      <c r="S467" s="324"/>
      <c r="T467" s="324"/>
      <c r="U467" s="324"/>
    </row>
    <row r="468" spans="6:21" x14ac:dyDescent="0.35">
      <c r="F468" s="324"/>
      <c r="G468" s="324"/>
      <c r="H468" s="324"/>
      <c r="I468" s="324"/>
      <c r="J468" s="324"/>
      <c r="K468" s="324"/>
      <c r="L468" s="324"/>
      <c r="M468" s="324"/>
      <c r="N468" s="324"/>
      <c r="O468" s="324"/>
      <c r="P468" s="324"/>
      <c r="Q468" s="324"/>
      <c r="R468" s="324"/>
      <c r="S468" s="324"/>
      <c r="T468" s="324"/>
      <c r="U468" s="324"/>
    </row>
    <row r="469" spans="6:21" x14ac:dyDescent="0.35">
      <c r="F469" s="324"/>
      <c r="G469" s="324"/>
      <c r="H469" s="324"/>
      <c r="I469" s="324"/>
      <c r="J469" s="324"/>
      <c r="K469" s="324"/>
      <c r="L469" s="324"/>
      <c r="M469" s="324"/>
      <c r="N469" s="324"/>
      <c r="O469" s="324"/>
      <c r="P469" s="324"/>
      <c r="Q469" s="324"/>
      <c r="R469" s="324"/>
      <c r="S469" s="324"/>
      <c r="T469" s="324"/>
      <c r="U469" s="324"/>
    </row>
    <row r="470" spans="6:21" x14ac:dyDescent="0.35">
      <c r="F470" s="324"/>
      <c r="G470" s="324"/>
      <c r="H470" s="324"/>
      <c r="I470" s="324"/>
      <c r="J470" s="324"/>
      <c r="K470" s="324"/>
      <c r="L470" s="324"/>
      <c r="M470" s="324"/>
      <c r="N470" s="324"/>
      <c r="O470" s="324"/>
      <c r="P470" s="324"/>
      <c r="Q470" s="324"/>
      <c r="R470" s="324"/>
      <c r="S470" s="324"/>
      <c r="T470" s="324"/>
      <c r="U470" s="324"/>
    </row>
    <row r="471" spans="6:21" x14ac:dyDescent="0.35">
      <c r="F471" s="324"/>
      <c r="G471" s="324"/>
      <c r="H471" s="324"/>
      <c r="I471" s="324"/>
      <c r="J471" s="324"/>
      <c r="K471" s="324"/>
      <c r="L471" s="324"/>
      <c r="M471" s="324"/>
      <c r="N471" s="324"/>
      <c r="O471" s="324"/>
      <c r="P471" s="324"/>
      <c r="Q471" s="324"/>
      <c r="R471" s="324"/>
      <c r="S471" s="324"/>
      <c r="T471" s="324"/>
      <c r="U471" s="324"/>
    </row>
    <row r="472" spans="6:21" x14ac:dyDescent="0.35">
      <c r="F472" s="324"/>
      <c r="G472" s="324"/>
      <c r="H472" s="324"/>
      <c r="I472" s="324"/>
      <c r="J472" s="324"/>
      <c r="K472" s="324"/>
      <c r="L472" s="324"/>
      <c r="M472" s="324"/>
      <c r="N472" s="324"/>
      <c r="O472" s="324"/>
      <c r="P472" s="324"/>
      <c r="Q472" s="324"/>
      <c r="R472" s="324"/>
      <c r="S472" s="324"/>
      <c r="T472" s="324"/>
      <c r="U472" s="324"/>
    </row>
    <row r="473" spans="6:21" x14ac:dyDescent="0.35">
      <c r="F473" s="324"/>
      <c r="G473" s="324"/>
      <c r="H473" s="324"/>
      <c r="I473" s="324"/>
      <c r="J473" s="324"/>
      <c r="K473" s="324"/>
      <c r="L473" s="324"/>
      <c r="M473" s="324"/>
      <c r="N473" s="324"/>
      <c r="O473" s="324"/>
      <c r="P473" s="324"/>
      <c r="Q473" s="324"/>
      <c r="R473" s="324"/>
      <c r="S473" s="324"/>
      <c r="T473" s="324"/>
      <c r="U473" s="324"/>
    </row>
    <row r="474" spans="6:21" x14ac:dyDescent="0.35">
      <c r="F474" s="324"/>
      <c r="G474" s="324"/>
      <c r="H474" s="324"/>
      <c r="I474" s="324"/>
      <c r="J474" s="324"/>
      <c r="K474" s="324"/>
      <c r="L474" s="324"/>
      <c r="M474" s="324"/>
      <c r="N474" s="324"/>
      <c r="O474" s="324"/>
      <c r="P474" s="324"/>
      <c r="Q474" s="324"/>
      <c r="R474" s="324"/>
      <c r="S474" s="324"/>
      <c r="T474" s="324"/>
      <c r="U474" s="324"/>
    </row>
    <row r="475" spans="6:21" x14ac:dyDescent="0.35">
      <c r="F475" s="324"/>
      <c r="G475" s="324"/>
      <c r="H475" s="324"/>
      <c r="I475" s="324"/>
      <c r="J475" s="324"/>
      <c r="K475" s="324"/>
      <c r="L475" s="324"/>
      <c r="M475" s="324"/>
      <c r="N475" s="324"/>
      <c r="O475" s="324"/>
      <c r="P475" s="324"/>
      <c r="Q475" s="324"/>
      <c r="R475" s="324"/>
      <c r="S475" s="324"/>
      <c r="T475" s="324"/>
      <c r="U475" s="324"/>
    </row>
    <row r="476" spans="6:21" x14ac:dyDescent="0.35">
      <c r="F476" s="324"/>
      <c r="G476" s="324"/>
      <c r="H476" s="324"/>
      <c r="I476" s="324"/>
      <c r="J476" s="324"/>
      <c r="K476" s="324"/>
      <c r="L476" s="324"/>
      <c r="M476" s="324"/>
      <c r="N476" s="324"/>
      <c r="O476" s="324"/>
      <c r="P476" s="324"/>
      <c r="Q476" s="324"/>
      <c r="R476" s="324"/>
      <c r="S476" s="324"/>
      <c r="T476" s="324"/>
      <c r="U476" s="324"/>
    </row>
    <row r="477" spans="6:21" x14ac:dyDescent="0.35">
      <c r="F477" s="324"/>
      <c r="G477" s="324"/>
      <c r="H477" s="324"/>
      <c r="I477" s="324"/>
      <c r="J477" s="324"/>
      <c r="K477" s="324"/>
      <c r="L477" s="324"/>
      <c r="M477" s="324"/>
      <c r="N477" s="324"/>
      <c r="O477" s="324"/>
      <c r="P477" s="324"/>
      <c r="Q477" s="324"/>
      <c r="R477" s="324"/>
      <c r="S477" s="324"/>
      <c r="T477" s="324"/>
      <c r="U477" s="324"/>
    </row>
    <row r="478" spans="6:21" x14ac:dyDescent="0.35">
      <c r="F478" s="324"/>
      <c r="G478" s="324"/>
      <c r="H478" s="324"/>
      <c r="I478" s="324"/>
      <c r="J478" s="324"/>
      <c r="K478" s="324"/>
      <c r="L478" s="324"/>
      <c r="M478" s="324"/>
      <c r="N478" s="324"/>
      <c r="O478" s="324"/>
      <c r="P478" s="324"/>
      <c r="Q478" s="324"/>
      <c r="R478" s="324"/>
      <c r="S478" s="324"/>
      <c r="T478" s="324"/>
      <c r="U478" s="324"/>
    </row>
    <row r="479" spans="6:21" x14ac:dyDescent="0.35">
      <c r="F479" s="324"/>
      <c r="G479" s="324"/>
      <c r="H479" s="324"/>
      <c r="I479" s="324"/>
      <c r="J479" s="324"/>
      <c r="K479" s="324"/>
      <c r="L479" s="324"/>
      <c r="M479" s="324"/>
      <c r="N479" s="324"/>
      <c r="O479" s="324"/>
      <c r="P479" s="324"/>
      <c r="Q479" s="324"/>
      <c r="R479" s="324"/>
      <c r="S479" s="324"/>
      <c r="T479" s="324"/>
      <c r="U479" s="324"/>
    </row>
    <row r="480" spans="6:21" x14ac:dyDescent="0.35">
      <c r="F480" s="324"/>
      <c r="G480" s="324"/>
      <c r="H480" s="324"/>
      <c r="I480" s="324"/>
      <c r="J480" s="324"/>
      <c r="K480" s="324"/>
      <c r="L480" s="324"/>
      <c r="M480" s="324"/>
      <c r="N480" s="324"/>
      <c r="O480" s="324"/>
      <c r="P480" s="324"/>
      <c r="Q480" s="324"/>
      <c r="R480" s="324"/>
      <c r="S480" s="324"/>
      <c r="T480" s="324"/>
      <c r="U480" s="324"/>
    </row>
    <row r="481" spans="6:21" x14ac:dyDescent="0.35">
      <c r="F481" s="324"/>
      <c r="G481" s="324"/>
      <c r="H481" s="324"/>
      <c r="I481" s="324"/>
      <c r="J481" s="324"/>
      <c r="K481" s="324"/>
      <c r="L481" s="324"/>
      <c r="M481" s="324"/>
      <c r="N481" s="324"/>
      <c r="O481" s="324"/>
      <c r="P481" s="324"/>
      <c r="Q481" s="324"/>
      <c r="R481" s="324"/>
      <c r="S481" s="324"/>
      <c r="T481" s="324"/>
      <c r="U481" s="324"/>
    </row>
    <row r="482" spans="6:21" x14ac:dyDescent="0.35">
      <c r="F482" s="324"/>
      <c r="G482" s="324"/>
      <c r="H482" s="324"/>
      <c r="I482" s="324"/>
      <c r="J482" s="324"/>
      <c r="K482" s="324"/>
      <c r="L482" s="324"/>
      <c r="M482" s="324"/>
      <c r="N482" s="324"/>
      <c r="O482" s="324"/>
      <c r="P482" s="324"/>
      <c r="Q482" s="324"/>
      <c r="R482" s="324"/>
      <c r="S482" s="324"/>
      <c r="T482" s="324"/>
      <c r="U482" s="324"/>
    </row>
    <row r="483" spans="6:21" x14ac:dyDescent="0.35">
      <c r="F483" s="324"/>
      <c r="G483" s="324"/>
      <c r="H483" s="324"/>
      <c r="I483" s="324"/>
      <c r="J483" s="324"/>
      <c r="K483" s="324"/>
      <c r="L483" s="324"/>
      <c r="M483" s="324"/>
      <c r="N483" s="324"/>
      <c r="O483" s="324"/>
      <c r="P483" s="324"/>
      <c r="Q483" s="324"/>
      <c r="R483" s="324"/>
      <c r="S483" s="324"/>
      <c r="T483" s="324"/>
      <c r="U483" s="324"/>
    </row>
    <row r="484" spans="6:21" x14ac:dyDescent="0.35">
      <c r="F484" s="324"/>
      <c r="G484" s="324"/>
      <c r="H484" s="324"/>
      <c r="I484" s="324"/>
      <c r="J484" s="324"/>
      <c r="K484" s="324"/>
      <c r="L484" s="324"/>
      <c r="M484" s="324"/>
      <c r="N484" s="324"/>
      <c r="O484" s="324"/>
      <c r="P484" s="324"/>
      <c r="Q484" s="324"/>
      <c r="R484" s="324"/>
      <c r="S484" s="324"/>
      <c r="T484" s="324"/>
      <c r="U484" s="324"/>
    </row>
    <row r="485" spans="6:21" x14ac:dyDescent="0.35">
      <c r="F485" s="324"/>
      <c r="G485" s="324"/>
      <c r="H485" s="324"/>
      <c r="I485" s="324"/>
      <c r="J485" s="324"/>
      <c r="K485" s="324"/>
      <c r="L485" s="324"/>
      <c r="M485" s="324"/>
      <c r="N485" s="324"/>
      <c r="O485" s="324"/>
      <c r="P485" s="324"/>
      <c r="Q485" s="324"/>
      <c r="R485" s="324"/>
      <c r="S485" s="324"/>
      <c r="T485" s="324"/>
      <c r="U485" s="324"/>
    </row>
    <row r="486" spans="6:21" x14ac:dyDescent="0.35">
      <c r="F486" s="324"/>
      <c r="G486" s="324"/>
      <c r="H486" s="324"/>
      <c r="I486" s="324"/>
      <c r="J486" s="324"/>
      <c r="K486" s="324"/>
      <c r="L486" s="324"/>
      <c r="M486" s="324"/>
      <c r="N486" s="324"/>
      <c r="O486" s="324"/>
      <c r="P486" s="324"/>
      <c r="Q486" s="324"/>
      <c r="R486" s="324"/>
      <c r="S486" s="324"/>
      <c r="T486" s="324"/>
      <c r="U486" s="324"/>
    </row>
    <row r="487" spans="6:21" x14ac:dyDescent="0.35">
      <c r="F487" s="324"/>
      <c r="G487" s="324"/>
      <c r="H487" s="324"/>
      <c r="I487" s="324"/>
      <c r="J487" s="324"/>
      <c r="K487" s="324"/>
      <c r="L487" s="324"/>
      <c r="M487" s="324"/>
      <c r="N487" s="324"/>
      <c r="O487" s="324"/>
      <c r="P487" s="324"/>
      <c r="Q487" s="324"/>
      <c r="R487" s="324"/>
      <c r="S487" s="324"/>
      <c r="T487" s="324"/>
      <c r="U487" s="324"/>
    </row>
    <row r="488" spans="6:21" x14ac:dyDescent="0.35">
      <c r="F488" s="324"/>
      <c r="G488" s="324"/>
      <c r="H488" s="324"/>
      <c r="I488" s="324"/>
      <c r="J488" s="324"/>
      <c r="K488" s="324"/>
      <c r="L488" s="324"/>
      <c r="M488" s="324"/>
      <c r="N488" s="324"/>
      <c r="O488" s="324"/>
      <c r="P488" s="324"/>
      <c r="Q488" s="324"/>
      <c r="R488" s="324"/>
      <c r="S488" s="324"/>
      <c r="T488" s="324"/>
      <c r="U488" s="324"/>
    </row>
    <row r="489" spans="6:21" x14ac:dyDescent="0.35">
      <c r="F489" s="324"/>
      <c r="G489" s="324"/>
      <c r="H489" s="324"/>
      <c r="I489" s="324"/>
      <c r="J489" s="324"/>
      <c r="K489" s="324"/>
      <c r="L489" s="324"/>
      <c r="M489" s="324"/>
      <c r="N489" s="324"/>
      <c r="O489" s="324"/>
      <c r="P489" s="324"/>
      <c r="Q489" s="324"/>
      <c r="R489" s="324"/>
      <c r="S489" s="324"/>
      <c r="T489" s="324"/>
      <c r="U489" s="324"/>
    </row>
    <row r="490" spans="6:21" x14ac:dyDescent="0.35">
      <c r="F490" s="324"/>
      <c r="G490" s="324"/>
      <c r="H490" s="324"/>
      <c r="I490" s="324"/>
      <c r="J490" s="324"/>
      <c r="K490" s="324"/>
      <c r="L490" s="324"/>
      <c r="M490" s="324"/>
      <c r="N490" s="324"/>
      <c r="O490" s="324"/>
      <c r="P490" s="324"/>
      <c r="Q490" s="324"/>
      <c r="R490" s="324"/>
      <c r="S490" s="324"/>
      <c r="T490" s="324"/>
      <c r="U490" s="324"/>
    </row>
    <row r="491" spans="6:21" x14ac:dyDescent="0.35">
      <c r="F491" s="324"/>
      <c r="G491" s="324"/>
      <c r="H491" s="324"/>
      <c r="I491" s="324"/>
      <c r="J491" s="324"/>
      <c r="K491" s="324"/>
      <c r="L491" s="324"/>
      <c r="M491" s="324"/>
      <c r="N491" s="324"/>
      <c r="O491" s="324"/>
      <c r="P491" s="324"/>
      <c r="Q491" s="324"/>
      <c r="R491" s="324"/>
      <c r="S491" s="324"/>
      <c r="T491" s="324"/>
      <c r="U491" s="324"/>
    </row>
    <row r="492" spans="6:21" x14ac:dyDescent="0.35">
      <c r="F492" s="324"/>
      <c r="G492" s="324"/>
      <c r="H492" s="324"/>
      <c r="I492" s="324"/>
      <c r="J492" s="324"/>
      <c r="K492" s="324"/>
      <c r="L492" s="324"/>
      <c r="M492" s="324"/>
      <c r="N492" s="324"/>
      <c r="O492" s="324"/>
      <c r="P492" s="324"/>
      <c r="Q492" s="324"/>
      <c r="R492" s="324"/>
      <c r="S492" s="324"/>
      <c r="T492" s="324"/>
      <c r="U492" s="324"/>
    </row>
    <row r="493" spans="6:21" x14ac:dyDescent="0.35">
      <c r="F493" s="324"/>
      <c r="G493" s="324"/>
      <c r="H493" s="324"/>
      <c r="I493" s="324"/>
      <c r="J493" s="324"/>
      <c r="K493" s="324"/>
      <c r="L493" s="324"/>
      <c r="M493" s="324"/>
      <c r="N493" s="324"/>
      <c r="O493" s="324"/>
      <c r="P493" s="324"/>
      <c r="Q493" s="324"/>
      <c r="R493" s="324"/>
      <c r="S493" s="324"/>
      <c r="T493" s="324"/>
      <c r="U493" s="324"/>
    </row>
    <row r="494" spans="6:21" x14ac:dyDescent="0.35">
      <c r="F494" s="324"/>
      <c r="G494" s="324"/>
      <c r="H494" s="324"/>
      <c r="I494" s="324"/>
      <c r="J494" s="324"/>
      <c r="K494" s="324"/>
      <c r="L494" s="324"/>
      <c r="M494" s="324"/>
      <c r="N494" s="324"/>
      <c r="O494" s="324"/>
      <c r="P494" s="324"/>
      <c r="Q494" s="324"/>
      <c r="R494" s="324"/>
      <c r="S494" s="324"/>
      <c r="T494" s="324"/>
      <c r="U494" s="324"/>
    </row>
    <row r="495" spans="6:21" x14ac:dyDescent="0.35">
      <c r="F495" s="324"/>
      <c r="G495" s="324"/>
      <c r="H495" s="324"/>
      <c r="I495" s="324"/>
      <c r="J495" s="324"/>
      <c r="K495" s="324"/>
      <c r="L495" s="324"/>
      <c r="M495" s="324"/>
      <c r="N495" s="324"/>
      <c r="O495" s="324"/>
      <c r="P495" s="324"/>
      <c r="Q495" s="324"/>
      <c r="R495" s="324"/>
      <c r="S495" s="324"/>
      <c r="T495" s="324"/>
      <c r="U495" s="324"/>
    </row>
    <row r="496" spans="6:21" x14ac:dyDescent="0.35">
      <c r="F496" s="324"/>
      <c r="G496" s="324"/>
      <c r="H496" s="324"/>
      <c r="I496" s="324"/>
      <c r="J496" s="324"/>
      <c r="K496" s="324"/>
      <c r="L496" s="324"/>
      <c r="M496" s="324"/>
      <c r="N496" s="324"/>
      <c r="O496" s="324"/>
      <c r="P496" s="324"/>
      <c r="Q496" s="324"/>
      <c r="R496" s="324"/>
      <c r="S496" s="324"/>
      <c r="T496" s="324"/>
      <c r="U496" s="324"/>
    </row>
    <row r="497" spans="6:21" x14ac:dyDescent="0.35">
      <c r="F497" s="324"/>
      <c r="G497" s="324"/>
      <c r="H497" s="324"/>
      <c r="I497" s="324"/>
      <c r="J497" s="324"/>
      <c r="K497" s="324"/>
      <c r="L497" s="324"/>
      <c r="M497" s="324"/>
      <c r="N497" s="324"/>
      <c r="O497" s="324"/>
      <c r="P497" s="324"/>
      <c r="Q497" s="324"/>
      <c r="R497" s="324"/>
      <c r="S497" s="324"/>
      <c r="T497" s="324"/>
      <c r="U497" s="324"/>
    </row>
    <row r="498" spans="6:21" x14ac:dyDescent="0.35">
      <c r="F498" s="324"/>
      <c r="G498" s="324"/>
      <c r="H498" s="324"/>
      <c r="I498" s="324"/>
      <c r="J498" s="324"/>
      <c r="K498" s="324"/>
      <c r="L498" s="324"/>
      <c r="M498" s="324"/>
      <c r="N498" s="324"/>
      <c r="O498" s="324"/>
      <c r="P498" s="324"/>
      <c r="Q498" s="324"/>
      <c r="R498" s="324"/>
      <c r="S498" s="324"/>
      <c r="T498" s="324"/>
      <c r="U498" s="324"/>
    </row>
    <row r="499" spans="6:21" x14ac:dyDescent="0.35">
      <c r="F499" s="324"/>
      <c r="G499" s="324"/>
      <c r="H499" s="324"/>
      <c r="I499" s="324"/>
      <c r="J499" s="324"/>
      <c r="K499" s="324"/>
      <c r="L499" s="324"/>
      <c r="M499" s="324"/>
      <c r="N499" s="324"/>
      <c r="O499" s="324"/>
      <c r="P499" s="324"/>
      <c r="Q499" s="324"/>
      <c r="R499" s="324"/>
      <c r="S499" s="324"/>
      <c r="T499" s="324"/>
      <c r="U499" s="324"/>
    </row>
    <row r="500" spans="6:21" x14ac:dyDescent="0.35">
      <c r="F500" s="324"/>
      <c r="G500" s="324"/>
      <c r="H500" s="324"/>
      <c r="I500" s="324"/>
      <c r="J500" s="324"/>
      <c r="K500" s="324"/>
      <c r="L500" s="324"/>
      <c r="M500" s="324"/>
      <c r="N500" s="324"/>
      <c r="O500" s="324"/>
      <c r="P500" s="324"/>
      <c r="Q500" s="324"/>
      <c r="R500" s="324"/>
      <c r="S500" s="324"/>
      <c r="T500" s="324"/>
      <c r="U500" s="324"/>
    </row>
    <row r="501" spans="6:21" x14ac:dyDescent="0.35">
      <c r="F501" s="324"/>
      <c r="G501" s="324"/>
      <c r="H501" s="324"/>
      <c r="I501" s="324"/>
      <c r="J501" s="324"/>
      <c r="K501" s="324"/>
      <c r="L501" s="324"/>
      <c r="M501" s="324"/>
      <c r="N501" s="324"/>
      <c r="O501" s="324"/>
      <c r="P501" s="324"/>
      <c r="Q501" s="324"/>
      <c r="R501" s="324"/>
      <c r="S501" s="324"/>
      <c r="T501" s="324"/>
      <c r="U501" s="324"/>
    </row>
    <row r="502" spans="6:21" x14ac:dyDescent="0.35">
      <c r="F502" s="324"/>
      <c r="G502" s="324"/>
      <c r="H502" s="324"/>
      <c r="I502" s="324"/>
      <c r="J502" s="324"/>
      <c r="K502" s="324"/>
      <c r="L502" s="324"/>
      <c r="M502" s="324"/>
      <c r="N502" s="324"/>
      <c r="O502" s="324"/>
      <c r="P502" s="324"/>
      <c r="Q502" s="324"/>
      <c r="R502" s="324"/>
      <c r="S502" s="324"/>
      <c r="T502" s="324"/>
      <c r="U502" s="324"/>
    </row>
    <row r="503" spans="6:21" x14ac:dyDescent="0.35">
      <c r="F503" s="324"/>
      <c r="G503" s="324"/>
      <c r="H503" s="324"/>
      <c r="I503" s="324"/>
      <c r="J503" s="324"/>
      <c r="K503" s="324"/>
      <c r="L503" s="324"/>
      <c r="M503" s="324"/>
      <c r="N503" s="324"/>
      <c r="O503" s="324"/>
      <c r="P503" s="324"/>
      <c r="Q503" s="324"/>
      <c r="R503" s="324"/>
      <c r="S503" s="324"/>
      <c r="T503" s="324"/>
      <c r="U503" s="324"/>
    </row>
    <row r="504" spans="6:21" x14ac:dyDescent="0.35">
      <c r="F504" s="324"/>
      <c r="G504" s="324"/>
      <c r="H504" s="324"/>
      <c r="I504" s="324"/>
      <c r="J504" s="324"/>
      <c r="K504" s="324"/>
      <c r="L504" s="324"/>
      <c r="M504" s="324"/>
      <c r="N504" s="324"/>
      <c r="O504" s="324"/>
      <c r="P504" s="324"/>
      <c r="Q504" s="324"/>
      <c r="R504" s="324"/>
      <c r="S504" s="324"/>
      <c r="T504" s="324"/>
      <c r="U504" s="324"/>
    </row>
    <row r="505" spans="6:21" x14ac:dyDescent="0.35">
      <c r="F505" s="324"/>
      <c r="G505" s="324"/>
      <c r="H505" s="324"/>
      <c r="I505" s="324"/>
      <c r="J505" s="324"/>
      <c r="K505" s="324"/>
      <c r="L505" s="324"/>
      <c r="M505" s="324"/>
      <c r="N505" s="324"/>
      <c r="O505" s="324"/>
      <c r="P505" s="324"/>
      <c r="Q505" s="324"/>
      <c r="R505" s="324"/>
      <c r="S505" s="324"/>
      <c r="T505" s="324"/>
      <c r="U505" s="324"/>
    </row>
    <row r="506" spans="6:21" x14ac:dyDescent="0.35">
      <c r="F506" s="324"/>
      <c r="G506" s="324"/>
      <c r="H506" s="324"/>
      <c r="I506" s="324"/>
      <c r="J506" s="324"/>
      <c r="K506" s="324"/>
      <c r="L506" s="324"/>
      <c r="M506" s="324"/>
      <c r="N506" s="324"/>
      <c r="O506" s="324"/>
      <c r="P506" s="324"/>
      <c r="Q506" s="324"/>
      <c r="R506" s="324"/>
      <c r="S506" s="324"/>
      <c r="T506" s="324"/>
      <c r="U506" s="324"/>
    </row>
    <row r="507" spans="6:21" x14ac:dyDescent="0.35">
      <c r="F507" s="324"/>
      <c r="G507" s="324"/>
      <c r="H507" s="324"/>
      <c r="I507" s="324"/>
      <c r="J507" s="324"/>
      <c r="K507" s="324"/>
      <c r="L507" s="324"/>
      <c r="M507" s="324"/>
      <c r="N507" s="324"/>
      <c r="O507" s="324"/>
      <c r="P507" s="324"/>
      <c r="Q507" s="324"/>
      <c r="R507" s="324"/>
      <c r="S507" s="324"/>
      <c r="T507" s="324"/>
      <c r="U507" s="324"/>
    </row>
    <row r="508" spans="6:21" x14ac:dyDescent="0.35">
      <c r="F508" s="324"/>
      <c r="G508" s="324"/>
      <c r="H508" s="324"/>
      <c r="I508" s="324"/>
      <c r="J508" s="324"/>
      <c r="K508" s="324"/>
      <c r="L508" s="324"/>
      <c r="M508" s="324"/>
      <c r="N508" s="324"/>
      <c r="O508" s="324"/>
      <c r="P508" s="324"/>
      <c r="Q508" s="324"/>
      <c r="R508" s="324"/>
      <c r="S508" s="324"/>
      <c r="T508" s="324"/>
      <c r="U508" s="324"/>
    </row>
    <row r="509" spans="6:21" x14ac:dyDescent="0.35">
      <c r="F509" s="324"/>
      <c r="G509" s="324"/>
      <c r="H509" s="324"/>
      <c r="I509" s="324"/>
      <c r="J509" s="324"/>
      <c r="K509" s="324"/>
      <c r="L509" s="324"/>
      <c r="M509" s="324"/>
      <c r="N509" s="324"/>
      <c r="O509" s="324"/>
      <c r="P509" s="324"/>
      <c r="Q509" s="324"/>
      <c r="R509" s="324"/>
      <c r="S509" s="324"/>
      <c r="T509" s="324"/>
      <c r="U509" s="324"/>
    </row>
    <row r="510" spans="6:21" x14ac:dyDescent="0.35">
      <c r="F510" s="324"/>
      <c r="G510" s="324"/>
      <c r="H510" s="324"/>
      <c r="I510" s="324"/>
      <c r="J510" s="324"/>
      <c r="K510" s="324"/>
      <c r="L510" s="324"/>
      <c r="M510" s="324"/>
      <c r="N510" s="324"/>
      <c r="O510" s="324"/>
      <c r="P510" s="324"/>
      <c r="Q510" s="324"/>
      <c r="R510" s="324"/>
      <c r="S510" s="324"/>
      <c r="T510" s="324"/>
      <c r="U510" s="324"/>
    </row>
    <row r="511" spans="6:21" x14ac:dyDescent="0.35">
      <c r="F511" s="324"/>
      <c r="G511" s="324"/>
      <c r="H511" s="324"/>
      <c r="I511" s="324"/>
      <c r="J511" s="324"/>
      <c r="K511" s="324"/>
      <c r="L511" s="324"/>
      <c r="M511" s="324"/>
      <c r="N511" s="324"/>
      <c r="O511" s="324"/>
      <c r="P511" s="324"/>
      <c r="Q511" s="324"/>
      <c r="R511" s="324"/>
      <c r="S511" s="324"/>
      <c r="T511" s="324"/>
      <c r="U511" s="324"/>
    </row>
    <row r="512" spans="6:21" x14ac:dyDescent="0.35">
      <c r="F512" s="324"/>
      <c r="G512" s="324"/>
      <c r="H512" s="324"/>
      <c r="I512" s="324"/>
      <c r="J512" s="324"/>
      <c r="K512" s="324"/>
      <c r="L512" s="324"/>
      <c r="M512" s="324"/>
      <c r="N512" s="324"/>
      <c r="O512" s="324"/>
      <c r="P512" s="324"/>
      <c r="Q512" s="324"/>
      <c r="R512" s="324"/>
      <c r="S512" s="324"/>
      <c r="T512" s="324"/>
      <c r="U512" s="324"/>
    </row>
    <row r="513" spans="6:21" x14ac:dyDescent="0.35">
      <c r="F513" s="324"/>
      <c r="G513" s="324"/>
      <c r="H513" s="324"/>
      <c r="I513" s="324"/>
      <c r="J513" s="324"/>
      <c r="K513" s="324"/>
      <c r="L513" s="324"/>
      <c r="M513" s="324"/>
      <c r="N513" s="324"/>
      <c r="O513" s="324"/>
      <c r="P513" s="324"/>
      <c r="Q513" s="324"/>
      <c r="R513" s="324"/>
      <c r="S513" s="324"/>
      <c r="T513" s="324"/>
      <c r="U513" s="324"/>
    </row>
    <row r="514" spans="6:21" x14ac:dyDescent="0.35">
      <c r="F514" s="324"/>
      <c r="G514" s="324"/>
      <c r="H514" s="324"/>
      <c r="I514" s="324"/>
      <c r="J514" s="324"/>
      <c r="K514" s="324"/>
      <c r="L514" s="324"/>
      <c r="M514" s="324"/>
      <c r="N514" s="324"/>
      <c r="O514" s="324"/>
      <c r="P514" s="324"/>
      <c r="Q514" s="324"/>
      <c r="R514" s="324"/>
      <c r="S514" s="324"/>
      <c r="T514" s="324"/>
      <c r="U514" s="324"/>
    </row>
    <row r="515" spans="6:21" x14ac:dyDescent="0.35">
      <c r="F515" s="324"/>
      <c r="G515" s="324"/>
      <c r="H515" s="324"/>
      <c r="I515" s="324"/>
      <c r="J515" s="324"/>
      <c r="K515" s="324"/>
      <c r="L515" s="324"/>
      <c r="M515" s="324"/>
      <c r="N515" s="324"/>
      <c r="O515" s="324"/>
      <c r="P515" s="324"/>
      <c r="Q515" s="324"/>
      <c r="R515" s="324"/>
      <c r="S515" s="324"/>
      <c r="T515" s="324"/>
      <c r="U515" s="324"/>
    </row>
    <row r="516" spans="6:21" x14ac:dyDescent="0.35">
      <c r="F516" s="324"/>
      <c r="G516" s="324"/>
      <c r="H516" s="324"/>
      <c r="I516" s="324"/>
      <c r="J516" s="324"/>
      <c r="K516" s="324"/>
      <c r="L516" s="324"/>
      <c r="M516" s="324"/>
      <c r="N516" s="324"/>
      <c r="O516" s="324"/>
      <c r="P516" s="324"/>
      <c r="Q516" s="324"/>
      <c r="R516" s="324"/>
      <c r="S516" s="324"/>
      <c r="T516" s="324"/>
      <c r="U516" s="324"/>
    </row>
    <row r="517" spans="6:21" x14ac:dyDescent="0.35">
      <c r="F517" s="324"/>
      <c r="G517" s="324"/>
      <c r="H517" s="324"/>
      <c r="I517" s="324"/>
      <c r="J517" s="324"/>
      <c r="K517" s="324"/>
      <c r="L517" s="324"/>
      <c r="M517" s="324"/>
      <c r="N517" s="324"/>
      <c r="O517" s="324"/>
      <c r="P517" s="324"/>
      <c r="Q517" s="324"/>
      <c r="R517" s="324"/>
      <c r="S517" s="324"/>
      <c r="T517" s="324"/>
      <c r="U517" s="324"/>
    </row>
    <row r="518" spans="6:21" x14ac:dyDescent="0.35">
      <c r="F518" s="324"/>
      <c r="G518" s="324"/>
      <c r="H518" s="324"/>
      <c r="I518" s="324"/>
      <c r="J518" s="324"/>
      <c r="K518" s="324"/>
      <c r="L518" s="324"/>
      <c r="M518" s="324"/>
      <c r="N518" s="324"/>
      <c r="O518" s="324"/>
      <c r="P518" s="324"/>
      <c r="Q518" s="324"/>
      <c r="R518" s="324"/>
      <c r="S518" s="324"/>
      <c r="T518" s="324"/>
      <c r="U518" s="324"/>
    </row>
    <row r="519" spans="6:21" x14ac:dyDescent="0.35">
      <c r="F519" s="324"/>
      <c r="G519" s="324"/>
      <c r="H519" s="324"/>
      <c r="I519" s="324"/>
      <c r="J519" s="324"/>
      <c r="K519" s="324"/>
      <c r="L519" s="324"/>
      <c r="M519" s="324"/>
      <c r="N519" s="324"/>
      <c r="O519" s="324"/>
      <c r="P519" s="324"/>
      <c r="Q519" s="324"/>
      <c r="R519" s="324"/>
      <c r="S519" s="324"/>
      <c r="T519" s="324"/>
      <c r="U519" s="324"/>
    </row>
    <row r="520" spans="6:21" x14ac:dyDescent="0.35">
      <c r="F520" s="324"/>
      <c r="G520" s="324"/>
      <c r="H520" s="324"/>
      <c r="I520" s="324"/>
      <c r="J520" s="324"/>
      <c r="K520" s="324"/>
      <c r="L520" s="324"/>
      <c r="M520" s="324"/>
      <c r="N520" s="324"/>
      <c r="O520" s="324"/>
      <c r="P520" s="324"/>
      <c r="Q520" s="324"/>
      <c r="R520" s="324"/>
      <c r="S520" s="324"/>
      <c r="T520" s="324"/>
      <c r="U520" s="324"/>
    </row>
    <row r="521" spans="6:21" x14ac:dyDescent="0.35">
      <c r="F521" s="324"/>
      <c r="G521" s="324"/>
      <c r="H521" s="324"/>
      <c r="I521" s="324"/>
      <c r="J521" s="324"/>
      <c r="K521" s="324"/>
      <c r="L521" s="324"/>
      <c r="M521" s="324"/>
      <c r="N521" s="324"/>
      <c r="O521" s="324"/>
      <c r="P521" s="324"/>
      <c r="Q521" s="324"/>
      <c r="R521" s="324"/>
      <c r="S521" s="324"/>
      <c r="T521" s="324"/>
      <c r="U521" s="324"/>
    </row>
    <row r="522" spans="6:21" x14ac:dyDescent="0.35">
      <c r="F522" s="324"/>
      <c r="G522" s="324"/>
      <c r="H522" s="324"/>
      <c r="I522" s="324"/>
      <c r="J522" s="324"/>
      <c r="K522" s="324"/>
      <c r="L522" s="324"/>
      <c r="M522" s="324"/>
      <c r="N522" s="324"/>
      <c r="O522" s="324"/>
      <c r="P522" s="324"/>
      <c r="Q522" s="324"/>
      <c r="R522" s="324"/>
      <c r="S522" s="324"/>
      <c r="T522" s="324"/>
      <c r="U522" s="324"/>
    </row>
    <row r="523" spans="6:21" x14ac:dyDescent="0.35">
      <c r="F523" s="324"/>
      <c r="G523" s="324"/>
      <c r="H523" s="324"/>
      <c r="I523" s="324"/>
      <c r="J523" s="324"/>
      <c r="K523" s="324"/>
      <c r="L523" s="324"/>
      <c r="M523" s="324"/>
      <c r="N523" s="324"/>
      <c r="O523" s="324"/>
      <c r="P523" s="324"/>
      <c r="Q523" s="324"/>
      <c r="R523" s="324"/>
      <c r="S523" s="324"/>
      <c r="T523" s="324"/>
      <c r="U523" s="324"/>
    </row>
    <row r="524" spans="6:21" x14ac:dyDescent="0.35">
      <c r="F524" s="324"/>
      <c r="G524" s="324"/>
      <c r="H524" s="324"/>
      <c r="I524" s="324"/>
      <c r="J524" s="324"/>
      <c r="K524" s="324"/>
      <c r="L524" s="324"/>
      <c r="M524" s="324"/>
      <c r="N524" s="324"/>
      <c r="O524" s="324"/>
      <c r="P524" s="324"/>
      <c r="Q524" s="324"/>
      <c r="R524" s="324"/>
      <c r="S524" s="324"/>
      <c r="T524" s="324"/>
      <c r="U524" s="324"/>
    </row>
    <row r="525" spans="6:21" x14ac:dyDescent="0.35">
      <c r="F525" s="324"/>
      <c r="G525" s="324"/>
      <c r="H525" s="324"/>
      <c r="I525" s="324"/>
      <c r="J525" s="324"/>
      <c r="K525" s="324"/>
      <c r="L525" s="324"/>
      <c r="M525" s="324"/>
      <c r="N525" s="324"/>
      <c r="O525" s="324"/>
      <c r="P525" s="324"/>
      <c r="Q525" s="324"/>
      <c r="R525" s="324"/>
      <c r="S525" s="324"/>
      <c r="T525" s="324"/>
      <c r="U525" s="324"/>
    </row>
    <row r="526" spans="6:21" x14ac:dyDescent="0.35">
      <c r="F526" s="324"/>
      <c r="G526" s="324"/>
      <c r="H526" s="324"/>
      <c r="I526" s="324"/>
      <c r="J526" s="324"/>
      <c r="K526" s="324"/>
      <c r="L526" s="324"/>
      <c r="M526" s="324"/>
      <c r="N526" s="324"/>
      <c r="O526" s="324"/>
      <c r="P526" s="324"/>
      <c r="Q526" s="324"/>
      <c r="R526" s="324"/>
      <c r="S526" s="324"/>
      <c r="T526" s="324"/>
      <c r="U526" s="324"/>
    </row>
    <row r="527" spans="6:21" x14ac:dyDescent="0.35">
      <c r="F527" s="324"/>
      <c r="G527" s="324"/>
      <c r="H527" s="324"/>
      <c r="I527" s="324"/>
      <c r="J527" s="324"/>
      <c r="K527" s="324"/>
      <c r="L527" s="324"/>
      <c r="M527" s="324"/>
      <c r="N527" s="324"/>
      <c r="O527" s="324"/>
      <c r="P527" s="324"/>
      <c r="Q527" s="324"/>
      <c r="R527" s="324"/>
      <c r="S527" s="324"/>
      <c r="T527" s="324"/>
      <c r="U527" s="324"/>
    </row>
    <row r="528" spans="6:21" x14ac:dyDescent="0.35">
      <c r="F528" s="324"/>
      <c r="G528" s="324"/>
      <c r="H528" s="324"/>
      <c r="I528" s="324"/>
      <c r="J528" s="324"/>
      <c r="K528" s="324"/>
      <c r="L528" s="324"/>
      <c r="M528" s="324"/>
      <c r="N528" s="324"/>
      <c r="O528" s="324"/>
      <c r="P528" s="324"/>
      <c r="Q528" s="324"/>
      <c r="R528" s="324"/>
      <c r="S528" s="324"/>
      <c r="T528" s="324"/>
      <c r="U528" s="324"/>
    </row>
    <row r="529" spans="6:21" x14ac:dyDescent="0.35">
      <c r="F529" s="324"/>
      <c r="G529" s="324"/>
      <c r="H529" s="324"/>
      <c r="I529" s="324"/>
      <c r="J529" s="324"/>
      <c r="K529" s="324"/>
      <c r="L529" s="324"/>
      <c r="M529" s="324"/>
      <c r="N529" s="324"/>
      <c r="O529" s="324"/>
      <c r="P529" s="324"/>
      <c r="Q529" s="324"/>
      <c r="R529" s="324"/>
      <c r="S529" s="324"/>
      <c r="T529" s="324"/>
      <c r="U529" s="324"/>
    </row>
    <row r="530" spans="6:21" x14ac:dyDescent="0.35">
      <c r="F530" s="324"/>
      <c r="G530" s="324"/>
      <c r="H530" s="324"/>
      <c r="I530" s="324"/>
      <c r="J530" s="324"/>
      <c r="K530" s="324"/>
      <c r="L530" s="324"/>
      <c r="M530" s="324"/>
      <c r="N530" s="324"/>
      <c r="O530" s="324"/>
      <c r="P530" s="324"/>
      <c r="Q530" s="324"/>
      <c r="R530" s="324"/>
      <c r="S530" s="324"/>
      <c r="T530" s="324"/>
      <c r="U530" s="324"/>
    </row>
    <row r="531" spans="6:21" x14ac:dyDescent="0.35">
      <c r="F531" s="324"/>
      <c r="G531" s="324"/>
      <c r="H531" s="324"/>
      <c r="I531" s="324"/>
      <c r="J531" s="324"/>
      <c r="K531" s="324"/>
      <c r="L531" s="324"/>
      <c r="M531" s="324"/>
      <c r="N531" s="324"/>
      <c r="O531" s="324"/>
      <c r="P531" s="324"/>
      <c r="Q531" s="324"/>
      <c r="R531" s="324"/>
      <c r="S531" s="324"/>
      <c r="T531" s="324"/>
      <c r="U531" s="324"/>
    </row>
    <row r="532" spans="6:21" x14ac:dyDescent="0.35">
      <c r="F532" s="324"/>
      <c r="G532" s="324"/>
      <c r="H532" s="324"/>
      <c r="I532" s="324"/>
      <c r="J532" s="324"/>
      <c r="K532" s="324"/>
      <c r="L532" s="324"/>
      <c r="M532" s="324"/>
      <c r="N532" s="324"/>
      <c r="O532" s="324"/>
      <c r="P532" s="324"/>
      <c r="Q532" s="324"/>
      <c r="R532" s="324"/>
      <c r="S532" s="324"/>
      <c r="T532" s="324"/>
      <c r="U532" s="324"/>
    </row>
    <row r="533" spans="6:21" x14ac:dyDescent="0.35">
      <c r="F533" s="324"/>
      <c r="G533" s="324"/>
      <c r="H533" s="324"/>
      <c r="I533" s="324"/>
      <c r="J533" s="324"/>
      <c r="K533" s="324"/>
      <c r="L533" s="324"/>
      <c r="M533" s="324"/>
      <c r="N533" s="324"/>
      <c r="O533" s="324"/>
      <c r="P533" s="324"/>
      <c r="Q533" s="324"/>
      <c r="R533" s="324"/>
      <c r="S533" s="324"/>
      <c r="T533" s="324"/>
      <c r="U533" s="324"/>
    </row>
    <row r="534" spans="6:21" x14ac:dyDescent="0.35">
      <c r="F534" s="324"/>
      <c r="G534" s="324"/>
      <c r="H534" s="324"/>
      <c r="I534" s="324"/>
      <c r="J534" s="324"/>
      <c r="K534" s="324"/>
      <c r="L534" s="324"/>
      <c r="M534" s="324"/>
      <c r="N534" s="324"/>
      <c r="O534" s="324"/>
      <c r="P534" s="324"/>
      <c r="Q534" s="324"/>
      <c r="R534" s="324"/>
      <c r="S534" s="324"/>
      <c r="T534" s="324"/>
      <c r="U534" s="324"/>
    </row>
    <row r="535" spans="6:21" x14ac:dyDescent="0.35">
      <c r="F535" s="324"/>
      <c r="G535" s="324"/>
      <c r="H535" s="324"/>
      <c r="I535" s="324"/>
      <c r="J535" s="324"/>
      <c r="K535" s="324"/>
      <c r="L535" s="324"/>
      <c r="M535" s="324"/>
      <c r="N535" s="324"/>
      <c r="O535" s="324"/>
      <c r="P535" s="324"/>
      <c r="Q535" s="324"/>
      <c r="R535" s="324"/>
      <c r="S535" s="324"/>
      <c r="T535" s="324"/>
      <c r="U535" s="324"/>
    </row>
    <row r="536" spans="6:21" x14ac:dyDescent="0.35">
      <c r="F536" s="324"/>
      <c r="G536" s="324"/>
      <c r="H536" s="324"/>
      <c r="I536" s="324"/>
      <c r="J536" s="324"/>
      <c r="K536" s="324"/>
      <c r="L536" s="324"/>
      <c r="M536" s="324"/>
      <c r="N536" s="324"/>
      <c r="O536" s="324"/>
      <c r="P536" s="324"/>
      <c r="Q536" s="324"/>
      <c r="R536" s="324"/>
      <c r="S536" s="324"/>
      <c r="T536" s="324"/>
      <c r="U536" s="324"/>
    </row>
    <row r="537" spans="6:21" x14ac:dyDescent="0.35">
      <c r="F537" s="324"/>
      <c r="G537" s="324"/>
      <c r="H537" s="324"/>
      <c r="I537" s="324"/>
      <c r="J537" s="324"/>
      <c r="K537" s="324"/>
      <c r="L537" s="324"/>
      <c r="M537" s="324"/>
      <c r="N537" s="324"/>
      <c r="O537" s="324"/>
      <c r="P537" s="324"/>
      <c r="Q537" s="324"/>
      <c r="R537" s="324"/>
      <c r="S537" s="324"/>
      <c r="T537" s="324"/>
      <c r="U537" s="324"/>
    </row>
    <row r="538" spans="6:21" x14ac:dyDescent="0.35">
      <c r="F538" s="324"/>
      <c r="G538" s="324"/>
      <c r="H538" s="324"/>
      <c r="I538" s="324"/>
      <c r="J538" s="324"/>
      <c r="K538" s="324"/>
      <c r="L538" s="324"/>
      <c r="M538" s="324"/>
      <c r="N538" s="324"/>
      <c r="O538" s="324"/>
      <c r="P538" s="324"/>
      <c r="Q538" s="324"/>
      <c r="R538" s="324"/>
      <c r="S538" s="324"/>
      <c r="T538" s="324"/>
      <c r="U538" s="324"/>
    </row>
    <row r="539" spans="6:21" x14ac:dyDescent="0.35">
      <c r="F539" s="324"/>
      <c r="G539" s="324"/>
      <c r="H539" s="324"/>
      <c r="I539" s="324"/>
      <c r="J539" s="324"/>
      <c r="K539" s="324"/>
      <c r="L539" s="324"/>
      <c r="M539" s="324"/>
      <c r="N539" s="324"/>
      <c r="O539" s="324"/>
      <c r="P539" s="324"/>
      <c r="Q539" s="324"/>
      <c r="R539" s="324"/>
      <c r="S539" s="324"/>
      <c r="T539" s="324"/>
      <c r="U539" s="324"/>
    </row>
    <row r="540" spans="6:21" x14ac:dyDescent="0.35">
      <c r="F540" s="324"/>
      <c r="G540" s="324"/>
      <c r="H540" s="324"/>
      <c r="I540" s="324"/>
      <c r="J540" s="324"/>
      <c r="K540" s="324"/>
      <c r="L540" s="324"/>
      <c r="M540" s="324"/>
      <c r="N540" s="324"/>
      <c r="O540" s="324"/>
      <c r="P540" s="324"/>
      <c r="Q540" s="324"/>
      <c r="R540" s="324"/>
      <c r="S540" s="324"/>
      <c r="T540" s="324"/>
      <c r="U540" s="324"/>
    </row>
    <row r="541" spans="6:21" x14ac:dyDescent="0.35">
      <c r="F541" s="324"/>
      <c r="G541" s="324"/>
      <c r="H541" s="324"/>
      <c r="I541" s="324"/>
      <c r="J541" s="324"/>
      <c r="K541" s="324"/>
      <c r="L541" s="324"/>
      <c r="M541" s="324"/>
      <c r="N541" s="324"/>
      <c r="O541" s="324"/>
      <c r="P541" s="324"/>
      <c r="Q541" s="324"/>
      <c r="R541" s="324"/>
      <c r="S541" s="324"/>
      <c r="T541" s="324"/>
      <c r="U541" s="324"/>
    </row>
    <row r="542" spans="6:21" x14ac:dyDescent="0.35">
      <c r="F542" s="324"/>
      <c r="G542" s="324"/>
      <c r="H542" s="324"/>
      <c r="I542" s="324"/>
      <c r="J542" s="324"/>
      <c r="K542" s="324"/>
      <c r="L542" s="324"/>
      <c r="M542" s="324"/>
      <c r="N542" s="324"/>
      <c r="O542" s="324"/>
      <c r="P542" s="324"/>
      <c r="Q542" s="324"/>
      <c r="R542" s="324"/>
      <c r="S542" s="324"/>
      <c r="T542" s="324"/>
      <c r="U542" s="324"/>
    </row>
    <row r="543" spans="6:21" x14ac:dyDescent="0.35">
      <c r="F543" s="324"/>
      <c r="G543" s="324"/>
      <c r="H543" s="324"/>
      <c r="I543" s="324"/>
      <c r="J543" s="324"/>
      <c r="K543" s="324"/>
      <c r="L543" s="324"/>
      <c r="M543" s="324"/>
      <c r="N543" s="324"/>
      <c r="O543" s="324"/>
      <c r="P543" s="324"/>
      <c r="Q543" s="324"/>
      <c r="R543" s="324"/>
      <c r="S543" s="324"/>
      <c r="T543" s="324"/>
      <c r="U543" s="324"/>
    </row>
    <row r="544" spans="6:21" x14ac:dyDescent="0.35">
      <c r="F544" s="324"/>
      <c r="G544" s="324"/>
      <c r="H544" s="324"/>
      <c r="I544" s="324"/>
      <c r="J544" s="324"/>
      <c r="K544" s="324"/>
      <c r="L544" s="324"/>
      <c r="M544" s="324"/>
      <c r="N544" s="324"/>
      <c r="O544" s="324"/>
      <c r="P544" s="324"/>
      <c r="Q544" s="324"/>
      <c r="R544" s="324"/>
      <c r="S544" s="324"/>
      <c r="T544" s="324"/>
      <c r="U544" s="324"/>
    </row>
    <row r="545" spans="6:21" x14ac:dyDescent="0.35">
      <c r="F545" s="324"/>
      <c r="G545" s="324"/>
      <c r="H545" s="324"/>
      <c r="I545" s="324"/>
      <c r="J545" s="324"/>
      <c r="K545" s="324"/>
      <c r="L545" s="324"/>
      <c r="M545" s="324"/>
      <c r="N545" s="324"/>
      <c r="O545" s="324"/>
      <c r="P545" s="324"/>
      <c r="Q545" s="324"/>
      <c r="R545" s="324"/>
      <c r="S545" s="324"/>
      <c r="T545" s="324"/>
      <c r="U545" s="324"/>
    </row>
    <row r="546" spans="6:21" x14ac:dyDescent="0.35">
      <c r="F546" s="324"/>
      <c r="G546" s="324"/>
      <c r="H546" s="324"/>
      <c r="I546" s="324"/>
      <c r="J546" s="324"/>
      <c r="K546" s="324"/>
      <c r="L546" s="324"/>
      <c r="M546" s="324"/>
      <c r="N546" s="324"/>
      <c r="O546" s="324"/>
      <c r="P546" s="324"/>
      <c r="Q546" s="324"/>
      <c r="R546" s="324"/>
      <c r="S546" s="324"/>
      <c r="T546" s="324"/>
      <c r="U546" s="324"/>
    </row>
    <row r="547" spans="6:21" x14ac:dyDescent="0.35">
      <c r="F547" s="324"/>
      <c r="G547" s="324"/>
      <c r="H547" s="324"/>
      <c r="I547" s="324"/>
      <c r="J547" s="324"/>
      <c r="K547" s="324"/>
      <c r="L547" s="324"/>
      <c r="M547" s="324"/>
      <c r="N547" s="324"/>
      <c r="O547" s="324"/>
      <c r="P547" s="324"/>
      <c r="Q547" s="324"/>
      <c r="R547" s="324"/>
      <c r="S547" s="324"/>
      <c r="T547" s="324"/>
      <c r="U547" s="324"/>
    </row>
    <row r="548" spans="6:21" x14ac:dyDescent="0.35">
      <c r="F548" s="324"/>
      <c r="G548" s="324"/>
      <c r="H548" s="324"/>
      <c r="I548" s="324"/>
      <c r="J548" s="324"/>
      <c r="K548" s="324"/>
      <c r="L548" s="324"/>
      <c r="M548" s="324"/>
      <c r="N548" s="324"/>
      <c r="O548" s="324"/>
      <c r="P548" s="324"/>
      <c r="Q548" s="324"/>
      <c r="R548" s="324"/>
      <c r="S548" s="324"/>
      <c r="T548" s="324"/>
      <c r="U548" s="324"/>
    </row>
    <row r="549" spans="6:21" x14ac:dyDescent="0.35">
      <c r="F549" s="324"/>
      <c r="G549" s="324"/>
      <c r="H549" s="324"/>
      <c r="I549" s="324"/>
      <c r="J549" s="324"/>
      <c r="K549" s="324"/>
      <c r="L549" s="324"/>
      <c r="M549" s="324"/>
      <c r="N549" s="324"/>
      <c r="O549" s="324"/>
      <c r="P549" s="324"/>
      <c r="Q549" s="324"/>
      <c r="R549" s="324"/>
      <c r="S549" s="324"/>
      <c r="T549" s="324"/>
      <c r="U549" s="324"/>
    </row>
    <row r="550" spans="6:21" x14ac:dyDescent="0.35">
      <c r="F550" s="324"/>
      <c r="G550" s="324"/>
      <c r="H550" s="324"/>
      <c r="I550" s="324"/>
      <c r="J550" s="324"/>
      <c r="K550" s="324"/>
      <c r="L550" s="324"/>
      <c r="M550" s="324"/>
      <c r="N550" s="324"/>
      <c r="O550" s="324"/>
      <c r="P550" s="324"/>
      <c r="Q550" s="324"/>
      <c r="R550" s="324"/>
      <c r="S550" s="324"/>
      <c r="T550" s="324"/>
      <c r="U550" s="324"/>
    </row>
    <row r="551" spans="6:21" x14ac:dyDescent="0.35">
      <c r="F551" s="324"/>
      <c r="G551" s="324"/>
      <c r="H551" s="324"/>
      <c r="I551" s="324"/>
      <c r="J551" s="324"/>
      <c r="K551" s="324"/>
      <c r="L551" s="324"/>
      <c r="M551" s="324"/>
      <c r="N551" s="324"/>
      <c r="O551" s="324"/>
      <c r="P551" s="324"/>
      <c r="Q551" s="324"/>
      <c r="R551" s="324"/>
      <c r="S551" s="324"/>
      <c r="T551" s="324"/>
      <c r="U551" s="324"/>
    </row>
    <row r="552" spans="6:21" x14ac:dyDescent="0.35">
      <c r="F552" s="324"/>
      <c r="G552" s="324"/>
      <c r="H552" s="324"/>
      <c r="I552" s="324"/>
      <c r="J552" s="324"/>
      <c r="K552" s="324"/>
      <c r="L552" s="324"/>
      <c r="M552" s="324"/>
      <c r="N552" s="324"/>
      <c r="O552" s="324"/>
      <c r="P552" s="324"/>
      <c r="Q552" s="324"/>
      <c r="R552" s="324"/>
      <c r="S552" s="324"/>
      <c r="T552" s="324"/>
      <c r="U552" s="324"/>
    </row>
    <row r="553" spans="6:21" x14ac:dyDescent="0.35">
      <c r="F553" s="324"/>
      <c r="G553" s="324"/>
      <c r="H553" s="324"/>
      <c r="I553" s="324"/>
      <c r="J553" s="324"/>
      <c r="K553" s="324"/>
      <c r="L553" s="324"/>
      <c r="M553" s="324"/>
      <c r="N553" s="324"/>
      <c r="O553" s="324"/>
      <c r="P553" s="324"/>
      <c r="Q553" s="324"/>
      <c r="R553" s="324"/>
      <c r="S553" s="324"/>
      <c r="T553" s="324"/>
      <c r="U553" s="324"/>
    </row>
    <row r="554" spans="6:21" x14ac:dyDescent="0.35">
      <c r="F554" s="324"/>
      <c r="G554" s="324"/>
      <c r="H554" s="324"/>
      <c r="I554" s="324"/>
      <c r="J554" s="324"/>
      <c r="K554" s="324"/>
      <c r="L554" s="324"/>
      <c r="M554" s="324"/>
      <c r="N554" s="324"/>
      <c r="O554" s="324"/>
      <c r="P554" s="324"/>
      <c r="Q554" s="324"/>
      <c r="R554" s="324"/>
      <c r="S554" s="324"/>
      <c r="T554" s="324"/>
      <c r="U554" s="324"/>
    </row>
    <row r="555" spans="6:21" x14ac:dyDescent="0.35">
      <c r="F555" s="324"/>
      <c r="G555" s="324"/>
      <c r="H555" s="324"/>
      <c r="I555" s="324"/>
      <c r="J555" s="324"/>
      <c r="K555" s="324"/>
      <c r="L555" s="324"/>
      <c r="M555" s="324"/>
      <c r="N555" s="324"/>
      <c r="O555" s="324"/>
      <c r="P555" s="324"/>
      <c r="Q555" s="324"/>
      <c r="R555" s="324"/>
      <c r="S555" s="324"/>
      <c r="T555" s="324"/>
      <c r="U555" s="324"/>
    </row>
    <row r="556" spans="6:21" x14ac:dyDescent="0.35">
      <c r="F556" s="324"/>
      <c r="G556" s="324"/>
      <c r="H556" s="324"/>
      <c r="I556" s="324"/>
      <c r="J556" s="324"/>
      <c r="K556" s="324"/>
      <c r="L556" s="324"/>
      <c r="M556" s="324"/>
      <c r="N556" s="324"/>
      <c r="O556" s="324"/>
      <c r="P556" s="324"/>
      <c r="Q556" s="324"/>
      <c r="R556" s="324"/>
      <c r="S556" s="324"/>
      <c r="T556" s="324"/>
      <c r="U556" s="324"/>
    </row>
    <row r="557" spans="6:21" x14ac:dyDescent="0.35">
      <c r="F557" s="324"/>
      <c r="G557" s="324"/>
      <c r="H557" s="324"/>
      <c r="I557" s="324"/>
      <c r="J557" s="324"/>
      <c r="K557" s="324"/>
      <c r="L557" s="324"/>
      <c r="M557" s="324"/>
      <c r="N557" s="324"/>
      <c r="O557" s="324"/>
      <c r="P557" s="324"/>
      <c r="Q557" s="324"/>
      <c r="R557" s="324"/>
      <c r="S557" s="324"/>
      <c r="T557" s="324"/>
      <c r="U557" s="324"/>
    </row>
    <row r="558" spans="6:21" x14ac:dyDescent="0.35">
      <c r="F558" s="324"/>
      <c r="G558" s="324"/>
      <c r="H558" s="324"/>
      <c r="I558" s="324"/>
      <c r="J558" s="324"/>
      <c r="K558" s="324"/>
      <c r="L558" s="324"/>
      <c r="M558" s="324"/>
      <c r="N558" s="324"/>
      <c r="O558" s="324"/>
      <c r="P558" s="324"/>
      <c r="Q558" s="324"/>
      <c r="R558" s="324"/>
      <c r="S558" s="324"/>
      <c r="T558" s="324"/>
      <c r="U558" s="324"/>
    </row>
    <row r="559" spans="6:21" x14ac:dyDescent="0.35">
      <c r="F559" s="324"/>
      <c r="G559" s="324"/>
      <c r="H559" s="324"/>
      <c r="I559" s="324"/>
      <c r="J559" s="324"/>
      <c r="K559" s="324"/>
      <c r="L559" s="324"/>
      <c r="M559" s="324"/>
      <c r="N559" s="324"/>
      <c r="O559" s="324"/>
      <c r="P559" s="324"/>
      <c r="Q559" s="324"/>
      <c r="R559" s="324"/>
      <c r="S559" s="324"/>
      <c r="T559" s="324"/>
      <c r="U559" s="324"/>
    </row>
    <row r="560" spans="6:21" x14ac:dyDescent="0.35">
      <c r="F560" s="324"/>
      <c r="G560" s="324"/>
      <c r="H560" s="324"/>
      <c r="I560" s="324"/>
      <c r="J560" s="324"/>
      <c r="K560" s="324"/>
      <c r="L560" s="324"/>
      <c r="M560" s="324"/>
      <c r="N560" s="324"/>
      <c r="O560" s="324"/>
      <c r="P560" s="324"/>
      <c r="Q560" s="324"/>
      <c r="R560" s="324"/>
      <c r="S560" s="324"/>
      <c r="T560" s="324"/>
      <c r="U560" s="324"/>
    </row>
    <row r="561" spans="6:21" x14ac:dyDescent="0.35">
      <c r="F561" s="324"/>
      <c r="G561" s="324"/>
      <c r="H561" s="324"/>
      <c r="I561" s="324"/>
      <c r="J561" s="324"/>
      <c r="K561" s="324"/>
      <c r="L561" s="324"/>
      <c r="M561" s="324"/>
      <c r="N561" s="324"/>
      <c r="O561" s="324"/>
      <c r="P561" s="324"/>
      <c r="Q561" s="324"/>
      <c r="R561" s="324"/>
      <c r="S561" s="324"/>
      <c r="T561" s="324"/>
      <c r="U561" s="324"/>
    </row>
    <row r="562" spans="6:21" x14ac:dyDescent="0.35">
      <c r="F562" s="324"/>
      <c r="G562" s="324"/>
      <c r="H562" s="324"/>
      <c r="I562" s="324"/>
      <c r="J562" s="324"/>
      <c r="K562" s="324"/>
      <c r="L562" s="324"/>
      <c r="M562" s="324"/>
      <c r="N562" s="324"/>
      <c r="O562" s="324"/>
      <c r="P562" s="324"/>
      <c r="Q562" s="324"/>
      <c r="R562" s="324"/>
      <c r="S562" s="324"/>
      <c r="T562" s="324"/>
      <c r="U562" s="324"/>
    </row>
    <row r="563" spans="6:21" x14ac:dyDescent="0.35">
      <c r="F563" s="324"/>
      <c r="G563" s="324"/>
      <c r="H563" s="324"/>
      <c r="I563" s="324"/>
      <c r="J563" s="324"/>
      <c r="K563" s="324"/>
      <c r="L563" s="324"/>
      <c r="M563" s="324"/>
      <c r="N563" s="324"/>
      <c r="O563" s="324"/>
      <c r="P563" s="324"/>
      <c r="Q563" s="324"/>
      <c r="R563" s="324"/>
      <c r="S563" s="324"/>
      <c r="T563" s="324"/>
      <c r="U563" s="324"/>
    </row>
    <row r="564" spans="6:21" x14ac:dyDescent="0.35">
      <c r="F564" s="324"/>
      <c r="G564" s="324"/>
      <c r="H564" s="324"/>
      <c r="I564" s="324"/>
      <c r="J564" s="324"/>
      <c r="K564" s="324"/>
      <c r="L564" s="324"/>
      <c r="M564" s="324"/>
      <c r="N564" s="324"/>
      <c r="O564" s="324"/>
      <c r="P564" s="324"/>
      <c r="Q564" s="324"/>
      <c r="R564" s="324"/>
      <c r="S564" s="324"/>
      <c r="T564" s="324"/>
      <c r="U564" s="324"/>
    </row>
    <row r="565" spans="6:21" x14ac:dyDescent="0.35">
      <c r="F565" s="324"/>
      <c r="G565" s="324"/>
      <c r="H565" s="324"/>
      <c r="I565" s="324"/>
      <c r="J565" s="324"/>
      <c r="K565" s="324"/>
      <c r="L565" s="324"/>
      <c r="M565" s="324"/>
      <c r="N565" s="324"/>
      <c r="O565" s="324"/>
      <c r="P565" s="324"/>
      <c r="Q565" s="324"/>
      <c r="R565" s="324"/>
      <c r="S565" s="324"/>
      <c r="T565" s="324"/>
      <c r="U565" s="324"/>
    </row>
    <row r="566" spans="6:21" x14ac:dyDescent="0.35">
      <c r="F566" s="324"/>
      <c r="G566" s="324"/>
      <c r="H566" s="324"/>
      <c r="I566" s="324"/>
      <c r="J566" s="324"/>
      <c r="K566" s="324"/>
      <c r="L566" s="324"/>
      <c r="M566" s="324"/>
      <c r="N566" s="324"/>
      <c r="O566" s="324"/>
      <c r="P566" s="324"/>
      <c r="Q566" s="324"/>
      <c r="R566" s="324"/>
      <c r="S566" s="324"/>
      <c r="T566" s="324"/>
      <c r="U566" s="324"/>
    </row>
    <row r="567" spans="6:21" x14ac:dyDescent="0.35">
      <c r="F567" s="324"/>
      <c r="G567" s="324"/>
      <c r="H567" s="324"/>
      <c r="I567" s="324"/>
      <c r="J567" s="324"/>
      <c r="K567" s="324"/>
      <c r="L567" s="324"/>
      <c r="M567" s="324"/>
      <c r="N567" s="324"/>
      <c r="O567" s="324"/>
      <c r="P567" s="324"/>
      <c r="Q567" s="324"/>
      <c r="R567" s="324"/>
      <c r="S567" s="324"/>
      <c r="T567" s="324"/>
      <c r="U567" s="324"/>
    </row>
    <row r="568" spans="6:21" x14ac:dyDescent="0.35">
      <c r="F568" s="324"/>
      <c r="G568" s="324"/>
      <c r="H568" s="324"/>
      <c r="I568" s="324"/>
      <c r="J568" s="324"/>
      <c r="K568" s="324"/>
      <c r="L568" s="324"/>
      <c r="M568" s="324"/>
      <c r="N568" s="324"/>
      <c r="O568" s="324"/>
      <c r="P568" s="324"/>
      <c r="Q568" s="324"/>
      <c r="R568" s="324"/>
      <c r="S568" s="324"/>
      <c r="T568" s="324"/>
      <c r="U568" s="324"/>
    </row>
    <row r="569" spans="6:21" x14ac:dyDescent="0.35">
      <c r="F569" s="324"/>
      <c r="G569" s="324"/>
      <c r="H569" s="324"/>
      <c r="I569" s="324"/>
      <c r="J569" s="324"/>
      <c r="K569" s="324"/>
      <c r="L569" s="324"/>
      <c r="M569" s="324"/>
      <c r="N569" s="324"/>
      <c r="O569" s="324"/>
      <c r="P569" s="324"/>
      <c r="Q569" s="324"/>
      <c r="R569" s="324"/>
      <c r="S569" s="324"/>
      <c r="T569" s="324"/>
      <c r="U569" s="324"/>
    </row>
    <row r="570" spans="6:21" x14ac:dyDescent="0.35">
      <c r="F570" s="324"/>
      <c r="G570" s="324"/>
      <c r="H570" s="324"/>
      <c r="I570" s="324"/>
      <c r="J570" s="324"/>
      <c r="K570" s="324"/>
      <c r="L570" s="324"/>
      <c r="M570" s="324"/>
      <c r="N570" s="324"/>
      <c r="O570" s="324"/>
      <c r="P570" s="324"/>
      <c r="Q570" s="324"/>
      <c r="R570" s="324"/>
      <c r="S570" s="324"/>
      <c r="T570" s="324"/>
      <c r="U570" s="324"/>
    </row>
    <row r="571" spans="6:21" x14ac:dyDescent="0.35">
      <c r="F571" s="324"/>
      <c r="G571" s="324"/>
      <c r="H571" s="324"/>
      <c r="I571" s="324"/>
      <c r="J571" s="324"/>
      <c r="K571" s="324"/>
      <c r="L571" s="324"/>
      <c r="M571" s="324"/>
      <c r="N571" s="324"/>
      <c r="O571" s="324"/>
      <c r="P571" s="324"/>
      <c r="Q571" s="324"/>
      <c r="R571" s="324"/>
      <c r="S571" s="324"/>
      <c r="T571" s="324"/>
      <c r="U571" s="324"/>
    </row>
    <row r="572" spans="6:21" x14ac:dyDescent="0.35">
      <c r="F572" s="324"/>
      <c r="G572" s="324"/>
      <c r="H572" s="324"/>
      <c r="I572" s="324"/>
      <c r="J572" s="324"/>
      <c r="K572" s="324"/>
      <c r="L572" s="324"/>
      <c r="M572" s="324"/>
      <c r="N572" s="324"/>
      <c r="O572" s="324"/>
      <c r="P572" s="324"/>
      <c r="Q572" s="324"/>
      <c r="R572" s="324"/>
      <c r="S572" s="324"/>
      <c r="T572" s="324"/>
      <c r="U572" s="324"/>
    </row>
    <row r="573" spans="6:21" x14ac:dyDescent="0.35">
      <c r="F573" s="324"/>
      <c r="G573" s="324"/>
      <c r="H573" s="324"/>
      <c r="I573" s="324"/>
      <c r="J573" s="324"/>
      <c r="K573" s="324"/>
      <c r="L573" s="324"/>
      <c r="M573" s="324"/>
      <c r="N573" s="324"/>
      <c r="O573" s="324"/>
      <c r="P573" s="324"/>
      <c r="Q573" s="324"/>
      <c r="R573" s="324"/>
      <c r="S573" s="324"/>
      <c r="T573" s="324"/>
      <c r="U573" s="324"/>
    </row>
    <row r="574" spans="6:21" x14ac:dyDescent="0.35">
      <c r="F574" s="324"/>
      <c r="G574" s="324"/>
      <c r="H574" s="324"/>
      <c r="I574" s="324"/>
      <c r="J574" s="324"/>
      <c r="K574" s="324"/>
      <c r="L574" s="324"/>
      <c r="M574" s="324"/>
      <c r="N574" s="324"/>
      <c r="O574" s="324"/>
      <c r="P574" s="324"/>
      <c r="Q574" s="324"/>
      <c r="R574" s="324"/>
      <c r="S574" s="324"/>
      <c r="T574" s="324"/>
      <c r="U574" s="324"/>
    </row>
    <row r="575" spans="6:21" x14ac:dyDescent="0.35">
      <c r="F575" s="324"/>
      <c r="G575" s="324"/>
      <c r="H575" s="324"/>
      <c r="I575" s="324"/>
      <c r="J575" s="324"/>
      <c r="K575" s="324"/>
      <c r="L575" s="324"/>
      <c r="M575" s="324"/>
      <c r="N575" s="324"/>
      <c r="O575" s="324"/>
      <c r="P575" s="324"/>
      <c r="Q575" s="324"/>
      <c r="R575" s="324"/>
      <c r="S575" s="324"/>
      <c r="T575" s="324"/>
      <c r="U575" s="324"/>
    </row>
    <row r="576" spans="6:21" x14ac:dyDescent="0.35">
      <c r="F576" s="324"/>
      <c r="G576" s="324"/>
      <c r="H576" s="324"/>
      <c r="I576" s="324"/>
      <c r="J576" s="324"/>
      <c r="K576" s="324"/>
      <c r="L576" s="324"/>
      <c r="M576" s="324"/>
      <c r="N576" s="324"/>
      <c r="O576" s="324"/>
      <c r="P576" s="324"/>
      <c r="Q576" s="324"/>
      <c r="R576" s="324"/>
      <c r="S576" s="324"/>
      <c r="T576" s="324"/>
      <c r="U576" s="324"/>
    </row>
    <row r="577" spans="6:21" x14ac:dyDescent="0.35">
      <c r="F577" s="324"/>
      <c r="G577" s="324"/>
      <c r="H577" s="324"/>
      <c r="I577" s="324"/>
      <c r="J577" s="324"/>
      <c r="K577" s="324"/>
      <c r="L577" s="324"/>
      <c r="M577" s="324"/>
      <c r="N577" s="324"/>
      <c r="O577" s="324"/>
      <c r="P577" s="324"/>
      <c r="Q577" s="324"/>
      <c r="R577" s="324"/>
      <c r="S577" s="324"/>
      <c r="T577" s="324"/>
      <c r="U577" s="324"/>
    </row>
    <row r="578" spans="6:21" x14ac:dyDescent="0.35">
      <c r="F578" s="324"/>
      <c r="G578" s="324"/>
      <c r="H578" s="324"/>
      <c r="I578" s="324"/>
      <c r="J578" s="324"/>
      <c r="K578" s="324"/>
      <c r="L578" s="324"/>
      <c r="M578" s="324"/>
      <c r="N578" s="324"/>
      <c r="O578" s="324"/>
      <c r="P578" s="324"/>
      <c r="Q578" s="324"/>
      <c r="R578" s="324"/>
      <c r="S578" s="324"/>
      <c r="T578" s="324"/>
      <c r="U578" s="324"/>
    </row>
    <row r="579" spans="6:21" x14ac:dyDescent="0.35">
      <c r="F579" s="324"/>
      <c r="G579" s="324"/>
      <c r="H579" s="324"/>
      <c r="I579" s="324"/>
      <c r="J579" s="324"/>
      <c r="K579" s="324"/>
      <c r="L579" s="324"/>
      <c r="M579" s="324"/>
      <c r="N579" s="324"/>
      <c r="O579" s="324"/>
      <c r="P579" s="324"/>
      <c r="Q579" s="324"/>
      <c r="R579" s="324"/>
      <c r="S579" s="324"/>
      <c r="T579" s="324"/>
      <c r="U579" s="324"/>
    </row>
    <row r="580" spans="6:21" x14ac:dyDescent="0.35">
      <c r="F580" s="324"/>
      <c r="G580" s="324"/>
      <c r="H580" s="324"/>
      <c r="I580" s="324"/>
      <c r="J580" s="324"/>
      <c r="K580" s="324"/>
      <c r="L580" s="324"/>
      <c r="M580" s="324"/>
      <c r="N580" s="324"/>
      <c r="O580" s="324"/>
      <c r="P580" s="324"/>
      <c r="Q580" s="324"/>
      <c r="R580" s="324"/>
      <c r="S580" s="324"/>
      <c r="T580" s="324"/>
      <c r="U580" s="324"/>
    </row>
    <row r="581" spans="6:21" x14ac:dyDescent="0.35">
      <c r="F581" s="324"/>
      <c r="G581" s="324"/>
      <c r="H581" s="324"/>
      <c r="I581" s="324"/>
      <c r="J581" s="324"/>
      <c r="K581" s="324"/>
      <c r="L581" s="324"/>
      <c r="M581" s="324"/>
      <c r="N581" s="324"/>
      <c r="O581" s="324"/>
      <c r="P581" s="324"/>
      <c r="Q581" s="324"/>
      <c r="R581" s="324"/>
      <c r="S581" s="324"/>
      <c r="T581" s="324"/>
      <c r="U581" s="324"/>
    </row>
    <row r="582" spans="6:21" x14ac:dyDescent="0.35">
      <c r="F582" s="324"/>
      <c r="G582" s="324"/>
      <c r="H582" s="324"/>
      <c r="I582" s="324"/>
      <c r="J582" s="324"/>
      <c r="K582" s="324"/>
      <c r="L582" s="324"/>
      <c r="M582" s="324"/>
      <c r="N582" s="324"/>
      <c r="O582" s="324"/>
      <c r="P582" s="324"/>
      <c r="Q582" s="324"/>
      <c r="R582" s="324"/>
      <c r="S582" s="324"/>
      <c r="T582" s="324"/>
      <c r="U582" s="324"/>
    </row>
    <row r="583" spans="6:21" x14ac:dyDescent="0.35">
      <c r="F583" s="324"/>
      <c r="G583" s="324"/>
      <c r="H583" s="324"/>
      <c r="I583" s="324"/>
      <c r="J583" s="324"/>
      <c r="K583" s="324"/>
      <c r="L583" s="324"/>
      <c r="M583" s="324"/>
      <c r="N583" s="324"/>
      <c r="O583" s="324"/>
      <c r="P583" s="324"/>
      <c r="Q583" s="324"/>
      <c r="R583" s="324"/>
      <c r="S583" s="324"/>
      <c r="T583" s="324"/>
      <c r="U583" s="324"/>
    </row>
    <row r="584" spans="6:21" x14ac:dyDescent="0.35">
      <c r="F584" s="324"/>
      <c r="G584" s="324"/>
      <c r="H584" s="324"/>
      <c r="I584" s="324"/>
      <c r="J584" s="324"/>
      <c r="K584" s="324"/>
      <c r="L584" s="324"/>
      <c r="M584" s="324"/>
      <c r="N584" s="324"/>
      <c r="O584" s="324"/>
      <c r="P584" s="324"/>
      <c r="Q584" s="324"/>
      <c r="R584" s="324"/>
      <c r="S584" s="324"/>
      <c r="T584" s="324"/>
      <c r="U584" s="324"/>
    </row>
    <row r="585" spans="6:21" x14ac:dyDescent="0.35">
      <c r="F585" s="324"/>
      <c r="G585" s="324"/>
      <c r="H585" s="324"/>
      <c r="I585" s="324"/>
      <c r="J585" s="324"/>
      <c r="K585" s="324"/>
      <c r="L585" s="324"/>
      <c r="M585" s="324"/>
      <c r="N585" s="324"/>
      <c r="O585" s="324"/>
      <c r="P585" s="324"/>
      <c r="Q585" s="324"/>
      <c r="R585" s="324"/>
      <c r="S585" s="324"/>
      <c r="T585" s="324"/>
      <c r="U585" s="324"/>
    </row>
    <row r="586" spans="6:21" x14ac:dyDescent="0.35">
      <c r="F586" s="324"/>
      <c r="G586" s="324"/>
      <c r="H586" s="324"/>
      <c r="I586" s="324"/>
      <c r="J586" s="324"/>
      <c r="K586" s="324"/>
      <c r="L586" s="324"/>
      <c r="M586" s="324"/>
      <c r="N586" s="324"/>
      <c r="O586" s="324"/>
      <c r="P586" s="324"/>
      <c r="Q586" s="324"/>
      <c r="R586" s="324"/>
      <c r="S586" s="324"/>
      <c r="T586" s="324"/>
      <c r="U586" s="324"/>
    </row>
    <row r="587" spans="6:21" x14ac:dyDescent="0.35">
      <c r="F587" s="324"/>
      <c r="G587" s="324"/>
      <c r="H587" s="324"/>
      <c r="I587" s="324"/>
      <c r="J587" s="324"/>
      <c r="K587" s="324"/>
      <c r="L587" s="324"/>
      <c r="M587" s="324"/>
      <c r="N587" s="324"/>
      <c r="O587" s="324"/>
      <c r="P587" s="324"/>
      <c r="Q587" s="324"/>
      <c r="R587" s="324"/>
      <c r="S587" s="324"/>
      <c r="T587" s="324"/>
      <c r="U587" s="324"/>
    </row>
    <row r="588" spans="6:21" x14ac:dyDescent="0.35">
      <c r="F588" s="324"/>
      <c r="G588" s="324"/>
      <c r="H588" s="324"/>
      <c r="I588" s="324"/>
      <c r="J588" s="324"/>
      <c r="K588" s="324"/>
      <c r="L588" s="324"/>
      <c r="M588" s="324"/>
      <c r="N588" s="324"/>
      <c r="O588" s="324"/>
      <c r="P588" s="324"/>
      <c r="Q588" s="324"/>
      <c r="R588" s="324"/>
      <c r="S588" s="324"/>
      <c r="T588" s="324"/>
      <c r="U588" s="324"/>
    </row>
    <row r="589" spans="6:21" x14ac:dyDescent="0.35">
      <c r="F589" s="324"/>
      <c r="G589" s="324"/>
      <c r="H589" s="324"/>
      <c r="I589" s="324"/>
      <c r="J589" s="324"/>
      <c r="K589" s="324"/>
      <c r="L589" s="324"/>
      <c r="M589" s="324"/>
      <c r="N589" s="324"/>
      <c r="O589" s="324"/>
      <c r="P589" s="324"/>
      <c r="Q589" s="324"/>
      <c r="R589" s="324"/>
      <c r="S589" s="324"/>
      <c r="T589" s="324"/>
      <c r="U589" s="324"/>
    </row>
    <row r="590" spans="6:21" x14ac:dyDescent="0.35">
      <c r="F590" s="324"/>
      <c r="G590" s="324"/>
      <c r="H590" s="324"/>
      <c r="I590" s="324"/>
      <c r="J590" s="324"/>
      <c r="K590" s="324"/>
      <c r="L590" s="324"/>
      <c r="M590" s="324"/>
      <c r="N590" s="324"/>
      <c r="O590" s="324"/>
      <c r="P590" s="324"/>
      <c r="Q590" s="324"/>
      <c r="R590" s="324"/>
      <c r="S590" s="324"/>
      <c r="T590" s="324"/>
      <c r="U590" s="324"/>
    </row>
    <row r="591" spans="6:21" x14ac:dyDescent="0.35">
      <c r="F591" s="324"/>
      <c r="G591" s="324"/>
      <c r="H591" s="324"/>
      <c r="I591" s="324"/>
      <c r="J591" s="324"/>
      <c r="K591" s="324"/>
      <c r="L591" s="324"/>
      <c r="M591" s="324"/>
      <c r="N591" s="324"/>
      <c r="O591" s="324"/>
      <c r="P591" s="324"/>
      <c r="Q591" s="324"/>
      <c r="R591" s="324"/>
      <c r="S591" s="324"/>
      <c r="T591" s="324"/>
      <c r="U591" s="324"/>
    </row>
    <row r="592" spans="6:21" x14ac:dyDescent="0.35">
      <c r="F592" s="324"/>
      <c r="G592" s="324"/>
      <c r="H592" s="324"/>
      <c r="I592" s="324"/>
      <c r="J592" s="324"/>
      <c r="K592" s="324"/>
      <c r="L592" s="324"/>
      <c r="M592" s="324"/>
      <c r="N592" s="324"/>
      <c r="O592" s="324"/>
      <c r="P592" s="324"/>
      <c r="Q592" s="324"/>
      <c r="R592" s="324"/>
      <c r="S592" s="324"/>
      <c r="T592" s="324"/>
      <c r="U592" s="324"/>
    </row>
    <row r="593" spans="6:21" x14ac:dyDescent="0.35">
      <c r="F593" s="324"/>
      <c r="G593" s="324"/>
      <c r="H593" s="324"/>
      <c r="I593" s="324"/>
      <c r="J593" s="324"/>
      <c r="K593" s="324"/>
      <c r="L593" s="324"/>
      <c r="M593" s="324"/>
      <c r="N593" s="324"/>
      <c r="O593" s="324"/>
      <c r="P593" s="324"/>
      <c r="Q593" s="324"/>
      <c r="R593" s="324"/>
      <c r="S593" s="324"/>
      <c r="T593" s="324"/>
      <c r="U593" s="324"/>
    </row>
    <row r="594" spans="6:21" x14ac:dyDescent="0.35">
      <c r="F594" s="324"/>
      <c r="G594" s="324"/>
      <c r="H594" s="324"/>
      <c r="I594" s="324"/>
      <c r="J594" s="324"/>
      <c r="K594" s="324"/>
      <c r="L594" s="324"/>
      <c r="M594" s="324"/>
      <c r="N594" s="324"/>
      <c r="O594" s="324"/>
      <c r="P594" s="324"/>
      <c r="Q594" s="324"/>
      <c r="R594" s="324"/>
      <c r="S594" s="324"/>
      <c r="T594" s="324"/>
      <c r="U594" s="324"/>
    </row>
    <row r="595" spans="6:21" x14ac:dyDescent="0.35">
      <c r="F595" s="324"/>
      <c r="G595" s="324"/>
      <c r="H595" s="324"/>
      <c r="I595" s="324"/>
      <c r="J595" s="324"/>
      <c r="K595" s="324"/>
      <c r="L595" s="324"/>
      <c r="M595" s="324"/>
      <c r="N595" s="324"/>
      <c r="O595" s="324"/>
      <c r="P595" s="324"/>
      <c r="Q595" s="324"/>
      <c r="R595" s="324"/>
      <c r="S595" s="324"/>
      <c r="T595" s="324"/>
      <c r="U595" s="324"/>
    </row>
    <row r="596" spans="6:21" x14ac:dyDescent="0.35">
      <c r="F596" s="324"/>
      <c r="G596" s="324"/>
      <c r="H596" s="324"/>
      <c r="I596" s="324"/>
      <c r="J596" s="324"/>
      <c r="K596" s="324"/>
      <c r="L596" s="324"/>
      <c r="M596" s="324"/>
      <c r="N596" s="324"/>
      <c r="O596" s="324"/>
      <c r="P596" s="324"/>
      <c r="Q596" s="324"/>
      <c r="R596" s="324"/>
      <c r="S596" s="324"/>
      <c r="T596" s="324"/>
      <c r="U596" s="324"/>
    </row>
    <row r="597" spans="6:21" x14ac:dyDescent="0.35">
      <c r="F597" s="324"/>
      <c r="G597" s="324"/>
      <c r="H597" s="324"/>
      <c r="I597" s="324"/>
      <c r="J597" s="324"/>
      <c r="K597" s="324"/>
      <c r="L597" s="324"/>
      <c r="M597" s="324"/>
      <c r="N597" s="324"/>
      <c r="O597" s="324"/>
      <c r="P597" s="324"/>
      <c r="Q597" s="324"/>
      <c r="R597" s="324"/>
      <c r="S597" s="324"/>
      <c r="T597" s="324"/>
      <c r="U597" s="324"/>
    </row>
    <row r="598" spans="6:21" x14ac:dyDescent="0.35">
      <c r="F598" s="324"/>
      <c r="G598" s="324"/>
      <c r="H598" s="324"/>
      <c r="I598" s="324"/>
      <c r="J598" s="324"/>
      <c r="K598" s="324"/>
      <c r="L598" s="324"/>
      <c r="M598" s="324"/>
      <c r="N598" s="324"/>
      <c r="O598" s="324"/>
      <c r="P598" s="324"/>
      <c r="Q598" s="324"/>
      <c r="R598" s="324"/>
      <c r="S598" s="324"/>
      <c r="T598" s="324"/>
      <c r="U598" s="324"/>
    </row>
    <row r="599" spans="6:21" x14ac:dyDescent="0.35">
      <c r="F599" s="324"/>
      <c r="G599" s="324"/>
      <c r="H599" s="324"/>
      <c r="I599" s="324"/>
      <c r="J599" s="324"/>
      <c r="K599" s="324"/>
      <c r="L599" s="324"/>
      <c r="M599" s="324"/>
      <c r="N599" s="324"/>
      <c r="O599" s="324"/>
      <c r="P599" s="324"/>
      <c r="Q599" s="324"/>
      <c r="R599" s="324"/>
      <c r="S599" s="324"/>
      <c r="T599" s="324"/>
      <c r="U599" s="324"/>
    </row>
    <row r="600" spans="6:21" x14ac:dyDescent="0.35">
      <c r="F600" s="324"/>
      <c r="G600" s="324"/>
      <c r="H600" s="324"/>
      <c r="I600" s="324"/>
      <c r="J600" s="324"/>
      <c r="K600" s="324"/>
      <c r="L600" s="324"/>
      <c r="M600" s="324"/>
      <c r="N600" s="324"/>
      <c r="O600" s="324"/>
      <c r="P600" s="324"/>
      <c r="Q600" s="324"/>
      <c r="R600" s="324"/>
      <c r="S600" s="324"/>
      <c r="T600" s="324"/>
      <c r="U600" s="324"/>
    </row>
    <row r="601" spans="6:21" x14ac:dyDescent="0.35">
      <c r="F601" s="324"/>
      <c r="G601" s="324"/>
      <c r="H601" s="324"/>
      <c r="I601" s="324"/>
      <c r="J601" s="324"/>
      <c r="K601" s="324"/>
      <c r="L601" s="324"/>
      <c r="M601" s="324"/>
      <c r="N601" s="324"/>
      <c r="O601" s="324"/>
      <c r="P601" s="324"/>
      <c r="Q601" s="324"/>
      <c r="R601" s="324"/>
      <c r="S601" s="324"/>
      <c r="T601" s="324"/>
      <c r="U601" s="324"/>
    </row>
    <row r="602" spans="6:21" x14ac:dyDescent="0.35">
      <c r="F602" s="324"/>
      <c r="G602" s="324"/>
      <c r="H602" s="324"/>
      <c r="I602" s="324"/>
      <c r="J602" s="324"/>
      <c r="K602" s="324"/>
      <c r="L602" s="324"/>
      <c r="M602" s="324"/>
      <c r="N602" s="324"/>
      <c r="O602" s="324"/>
      <c r="P602" s="324"/>
      <c r="Q602" s="324"/>
      <c r="R602" s="324"/>
      <c r="S602" s="324"/>
      <c r="T602" s="324"/>
      <c r="U602" s="324"/>
    </row>
    <row r="603" spans="6:21" x14ac:dyDescent="0.35">
      <c r="F603" s="324"/>
      <c r="G603" s="324"/>
      <c r="H603" s="324"/>
      <c r="I603" s="324"/>
      <c r="J603" s="324"/>
      <c r="K603" s="324"/>
      <c r="L603" s="324"/>
      <c r="M603" s="324"/>
      <c r="N603" s="324"/>
      <c r="O603" s="324"/>
      <c r="P603" s="324"/>
      <c r="Q603" s="324"/>
      <c r="R603" s="324"/>
      <c r="S603" s="324"/>
      <c r="T603" s="324"/>
      <c r="U603" s="324"/>
    </row>
    <row r="604" spans="6:21" x14ac:dyDescent="0.35">
      <c r="F604" s="324"/>
      <c r="G604" s="324"/>
      <c r="H604" s="324"/>
      <c r="I604" s="324"/>
      <c r="J604" s="324"/>
      <c r="K604" s="324"/>
      <c r="L604" s="324"/>
      <c r="M604" s="324"/>
      <c r="N604" s="324"/>
      <c r="O604" s="324"/>
      <c r="P604" s="324"/>
      <c r="Q604" s="324"/>
      <c r="R604" s="324"/>
      <c r="S604" s="324"/>
      <c r="T604" s="324"/>
      <c r="U604" s="324"/>
    </row>
    <row r="605" spans="6:21" x14ac:dyDescent="0.35">
      <c r="F605" s="324"/>
      <c r="G605" s="324"/>
      <c r="H605" s="324"/>
      <c r="I605" s="324"/>
      <c r="J605" s="324"/>
      <c r="K605" s="324"/>
      <c r="L605" s="324"/>
      <c r="M605" s="324"/>
      <c r="N605" s="324"/>
      <c r="O605" s="324"/>
      <c r="P605" s="324"/>
      <c r="Q605" s="324"/>
      <c r="R605" s="324"/>
      <c r="S605" s="324"/>
      <c r="T605" s="324"/>
      <c r="U605" s="324"/>
    </row>
    <row r="606" spans="6:21" x14ac:dyDescent="0.35">
      <c r="F606" s="324"/>
      <c r="G606" s="324"/>
      <c r="H606" s="324"/>
      <c r="I606" s="324"/>
      <c r="J606" s="324"/>
      <c r="K606" s="324"/>
      <c r="L606" s="324"/>
      <c r="M606" s="324"/>
      <c r="N606" s="324"/>
      <c r="O606" s="324"/>
      <c r="P606" s="324"/>
      <c r="Q606" s="324"/>
      <c r="R606" s="324"/>
      <c r="S606" s="324"/>
      <c r="T606" s="324"/>
      <c r="U606" s="324"/>
    </row>
    <row r="607" spans="6:21" x14ac:dyDescent="0.35">
      <c r="F607" s="324"/>
      <c r="G607" s="324"/>
      <c r="H607" s="324"/>
      <c r="I607" s="324"/>
      <c r="J607" s="324"/>
      <c r="K607" s="324"/>
      <c r="L607" s="324"/>
      <c r="M607" s="324"/>
      <c r="N607" s="324"/>
      <c r="O607" s="324"/>
      <c r="P607" s="324"/>
      <c r="Q607" s="324"/>
      <c r="R607" s="324"/>
      <c r="S607" s="324"/>
      <c r="T607" s="324"/>
      <c r="U607" s="324"/>
    </row>
    <row r="608" spans="6:21" x14ac:dyDescent="0.35">
      <c r="F608" s="324"/>
      <c r="G608" s="324"/>
      <c r="H608" s="324"/>
      <c r="I608" s="324"/>
      <c r="J608" s="324"/>
      <c r="K608" s="324"/>
      <c r="L608" s="324"/>
      <c r="M608" s="324"/>
      <c r="N608" s="324"/>
      <c r="O608" s="324"/>
      <c r="P608" s="324"/>
      <c r="Q608" s="324"/>
      <c r="R608" s="324"/>
      <c r="S608" s="324"/>
      <c r="T608" s="324"/>
      <c r="U608" s="324"/>
    </row>
    <row r="609" spans="6:21" x14ac:dyDescent="0.35">
      <c r="F609" s="324"/>
      <c r="G609" s="324"/>
      <c r="H609" s="324"/>
      <c r="I609" s="324"/>
      <c r="J609" s="324"/>
      <c r="K609" s="324"/>
      <c r="L609" s="324"/>
      <c r="M609" s="324"/>
      <c r="N609" s="324"/>
      <c r="O609" s="324"/>
      <c r="P609" s="324"/>
      <c r="Q609" s="324"/>
      <c r="R609" s="324"/>
      <c r="S609" s="324"/>
      <c r="T609" s="324"/>
      <c r="U609" s="324"/>
    </row>
    <row r="610" spans="6:21" x14ac:dyDescent="0.35">
      <c r="F610" s="324"/>
      <c r="G610" s="324"/>
      <c r="H610" s="324"/>
      <c r="I610" s="324"/>
      <c r="J610" s="324"/>
      <c r="K610" s="324"/>
      <c r="L610" s="324"/>
      <c r="M610" s="324"/>
      <c r="N610" s="324"/>
      <c r="O610" s="324"/>
      <c r="P610" s="324"/>
      <c r="Q610" s="324"/>
      <c r="R610" s="324"/>
      <c r="S610" s="324"/>
      <c r="T610" s="324"/>
      <c r="U610" s="324"/>
    </row>
    <row r="611" spans="6:21" x14ac:dyDescent="0.35">
      <c r="F611" s="324"/>
      <c r="G611" s="324"/>
      <c r="H611" s="324"/>
      <c r="I611" s="324"/>
      <c r="J611" s="324"/>
      <c r="K611" s="324"/>
      <c r="L611" s="324"/>
      <c r="M611" s="324"/>
      <c r="N611" s="324"/>
      <c r="O611" s="324"/>
      <c r="P611" s="324"/>
      <c r="Q611" s="324"/>
      <c r="R611" s="324"/>
      <c r="S611" s="324"/>
      <c r="T611" s="324"/>
      <c r="U611" s="324"/>
    </row>
    <row r="612" spans="6:21" x14ac:dyDescent="0.35">
      <c r="F612" s="324"/>
      <c r="G612" s="324"/>
      <c r="H612" s="324"/>
      <c r="I612" s="324"/>
      <c r="J612" s="324"/>
      <c r="K612" s="324"/>
      <c r="L612" s="324"/>
      <c r="M612" s="324"/>
      <c r="N612" s="324"/>
      <c r="O612" s="324"/>
      <c r="P612" s="324"/>
      <c r="Q612" s="324"/>
      <c r="R612" s="324"/>
      <c r="S612" s="324"/>
      <c r="T612" s="324"/>
      <c r="U612" s="324"/>
    </row>
    <row r="613" spans="6:21" x14ac:dyDescent="0.35">
      <c r="F613" s="324"/>
      <c r="G613" s="324"/>
      <c r="H613" s="324"/>
      <c r="I613" s="324"/>
      <c r="J613" s="324"/>
      <c r="K613" s="324"/>
      <c r="L613" s="324"/>
      <c r="M613" s="324"/>
      <c r="N613" s="324"/>
      <c r="O613" s="324"/>
      <c r="P613" s="324"/>
      <c r="Q613" s="324"/>
      <c r="R613" s="324"/>
      <c r="S613" s="324"/>
      <c r="T613" s="324"/>
      <c r="U613" s="324"/>
    </row>
    <row r="614" spans="6:21" x14ac:dyDescent="0.35">
      <c r="F614" s="324"/>
      <c r="G614" s="324"/>
      <c r="H614" s="324"/>
      <c r="I614" s="324"/>
      <c r="J614" s="324"/>
      <c r="K614" s="324"/>
      <c r="L614" s="324"/>
      <c r="M614" s="324"/>
      <c r="N614" s="324"/>
      <c r="O614" s="324"/>
      <c r="P614" s="324"/>
      <c r="Q614" s="324"/>
      <c r="R614" s="324"/>
      <c r="S614" s="324"/>
      <c r="T614" s="324"/>
      <c r="U614" s="324"/>
    </row>
    <row r="615" spans="6:21" x14ac:dyDescent="0.35">
      <c r="F615" s="324"/>
      <c r="G615" s="324"/>
      <c r="H615" s="324"/>
      <c r="I615" s="324"/>
      <c r="J615" s="324"/>
      <c r="K615" s="324"/>
      <c r="L615" s="324"/>
      <c r="M615" s="324"/>
      <c r="N615" s="324"/>
      <c r="O615" s="324"/>
      <c r="P615" s="324"/>
      <c r="Q615" s="324"/>
      <c r="R615" s="324"/>
      <c r="S615" s="324"/>
      <c r="T615" s="324"/>
      <c r="U615" s="324"/>
    </row>
    <row r="616" spans="6:21" x14ac:dyDescent="0.35">
      <c r="F616" s="324"/>
      <c r="G616" s="324"/>
      <c r="H616" s="324"/>
      <c r="I616" s="324"/>
      <c r="J616" s="324"/>
      <c r="K616" s="324"/>
      <c r="L616" s="324"/>
      <c r="M616" s="324"/>
      <c r="N616" s="324"/>
      <c r="O616" s="324"/>
      <c r="P616" s="324"/>
      <c r="Q616" s="324"/>
      <c r="R616" s="324"/>
      <c r="S616" s="324"/>
      <c r="T616" s="324"/>
      <c r="U616" s="324"/>
    </row>
    <row r="617" spans="6:21" x14ac:dyDescent="0.35">
      <c r="F617" s="324"/>
      <c r="G617" s="324"/>
      <c r="H617" s="324"/>
      <c r="I617" s="324"/>
      <c r="J617" s="324"/>
      <c r="K617" s="324"/>
      <c r="L617" s="324"/>
      <c r="M617" s="324"/>
      <c r="N617" s="324"/>
      <c r="O617" s="324"/>
      <c r="P617" s="324"/>
      <c r="Q617" s="324"/>
      <c r="R617" s="324"/>
      <c r="S617" s="324"/>
      <c r="T617" s="324"/>
      <c r="U617" s="324"/>
    </row>
    <row r="618" spans="6:21" x14ac:dyDescent="0.35">
      <c r="F618" s="324"/>
      <c r="G618" s="324"/>
      <c r="H618" s="324"/>
      <c r="I618" s="324"/>
      <c r="J618" s="324"/>
      <c r="K618" s="324"/>
      <c r="L618" s="324"/>
      <c r="M618" s="324"/>
      <c r="N618" s="324"/>
      <c r="O618" s="324"/>
      <c r="P618" s="324"/>
      <c r="Q618" s="324"/>
      <c r="R618" s="324"/>
      <c r="S618" s="324"/>
      <c r="T618" s="324"/>
      <c r="U618" s="324"/>
    </row>
    <row r="619" spans="6:21" x14ac:dyDescent="0.35">
      <c r="F619" s="324"/>
      <c r="G619" s="324"/>
      <c r="H619" s="324"/>
      <c r="I619" s="324"/>
      <c r="J619" s="324"/>
      <c r="K619" s="324"/>
      <c r="L619" s="324"/>
      <c r="M619" s="324"/>
      <c r="N619" s="324"/>
      <c r="O619" s="324"/>
      <c r="P619" s="324"/>
      <c r="Q619" s="324"/>
      <c r="R619" s="324"/>
      <c r="S619" s="324"/>
      <c r="T619" s="324"/>
      <c r="U619" s="324"/>
    </row>
    <row r="620" spans="6:21" x14ac:dyDescent="0.35">
      <c r="F620" s="324"/>
      <c r="G620" s="324"/>
      <c r="H620" s="324"/>
      <c r="I620" s="324"/>
      <c r="J620" s="324"/>
      <c r="K620" s="324"/>
      <c r="L620" s="324"/>
      <c r="M620" s="324"/>
      <c r="N620" s="324"/>
      <c r="O620" s="324"/>
      <c r="P620" s="324"/>
      <c r="Q620" s="324"/>
      <c r="R620" s="324"/>
      <c r="S620" s="324"/>
      <c r="T620" s="324"/>
      <c r="U620" s="324"/>
    </row>
    <row r="621" spans="6:21" x14ac:dyDescent="0.35">
      <c r="F621" s="324"/>
      <c r="G621" s="324"/>
      <c r="H621" s="324"/>
      <c r="I621" s="324"/>
      <c r="J621" s="324"/>
      <c r="K621" s="324"/>
      <c r="L621" s="324"/>
      <c r="M621" s="324"/>
      <c r="N621" s="324"/>
      <c r="O621" s="324"/>
      <c r="P621" s="324"/>
      <c r="Q621" s="324"/>
      <c r="R621" s="324"/>
      <c r="S621" s="324"/>
      <c r="T621" s="324"/>
      <c r="U621" s="324"/>
    </row>
    <row r="622" spans="6:21" x14ac:dyDescent="0.35">
      <c r="F622" s="324"/>
      <c r="G622" s="324"/>
      <c r="H622" s="324"/>
      <c r="I622" s="324"/>
      <c r="J622" s="324"/>
      <c r="K622" s="324"/>
      <c r="L622" s="324"/>
      <c r="M622" s="324"/>
      <c r="N622" s="324"/>
      <c r="O622" s="324"/>
      <c r="P622" s="324"/>
      <c r="Q622" s="324"/>
      <c r="R622" s="324"/>
      <c r="S622" s="324"/>
      <c r="T622" s="324"/>
      <c r="U622" s="324"/>
    </row>
    <row r="623" spans="6:21" x14ac:dyDescent="0.35">
      <c r="F623" s="324"/>
      <c r="G623" s="324"/>
      <c r="H623" s="324"/>
      <c r="I623" s="324"/>
      <c r="J623" s="324"/>
      <c r="K623" s="324"/>
      <c r="L623" s="324"/>
      <c r="M623" s="324"/>
      <c r="N623" s="324"/>
      <c r="O623" s="324"/>
      <c r="P623" s="324"/>
      <c r="Q623" s="324"/>
      <c r="R623" s="324"/>
      <c r="S623" s="324"/>
      <c r="T623" s="324"/>
      <c r="U623" s="324"/>
    </row>
    <row r="624" spans="6:21" x14ac:dyDescent="0.35">
      <c r="F624" s="324"/>
      <c r="G624" s="324"/>
      <c r="H624" s="324"/>
      <c r="I624" s="324"/>
      <c r="J624" s="324"/>
      <c r="K624" s="324"/>
      <c r="L624" s="324"/>
      <c r="M624" s="324"/>
      <c r="N624" s="324"/>
      <c r="O624" s="324"/>
      <c r="P624" s="324"/>
      <c r="Q624" s="324"/>
      <c r="R624" s="324"/>
      <c r="S624" s="324"/>
      <c r="T624" s="324"/>
      <c r="U624" s="324"/>
    </row>
    <row r="625" spans="6:21" x14ac:dyDescent="0.35">
      <c r="F625" s="324"/>
      <c r="G625" s="324"/>
      <c r="H625" s="324"/>
      <c r="I625" s="324"/>
      <c r="J625" s="324"/>
      <c r="K625" s="324"/>
      <c r="L625" s="324"/>
      <c r="M625" s="324"/>
      <c r="N625" s="324"/>
      <c r="O625" s="324"/>
      <c r="P625" s="324"/>
      <c r="Q625" s="324"/>
      <c r="R625" s="324"/>
      <c r="S625" s="324"/>
      <c r="T625" s="324"/>
      <c r="U625" s="324"/>
    </row>
    <row r="626" spans="6:21" x14ac:dyDescent="0.35">
      <c r="F626" s="324"/>
      <c r="G626" s="324"/>
      <c r="H626" s="324"/>
      <c r="I626" s="324"/>
      <c r="J626" s="324"/>
      <c r="K626" s="324"/>
      <c r="L626" s="324"/>
      <c r="M626" s="324"/>
      <c r="N626" s="324"/>
      <c r="O626" s="324"/>
      <c r="P626" s="324"/>
      <c r="Q626" s="324"/>
      <c r="R626" s="324"/>
      <c r="S626" s="324"/>
      <c r="T626" s="324"/>
      <c r="U626" s="324"/>
    </row>
    <row r="627" spans="6:21" x14ac:dyDescent="0.35">
      <c r="F627" s="324"/>
      <c r="G627" s="324"/>
      <c r="H627" s="324"/>
      <c r="I627" s="324"/>
      <c r="J627" s="324"/>
      <c r="K627" s="324"/>
      <c r="L627" s="324"/>
      <c r="M627" s="324"/>
      <c r="N627" s="324"/>
      <c r="O627" s="324"/>
      <c r="P627" s="324"/>
      <c r="Q627" s="324"/>
      <c r="R627" s="324"/>
      <c r="S627" s="324"/>
      <c r="T627" s="324"/>
      <c r="U627" s="324"/>
    </row>
    <row r="628" spans="6:21" x14ac:dyDescent="0.35">
      <c r="F628" s="324"/>
      <c r="G628" s="324"/>
      <c r="H628" s="324"/>
      <c r="I628" s="324"/>
      <c r="J628" s="324"/>
      <c r="K628" s="324"/>
      <c r="L628" s="324"/>
      <c r="M628" s="324"/>
      <c r="N628" s="324"/>
      <c r="O628" s="324"/>
      <c r="P628" s="324"/>
      <c r="Q628" s="324"/>
      <c r="R628" s="324"/>
      <c r="S628" s="324"/>
      <c r="T628" s="324"/>
      <c r="U628" s="324"/>
    </row>
    <row r="629" spans="6:21" x14ac:dyDescent="0.35">
      <c r="F629" s="324"/>
      <c r="G629" s="324"/>
      <c r="H629" s="324"/>
      <c r="I629" s="324"/>
      <c r="J629" s="324"/>
      <c r="K629" s="324"/>
      <c r="L629" s="324"/>
      <c r="M629" s="324"/>
      <c r="N629" s="324"/>
      <c r="O629" s="324"/>
      <c r="P629" s="324"/>
      <c r="Q629" s="324"/>
      <c r="R629" s="324"/>
      <c r="S629" s="324"/>
      <c r="T629" s="324"/>
      <c r="U629" s="324"/>
    </row>
    <row r="630" spans="6:21" x14ac:dyDescent="0.35">
      <c r="F630" s="324"/>
      <c r="G630" s="324"/>
      <c r="H630" s="324"/>
      <c r="I630" s="324"/>
      <c r="J630" s="324"/>
      <c r="K630" s="324"/>
      <c r="L630" s="324"/>
      <c r="M630" s="324"/>
      <c r="N630" s="324"/>
      <c r="O630" s="324"/>
      <c r="P630" s="324"/>
      <c r="Q630" s="324"/>
      <c r="R630" s="324"/>
      <c r="S630" s="324"/>
      <c r="T630" s="324"/>
      <c r="U630" s="324"/>
    </row>
    <row r="631" spans="6:21" x14ac:dyDescent="0.35">
      <c r="F631" s="324"/>
      <c r="G631" s="324"/>
      <c r="H631" s="324"/>
      <c r="I631" s="324"/>
      <c r="J631" s="324"/>
      <c r="K631" s="324"/>
      <c r="L631" s="324"/>
      <c r="M631" s="324"/>
      <c r="N631" s="324"/>
      <c r="O631" s="324"/>
      <c r="P631" s="324"/>
      <c r="Q631" s="324"/>
      <c r="R631" s="324"/>
      <c r="S631" s="324"/>
      <c r="T631" s="324"/>
      <c r="U631" s="324"/>
    </row>
    <row r="632" spans="6:21" x14ac:dyDescent="0.35">
      <c r="F632" s="324"/>
      <c r="G632" s="324"/>
      <c r="H632" s="324"/>
      <c r="I632" s="324"/>
      <c r="J632" s="324"/>
      <c r="K632" s="324"/>
      <c r="L632" s="324"/>
      <c r="M632" s="324"/>
      <c r="N632" s="324"/>
      <c r="O632" s="324"/>
      <c r="P632" s="324"/>
      <c r="Q632" s="324"/>
      <c r="R632" s="324"/>
      <c r="S632" s="324"/>
      <c r="T632" s="324"/>
      <c r="U632" s="324"/>
    </row>
    <row r="633" spans="6:21" x14ac:dyDescent="0.35">
      <c r="F633" s="324"/>
      <c r="G633" s="324"/>
      <c r="H633" s="324"/>
      <c r="I633" s="324"/>
      <c r="J633" s="324"/>
      <c r="K633" s="324"/>
      <c r="L633" s="324"/>
      <c r="M633" s="324"/>
      <c r="N633" s="324"/>
      <c r="O633" s="324"/>
      <c r="P633" s="324"/>
      <c r="Q633" s="324"/>
      <c r="R633" s="324"/>
      <c r="S633" s="324"/>
      <c r="T633" s="324"/>
      <c r="U633" s="324"/>
    </row>
    <row r="634" spans="6:21" x14ac:dyDescent="0.35">
      <c r="F634" s="324"/>
      <c r="G634" s="324"/>
      <c r="H634" s="324"/>
      <c r="I634" s="324"/>
      <c r="J634" s="324"/>
      <c r="K634" s="324"/>
      <c r="L634" s="324"/>
      <c r="M634" s="324"/>
      <c r="N634" s="324"/>
      <c r="O634" s="324"/>
      <c r="P634" s="324"/>
      <c r="Q634" s="324"/>
      <c r="R634" s="324"/>
      <c r="S634" s="324"/>
      <c r="T634" s="324"/>
      <c r="U634" s="324"/>
    </row>
    <row r="635" spans="6:21" x14ac:dyDescent="0.35">
      <c r="F635" s="324"/>
      <c r="G635" s="324"/>
      <c r="H635" s="324"/>
      <c r="I635" s="324"/>
      <c r="J635" s="324"/>
      <c r="K635" s="324"/>
      <c r="L635" s="324"/>
      <c r="M635" s="324"/>
      <c r="N635" s="324"/>
      <c r="O635" s="324"/>
      <c r="P635" s="324"/>
      <c r="Q635" s="324"/>
      <c r="R635" s="324"/>
      <c r="S635" s="324"/>
      <c r="T635" s="324"/>
      <c r="U635" s="324"/>
    </row>
    <row r="636" spans="6:21" x14ac:dyDescent="0.35">
      <c r="F636" s="324"/>
      <c r="G636" s="324"/>
      <c r="H636" s="324"/>
      <c r="I636" s="324"/>
      <c r="J636" s="324"/>
      <c r="K636" s="324"/>
      <c r="L636" s="324"/>
      <c r="M636" s="324"/>
      <c r="N636" s="324"/>
      <c r="O636" s="324"/>
      <c r="P636" s="324"/>
      <c r="Q636" s="324"/>
      <c r="R636" s="324"/>
      <c r="S636" s="324"/>
      <c r="T636" s="324"/>
      <c r="U636" s="324"/>
    </row>
    <row r="637" spans="6:21" x14ac:dyDescent="0.35">
      <c r="F637" s="324"/>
      <c r="G637" s="324"/>
      <c r="H637" s="324"/>
      <c r="I637" s="324"/>
      <c r="J637" s="324"/>
      <c r="K637" s="324"/>
      <c r="L637" s="324"/>
      <c r="M637" s="324"/>
      <c r="N637" s="324"/>
      <c r="O637" s="324"/>
      <c r="P637" s="324"/>
      <c r="Q637" s="324"/>
      <c r="R637" s="324"/>
      <c r="S637" s="324"/>
      <c r="T637" s="324"/>
      <c r="U637" s="324"/>
    </row>
    <row r="638" spans="6:21" x14ac:dyDescent="0.35">
      <c r="F638" s="324"/>
      <c r="G638" s="324"/>
      <c r="H638" s="324"/>
      <c r="I638" s="324"/>
      <c r="J638" s="324"/>
      <c r="K638" s="324"/>
      <c r="L638" s="324"/>
      <c r="M638" s="324"/>
      <c r="N638" s="324"/>
      <c r="O638" s="324"/>
      <c r="P638" s="324"/>
      <c r="Q638" s="324"/>
      <c r="R638" s="324"/>
      <c r="S638" s="324"/>
      <c r="T638" s="324"/>
      <c r="U638" s="324"/>
    </row>
    <row r="639" spans="6:21" x14ac:dyDescent="0.35">
      <c r="F639" s="324"/>
      <c r="G639" s="324"/>
      <c r="H639" s="324"/>
      <c r="I639" s="324"/>
      <c r="J639" s="324"/>
      <c r="K639" s="324"/>
      <c r="L639" s="324"/>
      <c r="M639" s="324"/>
      <c r="N639" s="324"/>
      <c r="O639" s="324"/>
      <c r="P639" s="324"/>
      <c r="Q639" s="324"/>
      <c r="R639" s="324"/>
      <c r="S639" s="324"/>
      <c r="T639" s="324"/>
      <c r="U639" s="324"/>
    </row>
    <row r="640" spans="6:21" x14ac:dyDescent="0.35">
      <c r="F640" s="324"/>
      <c r="G640" s="324"/>
      <c r="H640" s="324"/>
      <c r="I640" s="324"/>
      <c r="J640" s="324"/>
      <c r="K640" s="324"/>
      <c r="L640" s="324"/>
      <c r="M640" s="324"/>
      <c r="N640" s="324"/>
      <c r="O640" s="324"/>
      <c r="P640" s="324"/>
      <c r="Q640" s="324"/>
      <c r="R640" s="324"/>
      <c r="S640" s="324"/>
      <c r="T640" s="324"/>
      <c r="U640" s="324"/>
    </row>
    <row r="641" spans="6:21" x14ac:dyDescent="0.35">
      <c r="F641" s="324"/>
      <c r="G641" s="324"/>
      <c r="H641" s="324"/>
      <c r="I641" s="324"/>
      <c r="J641" s="324"/>
      <c r="K641" s="324"/>
      <c r="L641" s="324"/>
      <c r="M641" s="324"/>
      <c r="N641" s="324"/>
      <c r="O641" s="324"/>
      <c r="P641" s="324"/>
      <c r="Q641" s="324"/>
      <c r="R641" s="324"/>
      <c r="S641" s="324"/>
      <c r="T641" s="324"/>
      <c r="U641" s="324"/>
    </row>
    <row r="642" spans="6:21" x14ac:dyDescent="0.35">
      <c r="F642" s="324"/>
      <c r="G642" s="324"/>
      <c r="H642" s="324"/>
      <c r="I642" s="324"/>
      <c r="J642" s="324"/>
      <c r="K642" s="324"/>
      <c r="L642" s="324"/>
      <c r="M642" s="324"/>
      <c r="N642" s="324"/>
      <c r="O642" s="324"/>
      <c r="P642" s="324"/>
      <c r="Q642" s="324"/>
      <c r="R642" s="324"/>
      <c r="S642" s="324"/>
      <c r="T642" s="324"/>
      <c r="U642" s="324"/>
    </row>
    <row r="643" spans="6:21" x14ac:dyDescent="0.35">
      <c r="F643" s="324"/>
      <c r="G643" s="324"/>
      <c r="H643" s="324"/>
      <c r="I643" s="324"/>
      <c r="J643" s="324"/>
      <c r="K643" s="324"/>
      <c r="L643" s="324"/>
      <c r="M643" s="324"/>
      <c r="N643" s="324"/>
      <c r="O643" s="324"/>
      <c r="P643" s="324"/>
      <c r="Q643" s="324"/>
      <c r="R643" s="324"/>
      <c r="S643" s="324"/>
      <c r="T643" s="324"/>
      <c r="U643" s="324"/>
    </row>
    <row r="644" spans="6:21" x14ac:dyDescent="0.35">
      <c r="F644" s="324"/>
      <c r="G644" s="324"/>
      <c r="H644" s="324"/>
      <c r="I644" s="324"/>
      <c r="J644" s="324"/>
      <c r="K644" s="324"/>
      <c r="L644" s="324"/>
      <c r="M644" s="324"/>
      <c r="N644" s="324"/>
      <c r="O644" s="324"/>
      <c r="P644" s="324"/>
      <c r="Q644" s="324"/>
      <c r="R644" s="324"/>
      <c r="S644" s="324"/>
      <c r="T644" s="324"/>
      <c r="U644" s="324"/>
    </row>
    <row r="645" spans="6:21" x14ac:dyDescent="0.35">
      <c r="F645" s="324"/>
      <c r="G645" s="324"/>
      <c r="H645" s="324"/>
      <c r="I645" s="324"/>
      <c r="J645" s="324"/>
      <c r="K645" s="324"/>
      <c r="L645" s="324"/>
      <c r="M645" s="324"/>
      <c r="N645" s="324"/>
      <c r="O645" s="324"/>
      <c r="P645" s="324"/>
      <c r="Q645" s="324"/>
      <c r="R645" s="324"/>
      <c r="S645" s="324"/>
      <c r="T645" s="324"/>
      <c r="U645" s="324"/>
    </row>
    <row r="646" spans="6:21" x14ac:dyDescent="0.35">
      <c r="F646" s="324"/>
      <c r="G646" s="324"/>
      <c r="H646" s="324"/>
      <c r="I646" s="324"/>
      <c r="J646" s="324"/>
      <c r="K646" s="324"/>
      <c r="L646" s="324"/>
      <c r="M646" s="324"/>
      <c r="N646" s="324"/>
      <c r="O646" s="324"/>
      <c r="P646" s="324"/>
      <c r="Q646" s="324"/>
      <c r="R646" s="324"/>
      <c r="S646" s="324"/>
      <c r="T646" s="324"/>
      <c r="U646" s="324"/>
    </row>
    <row r="647" spans="6:21" x14ac:dyDescent="0.35">
      <c r="F647" s="324"/>
      <c r="G647" s="324"/>
      <c r="H647" s="324"/>
      <c r="I647" s="324"/>
      <c r="J647" s="324"/>
      <c r="K647" s="324"/>
      <c r="L647" s="324"/>
      <c r="M647" s="324"/>
      <c r="N647" s="324"/>
      <c r="O647" s="324"/>
      <c r="P647" s="324"/>
      <c r="Q647" s="324"/>
      <c r="R647" s="324"/>
      <c r="S647" s="324"/>
      <c r="T647" s="324"/>
      <c r="U647" s="324"/>
    </row>
    <row r="648" spans="6:21" x14ac:dyDescent="0.35">
      <c r="F648" s="324"/>
      <c r="G648" s="324"/>
      <c r="H648" s="324"/>
      <c r="I648" s="324"/>
      <c r="J648" s="324"/>
      <c r="K648" s="324"/>
      <c r="L648" s="324"/>
      <c r="M648" s="324"/>
      <c r="N648" s="324"/>
      <c r="O648" s="324"/>
      <c r="P648" s="324"/>
      <c r="Q648" s="324"/>
      <c r="R648" s="324"/>
      <c r="S648" s="324"/>
      <c r="T648" s="324"/>
      <c r="U648" s="324"/>
    </row>
    <row r="649" spans="6:21" x14ac:dyDescent="0.35">
      <c r="F649" s="324"/>
      <c r="G649" s="324"/>
      <c r="H649" s="324"/>
      <c r="I649" s="324"/>
      <c r="J649" s="324"/>
      <c r="K649" s="324"/>
      <c r="L649" s="324"/>
      <c r="M649" s="324"/>
      <c r="N649" s="324"/>
      <c r="O649" s="324"/>
      <c r="P649" s="324"/>
      <c r="Q649" s="324"/>
      <c r="R649" s="324"/>
      <c r="S649" s="324"/>
      <c r="T649" s="324"/>
      <c r="U649" s="324"/>
    </row>
    <row r="650" spans="6:21" x14ac:dyDescent="0.35">
      <c r="F650" s="324"/>
      <c r="G650" s="324"/>
      <c r="H650" s="324"/>
      <c r="I650" s="324"/>
      <c r="J650" s="324"/>
      <c r="K650" s="324"/>
      <c r="L650" s="324"/>
      <c r="M650" s="324"/>
      <c r="N650" s="324"/>
      <c r="O650" s="324"/>
      <c r="P650" s="324"/>
      <c r="Q650" s="324"/>
      <c r="R650" s="324"/>
      <c r="S650" s="324"/>
      <c r="T650" s="324"/>
      <c r="U650" s="324"/>
    </row>
    <row r="651" spans="6:21" x14ac:dyDescent="0.35">
      <c r="F651" s="324"/>
      <c r="G651" s="324"/>
      <c r="H651" s="324"/>
      <c r="I651" s="324"/>
      <c r="J651" s="324"/>
      <c r="K651" s="324"/>
      <c r="L651" s="324"/>
      <c r="M651" s="324"/>
      <c r="N651" s="324"/>
      <c r="O651" s="324"/>
      <c r="P651" s="324"/>
      <c r="Q651" s="324"/>
      <c r="R651" s="324"/>
      <c r="S651" s="324"/>
      <c r="T651" s="324"/>
      <c r="U651" s="324"/>
    </row>
    <row r="652" spans="6:21" x14ac:dyDescent="0.35">
      <c r="F652" s="324"/>
      <c r="G652" s="324"/>
      <c r="H652" s="324"/>
      <c r="I652" s="324"/>
      <c r="J652" s="324"/>
      <c r="K652" s="324"/>
      <c r="L652" s="324"/>
      <c r="M652" s="324"/>
      <c r="N652" s="324"/>
      <c r="O652" s="324"/>
      <c r="P652" s="324"/>
      <c r="Q652" s="324"/>
      <c r="R652" s="324"/>
      <c r="S652" s="324"/>
      <c r="T652" s="324"/>
      <c r="U652" s="324"/>
    </row>
    <row r="653" spans="6:21" x14ac:dyDescent="0.35">
      <c r="F653" s="324"/>
      <c r="G653" s="324"/>
      <c r="H653" s="324"/>
      <c r="I653" s="324"/>
      <c r="J653" s="324"/>
      <c r="K653" s="324"/>
      <c r="L653" s="324"/>
      <c r="M653" s="324"/>
      <c r="N653" s="324"/>
      <c r="O653" s="324"/>
      <c r="P653" s="324"/>
      <c r="Q653" s="324"/>
      <c r="R653" s="324"/>
      <c r="S653" s="324"/>
      <c r="T653" s="324"/>
      <c r="U653" s="324"/>
    </row>
    <row r="654" spans="6:21" x14ac:dyDescent="0.35">
      <c r="F654" s="324"/>
      <c r="G654" s="324"/>
      <c r="H654" s="324"/>
      <c r="I654" s="324"/>
      <c r="J654" s="324"/>
      <c r="K654" s="324"/>
      <c r="L654" s="324"/>
      <c r="M654" s="324"/>
      <c r="N654" s="324"/>
      <c r="O654" s="324"/>
      <c r="P654" s="324"/>
      <c r="Q654" s="324"/>
      <c r="R654" s="324"/>
      <c r="S654" s="324"/>
      <c r="T654" s="324"/>
      <c r="U654" s="324"/>
    </row>
    <row r="655" spans="6:21" x14ac:dyDescent="0.35">
      <c r="F655" s="324"/>
      <c r="G655" s="324"/>
      <c r="H655" s="324"/>
      <c r="I655" s="324"/>
      <c r="J655" s="324"/>
      <c r="K655" s="324"/>
      <c r="L655" s="324"/>
      <c r="M655" s="324"/>
      <c r="N655" s="324"/>
      <c r="O655" s="324"/>
      <c r="P655" s="324"/>
      <c r="Q655" s="324"/>
      <c r="R655" s="324"/>
      <c r="S655" s="324"/>
      <c r="T655" s="324"/>
      <c r="U655" s="324"/>
    </row>
    <row r="656" spans="6:21" x14ac:dyDescent="0.35">
      <c r="F656" s="324"/>
      <c r="G656" s="324"/>
      <c r="H656" s="324"/>
      <c r="I656" s="324"/>
      <c r="J656" s="324"/>
      <c r="K656" s="324"/>
      <c r="L656" s="324"/>
      <c r="M656" s="324"/>
      <c r="N656" s="324"/>
      <c r="O656" s="324"/>
      <c r="P656" s="324"/>
      <c r="Q656" s="324"/>
      <c r="R656" s="324"/>
      <c r="S656" s="324"/>
      <c r="T656" s="324"/>
      <c r="U656" s="324"/>
    </row>
    <row r="657" spans="6:21" x14ac:dyDescent="0.35">
      <c r="F657" s="324"/>
      <c r="G657" s="324"/>
      <c r="H657" s="324"/>
      <c r="I657" s="324"/>
      <c r="J657" s="324"/>
      <c r="K657" s="324"/>
      <c r="L657" s="324"/>
      <c r="M657" s="324"/>
      <c r="N657" s="324"/>
      <c r="O657" s="324"/>
      <c r="P657" s="324"/>
      <c r="Q657" s="324"/>
      <c r="R657" s="324"/>
      <c r="S657" s="324"/>
      <c r="T657" s="324"/>
      <c r="U657" s="324"/>
    </row>
    <row r="658" spans="6:21" x14ac:dyDescent="0.35">
      <c r="F658" s="324"/>
      <c r="G658" s="324"/>
      <c r="H658" s="324"/>
      <c r="I658" s="324"/>
      <c r="J658" s="324"/>
      <c r="K658" s="324"/>
      <c r="L658" s="324"/>
      <c r="M658" s="324"/>
      <c r="N658" s="324"/>
      <c r="O658" s="324"/>
      <c r="P658" s="324"/>
      <c r="Q658" s="324"/>
      <c r="R658" s="324"/>
      <c r="S658" s="324"/>
      <c r="T658" s="324"/>
      <c r="U658" s="324"/>
    </row>
    <row r="659" spans="6:21" x14ac:dyDescent="0.35">
      <c r="F659" s="324"/>
      <c r="G659" s="324"/>
      <c r="H659" s="324"/>
      <c r="I659" s="324"/>
      <c r="J659" s="324"/>
      <c r="K659" s="324"/>
      <c r="L659" s="324"/>
      <c r="M659" s="324"/>
      <c r="N659" s="324"/>
      <c r="O659" s="324"/>
      <c r="P659" s="324"/>
      <c r="Q659" s="324"/>
      <c r="R659" s="324"/>
      <c r="S659" s="324"/>
      <c r="T659" s="324"/>
      <c r="U659" s="324"/>
    </row>
    <row r="660" spans="6:21" x14ac:dyDescent="0.35">
      <c r="F660" s="324"/>
      <c r="G660" s="324"/>
      <c r="H660" s="324"/>
      <c r="I660" s="324"/>
      <c r="J660" s="324"/>
      <c r="K660" s="324"/>
      <c r="L660" s="324"/>
      <c r="M660" s="324"/>
      <c r="N660" s="324"/>
      <c r="O660" s="324"/>
      <c r="P660" s="324"/>
      <c r="Q660" s="324"/>
      <c r="R660" s="324"/>
      <c r="S660" s="324"/>
      <c r="T660" s="324"/>
      <c r="U660" s="324"/>
    </row>
    <row r="661" spans="6:21" x14ac:dyDescent="0.35">
      <c r="F661" s="324"/>
      <c r="G661" s="324"/>
      <c r="H661" s="324"/>
      <c r="I661" s="324"/>
      <c r="J661" s="324"/>
      <c r="K661" s="324"/>
      <c r="L661" s="324"/>
      <c r="M661" s="324"/>
      <c r="N661" s="324"/>
      <c r="O661" s="324"/>
      <c r="P661" s="324"/>
      <c r="Q661" s="324"/>
      <c r="R661" s="324"/>
      <c r="S661" s="324"/>
      <c r="T661" s="324"/>
      <c r="U661" s="324"/>
    </row>
    <row r="662" spans="6:21" x14ac:dyDescent="0.35">
      <c r="F662" s="324"/>
      <c r="G662" s="324"/>
      <c r="H662" s="324"/>
      <c r="I662" s="324"/>
      <c r="J662" s="324"/>
      <c r="K662" s="324"/>
      <c r="L662" s="324"/>
      <c r="M662" s="324"/>
      <c r="N662" s="324"/>
      <c r="O662" s="324"/>
      <c r="P662" s="324"/>
      <c r="Q662" s="324"/>
      <c r="R662" s="324"/>
      <c r="S662" s="324"/>
      <c r="T662" s="324"/>
      <c r="U662" s="324"/>
    </row>
    <row r="663" spans="6:21" x14ac:dyDescent="0.35">
      <c r="F663" s="324"/>
      <c r="G663" s="324"/>
      <c r="H663" s="324"/>
      <c r="I663" s="324"/>
      <c r="J663" s="324"/>
      <c r="K663" s="324"/>
      <c r="L663" s="324"/>
      <c r="M663" s="324"/>
      <c r="N663" s="324"/>
      <c r="O663" s="324"/>
      <c r="P663" s="324"/>
      <c r="Q663" s="324"/>
      <c r="R663" s="324"/>
      <c r="S663" s="324"/>
      <c r="T663" s="324"/>
      <c r="U663" s="324"/>
    </row>
    <row r="664" spans="6:21" x14ac:dyDescent="0.35">
      <c r="F664" s="324"/>
      <c r="G664" s="324"/>
      <c r="H664" s="324"/>
      <c r="I664" s="324"/>
      <c r="J664" s="324"/>
      <c r="K664" s="324"/>
      <c r="L664" s="324"/>
      <c r="M664" s="324"/>
      <c r="N664" s="324"/>
      <c r="O664" s="324"/>
      <c r="P664" s="324"/>
      <c r="Q664" s="324"/>
      <c r="R664" s="324"/>
      <c r="S664" s="324"/>
      <c r="T664" s="324"/>
      <c r="U664" s="324"/>
    </row>
    <row r="665" spans="6:21" x14ac:dyDescent="0.35">
      <c r="F665" s="324"/>
      <c r="G665" s="324"/>
      <c r="H665" s="324"/>
      <c r="I665" s="324"/>
      <c r="J665" s="324"/>
      <c r="K665" s="324"/>
      <c r="L665" s="324"/>
      <c r="M665" s="324"/>
      <c r="N665" s="324"/>
      <c r="O665" s="324"/>
      <c r="P665" s="324"/>
      <c r="Q665" s="324"/>
      <c r="R665" s="324"/>
      <c r="S665" s="324"/>
      <c r="T665" s="324"/>
      <c r="U665" s="324"/>
    </row>
    <row r="666" spans="6:21" x14ac:dyDescent="0.35">
      <c r="F666" s="324"/>
      <c r="G666" s="324"/>
      <c r="H666" s="324"/>
      <c r="I666" s="324"/>
      <c r="J666" s="324"/>
      <c r="K666" s="324"/>
      <c r="L666" s="324"/>
      <c r="M666" s="324"/>
      <c r="N666" s="324"/>
      <c r="O666" s="324"/>
      <c r="P666" s="324"/>
      <c r="Q666" s="324"/>
      <c r="R666" s="324"/>
      <c r="S666" s="324"/>
      <c r="T666" s="324"/>
      <c r="U666" s="324"/>
    </row>
    <row r="667" spans="6:21" x14ac:dyDescent="0.35">
      <c r="F667" s="324"/>
      <c r="G667" s="324"/>
      <c r="H667" s="324"/>
      <c r="I667" s="324"/>
      <c r="J667" s="324"/>
      <c r="K667" s="324"/>
      <c r="L667" s="324"/>
      <c r="M667" s="324"/>
      <c r="N667" s="324"/>
      <c r="O667" s="324"/>
      <c r="P667" s="324"/>
      <c r="Q667" s="324"/>
      <c r="R667" s="324"/>
      <c r="S667" s="324"/>
      <c r="T667" s="324"/>
      <c r="U667" s="324"/>
    </row>
    <row r="668" spans="6:21" x14ac:dyDescent="0.35">
      <c r="F668" s="324"/>
      <c r="G668" s="324"/>
      <c r="H668" s="324"/>
      <c r="I668" s="324"/>
      <c r="J668" s="324"/>
      <c r="K668" s="324"/>
      <c r="L668" s="324"/>
      <c r="M668" s="324"/>
      <c r="N668" s="324"/>
      <c r="O668" s="324"/>
      <c r="P668" s="324"/>
      <c r="Q668" s="324"/>
      <c r="R668" s="324"/>
      <c r="S668" s="324"/>
      <c r="T668" s="324"/>
      <c r="U668" s="324"/>
    </row>
    <row r="669" spans="6:21" x14ac:dyDescent="0.35">
      <c r="F669" s="324"/>
      <c r="G669" s="324"/>
      <c r="H669" s="324"/>
      <c r="I669" s="324"/>
      <c r="J669" s="324"/>
      <c r="K669" s="324"/>
      <c r="L669" s="324"/>
      <c r="M669" s="324"/>
      <c r="N669" s="324"/>
      <c r="O669" s="324"/>
      <c r="P669" s="324"/>
      <c r="Q669" s="324"/>
      <c r="R669" s="324"/>
      <c r="S669" s="324"/>
      <c r="T669" s="324"/>
      <c r="U669" s="324"/>
    </row>
    <row r="670" spans="6:21" x14ac:dyDescent="0.35">
      <c r="F670" s="324"/>
      <c r="G670" s="324"/>
      <c r="H670" s="324"/>
      <c r="I670" s="324"/>
      <c r="J670" s="324"/>
      <c r="K670" s="324"/>
      <c r="L670" s="324"/>
      <c r="M670" s="324"/>
      <c r="N670" s="324"/>
      <c r="O670" s="324"/>
      <c r="P670" s="324"/>
      <c r="Q670" s="324"/>
      <c r="R670" s="324"/>
      <c r="S670" s="324"/>
      <c r="T670" s="324"/>
      <c r="U670" s="324"/>
    </row>
    <row r="671" spans="6:21" x14ac:dyDescent="0.35">
      <c r="F671" s="324"/>
      <c r="G671" s="324"/>
      <c r="H671" s="324"/>
      <c r="I671" s="324"/>
      <c r="J671" s="324"/>
      <c r="K671" s="324"/>
      <c r="L671" s="324"/>
      <c r="M671" s="324"/>
      <c r="N671" s="324"/>
      <c r="O671" s="324"/>
      <c r="P671" s="324"/>
      <c r="Q671" s="324"/>
      <c r="R671" s="324"/>
      <c r="S671" s="324"/>
      <c r="T671" s="324"/>
      <c r="U671" s="324"/>
    </row>
    <row r="672" spans="6:21" x14ac:dyDescent="0.35">
      <c r="F672" s="324"/>
      <c r="G672" s="324"/>
      <c r="H672" s="324"/>
      <c r="I672" s="324"/>
      <c r="J672" s="324"/>
      <c r="K672" s="324"/>
      <c r="L672" s="324"/>
      <c r="M672" s="324"/>
      <c r="N672" s="324"/>
      <c r="O672" s="324"/>
      <c r="P672" s="324"/>
      <c r="Q672" s="324"/>
      <c r="R672" s="324"/>
      <c r="S672" s="324"/>
      <c r="T672" s="324"/>
      <c r="U672" s="324"/>
    </row>
    <row r="673" spans="6:21" x14ac:dyDescent="0.35">
      <c r="F673" s="324"/>
      <c r="G673" s="324"/>
      <c r="H673" s="324"/>
      <c r="I673" s="324"/>
      <c r="J673" s="324"/>
      <c r="K673" s="324"/>
      <c r="L673" s="324"/>
      <c r="M673" s="324"/>
      <c r="N673" s="324"/>
      <c r="O673" s="324"/>
      <c r="P673" s="324"/>
      <c r="Q673" s="324"/>
      <c r="R673" s="324"/>
      <c r="S673" s="324"/>
      <c r="T673" s="324"/>
      <c r="U673" s="324"/>
    </row>
    <row r="674" spans="6:21" x14ac:dyDescent="0.35">
      <c r="F674" s="324"/>
      <c r="G674" s="324"/>
      <c r="H674" s="324"/>
      <c r="I674" s="324"/>
      <c r="J674" s="324"/>
      <c r="K674" s="324"/>
      <c r="L674" s="324"/>
      <c r="M674" s="324"/>
      <c r="N674" s="324"/>
      <c r="O674" s="324"/>
      <c r="P674" s="324"/>
      <c r="Q674" s="324"/>
      <c r="R674" s="324"/>
      <c r="S674" s="324"/>
      <c r="T674" s="324"/>
      <c r="U674" s="324"/>
    </row>
    <row r="675" spans="6:21" x14ac:dyDescent="0.35">
      <c r="F675" s="324"/>
      <c r="G675" s="324"/>
      <c r="H675" s="324"/>
      <c r="I675" s="324"/>
      <c r="J675" s="324"/>
      <c r="K675" s="324"/>
      <c r="L675" s="324"/>
      <c r="M675" s="324"/>
      <c r="N675" s="324"/>
      <c r="O675" s="324"/>
      <c r="P675" s="324"/>
      <c r="Q675" s="324"/>
      <c r="R675" s="324"/>
      <c r="S675" s="324"/>
      <c r="T675" s="324"/>
      <c r="U675" s="324"/>
    </row>
    <row r="676" spans="6:21" x14ac:dyDescent="0.35">
      <c r="F676" s="324"/>
      <c r="G676" s="324"/>
      <c r="H676" s="324"/>
      <c r="I676" s="324"/>
      <c r="J676" s="324"/>
      <c r="K676" s="324"/>
      <c r="L676" s="324"/>
      <c r="M676" s="324"/>
      <c r="N676" s="324"/>
      <c r="O676" s="324"/>
      <c r="P676" s="324"/>
      <c r="Q676" s="324"/>
      <c r="R676" s="324"/>
      <c r="S676" s="324"/>
      <c r="T676" s="324"/>
      <c r="U676" s="324"/>
    </row>
    <row r="677" spans="6:21" x14ac:dyDescent="0.35">
      <c r="F677" s="324"/>
      <c r="G677" s="324"/>
      <c r="H677" s="324"/>
      <c r="I677" s="324"/>
      <c r="J677" s="324"/>
      <c r="K677" s="324"/>
      <c r="L677" s="324"/>
      <c r="M677" s="324"/>
      <c r="N677" s="324"/>
      <c r="O677" s="324"/>
      <c r="P677" s="324"/>
      <c r="Q677" s="324"/>
      <c r="R677" s="324"/>
      <c r="S677" s="324"/>
      <c r="T677" s="324"/>
      <c r="U677" s="324"/>
    </row>
    <row r="678" spans="6:21" x14ac:dyDescent="0.35">
      <c r="F678" s="324"/>
      <c r="G678" s="324"/>
      <c r="H678" s="324"/>
      <c r="I678" s="324"/>
      <c r="J678" s="324"/>
      <c r="K678" s="324"/>
      <c r="L678" s="324"/>
      <c r="M678" s="324"/>
      <c r="N678" s="324"/>
      <c r="O678" s="324"/>
      <c r="P678" s="324"/>
      <c r="Q678" s="324"/>
      <c r="R678" s="324"/>
      <c r="S678" s="324"/>
      <c r="T678" s="324"/>
      <c r="U678" s="324"/>
    </row>
    <row r="679" spans="6:21" x14ac:dyDescent="0.35">
      <c r="F679" s="324"/>
      <c r="G679" s="324"/>
      <c r="H679" s="324"/>
      <c r="I679" s="324"/>
      <c r="J679" s="324"/>
      <c r="K679" s="324"/>
      <c r="L679" s="324"/>
      <c r="M679" s="324"/>
      <c r="N679" s="324"/>
      <c r="O679" s="324"/>
      <c r="P679" s="324"/>
      <c r="Q679" s="324"/>
      <c r="R679" s="324"/>
      <c r="S679" s="324"/>
      <c r="T679" s="324"/>
      <c r="U679" s="324"/>
    </row>
    <row r="680" spans="6:21" x14ac:dyDescent="0.35">
      <c r="F680" s="324"/>
      <c r="G680" s="324"/>
      <c r="H680" s="324"/>
      <c r="I680" s="324"/>
      <c r="J680" s="324"/>
      <c r="K680" s="324"/>
      <c r="L680" s="324"/>
      <c r="M680" s="324"/>
      <c r="N680" s="324"/>
      <c r="O680" s="324"/>
      <c r="P680" s="324"/>
      <c r="Q680" s="324"/>
      <c r="R680" s="324"/>
      <c r="S680" s="324"/>
      <c r="T680" s="324"/>
      <c r="U680" s="324"/>
    </row>
    <row r="681" spans="6:21" x14ac:dyDescent="0.35">
      <c r="F681" s="324"/>
      <c r="G681" s="324"/>
      <c r="H681" s="324"/>
      <c r="I681" s="324"/>
      <c r="J681" s="324"/>
      <c r="K681" s="324"/>
      <c r="L681" s="324"/>
      <c r="M681" s="324"/>
      <c r="N681" s="324"/>
      <c r="O681" s="324"/>
      <c r="P681" s="324"/>
      <c r="Q681" s="324"/>
      <c r="R681" s="324"/>
      <c r="S681" s="324"/>
      <c r="T681" s="324"/>
      <c r="U681" s="324"/>
    </row>
    <row r="682" spans="6:21" x14ac:dyDescent="0.35">
      <c r="F682" s="324"/>
      <c r="G682" s="324"/>
      <c r="H682" s="324"/>
      <c r="I682" s="324"/>
      <c r="J682" s="324"/>
      <c r="K682" s="324"/>
      <c r="L682" s="324"/>
      <c r="M682" s="324"/>
      <c r="N682" s="324"/>
      <c r="O682" s="324"/>
      <c r="P682" s="324"/>
      <c r="Q682" s="324"/>
      <c r="R682" s="324"/>
      <c r="S682" s="324"/>
      <c r="T682" s="324"/>
      <c r="U682" s="324"/>
    </row>
    <row r="683" spans="6:21" x14ac:dyDescent="0.35">
      <c r="F683" s="324"/>
      <c r="G683" s="324"/>
      <c r="H683" s="324"/>
      <c r="I683" s="324"/>
      <c r="J683" s="324"/>
      <c r="K683" s="324"/>
      <c r="L683" s="324"/>
      <c r="M683" s="324"/>
      <c r="N683" s="324"/>
      <c r="O683" s="324"/>
      <c r="P683" s="324"/>
      <c r="Q683" s="324"/>
      <c r="R683" s="324"/>
      <c r="S683" s="324"/>
      <c r="T683" s="324"/>
      <c r="U683" s="324"/>
    </row>
    <row r="684" spans="6:21" x14ac:dyDescent="0.35">
      <c r="F684" s="324"/>
      <c r="G684" s="324"/>
      <c r="H684" s="324"/>
      <c r="I684" s="324"/>
      <c r="J684" s="324"/>
      <c r="K684" s="324"/>
      <c r="L684" s="324"/>
      <c r="M684" s="324"/>
      <c r="N684" s="324"/>
      <c r="O684" s="324"/>
      <c r="P684" s="324"/>
      <c r="Q684" s="324"/>
      <c r="R684" s="324"/>
      <c r="S684" s="324"/>
      <c r="T684" s="324"/>
      <c r="U684" s="324"/>
    </row>
    <row r="685" spans="6:21" x14ac:dyDescent="0.35">
      <c r="F685" s="324"/>
      <c r="G685" s="324"/>
      <c r="H685" s="324"/>
      <c r="I685" s="324"/>
      <c r="J685" s="324"/>
      <c r="K685" s="324"/>
      <c r="L685" s="324"/>
      <c r="M685" s="324"/>
      <c r="N685" s="324"/>
      <c r="O685" s="324"/>
      <c r="P685" s="324"/>
      <c r="Q685" s="324"/>
      <c r="R685" s="324"/>
      <c r="S685" s="324"/>
      <c r="T685" s="324"/>
      <c r="U685" s="324"/>
    </row>
    <row r="686" spans="6:21" x14ac:dyDescent="0.35">
      <c r="F686" s="324"/>
      <c r="G686" s="324"/>
      <c r="H686" s="324"/>
      <c r="I686" s="324"/>
      <c r="J686" s="324"/>
      <c r="K686" s="324"/>
      <c r="L686" s="324"/>
      <c r="M686" s="324"/>
      <c r="N686" s="324"/>
      <c r="O686" s="324"/>
      <c r="P686" s="324"/>
      <c r="Q686" s="324"/>
      <c r="R686" s="324"/>
      <c r="S686" s="324"/>
      <c r="T686" s="324"/>
      <c r="U686" s="324"/>
    </row>
    <row r="687" spans="6:21" x14ac:dyDescent="0.35">
      <c r="F687" s="324"/>
      <c r="G687" s="324"/>
      <c r="H687" s="324"/>
      <c r="I687" s="324"/>
      <c r="J687" s="324"/>
      <c r="K687" s="324"/>
      <c r="L687" s="324"/>
      <c r="M687" s="324"/>
      <c r="N687" s="324"/>
      <c r="O687" s="324"/>
      <c r="P687" s="324"/>
      <c r="Q687" s="324"/>
      <c r="R687" s="324"/>
      <c r="S687" s="324"/>
      <c r="T687" s="324"/>
      <c r="U687" s="324"/>
    </row>
    <row r="688" spans="6:21" x14ac:dyDescent="0.35">
      <c r="F688" s="324"/>
      <c r="G688" s="324"/>
      <c r="H688" s="324"/>
      <c r="I688" s="324"/>
      <c r="J688" s="324"/>
      <c r="K688" s="324"/>
      <c r="L688" s="324"/>
      <c r="M688" s="324"/>
      <c r="N688" s="324"/>
      <c r="O688" s="324"/>
      <c r="P688" s="324"/>
      <c r="Q688" s="324"/>
      <c r="R688" s="324"/>
      <c r="S688" s="324"/>
      <c r="T688" s="324"/>
      <c r="U688" s="324"/>
    </row>
    <row r="689" spans="6:21" x14ac:dyDescent="0.35">
      <c r="F689" s="324"/>
      <c r="G689" s="324"/>
      <c r="H689" s="324"/>
      <c r="I689" s="324"/>
      <c r="J689" s="324"/>
      <c r="K689" s="324"/>
      <c r="L689" s="324"/>
      <c r="M689" s="324"/>
      <c r="N689" s="324"/>
      <c r="O689" s="324"/>
      <c r="P689" s="324"/>
      <c r="Q689" s="324"/>
      <c r="R689" s="324"/>
      <c r="S689" s="324"/>
      <c r="T689" s="324"/>
      <c r="U689" s="324"/>
    </row>
    <row r="690" spans="6:21" x14ac:dyDescent="0.35">
      <c r="F690" s="324"/>
      <c r="G690" s="324"/>
      <c r="H690" s="324"/>
      <c r="I690" s="324"/>
      <c r="J690" s="324"/>
      <c r="K690" s="324"/>
      <c r="L690" s="324"/>
      <c r="M690" s="324"/>
      <c r="N690" s="324"/>
      <c r="O690" s="324"/>
      <c r="P690" s="324"/>
      <c r="Q690" s="324"/>
      <c r="R690" s="324"/>
      <c r="S690" s="324"/>
      <c r="T690" s="324"/>
      <c r="U690" s="324"/>
    </row>
    <row r="691" spans="6:21" x14ac:dyDescent="0.35">
      <c r="F691" s="324"/>
      <c r="G691" s="324"/>
      <c r="H691" s="324"/>
      <c r="I691" s="324"/>
      <c r="J691" s="324"/>
      <c r="K691" s="324"/>
      <c r="L691" s="324"/>
      <c r="M691" s="324"/>
      <c r="N691" s="324"/>
      <c r="O691" s="324"/>
      <c r="P691" s="324"/>
      <c r="Q691" s="324"/>
      <c r="R691" s="324"/>
      <c r="S691" s="324"/>
      <c r="T691" s="324"/>
      <c r="U691" s="324"/>
    </row>
    <row r="692" spans="6:21" x14ac:dyDescent="0.35">
      <c r="F692" s="324"/>
      <c r="G692" s="324"/>
      <c r="H692" s="324"/>
      <c r="I692" s="324"/>
      <c r="J692" s="324"/>
      <c r="K692" s="324"/>
      <c r="L692" s="324"/>
      <c r="M692" s="324"/>
      <c r="N692" s="324"/>
      <c r="O692" s="324"/>
      <c r="P692" s="324"/>
      <c r="Q692" s="324"/>
      <c r="R692" s="324"/>
      <c r="S692" s="324"/>
      <c r="T692" s="324"/>
      <c r="U692" s="324"/>
    </row>
    <row r="693" spans="6:21" x14ac:dyDescent="0.35">
      <c r="F693" s="324"/>
      <c r="G693" s="324"/>
      <c r="H693" s="324"/>
      <c r="I693" s="324"/>
      <c r="J693" s="324"/>
      <c r="K693" s="324"/>
      <c r="L693" s="324"/>
      <c r="M693" s="324"/>
      <c r="N693" s="324"/>
      <c r="O693" s="324"/>
      <c r="P693" s="324"/>
      <c r="Q693" s="324"/>
      <c r="R693" s="324"/>
      <c r="S693" s="324"/>
      <c r="T693" s="324"/>
      <c r="U693" s="324"/>
    </row>
    <row r="694" spans="6:21" x14ac:dyDescent="0.35">
      <c r="F694" s="324"/>
      <c r="G694" s="324"/>
      <c r="H694" s="324"/>
      <c r="I694" s="324"/>
      <c r="J694" s="324"/>
      <c r="K694" s="324"/>
      <c r="L694" s="324"/>
      <c r="M694" s="324"/>
      <c r="N694" s="324"/>
      <c r="O694" s="324"/>
      <c r="P694" s="324"/>
      <c r="Q694" s="324"/>
      <c r="R694" s="324"/>
      <c r="S694" s="324"/>
      <c r="T694" s="324"/>
      <c r="U694" s="324"/>
    </row>
    <row r="695" spans="6:21" x14ac:dyDescent="0.35">
      <c r="F695" s="324"/>
      <c r="G695" s="324"/>
      <c r="H695" s="324"/>
      <c r="I695" s="324"/>
      <c r="J695" s="324"/>
      <c r="K695" s="324"/>
      <c r="L695" s="324"/>
      <c r="M695" s="324"/>
      <c r="N695" s="324"/>
      <c r="O695" s="324"/>
      <c r="P695" s="324"/>
      <c r="Q695" s="324"/>
      <c r="R695" s="324"/>
      <c r="S695" s="324"/>
      <c r="T695" s="324"/>
      <c r="U695" s="324"/>
    </row>
    <row r="696" spans="6:21" x14ac:dyDescent="0.35">
      <c r="F696" s="324"/>
      <c r="G696" s="324"/>
      <c r="H696" s="324"/>
      <c r="I696" s="324"/>
      <c r="J696" s="324"/>
      <c r="K696" s="324"/>
      <c r="L696" s="324"/>
      <c r="M696" s="324"/>
      <c r="N696" s="324"/>
      <c r="O696" s="324"/>
      <c r="P696" s="324"/>
      <c r="Q696" s="324"/>
      <c r="R696" s="324"/>
      <c r="S696" s="324"/>
      <c r="T696" s="324"/>
      <c r="U696" s="324"/>
    </row>
    <row r="697" spans="6:21" x14ac:dyDescent="0.35">
      <c r="F697" s="324"/>
      <c r="G697" s="324"/>
      <c r="H697" s="324"/>
      <c r="I697" s="324"/>
      <c r="J697" s="324"/>
      <c r="K697" s="324"/>
      <c r="L697" s="324"/>
      <c r="M697" s="324"/>
      <c r="N697" s="324"/>
      <c r="O697" s="324"/>
      <c r="P697" s="324"/>
      <c r="Q697" s="324"/>
      <c r="R697" s="324"/>
      <c r="S697" s="324"/>
      <c r="T697" s="324"/>
      <c r="U697" s="324"/>
    </row>
    <row r="698" spans="6:21" x14ac:dyDescent="0.35">
      <c r="F698" s="324"/>
      <c r="G698" s="324"/>
      <c r="H698" s="324"/>
      <c r="I698" s="324"/>
      <c r="J698" s="324"/>
      <c r="K698" s="324"/>
      <c r="L698" s="324"/>
      <c r="M698" s="324"/>
      <c r="N698" s="324"/>
      <c r="O698" s="324"/>
      <c r="P698" s="324"/>
      <c r="Q698" s="324"/>
      <c r="R698" s="324"/>
      <c r="S698" s="324"/>
      <c r="T698" s="324"/>
      <c r="U698" s="324"/>
    </row>
    <row r="699" spans="6:21" x14ac:dyDescent="0.35">
      <c r="F699" s="324"/>
      <c r="G699" s="324"/>
      <c r="H699" s="324"/>
      <c r="I699" s="324"/>
      <c r="J699" s="324"/>
      <c r="K699" s="324"/>
      <c r="L699" s="324"/>
      <c r="M699" s="324"/>
      <c r="N699" s="324"/>
      <c r="O699" s="324"/>
      <c r="P699" s="324"/>
      <c r="Q699" s="324"/>
      <c r="R699" s="324"/>
      <c r="S699" s="324"/>
      <c r="T699" s="324"/>
      <c r="U699" s="324"/>
    </row>
    <row r="700" spans="6:21" x14ac:dyDescent="0.35">
      <c r="F700" s="324"/>
      <c r="G700" s="324"/>
      <c r="H700" s="324"/>
      <c r="I700" s="324"/>
      <c r="J700" s="324"/>
      <c r="K700" s="324"/>
      <c r="L700" s="324"/>
      <c r="M700" s="324"/>
      <c r="N700" s="324"/>
      <c r="O700" s="324"/>
      <c r="P700" s="324"/>
      <c r="Q700" s="324"/>
      <c r="R700" s="324"/>
      <c r="S700" s="324"/>
      <c r="T700" s="324"/>
      <c r="U700" s="324"/>
    </row>
    <row r="701" spans="6:21" x14ac:dyDescent="0.35">
      <c r="F701" s="324"/>
      <c r="G701" s="324"/>
      <c r="H701" s="324"/>
      <c r="I701" s="324"/>
      <c r="J701" s="324"/>
      <c r="K701" s="324"/>
      <c r="L701" s="324"/>
      <c r="M701" s="324"/>
      <c r="N701" s="324"/>
      <c r="O701" s="324"/>
      <c r="P701" s="324"/>
      <c r="Q701" s="324"/>
      <c r="R701" s="324"/>
      <c r="S701" s="324"/>
      <c r="T701" s="324"/>
      <c r="U701" s="324"/>
    </row>
    <row r="702" spans="6:21" x14ac:dyDescent="0.35">
      <c r="F702" s="324"/>
      <c r="G702" s="324"/>
      <c r="H702" s="324"/>
      <c r="I702" s="324"/>
      <c r="J702" s="324"/>
      <c r="K702" s="324"/>
      <c r="L702" s="324"/>
      <c r="M702" s="324"/>
      <c r="N702" s="324"/>
      <c r="O702" s="324"/>
      <c r="P702" s="324"/>
      <c r="Q702" s="324"/>
      <c r="R702" s="324"/>
      <c r="S702" s="324"/>
      <c r="T702" s="324"/>
      <c r="U702" s="324"/>
    </row>
    <row r="703" spans="6:21" x14ac:dyDescent="0.35">
      <c r="F703" s="324"/>
      <c r="G703" s="324"/>
      <c r="H703" s="324"/>
      <c r="I703" s="324"/>
      <c r="J703" s="324"/>
      <c r="K703" s="324"/>
      <c r="L703" s="324"/>
      <c r="M703" s="324"/>
      <c r="N703" s="324"/>
      <c r="O703" s="324"/>
      <c r="P703" s="324"/>
      <c r="Q703" s="324"/>
      <c r="R703" s="324"/>
      <c r="S703" s="324"/>
      <c r="T703" s="324"/>
      <c r="U703" s="324"/>
    </row>
    <row r="704" spans="6:21" x14ac:dyDescent="0.35">
      <c r="F704" s="324"/>
      <c r="G704" s="324"/>
      <c r="H704" s="324"/>
      <c r="I704" s="324"/>
      <c r="J704" s="324"/>
      <c r="K704" s="324"/>
      <c r="L704" s="324"/>
      <c r="M704" s="324"/>
      <c r="N704" s="324"/>
      <c r="O704" s="324"/>
      <c r="P704" s="324"/>
      <c r="Q704" s="324"/>
      <c r="R704" s="324"/>
      <c r="S704" s="324"/>
      <c r="T704" s="324"/>
      <c r="U704" s="324"/>
    </row>
    <row r="705" spans="6:21" x14ac:dyDescent="0.35">
      <c r="F705" s="324"/>
      <c r="G705" s="324"/>
      <c r="H705" s="324"/>
      <c r="I705" s="324"/>
      <c r="J705" s="324"/>
      <c r="K705" s="324"/>
      <c r="L705" s="324"/>
      <c r="M705" s="324"/>
      <c r="N705" s="324"/>
      <c r="O705" s="324"/>
      <c r="P705" s="324"/>
      <c r="Q705" s="324"/>
      <c r="R705" s="324"/>
      <c r="S705" s="324"/>
      <c r="T705" s="324"/>
      <c r="U705" s="324"/>
    </row>
    <row r="706" spans="6:21" x14ac:dyDescent="0.35">
      <c r="F706" s="324"/>
      <c r="G706" s="324"/>
      <c r="H706" s="324"/>
      <c r="I706" s="324"/>
      <c r="J706" s="324"/>
      <c r="K706" s="324"/>
      <c r="L706" s="324"/>
      <c r="M706" s="324"/>
      <c r="N706" s="324"/>
      <c r="O706" s="324"/>
      <c r="P706" s="324"/>
      <c r="Q706" s="324"/>
      <c r="R706" s="324"/>
      <c r="S706" s="324"/>
      <c r="T706" s="324"/>
      <c r="U706" s="324"/>
    </row>
    <row r="707" spans="6:21" x14ac:dyDescent="0.35">
      <c r="F707" s="324"/>
      <c r="G707" s="324"/>
      <c r="H707" s="324"/>
      <c r="I707" s="324"/>
      <c r="J707" s="324"/>
      <c r="K707" s="324"/>
      <c r="L707" s="324"/>
      <c r="M707" s="324"/>
      <c r="N707" s="324"/>
      <c r="O707" s="324"/>
      <c r="P707" s="324"/>
      <c r="Q707" s="324"/>
      <c r="R707" s="324"/>
      <c r="S707" s="324"/>
      <c r="T707" s="324"/>
      <c r="U707" s="324"/>
    </row>
    <row r="708" spans="6:21" x14ac:dyDescent="0.35">
      <c r="F708" s="324"/>
      <c r="G708" s="324"/>
      <c r="H708" s="324"/>
      <c r="I708" s="324"/>
      <c r="J708" s="324"/>
      <c r="K708" s="324"/>
      <c r="L708" s="324"/>
      <c r="M708" s="324"/>
      <c r="N708" s="324"/>
      <c r="O708" s="324"/>
      <c r="P708" s="324"/>
      <c r="Q708" s="324"/>
      <c r="R708" s="324"/>
      <c r="S708" s="324"/>
      <c r="T708" s="324"/>
      <c r="U708" s="324"/>
    </row>
    <row r="709" spans="6:21" x14ac:dyDescent="0.35">
      <c r="F709" s="324"/>
      <c r="G709" s="324"/>
      <c r="H709" s="324"/>
      <c r="I709" s="324"/>
      <c r="J709" s="324"/>
      <c r="K709" s="324"/>
      <c r="L709" s="324"/>
      <c r="M709" s="324"/>
      <c r="N709" s="324"/>
      <c r="O709" s="324"/>
      <c r="P709" s="324"/>
      <c r="Q709" s="324"/>
      <c r="R709" s="324"/>
      <c r="S709" s="324"/>
      <c r="T709" s="324"/>
      <c r="U709" s="324"/>
    </row>
    <row r="710" spans="6:21" x14ac:dyDescent="0.35">
      <c r="F710" s="324"/>
      <c r="G710" s="324"/>
      <c r="H710" s="324"/>
      <c r="I710" s="324"/>
      <c r="J710" s="324"/>
      <c r="K710" s="324"/>
      <c r="L710" s="324"/>
      <c r="M710" s="324"/>
      <c r="N710" s="324"/>
      <c r="O710" s="324"/>
      <c r="P710" s="324"/>
      <c r="Q710" s="324"/>
      <c r="R710" s="324"/>
      <c r="S710" s="324"/>
      <c r="T710" s="324"/>
      <c r="U710" s="324"/>
    </row>
    <row r="711" spans="6:21" x14ac:dyDescent="0.35">
      <c r="F711" s="324"/>
      <c r="G711" s="324"/>
      <c r="H711" s="324"/>
      <c r="I711" s="324"/>
      <c r="J711" s="324"/>
      <c r="K711" s="324"/>
      <c r="L711" s="324"/>
      <c r="M711" s="324"/>
      <c r="N711" s="324"/>
      <c r="O711" s="324"/>
      <c r="P711" s="324"/>
      <c r="Q711" s="324"/>
      <c r="R711" s="324"/>
      <c r="S711" s="324"/>
      <c r="T711" s="324"/>
      <c r="U711" s="324"/>
    </row>
    <row r="712" spans="6:21" x14ac:dyDescent="0.35">
      <c r="F712" s="324"/>
      <c r="G712" s="324"/>
      <c r="H712" s="324"/>
      <c r="I712" s="324"/>
      <c r="J712" s="324"/>
      <c r="K712" s="324"/>
      <c r="L712" s="324"/>
      <c r="M712" s="324"/>
      <c r="N712" s="324"/>
      <c r="O712" s="324"/>
      <c r="P712" s="324"/>
      <c r="Q712" s="324"/>
      <c r="R712" s="324"/>
      <c r="S712" s="324"/>
      <c r="T712" s="324"/>
      <c r="U712" s="324"/>
    </row>
    <row r="713" spans="6:21" x14ac:dyDescent="0.35">
      <c r="F713" s="324"/>
      <c r="G713" s="324"/>
      <c r="H713" s="324"/>
      <c r="I713" s="324"/>
      <c r="J713" s="324"/>
      <c r="K713" s="324"/>
      <c r="L713" s="324"/>
      <c r="M713" s="324"/>
      <c r="N713" s="324"/>
      <c r="O713" s="324"/>
      <c r="P713" s="324"/>
      <c r="Q713" s="324"/>
      <c r="R713" s="324"/>
      <c r="S713" s="324"/>
      <c r="T713" s="324"/>
      <c r="U713" s="324"/>
    </row>
    <row r="714" spans="6:21" x14ac:dyDescent="0.35">
      <c r="F714" s="324"/>
      <c r="G714" s="324"/>
      <c r="H714" s="324"/>
      <c r="I714" s="324"/>
      <c r="J714" s="324"/>
      <c r="K714" s="324"/>
      <c r="L714" s="324"/>
      <c r="M714" s="324"/>
      <c r="N714" s="324"/>
      <c r="O714" s="324"/>
      <c r="P714" s="324"/>
      <c r="Q714" s="324"/>
      <c r="R714" s="324"/>
      <c r="S714" s="324"/>
      <c r="T714" s="324"/>
      <c r="U714" s="324"/>
    </row>
    <row r="715" spans="6:21" x14ac:dyDescent="0.35">
      <c r="F715" s="324"/>
      <c r="G715" s="324"/>
      <c r="H715" s="324"/>
      <c r="I715" s="324"/>
      <c r="J715" s="324"/>
      <c r="K715" s="324"/>
      <c r="L715" s="324"/>
      <c r="M715" s="324"/>
      <c r="N715" s="324"/>
      <c r="O715" s="324"/>
      <c r="P715" s="324"/>
      <c r="Q715" s="324"/>
      <c r="R715" s="324"/>
      <c r="S715" s="324"/>
      <c r="T715" s="324"/>
      <c r="U715" s="324"/>
    </row>
    <row r="716" spans="6:21" x14ac:dyDescent="0.35">
      <c r="F716" s="324"/>
      <c r="G716" s="324"/>
      <c r="H716" s="324"/>
      <c r="I716" s="324"/>
      <c r="J716" s="324"/>
      <c r="K716" s="324"/>
      <c r="L716" s="324"/>
      <c r="M716" s="324"/>
      <c r="N716" s="324"/>
      <c r="O716" s="324"/>
      <c r="P716" s="324"/>
      <c r="Q716" s="324"/>
      <c r="R716" s="324"/>
      <c r="S716" s="324"/>
      <c r="T716" s="324"/>
      <c r="U716" s="324"/>
    </row>
    <row r="717" spans="6:21" x14ac:dyDescent="0.35">
      <c r="F717" s="324"/>
      <c r="G717" s="324"/>
      <c r="H717" s="324"/>
      <c r="I717" s="324"/>
      <c r="J717" s="324"/>
      <c r="K717" s="324"/>
      <c r="L717" s="324"/>
      <c r="M717" s="324"/>
      <c r="N717" s="324"/>
      <c r="O717" s="324"/>
      <c r="P717" s="324"/>
      <c r="Q717" s="324"/>
      <c r="R717" s="324"/>
      <c r="S717" s="324"/>
      <c r="T717" s="324"/>
      <c r="U717" s="324"/>
    </row>
    <row r="718" spans="6:21" x14ac:dyDescent="0.35">
      <c r="F718" s="324"/>
      <c r="G718" s="324"/>
      <c r="H718" s="324"/>
      <c r="I718" s="324"/>
      <c r="J718" s="324"/>
      <c r="K718" s="324"/>
      <c r="L718" s="324"/>
      <c r="M718" s="324"/>
      <c r="N718" s="324"/>
      <c r="O718" s="324"/>
      <c r="P718" s="324"/>
      <c r="Q718" s="324"/>
      <c r="R718" s="324"/>
      <c r="S718" s="324"/>
      <c r="T718" s="324"/>
      <c r="U718" s="324"/>
    </row>
    <row r="719" spans="6:21" x14ac:dyDescent="0.35">
      <c r="F719" s="324"/>
      <c r="G719" s="324"/>
      <c r="H719" s="324"/>
      <c r="I719" s="324"/>
      <c r="J719" s="324"/>
      <c r="K719" s="324"/>
      <c r="L719" s="324"/>
      <c r="M719" s="324"/>
      <c r="N719" s="324"/>
      <c r="O719" s="324"/>
      <c r="P719" s="324"/>
      <c r="Q719" s="324"/>
      <c r="R719" s="324"/>
      <c r="S719" s="324"/>
      <c r="T719" s="324"/>
      <c r="U719" s="324"/>
    </row>
    <row r="720" spans="6:21" x14ac:dyDescent="0.35">
      <c r="F720" s="324"/>
      <c r="G720" s="324"/>
      <c r="H720" s="324"/>
      <c r="I720" s="324"/>
      <c r="J720" s="324"/>
      <c r="K720" s="324"/>
      <c r="L720" s="324"/>
      <c r="M720" s="324"/>
      <c r="N720" s="324"/>
      <c r="O720" s="324"/>
      <c r="P720" s="324"/>
      <c r="Q720" s="324"/>
      <c r="R720" s="324"/>
      <c r="S720" s="324"/>
      <c r="T720" s="324"/>
      <c r="U720" s="324"/>
    </row>
    <row r="721" spans="6:21" x14ac:dyDescent="0.35">
      <c r="F721" s="324"/>
      <c r="G721" s="324"/>
      <c r="H721" s="324"/>
      <c r="I721" s="324"/>
      <c r="J721" s="324"/>
      <c r="K721" s="324"/>
      <c r="L721" s="324"/>
      <c r="M721" s="324"/>
      <c r="N721" s="324"/>
      <c r="O721" s="324"/>
      <c r="P721" s="324"/>
      <c r="Q721" s="324"/>
      <c r="R721" s="324"/>
      <c r="S721" s="324"/>
      <c r="T721" s="324"/>
      <c r="U721" s="324"/>
    </row>
    <row r="722" spans="6:21" x14ac:dyDescent="0.35">
      <c r="F722" s="324"/>
      <c r="G722" s="324"/>
      <c r="H722" s="324"/>
      <c r="I722" s="324"/>
      <c r="J722" s="324"/>
      <c r="K722" s="324"/>
      <c r="L722" s="324"/>
      <c r="M722" s="324"/>
      <c r="N722" s="324"/>
      <c r="O722" s="324"/>
      <c r="P722" s="324"/>
      <c r="Q722" s="324"/>
      <c r="R722" s="324"/>
      <c r="S722" s="324"/>
      <c r="T722" s="324"/>
      <c r="U722" s="324"/>
    </row>
    <row r="723" spans="6:21" x14ac:dyDescent="0.35">
      <c r="F723" s="324"/>
      <c r="G723" s="324"/>
      <c r="H723" s="324"/>
      <c r="I723" s="324"/>
      <c r="J723" s="324"/>
      <c r="K723" s="324"/>
      <c r="L723" s="324"/>
      <c r="M723" s="324"/>
      <c r="N723" s="324"/>
      <c r="O723" s="324"/>
      <c r="P723" s="324"/>
      <c r="Q723" s="324"/>
      <c r="R723" s="324"/>
      <c r="S723" s="324"/>
      <c r="T723" s="324"/>
      <c r="U723" s="324"/>
    </row>
    <row r="724" spans="6:21" x14ac:dyDescent="0.35">
      <c r="F724" s="324"/>
      <c r="G724" s="324"/>
      <c r="H724" s="324"/>
      <c r="I724" s="324"/>
      <c r="J724" s="324"/>
      <c r="K724" s="324"/>
      <c r="L724" s="324"/>
      <c r="M724" s="324"/>
      <c r="N724" s="324"/>
      <c r="O724" s="324"/>
      <c r="P724" s="324"/>
      <c r="Q724" s="324"/>
      <c r="R724" s="324"/>
      <c r="S724" s="324"/>
      <c r="T724" s="324"/>
      <c r="U724" s="324"/>
    </row>
    <row r="725" spans="6:21" x14ac:dyDescent="0.35">
      <c r="F725" s="324"/>
      <c r="G725" s="324"/>
      <c r="H725" s="324"/>
      <c r="I725" s="324"/>
      <c r="J725" s="324"/>
      <c r="K725" s="324"/>
      <c r="L725" s="324"/>
      <c r="M725" s="324"/>
      <c r="N725" s="324"/>
      <c r="O725" s="324"/>
      <c r="P725" s="324"/>
      <c r="Q725" s="324"/>
      <c r="R725" s="324"/>
      <c r="S725" s="324"/>
      <c r="T725" s="324"/>
      <c r="U725" s="324"/>
    </row>
    <row r="726" spans="6:21" x14ac:dyDescent="0.35">
      <c r="F726" s="324"/>
      <c r="G726" s="324"/>
      <c r="H726" s="324"/>
      <c r="I726" s="324"/>
      <c r="J726" s="324"/>
      <c r="K726" s="324"/>
      <c r="L726" s="324"/>
      <c r="M726" s="324"/>
      <c r="N726" s="324"/>
      <c r="O726" s="324"/>
      <c r="P726" s="324"/>
      <c r="Q726" s="324"/>
      <c r="R726" s="324"/>
      <c r="S726" s="324"/>
      <c r="T726" s="324"/>
      <c r="U726" s="324"/>
    </row>
    <row r="727" spans="6:21" x14ac:dyDescent="0.35">
      <c r="F727" s="324"/>
      <c r="G727" s="324"/>
      <c r="H727" s="324"/>
      <c r="I727" s="324"/>
      <c r="J727" s="324"/>
      <c r="K727" s="324"/>
      <c r="L727" s="324"/>
      <c r="M727" s="324"/>
      <c r="N727" s="324"/>
      <c r="O727" s="324"/>
      <c r="P727" s="324"/>
      <c r="Q727" s="324"/>
      <c r="R727" s="324"/>
      <c r="S727" s="324"/>
      <c r="T727" s="324"/>
      <c r="U727" s="324"/>
    </row>
    <row r="728" spans="6:21" x14ac:dyDescent="0.35">
      <c r="F728" s="324"/>
      <c r="G728" s="324"/>
      <c r="H728" s="324"/>
      <c r="I728" s="324"/>
      <c r="J728" s="324"/>
      <c r="K728" s="324"/>
      <c r="L728" s="324"/>
      <c r="M728" s="324"/>
      <c r="N728" s="324"/>
      <c r="O728" s="324"/>
      <c r="P728" s="324"/>
      <c r="Q728" s="324"/>
      <c r="R728" s="324"/>
      <c r="S728" s="324"/>
      <c r="T728" s="324"/>
      <c r="U728" s="324"/>
    </row>
    <row r="729" spans="6:21" x14ac:dyDescent="0.35">
      <c r="F729" s="324"/>
      <c r="G729" s="324"/>
      <c r="H729" s="324"/>
      <c r="I729" s="324"/>
      <c r="J729" s="324"/>
      <c r="K729" s="324"/>
      <c r="L729" s="324"/>
      <c r="M729" s="324"/>
      <c r="N729" s="324"/>
      <c r="O729" s="324"/>
      <c r="P729" s="324"/>
      <c r="Q729" s="324"/>
      <c r="R729" s="324"/>
      <c r="S729" s="324"/>
      <c r="T729" s="324"/>
      <c r="U729" s="324"/>
    </row>
    <row r="730" spans="6:21" x14ac:dyDescent="0.35">
      <c r="F730" s="324"/>
      <c r="G730" s="324"/>
      <c r="H730" s="324"/>
      <c r="I730" s="324"/>
      <c r="J730" s="324"/>
      <c r="K730" s="324"/>
      <c r="L730" s="324"/>
      <c r="M730" s="324"/>
      <c r="N730" s="324"/>
      <c r="O730" s="324"/>
      <c r="P730" s="324"/>
      <c r="Q730" s="324"/>
      <c r="R730" s="324"/>
      <c r="S730" s="324"/>
      <c r="T730" s="324"/>
      <c r="U730" s="324"/>
    </row>
    <row r="731" spans="6:21" x14ac:dyDescent="0.35">
      <c r="F731" s="324"/>
      <c r="G731" s="324"/>
      <c r="H731" s="324"/>
      <c r="I731" s="324"/>
      <c r="J731" s="324"/>
      <c r="K731" s="324"/>
      <c r="L731" s="324"/>
      <c r="M731" s="324"/>
      <c r="N731" s="324"/>
      <c r="O731" s="324"/>
      <c r="P731" s="324"/>
      <c r="Q731" s="324"/>
      <c r="R731" s="324"/>
      <c r="S731" s="324"/>
      <c r="T731" s="324"/>
      <c r="U731" s="324"/>
    </row>
    <row r="732" spans="6:21" x14ac:dyDescent="0.35">
      <c r="F732" s="324"/>
      <c r="G732" s="324"/>
      <c r="H732" s="324"/>
      <c r="I732" s="324"/>
      <c r="J732" s="324"/>
      <c r="K732" s="324"/>
      <c r="L732" s="324"/>
      <c r="M732" s="324"/>
      <c r="N732" s="324"/>
      <c r="O732" s="324"/>
      <c r="P732" s="324"/>
      <c r="Q732" s="324"/>
      <c r="R732" s="324"/>
      <c r="S732" s="324"/>
      <c r="T732" s="324"/>
      <c r="U732" s="324"/>
    </row>
    <row r="733" spans="6:21" x14ac:dyDescent="0.35">
      <c r="F733" s="324"/>
      <c r="G733" s="324"/>
      <c r="H733" s="324"/>
      <c r="I733" s="324"/>
      <c r="J733" s="324"/>
      <c r="K733" s="324"/>
      <c r="L733" s="324"/>
      <c r="M733" s="324"/>
      <c r="N733" s="324"/>
      <c r="O733" s="324"/>
      <c r="P733" s="324"/>
      <c r="Q733" s="324"/>
      <c r="R733" s="324"/>
      <c r="S733" s="324"/>
      <c r="T733" s="324"/>
      <c r="U733" s="324"/>
    </row>
    <row r="734" spans="6:21" x14ac:dyDescent="0.35">
      <c r="F734" s="324"/>
      <c r="G734" s="324"/>
      <c r="H734" s="324"/>
      <c r="I734" s="324"/>
      <c r="J734" s="324"/>
      <c r="K734" s="324"/>
      <c r="L734" s="324"/>
      <c r="M734" s="324"/>
      <c r="N734" s="324"/>
      <c r="O734" s="324"/>
      <c r="P734" s="324"/>
      <c r="Q734" s="324"/>
      <c r="R734" s="324"/>
      <c r="S734" s="324"/>
      <c r="T734" s="324"/>
      <c r="U734" s="324"/>
    </row>
    <row r="735" spans="6:21" x14ac:dyDescent="0.35">
      <c r="F735" s="324"/>
      <c r="G735" s="324"/>
      <c r="H735" s="324"/>
      <c r="I735" s="324"/>
      <c r="J735" s="324"/>
      <c r="K735" s="324"/>
      <c r="L735" s="324"/>
      <c r="M735" s="324"/>
      <c r="N735" s="324"/>
      <c r="O735" s="324"/>
      <c r="P735" s="324"/>
      <c r="Q735" s="324"/>
      <c r="R735" s="324"/>
      <c r="S735" s="324"/>
      <c r="T735" s="324"/>
      <c r="U735" s="324"/>
    </row>
    <row r="736" spans="6:21" x14ac:dyDescent="0.35">
      <c r="F736" s="324"/>
      <c r="G736" s="324"/>
      <c r="H736" s="324"/>
      <c r="I736" s="324"/>
      <c r="J736" s="324"/>
      <c r="K736" s="324"/>
      <c r="L736" s="324"/>
      <c r="M736" s="324"/>
      <c r="N736" s="324"/>
      <c r="O736" s="324"/>
      <c r="P736" s="324"/>
      <c r="Q736" s="324"/>
      <c r="R736" s="324"/>
      <c r="S736" s="324"/>
      <c r="T736" s="324"/>
      <c r="U736" s="324"/>
    </row>
    <row r="737" spans="6:21" x14ac:dyDescent="0.35">
      <c r="F737" s="324"/>
      <c r="G737" s="324"/>
      <c r="H737" s="324"/>
      <c r="I737" s="324"/>
      <c r="J737" s="324"/>
      <c r="K737" s="324"/>
      <c r="L737" s="324"/>
      <c r="M737" s="324"/>
      <c r="N737" s="324"/>
      <c r="O737" s="324"/>
      <c r="P737" s="324"/>
      <c r="Q737" s="324"/>
      <c r="R737" s="324"/>
      <c r="S737" s="324"/>
      <c r="T737" s="324"/>
      <c r="U737" s="324"/>
    </row>
    <row r="738" spans="6:21" x14ac:dyDescent="0.35">
      <c r="F738" s="324"/>
      <c r="G738" s="324"/>
      <c r="H738" s="324"/>
      <c r="I738" s="324"/>
      <c r="J738" s="324"/>
      <c r="K738" s="324"/>
      <c r="L738" s="324"/>
      <c r="M738" s="324"/>
      <c r="N738" s="324"/>
      <c r="O738" s="324"/>
      <c r="P738" s="324"/>
      <c r="Q738" s="324"/>
      <c r="R738" s="324"/>
      <c r="S738" s="324"/>
      <c r="T738" s="324"/>
      <c r="U738" s="324"/>
    </row>
    <row r="739" spans="6:21" x14ac:dyDescent="0.35">
      <c r="F739" s="324"/>
      <c r="G739" s="324"/>
      <c r="H739" s="324"/>
      <c r="I739" s="324"/>
      <c r="J739" s="324"/>
      <c r="K739" s="324"/>
      <c r="L739" s="324"/>
      <c r="M739" s="324"/>
      <c r="N739" s="324"/>
      <c r="O739" s="324"/>
      <c r="P739" s="324"/>
      <c r="Q739" s="324"/>
      <c r="R739" s="324"/>
      <c r="S739" s="324"/>
      <c r="T739" s="324"/>
      <c r="U739" s="324"/>
    </row>
    <row r="740" spans="6:21" x14ac:dyDescent="0.35">
      <c r="F740" s="324"/>
      <c r="G740" s="324"/>
      <c r="H740" s="324"/>
      <c r="I740" s="324"/>
      <c r="J740" s="324"/>
      <c r="K740" s="324"/>
      <c r="L740" s="324"/>
      <c r="M740" s="324"/>
      <c r="N740" s="324"/>
      <c r="O740" s="324"/>
      <c r="P740" s="324"/>
      <c r="Q740" s="324"/>
      <c r="R740" s="324"/>
      <c r="S740" s="324"/>
      <c r="T740" s="324"/>
      <c r="U740" s="324"/>
    </row>
    <row r="741" spans="6:21" x14ac:dyDescent="0.35">
      <c r="F741" s="324"/>
      <c r="G741" s="324"/>
      <c r="H741" s="324"/>
      <c r="I741" s="324"/>
      <c r="J741" s="324"/>
      <c r="K741" s="324"/>
      <c r="L741" s="324"/>
      <c r="M741" s="324"/>
      <c r="N741" s="324"/>
      <c r="O741" s="324"/>
      <c r="P741" s="324"/>
      <c r="Q741" s="324"/>
      <c r="R741" s="324"/>
      <c r="S741" s="324"/>
      <c r="T741" s="324"/>
      <c r="U741" s="324"/>
    </row>
    <row r="742" spans="6:21" x14ac:dyDescent="0.35">
      <c r="F742" s="324"/>
      <c r="G742" s="324"/>
      <c r="H742" s="324"/>
      <c r="I742" s="324"/>
      <c r="J742" s="324"/>
      <c r="K742" s="324"/>
      <c r="L742" s="324"/>
      <c r="M742" s="324"/>
      <c r="N742" s="324"/>
      <c r="O742" s="324"/>
      <c r="P742" s="324"/>
      <c r="Q742" s="324"/>
      <c r="R742" s="324"/>
      <c r="S742" s="324"/>
      <c r="T742" s="324"/>
      <c r="U742" s="324"/>
    </row>
    <row r="743" spans="6:21" x14ac:dyDescent="0.35">
      <c r="F743" s="324"/>
      <c r="G743" s="324"/>
      <c r="H743" s="324"/>
      <c r="I743" s="324"/>
      <c r="J743" s="324"/>
      <c r="K743" s="324"/>
      <c r="L743" s="324"/>
      <c r="M743" s="324"/>
      <c r="N743" s="324"/>
      <c r="O743" s="324"/>
      <c r="P743" s="324"/>
      <c r="Q743" s="324"/>
      <c r="R743" s="324"/>
      <c r="S743" s="324"/>
      <c r="T743" s="324"/>
      <c r="U743" s="324"/>
    </row>
    <row r="744" spans="6:21" x14ac:dyDescent="0.35">
      <c r="F744" s="324"/>
      <c r="G744" s="324"/>
      <c r="H744" s="324"/>
      <c r="I744" s="324"/>
      <c r="J744" s="324"/>
      <c r="K744" s="324"/>
      <c r="L744" s="324"/>
      <c r="M744" s="324"/>
      <c r="N744" s="324"/>
      <c r="O744" s="324"/>
      <c r="P744" s="324"/>
      <c r="Q744" s="324"/>
      <c r="R744" s="324"/>
      <c r="S744" s="324"/>
      <c r="T744" s="324"/>
      <c r="U744" s="324"/>
    </row>
    <row r="745" spans="6:21" x14ac:dyDescent="0.35">
      <c r="F745" s="324"/>
      <c r="G745" s="324"/>
      <c r="H745" s="324"/>
      <c r="I745" s="324"/>
      <c r="J745" s="324"/>
      <c r="K745" s="324"/>
      <c r="L745" s="324"/>
      <c r="M745" s="324"/>
      <c r="N745" s="324"/>
      <c r="O745" s="324"/>
      <c r="P745" s="324"/>
      <c r="Q745" s="324"/>
      <c r="R745" s="324"/>
      <c r="S745" s="324"/>
      <c r="T745" s="324"/>
      <c r="U745" s="324"/>
    </row>
    <row r="746" spans="6:21" x14ac:dyDescent="0.35">
      <c r="F746" s="324"/>
      <c r="G746" s="324"/>
      <c r="H746" s="324"/>
      <c r="I746" s="324"/>
      <c r="J746" s="324"/>
      <c r="K746" s="324"/>
      <c r="L746" s="324"/>
      <c r="M746" s="324"/>
      <c r="N746" s="324"/>
      <c r="O746" s="324"/>
      <c r="P746" s="324"/>
      <c r="Q746" s="324"/>
      <c r="R746" s="324"/>
      <c r="S746" s="324"/>
      <c r="T746" s="324"/>
      <c r="U746" s="324"/>
    </row>
    <row r="747" spans="6:21" x14ac:dyDescent="0.35">
      <c r="F747" s="324"/>
      <c r="G747" s="324"/>
      <c r="H747" s="324"/>
      <c r="I747" s="324"/>
      <c r="J747" s="324"/>
      <c r="K747" s="324"/>
      <c r="L747" s="324"/>
      <c r="M747" s="324"/>
      <c r="N747" s="324"/>
      <c r="O747" s="324"/>
      <c r="P747" s="324"/>
      <c r="Q747" s="324"/>
      <c r="R747" s="324"/>
      <c r="S747" s="324"/>
      <c r="T747" s="324"/>
      <c r="U747" s="324"/>
    </row>
    <row r="748" spans="6:21" x14ac:dyDescent="0.35">
      <c r="F748" s="324"/>
      <c r="G748" s="324"/>
      <c r="H748" s="324"/>
      <c r="I748" s="324"/>
      <c r="J748" s="324"/>
      <c r="K748" s="324"/>
      <c r="L748" s="324"/>
      <c r="M748" s="324"/>
      <c r="N748" s="324"/>
      <c r="O748" s="324"/>
      <c r="P748" s="324"/>
      <c r="Q748" s="324"/>
      <c r="R748" s="324"/>
      <c r="S748" s="324"/>
      <c r="T748" s="324"/>
      <c r="U748" s="324"/>
    </row>
    <row r="749" spans="6:21" x14ac:dyDescent="0.35">
      <c r="F749" s="324"/>
      <c r="G749" s="324"/>
      <c r="H749" s="324"/>
      <c r="I749" s="324"/>
      <c r="J749" s="324"/>
      <c r="K749" s="324"/>
      <c r="L749" s="324"/>
      <c r="M749" s="324"/>
      <c r="N749" s="324"/>
      <c r="O749" s="324"/>
      <c r="P749" s="324"/>
      <c r="Q749" s="324"/>
      <c r="R749" s="324"/>
      <c r="S749" s="324"/>
      <c r="T749" s="324"/>
      <c r="U749" s="324"/>
    </row>
    <row r="750" spans="6:21" x14ac:dyDescent="0.35">
      <c r="F750" s="324"/>
      <c r="G750" s="324"/>
      <c r="H750" s="324"/>
      <c r="I750" s="324"/>
      <c r="J750" s="324"/>
      <c r="K750" s="324"/>
      <c r="L750" s="324"/>
      <c r="M750" s="324"/>
      <c r="N750" s="324"/>
      <c r="O750" s="324"/>
      <c r="P750" s="324"/>
      <c r="Q750" s="324"/>
      <c r="R750" s="324"/>
      <c r="S750" s="324"/>
      <c r="T750" s="324"/>
      <c r="U750" s="324"/>
    </row>
    <row r="751" spans="6:21" x14ac:dyDescent="0.35">
      <c r="F751" s="324"/>
      <c r="G751" s="324"/>
      <c r="H751" s="324"/>
      <c r="I751" s="324"/>
      <c r="J751" s="324"/>
      <c r="K751" s="324"/>
      <c r="L751" s="324"/>
      <c r="M751" s="324"/>
      <c r="N751" s="324"/>
      <c r="O751" s="324"/>
      <c r="P751" s="324"/>
      <c r="Q751" s="324"/>
      <c r="R751" s="324"/>
      <c r="S751" s="324"/>
      <c r="T751" s="324"/>
      <c r="U751" s="324"/>
    </row>
    <row r="752" spans="6:21" x14ac:dyDescent="0.35">
      <c r="F752" s="324"/>
      <c r="G752" s="324"/>
      <c r="H752" s="324"/>
      <c r="I752" s="324"/>
      <c r="J752" s="324"/>
      <c r="K752" s="324"/>
      <c r="L752" s="324"/>
      <c r="M752" s="324"/>
      <c r="N752" s="324"/>
      <c r="O752" s="324"/>
      <c r="P752" s="324"/>
      <c r="Q752" s="324"/>
      <c r="R752" s="324"/>
      <c r="S752" s="324"/>
      <c r="T752" s="324"/>
      <c r="U752" s="324"/>
    </row>
    <row r="753" spans="6:21" x14ac:dyDescent="0.35">
      <c r="F753" s="324"/>
      <c r="G753" s="324"/>
      <c r="H753" s="324"/>
      <c r="I753" s="324"/>
      <c r="J753" s="324"/>
      <c r="K753" s="324"/>
      <c r="L753" s="324"/>
      <c r="M753" s="324"/>
      <c r="N753" s="324"/>
      <c r="O753" s="324"/>
      <c r="P753" s="324"/>
      <c r="Q753" s="324"/>
      <c r="R753" s="324"/>
      <c r="S753" s="324"/>
      <c r="T753" s="324"/>
      <c r="U753" s="324"/>
    </row>
    <row r="754" spans="6:21" x14ac:dyDescent="0.35">
      <c r="F754" s="324"/>
      <c r="G754" s="324"/>
      <c r="H754" s="324"/>
      <c r="I754" s="324"/>
      <c r="J754" s="324"/>
      <c r="K754" s="324"/>
      <c r="L754" s="324"/>
      <c r="M754" s="324"/>
      <c r="N754" s="324"/>
      <c r="O754" s="324"/>
      <c r="P754" s="324"/>
      <c r="Q754" s="324"/>
      <c r="R754" s="324"/>
      <c r="S754" s="324"/>
      <c r="T754" s="324"/>
      <c r="U754" s="324"/>
    </row>
    <row r="755" spans="6:21" x14ac:dyDescent="0.35">
      <c r="F755" s="324"/>
      <c r="G755" s="324"/>
      <c r="H755" s="324"/>
      <c r="I755" s="324"/>
      <c r="J755" s="324"/>
      <c r="K755" s="324"/>
      <c r="L755" s="324"/>
      <c r="M755" s="324"/>
      <c r="N755" s="324"/>
      <c r="O755" s="324"/>
      <c r="P755" s="324"/>
      <c r="Q755" s="324"/>
      <c r="R755" s="324"/>
      <c r="S755" s="324"/>
      <c r="T755" s="324"/>
      <c r="U755" s="324"/>
    </row>
    <row r="756" spans="6:21" x14ac:dyDescent="0.35">
      <c r="F756" s="324"/>
      <c r="G756" s="324"/>
      <c r="H756" s="324"/>
      <c r="I756" s="324"/>
      <c r="J756" s="324"/>
      <c r="K756" s="324"/>
      <c r="L756" s="324"/>
      <c r="M756" s="324"/>
      <c r="N756" s="324"/>
      <c r="O756" s="324"/>
      <c r="P756" s="324"/>
      <c r="Q756" s="324"/>
      <c r="R756" s="324"/>
      <c r="S756" s="324"/>
      <c r="T756" s="324"/>
      <c r="U756" s="324"/>
    </row>
    <row r="757" spans="6:21" x14ac:dyDescent="0.35">
      <c r="F757" s="324"/>
      <c r="G757" s="324"/>
      <c r="H757" s="324"/>
      <c r="I757" s="324"/>
      <c r="J757" s="324"/>
      <c r="K757" s="324"/>
      <c r="L757" s="324"/>
      <c r="M757" s="324"/>
      <c r="N757" s="324"/>
      <c r="O757" s="324"/>
      <c r="P757" s="324"/>
      <c r="Q757" s="324"/>
      <c r="R757" s="324"/>
      <c r="S757" s="324"/>
      <c r="T757" s="324"/>
      <c r="U757" s="324"/>
    </row>
    <row r="758" spans="6:21" x14ac:dyDescent="0.35">
      <c r="F758" s="324"/>
      <c r="G758" s="324"/>
      <c r="H758" s="324"/>
      <c r="I758" s="324"/>
      <c r="J758" s="324"/>
      <c r="K758" s="324"/>
      <c r="L758" s="324"/>
      <c r="M758" s="324"/>
      <c r="N758" s="324"/>
      <c r="O758" s="324"/>
      <c r="P758" s="324"/>
      <c r="Q758" s="324"/>
      <c r="R758" s="324"/>
      <c r="S758" s="324"/>
      <c r="T758" s="324"/>
      <c r="U758" s="324"/>
    </row>
    <row r="759" spans="6:21" x14ac:dyDescent="0.35">
      <c r="F759" s="324"/>
      <c r="G759" s="324"/>
      <c r="H759" s="324"/>
      <c r="I759" s="324"/>
      <c r="J759" s="324"/>
      <c r="K759" s="324"/>
      <c r="L759" s="324"/>
      <c r="M759" s="324"/>
      <c r="N759" s="324"/>
      <c r="O759" s="324"/>
      <c r="P759" s="324"/>
      <c r="Q759" s="324"/>
      <c r="R759" s="324"/>
      <c r="S759" s="324"/>
      <c r="T759" s="324"/>
      <c r="U759" s="324"/>
    </row>
    <row r="760" spans="6:21" x14ac:dyDescent="0.35">
      <c r="F760" s="324"/>
      <c r="G760" s="324"/>
      <c r="H760" s="324"/>
      <c r="I760" s="324"/>
      <c r="J760" s="324"/>
      <c r="K760" s="324"/>
      <c r="L760" s="324"/>
      <c r="M760" s="324"/>
      <c r="N760" s="324"/>
      <c r="O760" s="324"/>
      <c r="P760" s="324"/>
      <c r="Q760" s="324"/>
      <c r="R760" s="324"/>
      <c r="S760" s="324"/>
      <c r="T760" s="324"/>
      <c r="U760" s="324"/>
    </row>
    <row r="761" spans="6:21" x14ac:dyDescent="0.35">
      <c r="F761" s="324"/>
      <c r="G761" s="324"/>
      <c r="H761" s="324"/>
      <c r="I761" s="324"/>
      <c r="J761" s="324"/>
      <c r="K761" s="324"/>
      <c r="L761" s="324"/>
      <c r="M761" s="324"/>
      <c r="N761" s="324"/>
      <c r="O761" s="324"/>
      <c r="P761" s="324"/>
      <c r="Q761" s="324"/>
      <c r="R761" s="324"/>
      <c r="S761" s="324"/>
      <c r="T761" s="324"/>
      <c r="U761" s="324"/>
    </row>
    <row r="762" spans="6:21" x14ac:dyDescent="0.35">
      <c r="F762" s="324"/>
      <c r="G762" s="324"/>
      <c r="H762" s="324"/>
      <c r="I762" s="324"/>
      <c r="J762" s="324"/>
      <c r="K762" s="324"/>
      <c r="L762" s="324"/>
      <c r="M762" s="324"/>
      <c r="N762" s="324"/>
      <c r="O762" s="324"/>
      <c r="P762" s="324"/>
      <c r="Q762" s="324"/>
      <c r="R762" s="324"/>
      <c r="S762" s="324"/>
      <c r="T762" s="324"/>
      <c r="U762" s="324"/>
    </row>
    <row r="763" spans="6:21" x14ac:dyDescent="0.35">
      <c r="F763" s="324"/>
      <c r="G763" s="324"/>
      <c r="H763" s="324"/>
      <c r="I763" s="324"/>
      <c r="J763" s="324"/>
      <c r="K763" s="324"/>
      <c r="L763" s="324"/>
      <c r="M763" s="324"/>
      <c r="N763" s="324"/>
      <c r="O763" s="324"/>
      <c r="P763" s="324"/>
      <c r="Q763" s="324"/>
      <c r="R763" s="324"/>
      <c r="S763" s="324"/>
      <c r="T763" s="324"/>
      <c r="U763" s="324"/>
    </row>
    <row r="764" spans="6:21" x14ac:dyDescent="0.35">
      <c r="F764" s="324"/>
      <c r="G764" s="324"/>
      <c r="H764" s="324"/>
      <c r="I764" s="324"/>
      <c r="J764" s="324"/>
      <c r="K764" s="324"/>
      <c r="L764" s="324"/>
      <c r="M764" s="324"/>
      <c r="N764" s="324"/>
      <c r="O764" s="324"/>
      <c r="P764" s="324"/>
      <c r="Q764" s="324"/>
      <c r="R764" s="324"/>
      <c r="S764" s="324"/>
      <c r="T764" s="324"/>
      <c r="U764" s="324"/>
    </row>
    <row r="765" spans="6:21" x14ac:dyDescent="0.35">
      <c r="F765" s="324"/>
      <c r="G765" s="324"/>
      <c r="H765" s="324"/>
      <c r="I765" s="324"/>
      <c r="J765" s="324"/>
      <c r="K765" s="324"/>
      <c r="L765" s="324"/>
      <c r="M765" s="324"/>
      <c r="N765" s="324"/>
      <c r="O765" s="324"/>
      <c r="P765" s="324"/>
      <c r="Q765" s="324"/>
      <c r="R765" s="324"/>
      <c r="S765" s="324"/>
      <c r="T765" s="324"/>
      <c r="U765" s="324"/>
    </row>
    <row r="766" spans="6:21" x14ac:dyDescent="0.35">
      <c r="F766" s="324"/>
      <c r="G766" s="324"/>
      <c r="H766" s="324"/>
      <c r="I766" s="324"/>
      <c r="J766" s="324"/>
      <c r="K766" s="324"/>
      <c r="L766" s="324"/>
      <c r="M766" s="324"/>
      <c r="N766" s="324"/>
      <c r="O766" s="324"/>
      <c r="P766" s="324"/>
      <c r="Q766" s="324"/>
      <c r="R766" s="324"/>
      <c r="S766" s="324"/>
      <c r="T766" s="324"/>
      <c r="U766" s="324"/>
    </row>
    <row r="767" spans="6:21" x14ac:dyDescent="0.35">
      <c r="F767" s="324"/>
      <c r="G767" s="324"/>
      <c r="H767" s="324"/>
      <c r="I767" s="324"/>
      <c r="J767" s="324"/>
      <c r="K767" s="324"/>
      <c r="L767" s="324"/>
      <c r="M767" s="324"/>
      <c r="N767" s="324"/>
      <c r="O767" s="324"/>
      <c r="P767" s="324"/>
      <c r="Q767" s="324"/>
      <c r="R767" s="324"/>
      <c r="S767" s="324"/>
      <c r="T767" s="324"/>
      <c r="U767" s="324"/>
    </row>
    <row r="768" spans="6:21" x14ac:dyDescent="0.35">
      <c r="F768" s="324"/>
      <c r="G768" s="324"/>
      <c r="H768" s="324"/>
      <c r="I768" s="324"/>
      <c r="J768" s="324"/>
      <c r="K768" s="324"/>
      <c r="L768" s="324"/>
      <c r="M768" s="324"/>
      <c r="N768" s="324"/>
      <c r="O768" s="324"/>
      <c r="P768" s="324"/>
      <c r="Q768" s="324"/>
      <c r="R768" s="324"/>
      <c r="S768" s="324"/>
      <c r="T768" s="324"/>
      <c r="U768" s="324"/>
    </row>
    <row r="769" spans="6:21" x14ac:dyDescent="0.35">
      <c r="F769" s="324"/>
      <c r="G769" s="324"/>
      <c r="H769" s="324"/>
      <c r="I769" s="324"/>
      <c r="J769" s="324"/>
      <c r="K769" s="324"/>
      <c r="L769" s="324"/>
      <c r="M769" s="324"/>
      <c r="N769" s="324"/>
      <c r="O769" s="324"/>
      <c r="P769" s="324"/>
      <c r="Q769" s="324"/>
      <c r="R769" s="324"/>
      <c r="S769" s="324"/>
      <c r="T769" s="324"/>
      <c r="U769" s="324"/>
    </row>
    <row r="770" spans="6:21" x14ac:dyDescent="0.35">
      <c r="F770" s="324"/>
      <c r="G770" s="324"/>
      <c r="H770" s="324"/>
      <c r="I770" s="324"/>
      <c r="J770" s="324"/>
      <c r="K770" s="324"/>
      <c r="L770" s="324"/>
      <c r="M770" s="324"/>
      <c r="N770" s="324"/>
      <c r="O770" s="324"/>
      <c r="P770" s="324"/>
      <c r="Q770" s="324"/>
      <c r="R770" s="324"/>
      <c r="S770" s="324"/>
      <c r="T770" s="324"/>
      <c r="U770" s="324"/>
    </row>
    <row r="771" spans="6:21" x14ac:dyDescent="0.35">
      <c r="F771" s="324"/>
      <c r="G771" s="324"/>
      <c r="H771" s="324"/>
      <c r="I771" s="324"/>
      <c r="J771" s="324"/>
      <c r="K771" s="324"/>
      <c r="L771" s="324"/>
      <c r="M771" s="324"/>
      <c r="N771" s="324"/>
      <c r="O771" s="324"/>
      <c r="P771" s="324"/>
      <c r="Q771" s="324"/>
      <c r="R771" s="324"/>
      <c r="S771" s="324"/>
      <c r="T771" s="324"/>
      <c r="U771" s="324"/>
    </row>
    <row r="772" spans="6:21" x14ac:dyDescent="0.35">
      <c r="F772" s="324"/>
      <c r="G772" s="324"/>
      <c r="H772" s="324"/>
      <c r="I772" s="324"/>
      <c r="J772" s="324"/>
      <c r="K772" s="324"/>
      <c r="L772" s="324"/>
      <c r="M772" s="324"/>
      <c r="N772" s="324"/>
      <c r="O772" s="324"/>
      <c r="P772" s="324"/>
      <c r="Q772" s="324"/>
      <c r="R772" s="324"/>
      <c r="S772" s="324"/>
      <c r="T772" s="324"/>
      <c r="U772" s="324"/>
    </row>
    <row r="773" spans="6:21" x14ac:dyDescent="0.35">
      <c r="F773" s="324"/>
      <c r="G773" s="324"/>
      <c r="H773" s="324"/>
      <c r="I773" s="324"/>
      <c r="J773" s="324"/>
      <c r="K773" s="324"/>
      <c r="L773" s="324"/>
      <c r="M773" s="324"/>
      <c r="N773" s="324"/>
      <c r="O773" s="324"/>
      <c r="P773" s="324"/>
      <c r="Q773" s="324"/>
      <c r="R773" s="324"/>
      <c r="S773" s="324"/>
      <c r="T773" s="324"/>
      <c r="U773" s="324"/>
    </row>
    <row r="774" spans="6:21" x14ac:dyDescent="0.35">
      <c r="F774" s="324"/>
      <c r="G774" s="324"/>
      <c r="H774" s="324"/>
      <c r="I774" s="324"/>
      <c r="J774" s="324"/>
      <c r="K774" s="324"/>
      <c r="L774" s="324"/>
      <c r="M774" s="324"/>
      <c r="N774" s="324"/>
      <c r="O774" s="324"/>
      <c r="P774" s="324"/>
      <c r="Q774" s="324"/>
      <c r="R774" s="324"/>
      <c r="S774" s="324"/>
      <c r="T774" s="324"/>
      <c r="U774" s="324"/>
    </row>
    <row r="775" spans="6:21" x14ac:dyDescent="0.35">
      <c r="F775" s="324"/>
      <c r="G775" s="324"/>
      <c r="H775" s="324"/>
      <c r="I775" s="324"/>
      <c r="J775" s="324"/>
      <c r="K775" s="324"/>
      <c r="L775" s="324"/>
      <c r="M775" s="324"/>
      <c r="N775" s="324"/>
      <c r="O775" s="324"/>
      <c r="P775" s="324"/>
      <c r="Q775" s="324"/>
      <c r="R775" s="324"/>
      <c r="S775" s="324"/>
      <c r="T775" s="324"/>
      <c r="U775" s="324"/>
    </row>
    <row r="776" spans="6:21" x14ac:dyDescent="0.35">
      <c r="F776" s="324"/>
      <c r="G776" s="324"/>
      <c r="H776" s="324"/>
      <c r="I776" s="324"/>
      <c r="J776" s="324"/>
      <c r="K776" s="324"/>
      <c r="L776" s="324"/>
      <c r="M776" s="324"/>
      <c r="N776" s="324"/>
      <c r="O776" s="324"/>
      <c r="P776" s="324"/>
      <c r="Q776" s="324"/>
      <c r="R776" s="324"/>
      <c r="S776" s="324"/>
      <c r="T776" s="324"/>
      <c r="U776" s="324"/>
    </row>
    <row r="777" spans="6:21" x14ac:dyDescent="0.35">
      <c r="F777" s="324"/>
      <c r="G777" s="324"/>
      <c r="H777" s="324"/>
      <c r="I777" s="324"/>
      <c r="J777" s="324"/>
      <c r="K777" s="324"/>
      <c r="L777" s="324"/>
      <c r="M777" s="324"/>
      <c r="N777" s="324"/>
      <c r="O777" s="324"/>
      <c r="P777" s="324"/>
      <c r="Q777" s="324"/>
      <c r="R777" s="324"/>
      <c r="S777" s="324"/>
      <c r="T777" s="324"/>
      <c r="U777" s="324"/>
    </row>
    <row r="778" spans="6:21" x14ac:dyDescent="0.35">
      <c r="F778" s="324"/>
      <c r="G778" s="324"/>
      <c r="H778" s="324"/>
      <c r="I778" s="324"/>
      <c r="J778" s="324"/>
      <c r="K778" s="324"/>
      <c r="L778" s="324"/>
      <c r="M778" s="324"/>
      <c r="N778" s="324"/>
      <c r="O778" s="324"/>
      <c r="P778" s="324"/>
      <c r="Q778" s="324"/>
      <c r="R778" s="324"/>
      <c r="S778" s="324"/>
      <c r="T778" s="324"/>
      <c r="U778" s="324"/>
    </row>
    <row r="779" spans="6:21" x14ac:dyDescent="0.35">
      <c r="F779" s="324"/>
      <c r="G779" s="324"/>
      <c r="H779" s="324"/>
      <c r="I779" s="324"/>
      <c r="J779" s="324"/>
      <c r="K779" s="324"/>
      <c r="L779" s="324"/>
      <c r="M779" s="324"/>
      <c r="N779" s="324"/>
      <c r="O779" s="324"/>
      <c r="P779" s="324"/>
      <c r="Q779" s="324"/>
      <c r="R779" s="324"/>
      <c r="S779" s="324"/>
      <c r="T779" s="324"/>
      <c r="U779" s="324"/>
    </row>
    <row r="780" spans="6:21" x14ac:dyDescent="0.35">
      <c r="F780" s="324"/>
      <c r="G780" s="324"/>
      <c r="H780" s="324"/>
      <c r="I780" s="324"/>
      <c r="J780" s="324"/>
      <c r="K780" s="324"/>
      <c r="L780" s="324"/>
      <c r="M780" s="324"/>
      <c r="N780" s="324"/>
      <c r="O780" s="324"/>
      <c r="P780" s="324"/>
      <c r="Q780" s="324"/>
      <c r="R780" s="324"/>
      <c r="S780" s="324"/>
      <c r="T780" s="324"/>
      <c r="U780" s="324"/>
    </row>
    <row r="781" spans="6:21" x14ac:dyDescent="0.35">
      <c r="F781" s="324"/>
      <c r="G781" s="324"/>
      <c r="H781" s="324"/>
      <c r="I781" s="324"/>
      <c r="J781" s="324"/>
      <c r="K781" s="324"/>
      <c r="L781" s="324"/>
      <c r="M781" s="324"/>
      <c r="N781" s="324"/>
      <c r="O781" s="324"/>
      <c r="P781" s="324"/>
      <c r="Q781" s="324"/>
      <c r="R781" s="324"/>
      <c r="S781" s="324"/>
      <c r="T781" s="324"/>
      <c r="U781" s="324"/>
    </row>
    <row r="782" spans="6:21" x14ac:dyDescent="0.35">
      <c r="F782" s="324"/>
      <c r="G782" s="324"/>
      <c r="H782" s="324"/>
      <c r="I782" s="324"/>
      <c r="J782" s="324"/>
      <c r="K782" s="324"/>
      <c r="L782" s="324"/>
      <c r="M782" s="324"/>
      <c r="N782" s="324"/>
      <c r="O782" s="324"/>
      <c r="P782" s="324"/>
      <c r="Q782" s="324"/>
      <c r="R782" s="324"/>
      <c r="S782" s="324"/>
      <c r="T782" s="324"/>
      <c r="U782" s="324"/>
    </row>
    <row r="783" spans="6:21" x14ac:dyDescent="0.35">
      <c r="F783" s="324"/>
      <c r="G783" s="324"/>
      <c r="H783" s="324"/>
      <c r="I783" s="324"/>
      <c r="J783" s="324"/>
      <c r="K783" s="324"/>
      <c r="L783" s="324"/>
      <c r="M783" s="324"/>
      <c r="N783" s="324"/>
      <c r="O783" s="324"/>
      <c r="P783" s="324"/>
      <c r="Q783" s="324"/>
      <c r="R783" s="324"/>
      <c r="S783" s="324"/>
      <c r="T783" s="324"/>
      <c r="U783" s="324"/>
    </row>
    <row r="784" spans="6:21" x14ac:dyDescent="0.35">
      <c r="F784" s="324"/>
      <c r="G784" s="324"/>
      <c r="H784" s="324"/>
      <c r="I784" s="324"/>
      <c r="J784" s="324"/>
      <c r="K784" s="324"/>
      <c r="L784" s="324"/>
      <c r="M784" s="324"/>
      <c r="N784" s="324"/>
      <c r="O784" s="324"/>
      <c r="P784" s="324"/>
      <c r="Q784" s="324"/>
      <c r="R784" s="324"/>
      <c r="S784" s="324"/>
      <c r="T784" s="324"/>
      <c r="U784" s="324"/>
    </row>
    <row r="785" spans="6:21" x14ac:dyDescent="0.35">
      <c r="F785" s="324"/>
      <c r="G785" s="324"/>
      <c r="H785" s="324"/>
      <c r="I785" s="324"/>
      <c r="J785" s="324"/>
      <c r="K785" s="324"/>
      <c r="L785" s="324"/>
      <c r="M785" s="324"/>
      <c r="N785" s="324"/>
      <c r="O785" s="324"/>
      <c r="P785" s="324"/>
      <c r="Q785" s="324"/>
      <c r="R785" s="324"/>
      <c r="S785" s="324"/>
      <c r="T785" s="324"/>
      <c r="U785" s="324"/>
    </row>
    <row r="786" spans="6:21" x14ac:dyDescent="0.35">
      <c r="F786" s="324"/>
      <c r="G786" s="324"/>
      <c r="H786" s="324"/>
      <c r="I786" s="324"/>
      <c r="J786" s="324"/>
      <c r="K786" s="324"/>
      <c r="L786" s="324"/>
      <c r="M786" s="324"/>
      <c r="N786" s="324"/>
      <c r="O786" s="324"/>
      <c r="P786" s="324"/>
      <c r="Q786" s="324"/>
      <c r="R786" s="324"/>
      <c r="S786" s="324"/>
      <c r="T786" s="324"/>
      <c r="U786" s="324"/>
    </row>
    <row r="787" spans="6:21" x14ac:dyDescent="0.35">
      <c r="F787" s="324"/>
      <c r="G787" s="324"/>
      <c r="H787" s="324"/>
      <c r="I787" s="324"/>
      <c r="J787" s="324"/>
      <c r="K787" s="324"/>
      <c r="L787" s="324"/>
      <c r="M787" s="324"/>
      <c r="N787" s="324"/>
      <c r="O787" s="324"/>
      <c r="P787" s="324"/>
      <c r="Q787" s="324"/>
      <c r="R787" s="324"/>
      <c r="S787" s="324"/>
      <c r="T787" s="324"/>
      <c r="U787" s="324"/>
    </row>
    <row r="788" spans="6:21" x14ac:dyDescent="0.35">
      <c r="F788" s="324"/>
      <c r="G788" s="324"/>
      <c r="H788" s="324"/>
      <c r="I788" s="324"/>
      <c r="J788" s="324"/>
      <c r="K788" s="324"/>
      <c r="L788" s="324"/>
      <c r="M788" s="324"/>
      <c r="N788" s="324"/>
      <c r="O788" s="324"/>
      <c r="P788" s="324"/>
      <c r="Q788" s="324"/>
      <c r="R788" s="324"/>
      <c r="S788" s="324"/>
      <c r="T788" s="324"/>
      <c r="U788" s="324"/>
    </row>
    <row r="789" spans="6:21" x14ac:dyDescent="0.35">
      <c r="F789" s="324"/>
      <c r="G789" s="324"/>
      <c r="H789" s="324"/>
      <c r="I789" s="324"/>
      <c r="J789" s="324"/>
      <c r="K789" s="324"/>
      <c r="L789" s="324"/>
      <c r="M789" s="324"/>
      <c r="N789" s="324"/>
      <c r="O789" s="324"/>
      <c r="P789" s="324"/>
      <c r="Q789" s="324"/>
      <c r="R789" s="324"/>
      <c r="S789" s="324"/>
      <c r="T789" s="324"/>
      <c r="U789" s="324"/>
    </row>
    <row r="790" spans="6:21" x14ac:dyDescent="0.35">
      <c r="F790" s="324"/>
      <c r="G790" s="324"/>
      <c r="H790" s="324"/>
      <c r="I790" s="324"/>
      <c r="J790" s="324"/>
      <c r="K790" s="324"/>
      <c r="L790" s="324"/>
      <c r="M790" s="324"/>
      <c r="N790" s="324"/>
      <c r="O790" s="324"/>
      <c r="P790" s="324"/>
      <c r="Q790" s="324"/>
      <c r="R790" s="324"/>
      <c r="S790" s="324"/>
      <c r="T790" s="324"/>
      <c r="U790" s="324"/>
    </row>
    <row r="791" spans="6:21" x14ac:dyDescent="0.35">
      <c r="F791" s="324"/>
      <c r="G791" s="324"/>
      <c r="H791" s="324"/>
      <c r="I791" s="324"/>
      <c r="J791" s="324"/>
      <c r="K791" s="324"/>
      <c r="L791" s="324"/>
      <c r="M791" s="324"/>
      <c r="N791" s="324"/>
      <c r="O791" s="324"/>
      <c r="P791" s="324"/>
      <c r="Q791" s="324"/>
      <c r="R791" s="324"/>
      <c r="S791" s="324"/>
      <c r="T791" s="324"/>
      <c r="U791" s="324"/>
    </row>
    <row r="792" spans="6:21" x14ac:dyDescent="0.35">
      <c r="F792" s="324"/>
      <c r="G792" s="324"/>
      <c r="H792" s="324"/>
      <c r="I792" s="324"/>
      <c r="J792" s="324"/>
      <c r="K792" s="324"/>
      <c r="L792" s="324"/>
      <c r="M792" s="324"/>
      <c r="N792" s="324"/>
      <c r="O792" s="324"/>
      <c r="P792" s="324"/>
      <c r="Q792" s="324"/>
      <c r="R792" s="324"/>
      <c r="S792" s="324"/>
      <c r="T792" s="324"/>
      <c r="U792" s="324"/>
    </row>
    <row r="793" spans="6:21" x14ac:dyDescent="0.35">
      <c r="F793" s="324"/>
      <c r="G793" s="324"/>
      <c r="H793" s="324"/>
      <c r="I793" s="324"/>
      <c r="J793" s="324"/>
      <c r="K793" s="324"/>
      <c r="L793" s="324"/>
      <c r="M793" s="324"/>
      <c r="N793" s="324"/>
      <c r="O793" s="324"/>
      <c r="P793" s="324"/>
      <c r="Q793" s="324"/>
      <c r="R793" s="324"/>
      <c r="S793" s="324"/>
      <c r="T793" s="324"/>
      <c r="U793" s="324"/>
    </row>
    <row r="794" spans="6:21" x14ac:dyDescent="0.35">
      <c r="F794" s="324"/>
      <c r="G794" s="324"/>
      <c r="H794" s="324"/>
      <c r="I794" s="324"/>
      <c r="J794" s="324"/>
      <c r="K794" s="324"/>
      <c r="L794" s="324"/>
      <c r="M794" s="324"/>
      <c r="N794" s="324"/>
      <c r="O794" s="324"/>
      <c r="P794" s="324"/>
      <c r="Q794" s="324"/>
      <c r="R794" s="324"/>
      <c r="S794" s="324"/>
      <c r="T794" s="324"/>
      <c r="U794" s="324"/>
    </row>
    <row r="795" spans="6:21" x14ac:dyDescent="0.35">
      <c r="F795" s="324"/>
      <c r="G795" s="324"/>
      <c r="H795" s="324"/>
      <c r="I795" s="324"/>
      <c r="J795" s="324"/>
      <c r="K795" s="324"/>
      <c r="L795" s="324"/>
      <c r="M795" s="324"/>
      <c r="N795" s="324"/>
      <c r="O795" s="324"/>
      <c r="P795" s="324"/>
      <c r="Q795" s="324"/>
      <c r="R795" s="324"/>
      <c r="S795" s="324"/>
      <c r="T795" s="324"/>
      <c r="U795" s="324"/>
    </row>
    <row r="796" spans="6:21" x14ac:dyDescent="0.35">
      <c r="F796" s="324"/>
      <c r="G796" s="324"/>
      <c r="H796" s="324"/>
      <c r="I796" s="324"/>
      <c r="J796" s="324"/>
      <c r="K796" s="324"/>
      <c r="L796" s="324"/>
      <c r="M796" s="324"/>
      <c r="N796" s="324"/>
      <c r="O796" s="324"/>
      <c r="P796" s="324"/>
      <c r="Q796" s="324"/>
      <c r="R796" s="324"/>
      <c r="S796" s="324"/>
      <c r="T796" s="324"/>
      <c r="U796" s="324"/>
    </row>
    <row r="797" spans="6:21" x14ac:dyDescent="0.35">
      <c r="F797" s="324"/>
      <c r="G797" s="324"/>
      <c r="H797" s="324"/>
      <c r="I797" s="324"/>
      <c r="J797" s="324"/>
      <c r="K797" s="324"/>
      <c r="L797" s="324"/>
      <c r="M797" s="324"/>
      <c r="N797" s="324"/>
      <c r="O797" s="324"/>
      <c r="P797" s="324"/>
      <c r="Q797" s="324"/>
      <c r="R797" s="324"/>
      <c r="S797" s="324"/>
      <c r="T797" s="324"/>
      <c r="U797" s="324"/>
    </row>
    <row r="798" spans="6:21" x14ac:dyDescent="0.35">
      <c r="F798" s="324"/>
      <c r="G798" s="324"/>
      <c r="H798" s="324"/>
      <c r="I798" s="324"/>
      <c r="J798" s="324"/>
      <c r="K798" s="324"/>
      <c r="L798" s="324"/>
      <c r="M798" s="324"/>
      <c r="N798" s="324"/>
      <c r="O798" s="324"/>
      <c r="P798" s="324"/>
      <c r="Q798" s="324"/>
      <c r="R798" s="324"/>
      <c r="S798" s="324"/>
      <c r="T798" s="324"/>
      <c r="U798" s="324"/>
    </row>
    <row r="799" spans="6:21" x14ac:dyDescent="0.35">
      <c r="F799" s="324"/>
      <c r="G799" s="324"/>
      <c r="H799" s="324"/>
      <c r="I799" s="324"/>
      <c r="J799" s="324"/>
      <c r="K799" s="324"/>
      <c r="L799" s="324"/>
      <c r="M799" s="324"/>
      <c r="N799" s="324"/>
      <c r="O799" s="324"/>
      <c r="P799" s="324"/>
      <c r="Q799" s="324"/>
      <c r="R799" s="324"/>
      <c r="S799" s="324"/>
      <c r="T799" s="324"/>
      <c r="U799" s="324"/>
    </row>
    <row r="800" spans="6:21" x14ac:dyDescent="0.35">
      <c r="F800" s="324"/>
      <c r="G800" s="324"/>
      <c r="H800" s="324"/>
      <c r="I800" s="324"/>
      <c r="J800" s="324"/>
      <c r="K800" s="324"/>
      <c r="L800" s="324"/>
      <c r="M800" s="324"/>
      <c r="N800" s="324"/>
      <c r="O800" s="324"/>
      <c r="P800" s="324"/>
      <c r="Q800" s="324"/>
      <c r="R800" s="324"/>
      <c r="S800" s="324"/>
      <c r="T800" s="324"/>
      <c r="U800" s="324"/>
    </row>
    <row r="801" spans="6:21" x14ac:dyDescent="0.35">
      <c r="F801" s="324"/>
      <c r="G801" s="324"/>
      <c r="H801" s="324"/>
      <c r="I801" s="324"/>
      <c r="J801" s="324"/>
      <c r="K801" s="324"/>
      <c r="L801" s="324"/>
      <c r="M801" s="324"/>
      <c r="N801" s="324"/>
      <c r="O801" s="324"/>
      <c r="P801" s="324"/>
      <c r="Q801" s="324"/>
      <c r="R801" s="324"/>
      <c r="S801" s="324"/>
      <c r="T801" s="324"/>
      <c r="U801" s="324"/>
    </row>
    <row r="802" spans="6:21" x14ac:dyDescent="0.35">
      <c r="F802" s="324"/>
      <c r="G802" s="324"/>
      <c r="H802" s="324"/>
      <c r="I802" s="324"/>
      <c r="J802" s="324"/>
      <c r="K802" s="324"/>
      <c r="L802" s="324"/>
      <c r="M802" s="324"/>
      <c r="N802" s="324"/>
      <c r="O802" s="324"/>
      <c r="P802" s="324"/>
      <c r="Q802" s="324"/>
      <c r="R802" s="324"/>
      <c r="S802" s="324"/>
      <c r="T802" s="324"/>
      <c r="U802" s="324"/>
    </row>
    <row r="803" spans="6:21" x14ac:dyDescent="0.35">
      <c r="F803" s="324"/>
      <c r="G803" s="324"/>
      <c r="H803" s="324"/>
      <c r="I803" s="324"/>
      <c r="J803" s="324"/>
      <c r="K803" s="324"/>
      <c r="L803" s="324"/>
      <c r="M803" s="324"/>
      <c r="N803" s="324"/>
      <c r="O803" s="324"/>
      <c r="P803" s="324"/>
      <c r="Q803" s="324"/>
      <c r="R803" s="324"/>
      <c r="S803" s="324"/>
      <c r="T803" s="324"/>
      <c r="U803" s="324"/>
    </row>
    <row r="804" spans="6:21" x14ac:dyDescent="0.35">
      <c r="F804" s="324"/>
      <c r="G804" s="324"/>
      <c r="H804" s="324"/>
      <c r="I804" s="324"/>
      <c r="J804" s="324"/>
      <c r="K804" s="324"/>
      <c r="L804" s="324"/>
      <c r="M804" s="324"/>
      <c r="N804" s="324"/>
      <c r="O804" s="324"/>
      <c r="P804" s="324"/>
      <c r="Q804" s="324"/>
      <c r="R804" s="324"/>
      <c r="S804" s="324"/>
      <c r="T804" s="324"/>
      <c r="U804" s="324"/>
    </row>
    <row r="805" spans="6:21" x14ac:dyDescent="0.35">
      <c r="F805" s="324"/>
      <c r="G805" s="324"/>
      <c r="H805" s="324"/>
      <c r="I805" s="324"/>
      <c r="J805" s="324"/>
      <c r="K805" s="324"/>
      <c r="L805" s="324"/>
      <c r="M805" s="324"/>
      <c r="N805" s="324"/>
      <c r="O805" s="324"/>
      <c r="P805" s="324"/>
      <c r="Q805" s="324"/>
      <c r="R805" s="324"/>
      <c r="S805" s="324"/>
      <c r="T805" s="324"/>
      <c r="U805" s="324"/>
    </row>
    <row r="806" spans="6:21" x14ac:dyDescent="0.35">
      <c r="F806" s="324"/>
      <c r="G806" s="324"/>
      <c r="H806" s="324"/>
      <c r="I806" s="324"/>
      <c r="J806" s="324"/>
      <c r="K806" s="324"/>
      <c r="L806" s="324"/>
      <c r="M806" s="324"/>
      <c r="N806" s="324"/>
      <c r="O806" s="324"/>
      <c r="P806" s="324"/>
      <c r="Q806" s="324"/>
      <c r="R806" s="324"/>
      <c r="S806" s="324"/>
      <c r="T806" s="324"/>
      <c r="U806" s="324"/>
    </row>
    <row r="807" spans="6:21" x14ac:dyDescent="0.35">
      <c r="F807" s="324"/>
      <c r="G807" s="324"/>
      <c r="H807" s="324"/>
      <c r="I807" s="324"/>
      <c r="J807" s="324"/>
      <c r="K807" s="324"/>
      <c r="L807" s="324"/>
      <c r="M807" s="324"/>
      <c r="N807" s="324"/>
      <c r="O807" s="324"/>
      <c r="P807" s="324"/>
      <c r="Q807" s="324"/>
      <c r="R807" s="324"/>
      <c r="S807" s="324"/>
      <c r="T807" s="324"/>
      <c r="U807" s="324"/>
    </row>
    <row r="808" spans="6:21" x14ac:dyDescent="0.35">
      <c r="F808" s="324"/>
      <c r="G808" s="324"/>
      <c r="H808" s="324"/>
      <c r="I808" s="324"/>
      <c r="J808" s="324"/>
      <c r="K808" s="324"/>
      <c r="L808" s="324"/>
      <c r="M808" s="324"/>
      <c r="N808" s="324"/>
      <c r="O808" s="324"/>
      <c r="P808" s="324"/>
      <c r="Q808" s="324"/>
      <c r="R808" s="324"/>
      <c r="S808" s="324"/>
      <c r="T808" s="324"/>
      <c r="U808" s="324"/>
    </row>
    <row r="809" spans="6:21" x14ac:dyDescent="0.35">
      <c r="F809" s="324"/>
      <c r="G809" s="324"/>
      <c r="H809" s="324"/>
      <c r="I809" s="324"/>
      <c r="J809" s="324"/>
      <c r="K809" s="324"/>
      <c r="L809" s="324"/>
      <c r="M809" s="324"/>
      <c r="N809" s="324"/>
      <c r="O809" s="324"/>
      <c r="P809" s="324"/>
      <c r="Q809" s="324"/>
      <c r="R809" s="324"/>
      <c r="S809" s="324"/>
      <c r="T809" s="324"/>
      <c r="U809" s="324"/>
    </row>
    <row r="810" spans="6:21" x14ac:dyDescent="0.35">
      <c r="F810" s="324"/>
      <c r="G810" s="324"/>
      <c r="H810" s="324"/>
      <c r="I810" s="324"/>
      <c r="J810" s="324"/>
      <c r="K810" s="324"/>
      <c r="L810" s="324"/>
      <c r="M810" s="324"/>
      <c r="N810" s="324"/>
      <c r="O810" s="324"/>
      <c r="P810" s="324"/>
      <c r="Q810" s="324"/>
      <c r="R810" s="324"/>
      <c r="S810" s="324"/>
      <c r="T810" s="324"/>
      <c r="U810" s="324"/>
    </row>
    <row r="811" spans="6:21" x14ac:dyDescent="0.35">
      <c r="F811" s="324"/>
      <c r="G811" s="324"/>
      <c r="H811" s="324"/>
      <c r="I811" s="324"/>
      <c r="J811" s="324"/>
      <c r="K811" s="324"/>
      <c r="L811" s="324"/>
      <c r="M811" s="324"/>
      <c r="N811" s="324"/>
      <c r="O811" s="324"/>
      <c r="P811" s="324"/>
      <c r="Q811" s="324"/>
      <c r="R811" s="324"/>
      <c r="S811" s="324"/>
      <c r="T811" s="324"/>
      <c r="U811" s="324"/>
    </row>
    <row r="812" spans="6:21" x14ac:dyDescent="0.35">
      <c r="F812" s="324"/>
      <c r="G812" s="324"/>
      <c r="H812" s="324"/>
      <c r="I812" s="324"/>
      <c r="J812" s="324"/>
      <c r="K812" s="324"/>
      <c r="L812" s="324"/>
      <c r="M812" s="324"/>
      <c r="N812" s="324"/>
      <c r="O812" s="324"/>
      <c r="P812" s="324"/>
      <c r="Q812" s="324"/>
      <c r="R812" s="324"/>
      <c r="S812" s="324"/>
      <c r="T812" s="324"/>
      <c r="U812" s="324"/>
    </row>
    <row r="813" spans="6:21" x14ac:dyDescent="0.35">
      <c r="F813" s="324"/>
      <c r="G813" s="324"/>
      <c r="H813" s="324"/>
      <c r="I813" s="324"/>
      <c r="J813" s="324"/>
      <c r="K813" s="324"/>
      <c r="L813" s="324"/>
      <c r="M813" s="324"/>
      <c r="N813" s="324"/>
      <c r="O813" s="324"/>
      <c r="P813" s="324"/>
      <c r="Q813" s="324"/>
      <c r="R813" s="324"/>
      <c r="S813" s="324"/>
      <c r="T813" s="324"/>
      <c r="U813" s="324"/>
    </row>
    <row r="814" spans="6:21" x14ac:dyDescent="0.35">
      <c r="F814" s="324"/>
      <c r="G814" s="324"/>
      <c r="H814" s="324"/>
      <c r="I814" s="324"/>
      <c r="J814" s="324"/>
      <c r="K814" s="324"/>
      <c r="L814" s="324"/>
      <c r="M814" s="324"/>
      <c r="N814" s="324"/>
      <c r="O814" s="324"/>
      <c r="P814" s="324"/>
      <c r="Q814" s="324"/>
      <c r="R814" s="324"/>
      <c r="S814" s="324"/>
      <c r="T814" s="324"/>
      <c r="U814" s="324"/>
    </row>
    <row r="815" spans="6:21" x14ac:dyDescent="0.35">
      <c r="F815" s="324"/>
      <c r="G815" s="324"/>
      <c r="H815" s="324"/>
      <c r="I815" s="324"/>
      <c r="J815" s="324"/>
      <c r="K815" s="324"/>
      <c r="L815" s="324"/>
      <c r="M815" s="324"/>
      <c r="N815" s="324"/>
      <c r="O815" s="324"/>
      <c r="P815" s="324"/>
      <c r="Q815" s="324"/>
      <c r="R815" s="324"/>
      <c r="S815" s="324"/>
      <c r="T815" s="324"/>
      <c r="U815" s="324"/>
    </row>
    <row r="816" spans="6:21" x14ac:dyDescent="0.35">
      <c r="F816" s="324"/>
      <c r="G816" s="324"/>
      <c r="H816" s="324"/>
      <c r="I816" s="324"/>
      <c r="J816" s="324"/>
      <c r="K816" s="324"/>
      <c r="L816" s="324"/>
      <c r="M816" s="324"/>
      <c r="N816" s="324"/>
      <c r="O816" s="324"/>
      <c r="P816" s="324"/>
      <c r="Q816" s="324"/>
      <c r="R816" s="324"/>
      <c r="S816" s="324"/>
      <c r="T816" s="324"/>
      <c r="U816" s="324"/>
    </row>
    <row r="817" spans="6:21" x14ac:dyDescent="0.35">
      <c r="F817" s="324"/>
      <c r="G817" s="324"/>
      <c r="H817" s="324"/>
      <c r="I817" s="324"/>
      <c r="J817" s="324"/>
      <c r="K817" s="324"/>
      <c r="L817" s="324"/>
      <c r="M817" s="324"/>
      <c r="N817" s="324"/>
      <c r="O817" s="324"/>
      <c r="P817" s="324"/>
      <c r="Q817" s="324"/>
      <c r="R817" s="324"/>
      <c r="S817" s="324"/>
      <c r="T817" s="324"/>
      <c r="U817" s="324"/>
    </row>
    <row r="818" spans="6:21" x14ac:dyDescent="0.35">
      <c r="F818" s="324"/>
      <c r="G818" s="324"/>
      <c r="H818" s="324"/>
      <c r="I818" s="324"/>
      <c r="J818" s="324"/>
      <c r="K818" s="324"/>
      <c r="L818" s="324"/>
      <c r="M818" s="324"/>
      <c r="N818" s="324"/>
      <c r="O818" s="324"/>
      <c r="P818" s="324"/>
      <c r="Q818" s="324"/>
      <c r="R818" s="324"/>
      <c r="S818" s="324"/>
      <c r="T818" s="324"/>
      <c r="U818" s="324"/>
    </row>
    <row r="819" spans="6:21" x14ac:dyDescent="0.35">
      <c r="F819" s="324"/>
      <c r="G819" s="324"/>
      <c r="H819" s="324"/>
      <c r="I819" s="324"/>
      <c r="J819" s="324"/>
      <c r="K819" s="324"/>
      <c r="L819" s="324"/>
      <c r="M819" s="324"/>
      <c r="N819" s="324"/>
      <c r="O819" s="324"/>
      <c r="P819" s="324"/>
      <c r="Q819" s="324"/>
      <c r="R819" s="324"/>
      <c r="S819" s="324"/>
      <c r="T819" s="324"/>
      <c r="U819" s="324"/>
    </row>
    <row r="820" spans="6:21" x14ac:dyDescent="0.35">
      <c r="F820" s="324"/>
      <c r="G820" s="324"/>
      <c r="H820" s="324"/>
      <c r="I820" s="324"/>
      <c r="J820" s="324"/>
      <c r="K820" s="324"/>
      <c r="L820" s="324"/>
      <c r="M820" s="324"/>
      <c r="N820" s="324"/>
      <c r="O820" s="324"/>
      <c r="P820" s="324"/>
      <c r="Q820" s="324"/>
      <c r="R820" s="324"/>
      <c r="S820" s="324"/>
      <c r="T820" s="324"/>
      <c r="U820" s="324"/>
    </row>
    <row r="821" spans="6:21" x14ac:dyDescent="0.35">
      <c r="F821" s="324"/>
      <c r="G821" s="324"/>
      <c r="H821" s="324"/>
      <c r="I821" s="324"/>
      <c r="J821" s="324"/>
      <c r="K821" s="324"/>
      <c r="L821" s="324"/>
      <c r="M821" s="324"/>
      <c r="N821" s="324"/>
      <c r="O821" s="324"/>
      <c r="P821" s="324"/>
      <c r="Q821" s="324"/>
      <c r="R821" s="324"/>
      <c r="S821" s="324"/>
      <c r="T821" s="324"/>
      <c r="U821" s="324"/>
    </row>
    <row r="822" spans="6:21" x14ac:dyDescent="0.35">
      <c r="F822" s="324"/>
      <c r="G822" s="324"/>
      <c r="H822" s="324"/>
      <c r="I822" s="324"/>
      <c r="J822" s="324"/>
      <c r="K822" s="324"/>
      <c r="L822" s="324"/>
      <c r="M822" s="324"/>
      <c r="N822" s="324"/>
      <c r="O822" s="324"/>
      <c r="P822" s="324"/>
      <c r="Q822" s="324"/>
      <c r="R822" s="324"/>
      <c r="S822" s="324"/>
      <c r="T822" s="324"/>
      <c r="U822" s="324"/>
    </row>
    <row r="823" spans="6:21" x14ac:dyDescent="0.35">
      <c r="F823" s="324"/>
      <c r="G823" s="324"/>
      <c r="H823" s="324"/>
      <c r="I823" s="324"/>
      <c r="J823" s="324"/>
      <c r="K823" s="324"/>
      <c r="L823" s="324"/>
      <c r="M823" s="324"/>
      <c r="N823" s="324"/>
      <c r="O823" s="324"/>
      <c r="P823" s="324"/>
      <c r="Q823" s="324"/>
      <c r="R823" s="324"/>
      <c r="S823" s="324"/>
      <c r="T823" s="324"/>
      <c r="U823" s="324"/>
    </row>
    <row r="824" spans="6:21" x14ac:dyDescent="0.35">
      <c r="F824" s="324"/>
      <c r="G824" s="324"/>
      <c r="H824" s="324"/>
      <c r="I824" s="324"/>
      <c r="J824" s="324"/>
      <c r="K824" s="324"/>
      <c r="L824" s="324"/>
      <c r="M824" s="324"/>
      <c r="N824" s="324"/>
      <c r="O824" s="324"/>
      <c r="P824" s="324"/>
      <c r="Q824" s="324"/>
      <c r="R824" s="324"/>
      <c r="S824" s="324"/>
      <c r="T824" s="324"/>
      <c r="U824" s="324"/>
    </row>
    <row r="825" spans="6:21" x14ac:dyDescent="0.35">
      <c r="F825" s="324"/>
      <c r="G825" s="324"/>
      <c r="H825" s="324"/>
      <c r="I825" s="324"/>
      <c r="J825" s="324"/>
      <c r="K825" s="324"/>
      <c r="L825" s="324"/>
      <c r="M825" s="324"/>
      <c r="N825" s="324"/>
      <c r="O825" s="324"/>
      <c r="P825" s="324"/>
      <c r="Q825" s="324"/>
      <c r="R825" s="324"/>
      <c r="S825" s="324"/>
      <c r="T825" s="324"/>
      <c r="U825" s="324"/>
    </row>
    <row r="826" spans="6:21" x14ac:dyDescent="0.35">
      <c r="F826" s="324"/>
      <c r="G826" s="324"/>
      <c r="H826" s="324"/>
      <c r="I826" s="324"/>
      <c r="J826" s="324"/>
      <c r="K826" s="324"/>
      <c r="L826" s="324"/>
      <c r="M826" s="324"/>
      <c r="N826" s="324"/>
      <c r="O826" s="324"/>
      <c r="P826" s="324"/>
      <c r="Q826" s="324"/>
      <c r="R826" s="324"/>
      <c r="S826" s="324"/>
      <c r="T826" s="324"/>
      <c r="U826" s="324"/>
    </row>
    <row r="827" spans="6:21" x14ac:dyDescent="0.35">
      <c r="F827" s="324"/>
      <c r="G827" s="324"/>
      <c r="H827" s="324"/>
      <c r="I827" s="324"/>
      <c r="J827" s="324"/>
      <c r="K827" s="324"/>
      <c r="L827" s="324"/>
      <c r="M827" s="324"/>
      <c r="N827" s="324"/>
      <c r="O827" s="324"/>
      <c r="P827" s="324"/>
      <c r="Q827" s="324"/>
      <c r="R827" s="324"/>
      <c r="S827" s="324"/>
      <c r="T827" s="324"/>
      <c r="U827" s="324"/>
    </row>
    <row r="828" spans="6:21" x14ac:dyDescent="0.35">
      <c r="F828" s="324"/>
      <c r="G828" s="324"/>
      <c r="H828" s="324"/>
      <c r="I828" s="324"/>
      <c r="J828" s="324"/>
      <c r="K828" s="324"/>
      <c r="L828" s="324"/>
      <c r="M828" s="324"/>
      <c r="N828" s="324"/>
      <c r="O828" s="324"/>
      <c r="P828" s="324"/>
      <c r="Q828" s="324"/>
      <c r="R828" s="324"/>
      <c r="S828" s="324"/>
      <c r="T828" s="324"/>
      <c r="U828" s="324"/>
    </row>
    <row r="829" spans="6:21" x14ac:dyDescent="0.35">
      <c r="F829" s="324"/>
      <c r="G829" s="324"/>
      <c r="H829" s="324"/>
      <c r="I829" s="324"/>
      <c r="J829" s="324"/>
      <c r="K829" s="324"/>
      <c r="L829" s="324"/>
      <c r="M829" s="324"/>
      <c r="N829" s="324"/>
      <c r="O829" s="324"/>
      <c r="P829" s="324"/>
      <c r="Q829" s="324"/>
      <c r="R829" s="324"/>
      <c r="S829" s="324"/>
      <c r="T829" s="324"/>
      <c r="U829" s="324"/>
    </row>
    <row r="830" spans="6:21" x14ac:dyDescent="0.35">
      <c r="F830" s="324"/>
      <c r="G830" s="324"/>
      <c r="H830" s="324"/>
      <c r="I830" s="324"/>
      <c r="J830" s="324"/>
      <c r="K830" s="324"/>
      <c r="L830" s="324"/>
      <c r="M830" s="324"/>
      <c r="N830" s="324"/>
      <c r="O830" s="324"/>
      <c r="P830" s="324"/>
      <c r="Q830" s="324"/>
      <c r="R830" s="324"/>
      <c r="S830" s="324"/>
      <c r="T830" s="324"/>
      <c r="U830" s="324"/>
    </row>
    <row r="831" spans="6:21" x14ac:dyDescent="0.35">
      <c r="F831" s="324"/>
      <c r="G831" s="324"/>
      <c r="H831" s="324"/>
      <c r="I831" s="324"/>
      <c r="J831" s="324"/>
      <c r="K831" s="324"/>
      <c r="L831" s="324"/>
      <c r="M831" s="324"/>
      <c r="N831" s="324"/>
      <c r="O831" s="324"/>
      <c r="P831" s="324"/>
      <c r="Q831" s="324"/>
      <c r="R831" s="324"/>
      <c r="S831" s="324"/>
      <c r="T831" s="324"/>
      <c r="U831" s="324"/>
    </row>
    <row r="832" spans="6:21" x14ac:dyDescent="0.35">
      <c r="F832" s="324"/>
      <c r="G832" s="324"/>
      <c r="H832" s="324"/>
      <c r="I832" s="324"/>
      <c r="J832" s="324"/>
      <c r="K832" s="324"/>
      <c r="L832" s="324"/>
      <c r="M832" s="324"/>
      <c r="N832" s="324"/>
      <c r="O832" s="324"/>
      <c r="P832" s="324"/>
      <c r="Q832" s="324"/>
      <c r="R832" s="324"/>
      <c r="S832" s="324"/>
      <c r="T832" s="324"/>
      <c r="U832" s="324"/>
    </row>
    <row r="833" spans="6:21" x14ac:dyDescent="0.35">
      <c r="F833" s="324"/>
      <c r="G833" s="324"/>
      <c r="H833" s="324"/>
      <c r="I833" s="324"/>
      <c r="J833" s="324"/>
      <c r="K833" s="324"/>
      <c r="L833" s="324"/>
      <c r="M833" s="324"/>
      <c r="N833" s="324"/>
      <c r="O833" s="324"/>
      <c r="P833" s="324"/>
      <c r="Q833" s="324"/>
      <c r="R833" s="324"/>
      <c r="S833" s="324"/>
      <c r="T833" s="324"/>
      <c r="U833" s="324"/>
    </row>
    <row r="834" spans="6:21" x14ac:dyDescent="0.35">
      <c r="F834" s="324"/>
      <c r="G834" s="324"/>
      <c r="H834" s="324"/>
      <c r="I834" s="324"/>
      <c r="J834" s="324"/>
      <c r="K834" s="324"/>
      <c r="L834" s="324"/>
      <c r="M834" s="324"/>
      <c r="N834" s="324"/>
      <c r="O834" s="324"/>
      <c r="P834" s="324"/>
      <c r="Q834" s="324"/>
      <c r="R834" s="324"/>
      <c r="S834" s="324"/>
      <c r="T834" s="324"/>
      <c r="U834" s="324"/>
    </row>
    <row r="835" spans="6:21" x14ac:dyDescent="0.35">
      <c r="F835" s="324"/>
      <c r="G835" s="324"/>
      <c r="H835" s="324"/>
      <c r="I835" s="324"/>
      <c r="J835" s="324"/>
      <c r="K835" s="324"/>
      <c r="L835" s="324"/>
      <c r="M835" s="324"/>
      <c r="N835" s="324"/>
      <c r="O835" s="324"/>
      <c r="P835" s="324"/>
      <c r="Q835" s="324"/>
      <c r="R835" s="324"/>
      <c r="S835" s="324"/>
      <c r="T835" s="324"/>
      <c r="U835" s="324"/>
    </row>
    <row r="836" spans="6:21" x14ac:dyDescent="0.35">
      <c r="F836" s="324"/>
      <c r="G836" s="324"/>
      <c r="H836" s="324"/>
      <c r="I836" s="324"/>
      <c r="J836" s="324"/>
      <c r="K836" s="324"/>
      <c r="L836" s="324"/>
      <c r="M836" s="324"/>
      <c r="N836" s="324"/>
      <c r="O836" s="324"/>
      <c r="P836" s="324"/>
      <c r="Q836" s="324"/>
      <c r="R836" s="324"/>
      <c r="S836" s="324"/>
      <c r="T836" s="324"/>
      <c r="U836" s="324"/>
    </row>
    <row r="837" spans="6:21" x14ac:dyDescent="0.35">
      <c r="F837" s="324"/>
      <c r="G837" s="324"/>
      <c r="H837" s="324"/>
      <c r="I837" s="324"/>
      <c r="J837" s="324"/>
      <c r="K837" s="324"/>
      <c r="L837" s="324"/>
      <c r="M837" s="324"/>
      <c r="N837" s="324"/>
      <c r="O837" s="324"/>
      <c r="P837" s="324"/>
      <c r="Q837" s="324"/>
      <c r="R837" s="324"/>
      <c r="S837" s="324"/>
      <c r="T837" s="324"/>
      <c r="U837" s="324"/>
    </row>
    <row r="838" spans="6:21" x14ac:dyDescent="0.35">
      <c r="F838" s="324"/>
      <c r="G838" s="324"/>
      <c r="H838" s="324"/>
      <c r="I838" s="324"/>
      <c r="J838" s="324"/>
      <c r="K838" s="324"/>
      <c r="L838" s="324"/>
      <c r="M838" s="324"/>
      <c r="N838" s="324"/>
      <c r="O838" s="324"/>
      <c r="P838" s="324"/>
      <c r="Q838" s="324"/>
      <c r="R838" s="324"/>
      <c r="S838" s="324"/>
      <c r="T838" s="324"/>
      <c r="U838" s="324"/>
    </row>
    <row r="839" spans="6:21" x14ac:dyDescent="0.35">
      <c r="F839" s="324"/>
      <c r="G839" s="324"/>
      <c r="H839" s="324"/>
      <c r="I839" s="324"/>
      <c r="J839" s="324"/>
      <c r="K839" s="324"/>
      <c r="L839" s="324"/>
      <c r="M839" s="324"/>
      <c r="N839" s="324"/>
      <c r="O839" s="324"/>
      <c r="P839" s="324"/>
      <c r="Q839" s="324"/>
      <c r="R839" s="324"/>
      <c r="S839" s="324"/>
      <c r="T839" s="324"/>
      <c r="U839" s="324"/>
    </row>
    <row r="840" spans="6:21" x14ac:dyDescent="0.35">
      <c r="F840" s="324"/>
      <c r="G840" s="324"/>
      <c r="H840" s="324"/>
      <c r="I840" s="324"/>
      <c r="J840" s="324"/>
      <c r="K840" s="324"/>
      <c r="L840" s="324"/>
      <c r="M840" s="324"/>
      <c r="N840" s="324"/>
      <c r="O840" s="324"/>
      <c r="P840" s="324"/>
      <c r="Q840" s="324"/>
      <c r="R840" s="324"/>
      <c r="S840" s="324"/>
      <c r="T840" s="324"/>
      <c r="U840" s="324"/>
    </row>
    <row r="841" spans="6:21" x14ac:dyDescent="0.35">
      <c r="F841" s="324"/>
      <c r="G841" s="324"/>
      <c r="H841" s="324"/>
      <c r="I841" s="324"/>
      <c r="J841" s="324"/>
      <c r="K841" s="324"/>
      <c r="L841" s="324"/>
      <c r="M841" s="324"/>
      <c r="N841" s="324"/>
      <c r="O841" s="324"/>
      <c r="P841" s="324"/>
      <c r="Q841" s="324"/>
      <c r="R841" s="324"/>
      <c r="S841" s="324"/>
      <c r="T841" s="324"/>
      <c r="U841" s="324"/>
    </row>
    <row r="842" spans="6:21" x14ac:dyDescent="0.35">
      <c r="F842" s="324"/>
      <c r="G842" s="324"/>
      <c r="H842" s="324"/>
      <c r="I842" s="324"/>
      <c r="J842" s="324"/>
      <c r="K842" s="324"/>
      <c r="L842" s="324"/>
      <c r="M842" s="324"/>
      <c r="N842" s="324"/>
      <c r="O842" s="324"/>
      <c r="P842" s="324"/>
      <c r="Q842" s="324"/>
      <c r="R842" s="324"/>
      <c r="S842" s="324"/>
      <c r="T842" s="324"/>
      <c r="U842" s="324"/>
    </row>
    <row r="843" spans="6:21" x14ac:dyDescent="0.35">
      <c r="F843" s="324"/>
      <c r="G843" s="324"/>
      <c r="H843" s="324"/>
      <c r="I843" s="324"/>
      <c r="J843" s="324"/>
      <c r="K843" s="324"/>
      <c r="L843" s="324"/>
      <c r="M843" s="324"/>
      <c r="N843" s="324"/>
      <c r="O843" s="324"/>
      <c r="P843" s="324"/>
      <c r="Q843" s="324"/>
      <c r="R843" s="324"/>
      <c r="S843" s="324"/>
      <c r="T843" s="324"/>
      <c r="U843" s="324"/>
    </row>
    <row r="844" spans="6:21" x14ac:dyDescent="0.35">
      <c r="F844" s="324"/>
      <c r="G844" s="324"/>
      <c r="H844" s="324"/>
      <c r="I844" s="324"/>
      <c r="J844" s="324"/>
      <c r="K844" s="324"/>
      <c r="L844" s="324"/>
      <c r="M844" s="324"/>
      <c r="N844" s="324"/>
      <c r="O844" s="324"/>
      <c r="P844" s="324"/>
      <c r="Q844" s="324"/>
      <c r="R844" s="324"/>
      <c r="S844" s="324"/>
      <c r="T844" s="324"/>
      <c r="U844" s="324"/>
    </row>
    <row r="845" spans="6:21" x14ac:dyDescent="0.35">
      <c r="F845" s="324"/>
      <c r="G845" s="324"/>
      <c r="H845" s="324"/>
      <c r="I845" s="324"/>
      <c r="J845" s="324"/>
      <c r="K845" s="324"/>
      <c r="L845" s="324"/>
      <c r="M845" s="324"/>
      <c r="N845" s="324"/>
      <c r="O845" s="324"/>
      <c r="P845" s="324"/>
      <c r="Q845" s="324"/>
      <c r="R845" s="324"/>
      <c r="S845" s="324"/>
      <c r="T845" s="324"/>
      <c r="U845" s="324"/>
    </row>
    <row r="846" spans="6:21" x14ac:dyDescent="0.35">
      <c r="F846" s="324"/>
      <c r="G846" s="324"/>
      <c r="H846" s="324"/>
      <c r="I846" s="324"/>
      <c r="J846" s="324"/>
      <c r="K846" s="324"/>
      <c r="L846" s="324"/>
      <c r="M846" s="324"/>
      <c r="N846" s="324"/>
      <c r="O846" s="324"/>
      <c r="P846" s="324"/>
      <c r="Q846" s="324"/>
      <c r="R846" s="324"/>
      <c r="S846" s="324"/>
      <c r="T846" s="324"/>
      <c r="U846" s="324"/>
    </row>
    <row r="847" spans="6:21" x14ac:dyDescent="0.35">
      <c r="F847" s="324"/>
      <c r="G847" s="324"/>
      <c r="H847" s="324"/>
      <c r="I847" s="324"/>
      <c r="J847" s="324"/>
      <c r="K847" s="324"/>
      <c r="L847" s="324"/>
      <c r="M847" s="324"/>
      <c r="N847" s="324"/>
      <c r="O847" s="324"/>
      <c r="P847" s="324"/>
      <c r="Q847" s="324"/>
      <c r="R847" s="324"/>
      <c r="S847" s="324"/>
      <c r="T847" s="324"/>
      <c r="U847" s="324"/>
    </row>
    <row r="848" spans="6:21" x14ac:dyDescent="0.35">
      <c r="F848" s="324"/>
      <c r="G848" s="324"/>
      <c r="H848" s="324"/>
      <c r="I848" s="324"/>
      <c r="J848" s="324"/>
      <c r="K848" s="324"/>
      <c r="L848" s="324"/>
      <c r="M848" s="324"/>
      <c r="N848" s="324"/>
      <c r="O848" s="324"/>
      <c r="P848" s="324"/>
      <c r="Q848" s="324"/>
      <c r="R848" s="324"/>
      <c r="S848" s="324"/>
      <c r="T848" s="324"/>
      <c r="U848" s="324"/>
    </row>
    <row r="849" spans="6:21" x14ac:dyDescent="0.35">
      <c r="F849" s="324"/>
      <c r="G849" s="324"/>
      <c r="H849" s="324"/>
      <c r="I849" s="324"/>
      <c r="J849" s="324"/>
      <c r="K849" s="324"/>
      <c r="L849" s="324"/>
      <c r="M849" s="324"/>
      <c r="N849" s="324"/>
      <c r="O849" s="324"/>
      <c r="P849" s="324"/>
      <c r="Q849" s="324"/>
      <c r="R849" s="324"/>
      <c r="S849" s="324"/>
      <c r="T849" s="324"/>
      <c r="U849" s="324"/>
    </row>
    <row r="850" spans="6:21" x14ac:dyDescent="0.35">
      <c r="F850" s="324"/>
      <c r="G850" s="324"/>
      <c r="H850" s="324"/>
      <c r="I850" s="324"/>
      <c r="J850" s="324"/>
      <c r="K850" s="324"/>
      <c r="L850" s="324"/>
      <c r="M850" s="324"/>
      <c r="N850" s="324"/>
      <c r="O850" s="324"/>
      <c r="P850" s="324"/>
      <c r="Q850" s="324"/>
      <c r="R850" s="324"/>
      <c r="S850" s="324"/>
      <c r="T850" s="324"/>
      <c r="U850" s="324"/>
    </row>
    <row r="851" spans="6:21" x14ac:dyDescent="0.35">
      <c r="F851" s="324"/>
      <c r="G851" s="324"/>
      <c r="H851" s="324"/>
      <c r="I851" s="324"/>
      <c r="J851" s="324"/>
      <c r="K851" s="324"/>
      <c r="L851" s="324"/>
      <c r="M851" s="324"/>
      <c r="N851" s="324"/>
      <c r="O851" s="324"/>
      <c r="P851" s="324"/>
      <c r="Q851" s="324"/>
      <c r="R851" s="324"/>
      <c r="S851" s="324"/>
      <c r="T851" s="324"/>
      <c r="U851" s="324"/>
    </row>
    <row r="852" spans="6:21" x14ac:dyDescent="0.35">
      <c r="F852" s="324"/>
      <c r="G852" s="324"/>
      <c r="H852" s="324"/>
      <c r="I852" s="324"/>
      <c r="J852" s="324"/>
      <c r="K852" s="324"/>
      <c r="L852" s="324"/>
      <c r="M852" s="324"/>
      <c r="N852" s="324"/>
      <c r="O852" s="324"/>
      <c r="P852" s="324"/>
      <c r="Q852" s="324"/>
      <c r="R852" s="324"/>
      <c r="S852" s="324"/>
      <c r="T852" s="324"/>
      <c r="U852" s="324"/>
    </row>
    <row r="853" spans="6:21" x14ac:dyDescent="0.35">
      <c r="F853" s="324"/>
      <c r="G853" s="324"/>
      <c r="H853" s="324"/>
      <c r="I853" s="324"/>
      <c r="J853" s="324"/>
      <c r="K853" s="324"/>
      <c r="L853" s="324"/>
      <c r="M853" s="324"/>
      <c r="N853" s="324"/>
      <c r="O853" s="324"/>
      <c r="P853" s="324"/>
      <c r="Q853" s="324"/>
      <c r="R853" s="324"/>
      <c r="S853" s="324"/>
      <c r="T853" s="324"/>
      <c r="U853" s="324"/>
    </row>
    <row r="854" spans="6:21" x14ac:dyDescent="0.35">
      <c r="F854" s="324"/>
      <c r="G854" s="324"/>
      <c r="H854" s="324"/>
      <c r="I854" s="324"/>
      <c r="J854" s="324"/>
      <c r="K854" s="324"/>
      <c r="L854" s="324"/>
      <c r="M854" s="324"/>
      <c r="N854" s="324"/>
      <c r="O854" s="324"/>
      <c r="P854" s="324"/>
      <c r="Q854" s="324"/>
      <c r="R854" s="324"/>
      <c r="S854" s="324"/>
      <c r="T854" s="324"/>
      <c r="U854" s="324"/>
    </row>
    <row r="855" spans="6:21" x14ac:dyDescent="0.35">
      <c r="F855" s="324"/>
      <c r="G855" s="324"/>
      <c r="H855" s="324"/>
      <c r="I855" s="324"/>
      <c r="J855" s="324"/>
      <c r="K855" s="324"/>
      <c r="L855" s="324"/>
      <c r="M855" s="324"/>
      <c r="N855" s="324"/>
      <c r="O855" s="324"/>
      <c r="P855" s="324"/>
      <c r="Q855" s="324"/>
      <c r="R855" s="324"/>
      <c r="S855" s="324"/>
      <c r="T855" s="324"/>
      <c r="U855" s="324"/>
    </row>
    <row r="856" spans="6:21" x14ac:dyDescent="0.35">
      <c r="F856" s="324"/>
      <c r="G856" s="324"/>
      <c r="H856" s="324"/>
      <c r="I856" s="324"/>
      <c r="J856" s="324"/>
      <c r="K856" s="324"/>
      <c r="L856" s="324"/>
      <c r="M856" s="324"/>
      <c r="N856" s="324"/>
      <c r="O856" s="324"/>
      <c r="P856" s="324"/>
      <c r="Q856" s="324"/>
      <c r="R856" s="324"/>
      <c r="S856" s="324"/>
      <c r="T856" s="324"/>
      <c r="U856" s="324"/>
    </row>
    <row r="857" spans="6:21" x14ac:dyDescent="0.35">
      <c r="F857" s="324"/>
      <c r="G857" s="324"/>
      <c r="H857" s="324"/>
      <c r="I857" s="324"/>
      <c r="J857" s="324"/>
      <c r="K857" s="324"/>
      <c r="L857" s="324"/>
      <c r="M857" s="324"/>
      <c r="N857" s="324"/>
      <c r="O857" s="324"/>
      <c r="P857" s="324"/>
      <c r="Q857" s="324"/>
      <c r="R857" s="324"/>
      <c r="S857" s="324"/>
      <c r="T857" s="324"/>
      <c r="U857" s="324"/>
    </row>
    <row r="858" spans="6:21" x14ac:dyDescent="0.35">
      <c r="F858" s="324"/>
      <c r="G858" s="324"/>
      <c r="H858" s="324"/>
      <c r="I858" s="324"/>
      <c r="J858" s="324"/>
      <c r="K858" s="324"/>
      <c r="L858" s="324"/>
      <c r="M858" s="324"/>
      <c r="N858" s="324"/>
      <c r="O858" s="324"/>
      <c r="P858" s="324"/>
      <c r="Q858" s="324"/>
      <c r="R858" s="324"/>
      <c r="S858" s="324"/>
      <c r="T858" s="324"/>
      <c r="U858" s="324"/>
    </row>
    <row r="859" spans="6:21" x14ac:dyDescent="0.35">
      <c r="F859" s="324"/>
      <c r="G859" s="324"/>
      <c r="H859" s="324"/>
      <c r="I859" s="324"/>
      <c r="J859" s="324"/>
      <c r="K859" s="324"/>
      <c r="L859" s="324"/>
      <c r="M859" s="324"/>
      <c r="N859" s="324"/>
      <c r="O859" s="324"/>
      <c r="P859" s="324"/>
      <c r="Q859" s="324"/>
      <c r="R859" s="324"/>
      <c r="S859" s="324"/>
      <c r="T859" s="324"/>
      <c r="U859" s="324"/>
    </row>
    <row r="860" spans="6:21" x14ac:dyDescent="0.35">
      <c r="F860" s="324"/>
      <c r="G860" s="324"/>
      <c r="H860" s="324"/>
      <c r="I860" s="324"/>
      <c r="J860" s="324"/>
      <c r="K860" s="324"/>
      <c r="L860" s="324"/>
      <c r="M860" s="324"/>
      <c r="N860" s="324"/>
      <c r="O860" s="324"/>
      <c r="P860" s="324"/>
      <c r="Q860" s="324"/>
      <c r="R860" s="324"/>
      <c r="S860" s="324"/>
      <c r="T860" s="324"/>
      <c r="U860" s="324"/>
    </row>
    <row r="861" spans="6:21" x14ac:dyDescent="0.35">
      <c r="F861" s="324"/>
      <c r="G861" s="324"/>
      <c r="H861" s="324"/>
      <c r="I861" s="324"/>
      <c r="J861" s="324"/>
      <c r="K861" s="324"/>
      <c r="L861" s="324"/>
      <c r="M861" s="324"/>
      <c r="N861" s="324"/>
      <c r="O861" s="324"/>
      <c r="P861" s="324"/>
      <c r="Q861" s="324"/>
      <c r="R861" s="324"/>
      <c r="S861" s="324"/>
      <c r="T861" s="324"/>
      <c r="U861" s="324"/>
    </row>
    <row r="862" spans="6:21" x14ac:dyDescent="0.35">
      <c r="F862" s="324"/>
      <c r="G862" s="324"/>
      <c r="H862" s="324"/>
      <c r="I862" s="324"/>
      <c r="J862" s="324"/>
      <c r="K862" s="324"/>
      <c r="L862" s="324"/>
      <c r="M862" s="324"/>
      <c r="N862" s="324"/>
      <c r="O862" s="324"/>
      <c r="P862" s="324"/>
      <c r="Q862" s="324"/>
      <c r="R862" s="324"/>
      <c r="S862" s="324"/>
      <c r="T862" s="324"/>
      <c r="U862" s="324"/>
    </row>
    <row r="863" spans="6:21" x14ac:dyDescent="0.35">
      <c r="F863" s="324"/>
      <c r="G863" s="324"/>
      <c r="H863" s="324"/>
      <c r="I863" s="324"/>
      <c r="J863" s="324"/>
      <c r="K863" s="324"/>
      <c r="L863" s="324"/>
      <c r="M863" s="324"/>
      <c r="N863" s="324"/>
      <c r="O863" s="324"/>
      <c r="P863" s="324"/>
      <c r="Q863" s="324"/>
      <c r="R863" s="324"/>
      <c r="S863" s="324"/>
      <c r="T863" s="324"/>
      <c r="U863" s="324"/>
    </row>
    <row r="864" spans="6:21" x14ac:dyDescent="0.35">
      <c r="F864" s="324"/>
      <c r="G864" s="324"/>
      <c r="H864" s="324"/>
      <c r="I864" s="324"/>
      <c r="J864" s="324"/>
      <c r="K864" s="324"/>
      <c r="L864" s="324"/>
      <c r="M864" s="324"/>
      <c r="N864" s="324"/>
      <c r="O864" s="324"/>
      <c r="P864" s="324"/>
      <c r="Q864" s="324"/>
      <c r="R864" s="324"/>
      <c r="S864" s="324"/>
      <c r="T864" s="324"/>
      <c r="U864" s="324"/>
    </row>
    <row r="865" spans="6:21" x14ac:dyDescent="0.35">
      <c r="F865" s="324"/>
      <c r="G865" s="324"/>
      <c r="H865" s="324"/>
      <c r="I865" s="324"/>
      <c r="J865" s="324"/>
      <c r="K865" s="324"/>
      <c r="L865" s="324"/>
      <c r="M865" s="324"/>
      <c r="N865" s="324"/>
      <c r="O865" s="324"/>
      <c r="P865" s="324"/>
      <c r="Q865" s="324"/>
      <c r="R865" s="324"/>
      <c r="S865" s="324"/>
      <c r="T865" s="324"/>
      <c r="U865" s="324"/>
    </row>
    <row r="866" spans="6:21" x14ac:dyDescent="0.35">
      <c r="F866" s="324"/>
      <c r="G866" s="324"/>
      <c r="H866" s="324"/>
      <c r="I866" s="324"/>
      <c r="J866" s="324"/>
      <c r="K866" s="324"/>
      <c r="L866" s="324"/>
      <c r="M866" s="324"/>
      <c r="N866" s="324"/>
      <c r="O866" s="324"/>
      <c r="P866" s="324"/>
      <c r="Q866" s="324"/>
      <c r="R866" s="324"/>
      <c r="S866" s="324"/>
      <c r="T866" s="324"/>
      <c r="U866" s="324"/>
    </row>
    <row r="867" spans="6:21" x14ac:dyDescent="0.35">
      <c r="F867" s="324"/>
      <c r="G867" s="324"/>
      <c r="H867" s="324"/>
      <c r="I867" s="324"/>
      <c r="J867" s="324"/>
      <c r="K867" s="324"/>
      <c r="L867" s="324"/>
      <c r="M867" s="324"/>
      <c r="N867" s="324"/>
      <c r="O867" s="324"/>
      <c r="P867" s="324"/>
      <c r="Q867" s="324"/>
      <c r="R867" s="324"/>
      <c r="S867" s="324"/>
      <c r="T867" s="324"/>
      <c r="U867" s="324"/>
    </row>
    <row r="868" spans="6:21" x14ac:dyDescent="0.35">
      <c r="F868" s="324"/>
      <c r="G868" s="324"/>
      <c r="H868" s="324"/>
      <c r="I868" s="324"/>
      <c r="J868" s="324"/>
      <c r="K868" s="324"/>
      <c r="L868" s="324"/>
      <c r="M868" s="324"/>
      <c r="N868" s="324"/>
      <c r="O868" s="324"/>
      <c r="P868" s="324"/>
      <c r="Q868" s="324"/>
      <c r="R868" s="324"/>
      <c r="S868" s="324"/>
      <c r="T868" s="324"/>
      <c r="U868" s="324"/>
    </row>
    <row r="869" spans="6:21" x14ac:dyDescent="0.35">
      <c r="F869" s="324"/>
      <c r="G869" s="324"/>
      <c r="H869" s="324"/>
      <c r="I869" s="324"/>
      <c r="J869" s="324"/>
      <c r="K869" s="324"/>
      <c r="L869" s="324"/>
      <c r="M869" s="324"/>
      <c r="N869" s="324"/>
      <c r="O869" s="324"/>
      <c r="P869" s="324"/>
      <c r="Q869" s="324"/>
      <c r="R869" s="324"/>
      <c r="S869" s="324"/>
      <c r="T869" s="324"/>
      <c r="U869" s="324"/>
    </row>
    <row r="870" spans="6:21" x14ac:dyDescent="0.35">
      <c r="F870" s="324"/>
      <c r="G870" s="324"/>
      <c r="H870" s="324"/>
      <c r="I870" s="324"/>
      <c r="J870" s="324"/>
      <c r="K870" s="324"/>
      <c r="L870" s="324"/>
      <c r="M870" s="324"/>
      <c r="N870" s="324"/>
      <c r="O870" s="324"/>
      <c r="P870" s="324"/>
      <c r="Q870" s="324"/>
      <c r="R870" s="324"/>
      <c r="S870" s="324"/>
      <c r="T870" s="324"/>
      <c r="U870" s="324"/>
    </row>
    <row r="871" spans="6:21" x14ac:dyDescent="0.35">
      <c r="F871" s="324"/>
      <c r="G871" s="324"/>
      <c r="H871" s="324"/>
      <c r="I871" s="324"/>
      <c r="J871" s="324"/>
      <c r="K871" s="324"/>
      <c r="L871" s="324"/>
      <c r="M871" s="324"/>
      <c r="N871" s="324"/>
      <c r="O871" s="324"/>
      <c r="P871" s="324"/>
      <c r="Q871" s="324"/>
      <c r="R871" s="324"/>
      <c r="S871" s="324"/>
      <c r="T871" s="324"/>
      <c r="U871" s="324"/>
    </row>
    <row r="872" spans="6:21" x14ac:dyDescent="0.35">
      <c r="F872" s="324"/>
      <c r="G872" s="324"/>
      <c r="H872" s="324"/>
      <c r="I872" s="324"/>
      <c r="J872" s="324"/>
      <c r="K872" s="324"/>
      <c r="L872" s="324"/>
      <c r="M872" s="324"/>
      <c r="N872" s="324"/>
      <c r="O872" s="324"/>
      <c r="P872" s="324"/>
      <c r="Q872" s="324"/>
      <c r="R872" s="324"/>
      <c r="S872" s="324"/>
      <c r="T872" s="324"/>
      <c r="U872" s="324"/>
    </row>
    <row r="873" spans="6:21" x14ac:dyDescent="0.35">
      <c r="F873" s="324"/>
      <c r="G873" s="324"/>
      <c r="H873" s="324"/>
      <c r="I873" s="324"/>
      <c r="J873" s="324"/>
      <c r="K873" s="324"/>
      <c r="L873" s="324"/>
      <c r="M873" s="324"/>
      <c r="N873" s="324"/>
      <c r="O873" s="324"/>
      <c r="P873" s="324"/>
      <c r="Q873" s="324"/>
      <c r="R873" s="324"/>
      <c r="S873" s="324"/>
      <c r="T873" s="324"/>
      <c r="U873" s="324"/>
    </row>
    <row r="874" spans="6:21" x14ac:dyDescent="0.35">
      <c r="F874" s="324"/>
      <c r="G874" s="324"/>
      <c r="H874" s="324"/>
      <c r="I874" s="324"/>
      <c r="J874" s="324"/>
      <c r="K874" s="324"/>
      <c r="L874" s="324"/>
      <c r="M874" s="324"/>
      <c r="N874" s="324"/>
      <c r="O874" s="324"/>
      <c r="P874" s="324"/>
      <c r="Q874" s="324"/>
      <c r="R874" s="324"/>
      <c r="S874" s="324"/>
      <c r="T874" s="324"/>
      <c r="U874" s="324"/>
    </row>
    <row r="875" spans="6:21" x14ac:dyDescent="0.35">
      <c r="F875" s="324"/>
      <c r="G875" s="324"/>
      <c r="H875" s="324"/>
      <c r="I875" s="324"/>
      <c r="J875" s="324"/>
      <c r="K875" s="324"/>
      <c r="L875" s="324"/>
      <c r="M875" s="324"/>
      <c r="N875" s="324"/>
      <c r="O875" s="324"/>
      <c r="P875" s="324"/>
      <c r="Q875" s="324"/>
      <c r="R875" s="324"/>
      <c r="S875" s="324"/>
      <c r="T875" s="324"/>
      <c r="U875" s="324"/>
    </row>
    <row r="876" spans="6:21" x14ac:dyDescent="0.35">
      <c r="F876" s="324"/>
      <c r="G876" s="324"/>
      <c r="H876" s="324"/>
      <c r="I876" s="324"/>
      <c r="J876" s="324"/>
      <c r="K876" s="324"/>
      <c r="L876" s="324"/>
      <c r="M876" s="324"/>
      <c r="N876" s="324"/>
      <c r="O876" s="324"/>
      <c r="P876" s="324"/>
      <c r="Q876" s="324"/>
      <c r="R876" s="324"/>
      <c r="S876" s="324"/>
      <c r="T876" s="324"/>
      <c r="U876" s="324"/>
    </row>
    <row r="877" spans="6:21" x14ac:dyDescent="0.35">
      <c r="F877" s="324"/>
      <c r="G877" s="324"/>
      <c r="H877" s="324"/>
      <c r="I877" s="324"/>
      <c r="J877" s="324"/>
      <c r="K877" s="324"/>
      <c r="L877" s="324"/>
      <c r="M877" s="324"/>
      <c r="N877" s="324"/>
      <c r="O877" s="324"/>
      <c r="P877" s="324"/>
      <c r="Q877" s="324"/>
      <c r="R877" s="324"/>
      <c r="S877" s="324"/>
      <c r="T877" s="324"/>
      <c r="U877" s="324"/>
    </row>
    <row r="878" spans="6:21" x14ac:dyDescent="0.35">
      <c r="F878" s="324"/>
      <c r="G878" s="324"/>
      <c r="H878" s="324"/>
      <c r="I878" s="324"/>
      <c r="J878" s="324"/>
      <c r="K878" s="324"/>
      <c r="L878" s="324"/>
      <c r="M878" s="324"/>
      <c r="N878" s="324"/>
      <c r="O878" s="324"/>
      <c r="P878" s="324"/>
      <c r="Q878" s="324"/>
      <c r="R878" s="324"/>
      <c r="S878" s="324"/>
      <c r="T878" s="324"/>
      <c r="U878" s="324"/>
    </row>
    <row r="879" spans="6:21" x14ac:dyDescent="0.35">
      <c r="F879" s="324"/>
      <c r="G879" s="324"/>
      <c r="H879" s="324"/>
      <c r="I879" s="324"/>
      <c r="J879" s="324"/>
      <c r="K879" s="324"/>
      <c r="L879" s="324"/>
      <c r="M879" s="324"/>
      <c r="N879" s="324"/>
      <c r="O879" s="324"/>
      <c r="P879" s="324"/>
      <c r="Q879" s="324"/>
      <c r="R879" s="324"/>
      <c r="S879" s="324"/>
      <c r="T879" s="324"/>
      <c r="U879" s="324"/>
    </row>
    <row r="880" spans="6:21" x14ac:dyDescent="0.35">
      <c r="F880" s="324"/>
      <c r="G880" s="324"/>
      <c r="H880" s="324"/>
      <c r="I880" s="324"/>
      <c r="J880" s="324"/>
      <c r="K880" s="324"/>
      <c r="L880" s="324"/>
      <c r="M880" s="324"/>
      <c r="N880" s="324"/>
      <c r="O880" s="324"/>
      <c r="P880" s="324"/>
      <c r="Q880" s="324"/>
      <c r="R880" s="324"/>
      <c r="S880" s="324"/>
      <c r="T880" s="324"/>
      <c r="U880" s="324"/>
    </row>
    <row r="881" spans="6:21" x14ac:dyDescent="0.35">
      <c r="F881" s="324"/>
      <c r="G881" s="324"/>
      <c r="H881" s="324"/>
      <c r="I881" s="324"/>
      <c r="J881" s="324"/>
      <c r="K881" s="324"/>
      <c r="L881" s="324"/>
      <c r="M881" s="324"/>
      <c r="N881" s="324"/>
      <c r="O881" s="324"/>
      <c r="P881" s="324"/>
      <c r="Q881" s="324"/>
      <c r="R881" s="324"/>
      <c r="S881" s="324"/>
      <c r="T881" s="324"/>
      <c r="U881" s="324"/>
    </row>
    <row r="882" spans="6:21" x14ac:dyDescent="0.35">
      <c r="F882" s="324"/>
      <c r="G882" s="324"/>
      <c r="H882" s="324"/>
      <c r="I882" s="324"/>
      <c r="J882" s="324"/>
      <c r="K882" s="324"/>
      <c r="L882" s="324"/>
      <c r="M882" s="324"/>
      <c r="N882" s="324"/>
      <c r="O882" s="324"/>
      <c r="P882" s="324"/>
      <c r="Q882" s="324"/>
      <c r="R882" s="324"/>
      <c r="S882" s="324"/>
      <c r="T882" s="324"/>
      <c r="U882" s="324"/>
    </row>
    <row r="883" spans="6:21" x14ac:dyDescent="0.35">
      <c r="F883" s="324"/>
      <c r="G883" s="324"/>
      <c r="H883" s="324"/>
      <c r="I883" s="324"/>
      <c r="J883" s="324"/>
      <c r="K883" s="324"/>
      <c r="L883" s="324"/>
      <c r="M883" s="324"/>
      <c r="N883" s="324"/>
      <c r="O883" s="324"/>
      <c r="P883" s="324"/>
      <c r="Q883" s="324"/>
      <c r="R883" s="324"/>
      <c r="S883" s="324"/>
      <c r="T883" s="324"/>
      <c r="U883" s="324"/>
    </row>
    <row r="884" spans="6:21" x14ac:dyDescent="0.35">
      <c r="F884" s="324"/>
      <c r="G884" s="324"/>
      <c r="H884" s="324"/>
      <c r="I884" s="324"/>
      <c r="J884" s="324"/>
      <c r="K884" s="324"/>
      <c r="L884" s="324"/>
      <c r="M884" s="324"/>
      <c r="N884" s="324"/>
      <c r="O884" s="324"/>
      <c r="P884" s="324"/>
      <c r="Q884" s="324"/>
      <c r="R884" s="324"/>
      <c r="S884" s="324"/>
      <c r="T884" s="324"/>
      <c r="U884" s="324"/>
    </row>
    <row r="885" spans="6:21" x14ac:dyDescent="0.35">
      <c r="F885" s="324"/>
      <c r="G885" s="324"/>
      <c r="H885" s="324"/>
      <c r="I885" s="324"/>
      <c r="J885" s="324"/>
      <c r="K885" s="324"/>
      <c r="L885" s="324"/>
      <c r="M885" s="324"/>
      <c r="N885" s="324"/>
      <c r="O885" s="324"/>
      <c r="P885" s="324"/>
      <c r="Q885" s="324"/>
      <c r="R885" s="324"/>
      <c r="S885" s="324"/>
      <c r="T885" s="324"/>
      <c r="U885" s="324"/>
    </row>
    <row r="886" spans="6:21" x14ac:dyDescent="0.35">
      <c r="F886" s="324"/>
      <c r="G886" s="324"/>
      <c r="H886" s="324"/>
      <c r="I886" s="324"/>
      <c r="J886" s="324"/>
      <c r="K886" s="324"/>
      <c r="L886" s="324"/>
      <c r="M886" s="324"/>
      <c r="N886" s="324"/>
      <c r="O886" s="324"/>
      <c r="P886" s="324"/>
      <c r="Q886" s="324"/>
      <c r="R886" s="324"/>
      <c r="S886" s="324"/>
      <c r="T886" s="324"/>
      <c r="U886" s="324"/>
    </row>
    <row r="887" spans="6:21" x14ac:dyDescent="0.35">
      <c r="F887" s="324"/>
      <c r="G887" s="324"/>
      <c r="H887" s="324"/>
      <c r="I887" s="324"/>
      <c r="J887" s="324"/>
      <c r="K887" s="324"/>
      <c r="L887" s="324"/>
      <c r="M887" s="324"/>
      <c r="N887" s="324"/>
      <c r="O887" s="324"/>
      <c r="P887" s="324"/>
      <c r="Q887" s="324"/>
      <c r="R887" s="324"/>
      <c r="S887" s="324"/>
      <c r="T887" s="324"/>
      <c r="U887" s="324"/>
    </row>
    <row r="888" spans="6:21" x14ac:dyDescent="0.35">
      <c r="F888" s="324"/>
      <c r="G888" s="324"/>
      <c r="H888" s="324"/>
      <c r="I888" s="324"/>
      <c r="J888" s="324"/>
      <c r="K888" s="324"/>
      <c r="L888" s="324"/>
      <c r="M888" s="324"/>
      <c r="N888" s="324"/>
      <c r="O888" s="324"/>
      <c r="P888" s="324"/>
      <c r="Q888" s="324"/>
      <c r="R888" s="324"/>
      <c r="S888" s="324"/>
      <c r="T888" s="324"/>
      <c r="U888" s="324"/>
    </row>
    <row r="889" spans="6:21" x14ac:dyDescent="0.35">
      <c r="F889" s="324"/>
      <c r="G889" s="324"/>
      <c r="H889" s="324"/>
      <c r="I889" s="324"/>
      <c r="J889" s="324"/>
      <c r="K889" s="324"/>
      <c r="L889" s="324"/>
      <c r="M889" s="324"/>
      <c r="N889" s="324"/>
      <c r="O889" s="324"/>
      <c r="P889" s="324"/>
      <c r="Q889" s="324"/>
      <c r="R889" s="324"/>
      <c r="S889" s="324"/>
      <c r="T889" s="324"/>
      <c r="U889" s="324"/>
    </row>
    <row r="890" spans="6:21" x14ac:dyDescent="0.35">
      <c r="F890" s="324"/>
      <c r="G890" s="324"/>
      <c r="H890" s="324"/>
      <c r="I890" s="324"/>
      <c r="J890" s="324"/>
      <c r="K890" s="324"/>
      <c r="L890" s="324"/>
      <c r="M890" s="324"/>
      <c r="N890" s="324"/>
      <c r="O890" s="324"/>
      <c r="P890" s="324"/>
      <c r="Q890" s="324"/>
      <c r="R890" s="324"/>
      <c r="S890" s="324"/>
      <c r="T890" s="324"/>
      <c r="U890" s="324"/>
    </row>
    <row r="891" spans="6:21" x14ac:dyDescent="0.35">
      <c r="F891" s="324"/>
      <c r="G891" s="324"/>
      <c r="H891" s="324"/>
      <c r="I891" s="324"/>
      <c r="J891" s="324"/>
      <c r="K891" s="324"/>
      <c r="L891" s="324"/>
      <c r="M891" s="324"/>
      <c r="N891" s="324"/>
      <c r="O891" s="324"/>
      <c r="P891" s="324"/>
      <c r="Q891" s="324"/>
      <c r="R891" s="324"/>
      <c r="S891" s="324"/>
      <c r="T891" s="324"/>
      <c r="U891" s="324"/>
    </row>
    <row r="892" spans="6:21" x14ac:dyDescent="0.35">
      <c r="F892" s="324"/>
      <c r="G892" s="324"/>
      <c r="H892" s="324"/>
      <c r="I892" s="324"/>
      <c r="J892" s="324"/>
      <c r="K892" s="324"/>
      <c r="L892" s="324"/>
      <c r="M892" s="324"/>
      <c r="N892" s="324"/>
      <c r="O892" s="324"/>
      <c r="P892" s="324"/>
      <c r="Q892" s="324"/>
      <c r="R892" s="324"/>
      <c r="S892" s="324"/>
      <c r="T892" s="324"/>
      <c r="U892" s="324"/>
    </row>
    <row r="893" spans="6:21" x14ac:dyDescent="0.35">
      <c r="F893" s="324"/>
      <c r="G893" s="324"/>
      <c r="H893" s="324"/>
      <c r="I893" s="324"/>
      <c r="J893" s="324"/>
      <c r="K893" s="324"/>
      <c r="L893" s="324"/>
      <c r="M893" s="324"/>
      <c r="N893" s="324"/>
      <c r="O893" s="324"/>
      <c r="P893" s="324"/>
      <c r="Q893" s="324"/>
      <c r="R893" s="324"/>
      <c r="S893" s="324"/>
      <c r="T893" s="324"/>
      <c r="U893" s="324"/>
    </row>
    <row r="894" spans="6:21" x14ac:dyDescent="0.35">
      <c r="F894" s="324"/>
      <c r="G894" s="324"/>
      <c r="H894" s="324"/>
      <c r="I894" s="324"/>
      <c r="J894" s="324"/>
      <c r="K894" s="324"/>
      <c r="L894" s="324"/>
      <c r="M894" s="324"/>
      <c r="N894" s="324"/>
      <c r="O894" s="324"/>
      <c r="P894" s="324"/>
      <c r="Q894" s="324"/>
      <c r="R894" s="324"/>
      <c r="S894" s="324"/>
      <c r="T894" s="324"/>
      <c r="U894" s="324"/>
    </row>
    <row r="895" spans="6:21" x14ac:dyDescent="0.35">
      <c r="F895" s="324"/>
      <c r="G895" s="324"/>
      <c r="H895" s="324"/>
      <c r="I895" s="324"/>
      <c r="J895" s="324"/>
      <c r="K895" s="324"/>
      <c r="L895" s="324"/>
      <c r="M895" s="324"/>
      <c r="N895" s="324"/>
      <c r="O895" s="324"/>
      <c r="P895" s="324"/>
      <c r="Q895" s="324"/>
      <c r="R895" s="324"/>
      <c r="S895" s="324"/>
      <c r="T895" s="324"/>
      <c r="U895" s="324"/>
    </row>
    <row r="896" spans="6:21" x14ac:dyDescent="0.35">
      <c r="F896" s="324"/>
      <c r="G896" s="324"/>
      <c r="H896" s="324"/>
      <c r="I896" s="324"/>
      <c r="J896" s="324"/>
      <c r="K896" s="324"/>
      <c r="L896" s="324"/>
      <c r="M896" s="324"/>
      <c r="N896" s="324"/>
      <c r="O896" s="324"/>
      <c r="P896" s="324"/>
      <c r="Q896" s="324"/>
      <c r="R896" s="324"/>
      <c r="S896" s="324"/>
      <c r="T896" s="324"/>
      <c r="U896" s="324"/>
    </row>
    <row r="897" spans="6:21" x14ac:dyDescent="0.35">
      <c r="F897" s="324"/>
      <c r="G897" s="324"/>
      <c r="H897" s="324"/>
      <c r="I897" s="324"/>
      <c r="J897" s="324"/>
      <c r="K897" s="324"/>
      <c r="L897" s="324"/>
      <c r="M897" s="324"/>
      <c r="N897" s="324"/>
      <c r="O897" s="324"/>
      <c r="P897" s="324"/>
      <c r="Q897" s="324"/>
      <c r="R897" s="324"/>
      <c r="S897" s="324"/>
      <c r="T897" s="324"/>
      <c r="U897" s="324"/>
    </row>
    <row r="898" spans="6:21" x14ac:dyDescent="0.35">
      <c r="F898" s="324"/>
      <c r="G898" s="324"/>
      <c r="H898" s="324"/>
      <c r="I898" s="324"/>
      <c r="J898" s="324"/>
      <c r="K898" s="324"/>
      <c r="L898" s="324"/>
      <c r="M898" s="324"/>
      <c r="N898" s="324"/>
      <c r="O898" s="324"/>
      <c r="P898" s="324"/>
      <c r="Q898" s="324"/>
      <c r="R898" s="324"/>
      <c r="S898" s="324"/>
      <c r="T898" s="324"/>
      <c r="U898" s="324"/>
    </row>
    <row r="899" spans="6:21" x14ac:dyDescent="0.35">
      <c r="F899" s="324"/>
      <c r="G899" s="324"/>
      <c r="H899" s="324"/>
      <c r="I899" s="324"/>
      <c r="J899" s="324"/>
      <c r="K899" s="324"/>
      <c r="L899" s="324"/>
      <c r="M899" s="324"/>
      <c r="N899" s="324"/>
      <c r="O899" s="324"/>
      <c r="P899" s="324"/>
      <c r="Q899" s="324"/>
      <c r="R899" s="324"/>
      <c r="S899" s="324"/>
      <c r="T899" s="324"/>
      <c r="U899" s="324"/>
    </row>
    <row r="900" spans="6:21" x14ac:dyDescent="0.35">
      <c r="F900" s="324"/>
      <c r="G900" s="324"/>
      <c r="H900" s="324"/>
      <c r="I900" s="324"/>
      <c r="J900" s="324"/>
      <c r="K900" s="324"/>
      <c r="L900" s="324"/>
      <c r="M900" s="324"/>
      <c r="N900" s="324"/>
      <c r="O900" s="324"/>
      <c r="P900" s="324"/>
      <c r="Q900" s="324"/>
      <c r="R900" s="324"/>
      <c r="S900" s="324"/>
      <c r="T900" s="324"/>
      <c r="U900" s="324"/>
    </row>
    <row r="901" spans="6:21" x14ac:dyDescent="0.35">
      <c r="F901" s="324"/>
      <c r="G901" s="324"/>
      <c r="H901" s="324"/>
      <c r="I901" s="324"/>
      <c r="J901" s="324"/>
      <c r="K901" s="324"/>
      <c r="L901" s="324"/>
      <c r="M901" s="324"/>
      <c r="N901" s="324"/>
      <c r="O901" s="324"/>
      <c r="P901" s="324"/>
      <c r="Q901" s="324"/>
      <c r="R901" s="324"/>
      <c r="S901" s="324"/>
      <c r="T901" s="324"/>
      <c r="U901" s="324"/>
    </row>
    <row r="902" spans="6:21" x14ac:dyDescent="0.35">
      <c r="F902" s="324"/>
      <c r="G902" s="324"/>
      <c r="H902" s="324"/>
      <c r="I902" s="324"/>
      <c r="J902" s="324"/>
      <c r="K902" s="324"/>
      <c r="L902" s="324"/>
      <c r="M902" s="324"/>
      <c r="N902" s="324"/>
      <c r="O902" s="324"/>
      <c r="P902" s="324"/>
      <c r="Q902" s="324"/>
      <c r="R902" s="324"/>
      <c r="S902" s="324"/>
      <c r="T902" s="324"/>
      <c r="U902" s="324"/>
    </row>
    <row r="903" spans="6:21" x14ac:dyDescent="0.35">
      <c r="F903" s="324"/>
      <c r="G903" s="324"/>
      <c r="H903" s="324"/>
      <c r="I903" s="324"/>
      <c r="J903" s="324"/>
      <c r="K903" s="324"/>
      <c r="L903" s="324"/>
      <c r="M903" s="324"/>
      <c r="N903" s="324"/>
      <c r="O903" s="324"/>
      <c r="P903" s="324"/>
      <c r="Q903" s="324"/>
      <c r="R903" s="324"/>
      <c r="S903" s="324"/>
      <c r="T903" s="324"/>
      <c r="U903" s="324"/>
    </row>
    <row r="904" spans="6:21" x14ac:dyDescent="0.35">
      <c r="F904" s="324"/>
      <c r="G904" s="324"/>
      <c r="H904" s="324"/>
      <c r="I904" s="324"/>
      <c r="J904" s="324"/>
      <c r="K904" s="324"/>
      <c r="L904" s="324"/>
      <c r="M904" s="324"/>
      <c r="N904" s="324"/>
      <c r="O904" s="324"/>
      <c r="P904" s="324"/>
      <c r="Q904" s="324"/>
      <c r="R904" s="324"/>
      <c r="S904" s="324"/>
      <c r="T904" s="324"/>
      <c r="U904" s="324"/>
    </row>
    <row r="905" spans="6:21" x14ac:dyDescent="0.35">
      <c r="F905" s="324"/>
      <c r="G905" s="324"/>
      <c r="H905" s="324"/>
      <c r="I905" s="324"/>
      <c r="J905" s="324"/>
      <c r="K905" s="324"/>
      <c r="L905" s="324"/>
      <c r="M905" s="324"/>
      <c r="N905" s="324"/>
      <c r="O905" s="324"/>
      <c r="P905" s="324"/>
      <c r="Q905" s="324"/>
      <c r="R905" s="324"/>
      <c r="S905" s="324"/>
      <c r="T905" s="324"/>
      <c r="U905" s="324"/>
    </row>
    <row r="906" spans="6:21" x14ac:dyDescent="0.35">
      <c r="F906" s="324"/>
      <c r="G906" s="324"/>
      <c r="H906" s="324"/>
      <c r="I906" s="324"/>
      <c r="J906" s="324"/>
      <c r="K906" s="324"/>
      <c r="L906" s="324"/>
      <c r="M906" s="324"/>
      <c r="N906" s="324"/>
      <c r="O906" s="324"/>
      <c r="P906" s="324"/>
      <c r="Q906" s="324"/>
      <c r="R906" s="324"/>
      <c r="S906" s="324"/>
      <c r="T906" s="324"/>
      <c r="U906" s="324"/>
    </row>
    <row r="907" spans="6:21" x14ac:dyDescent="0.35">
      <c r="F907" s="324"/>
      <c r="G907" s="324"/>
      <c r="H907" s="324"/>
      <c r="I907" s="324"/>
      <c r="J907" s="324"/>
      <c r="K907" s="324"/>
      <c r="L907" s="324"/>
      <c r="M907" s="324"/>
      <c r="N907" s="324"/>
      <c r="O907" s="324"/>
      <c r="P907" s="324"/>
      <c r="Q907" s="324"/>
      <c r="R907" s="324"/>
      <c r="S907" s="324"/>
      <c r="T907" s="324"/>
      <c r="U907" s="324"/>
    </row>
    <row r="908" spans="6:21" x14ac:dyDescent="0.35">
      <c r="F908" s="324"/>
      <c r="G908" s="324"/>
      <c r="H908" s="324"/>
      <c r="I908" s="324"/>
      <c r="J908" s="324"/>
      <c r="K908" s="324"/>
      <c r="L908" s="324"/>
      <c r="M908" s="324"/>
      <c r="N908" s="324"/>
      <c r="O908" s="324"/>
      <c r="P908" s="324"/>
      <c r="Q908" s="324"/>
      <c r="R908" s="324"/>
      <c r="S908" s="324"/>
      <c r="T908" s="324"/>
      <c r="U908" s="324"/>
    </row>
    <row r="909" spans="6:21" x14ac:dyDescent="0.35">
      <c r="F909" s="324"/>
      <c r="G909" s="324"/>
      <c r="H909" s="324"/>
      <c r="I909" s="324"/>
      <c r="J909" s="324"/>
      <c r="K909" s="324"/>
      <c r="L909" s="324"/>
      <c r="M909" s="324"/>
      <c r="N909" s="324"/>
      <c r="O909" s="324"/>
      <c r="P909" s="324"/>
      <c r="Q909" s="324"/>
      <c r="R909" s="324"/>
      <c r="S909" s="324"/>
      <c r="T909" s="324"/>
      <c r="U909" s="324"/>
    </row>
    <row r="910" spans="6:21" x14ac:dyDescent="0.35">
      <c r="F910" s="324"/>
      <c r="G910" s="324"/>
      <c r="H910" s="324"/>
      <c r="I910" s="324"/>
      <c r="J910" s="324"/>
      <c r="K910" s="324"/>
      <c r="L910" s="324"/>
      <c r="M910" s="324"/>
      <c r="N910" s="324"/>
      <c r="O910" s="324"/>
      <c r="P910" s="324"/>
      <c r="Q910" s="324"/>
      <c r="R910" s="324"/>
      <c r="S910" s="324"/>
      <c r="T910" s="324"/>
      <c r="U910" s="324"/>
    </row>
    <row r="911" spans="6:21" x14ac:dyDescent="0.35">
      <c r="F911" s="324"/>
      <c r="G911" s="324"/>
      <c r="H911" s="324"/>
      <c r="I911" s="324"/>
      <c r="J911" s="324"/>
      <c r="K911" s="324"/>
      <c r="L911" s="324"/>
      <c r="M911" s="324"/>
      <c r="N911" s="324"/>
      <c r="O911" s="324"/>
      <c r="P911" s="324"/>
      <c r="Q911" s="324"/>
      <c r="R911" s="324"/>
      <c r="S911" s="324"/>
      <c r="T911" s="324"/>
      <c r="U911" s="324"/>
    </row>
    <row r="912" spans="6:21" x14ac:dyDescent="0.35">
      <c r="F912" s="324"/>
      <c r="G912" s="324"/>
      <c r="H912" s="324"/>
      <c r="I912" s="324"/>
      <c r="J912" s="324"/>
      <c r="K912" s="324"/>
      <c r="L912" s="324"/>
      <c r="M912" s="324"/>
      <c r="N912" s="324"/>
      <c r="O912" s="324"/>
      <c r="P912" s="324"/>
      <c r="Q912" s="324"/>
      <c r="R912" s="324"/>
      <c r="S912" s="324"/>
      <c r="T912" s="324"/>
      <c r="U912" s="324"/>
    </row>
    <row r="913" spans="6:21" x14ac:dyDescent="0.35">
      <c r="F913" s="324"/>
      <c r="G913" s="324"/>
      <c r="H913" s="324"/>
      <c r="I913" s="324"/>
      <c r="J913" s="324"/>
      <c r="K913" s="324"/>
      <c r="L913" s="324"/>
      <c r="M913" s="324"/>
      <c r="N913" s="324"/>
      <c r="O913" s="324"/>
      <c r="P913" s="324"/>
      <c r="Q913" s="324"/>
      <c r="R913" s="324"/>
      <c r="S913" s="324"/>
      <c r="T913" s="324"/>
      <c r="U913" s="324"/>
    </row>
    <row r="914" spans="6:21" x14ac:dyDescent="0.35">
      <c r="F914" s="324"/>
      <c r="G914" s="324"/>
      <c r="H914" s="324"/>
      <c r="I914" s="324"/>
      <c r="J914" s="324"/>
      <c r="K914" s="324"/>
      <c r="L914" s="324"/>
      <c r="M914" s="324"/>
      <c r="N914" s="324"/>
      <c r="O914" s="324"/>
      <c r="P914" s="324"/>
      <c r="Q914" s="324"/>
      <c r="R914" s="324"/>
      <c r="S914" s="324"/>
      <c r="T914" s="324"/>
      <c r="U914" s="324"/>
    </row>
    <row r="915" spans="6:21" x14ac:dyDescent="0.35">
      <c r="F915" s="324"/>
      <c r="G915" s="324"/>
      <c r="H915" s="324"/>
      <c r="I915" s="324"/>
      <c r="J915" s="324"/>
      <c r="K915" s="324"/>
      <c r="L915" s="324"/>
      <c r="M915" s="324"/>
      <c r="N915" s="324"/>
      <c r="O915" s="324"/>
      <c r="P915" s="324"/>
      <c r="Q915" s="324"/>
      <c r="R915" s="324"/>
      <c r="S915" s="324"/>
      <c r="T915" s="324"/>
      <c r="U915" s="324"/>
    </row>
    <row r="916" spans="6:21" x14ac:dyDescent="0.35">
      <c r="F916" s="324"/>
      <c r="G916" s="324"/>
      <c r="H916" s="324"/>
      <c r="I916" s="324"/>
      <c r="J916" s="324"/>
      <c r="K916" s="324"/>
      <c r="L916" s="324"/>
      <c r="M916" s="324"/>
      <c r="N916" s="324"/>
      <c r="O916" s="324"/>
      <c r="P916" s="324"/>
      <c r="Q916" s="324"/>
      <c r="R916" s="324"/>
      <c r="S916" s="324"/>
      <c r="T916" s="324"/>
      <c r="U916" s="324"/>
    </row>
    <row r="917" spans="6:21" x14ac:dyDescent="0.35">
      <c r="F917" s="324"/>
      <c r="G917" s="324"/>
      <c r="H917" s="324"/>
      <c r="I917" s="324"/>
      <c r="J917" s="324"/>
      <c r="K917" s="324"/>
      <c r="L917" s="324"/>
      <c r="M917" s="324"/>
      <c r="N917" s="324"/>
      <c r="O917" s="324"/>
      <c r="P917" s="324"/>
      <c r="Q917" s="324"/>
      <c r="R917" s="324"/>
      <c r="S917" s="324"/>
      <c r="T917" s="324"/>
      <c r="U917" s="324"/>
    </row>
    <row r="918" spans="6:21" x14ac:dyDescent="0.35">
      <c r="F918" s="324"/>
      <c r="G918" s="324"/>
      <c r="H918" s="324"/>
      <c r="I918" s="324"/>
      <c r="J918" s="324"/>
      <c r="K918" s="324"/>
      <c r="L918" s="324"/>
      <c r="M918" s="324"/>
      <c r="N918" s="324"/>
      <c r="O918" s="324"/>
      <c r="P918" s="324"/>
      <c r="Q918" s="324"/>
      <c r="R918" s="324"/>
      <c r="S918" s="324"/>
      <c r="T918" s="324"/>
      <c r="U918" s="324"/>
    </row>
    <row r="919" spans="6:21" x14ac:dyDescent="0.35">
      <c r="F919" s="324"/>
      <c r="G919" s="324"/>
      <c r="H919" s="324"/>
      <c r="I919" s="324"/>
      <c r="J919" s="324"/>
      <c r="K919" s="324"/>
      <c r="L919" s="324"/>
      <c r="M919" s="324"/>
      <c r="N919" s="324"/>
      <c r="O919" s="324"/>
      <c r="P919" s="324"/>
      <c r="Q919" s="324"/>
      <c r="R919" s="324"/>
      <c r="S919" s="324"/>
      <c r="T919" s="324"/>
      <c r="U919" s="324"/>
    </row>
    <row r="920" spans="6:21" x14ac:dyDescent="0.35">
      <c r="F920" s="324"/>
      <c r="G920" s="324"/>
      <c r="H920" s="324"/>
      <c r="I920" s="324"/>
      <c r="J920" s="324"/>
      <c r="K920" s="324"/>
      <c r="L920" s="324"/>
      <c r="M920" s="324"/>
      <c r="N920" s="324"/>
      <c r="O920" s="324"/>
      <c r="P920" s="324"/>
      <c r="Q920" s="324"/>
      <c r="R920" s="324"/>
      <c r="S920" s="324"/>
      <c r="T920" s="324"/>
      <c r="U920" s="324"/>
    </row>
    <row r="921" spans="6:21" x14ac:dyDescent="0.35">
      <c r="F921" s="324"/>
      <c r="G921" s="324"/>
      <c r="H921" s="324"/>
      <c r="I921" s="324"/>
      <c r="J921" s="324"/>
      <c r="K921" s="324"/>
      <c r="L921" s="324"/>
      <c r="M921" s="324"/>
      <c r="N921" s="324"/>
      <c r="O921" s="324"/>
      <c r="P921" s="324"/>
      <c r="Q921" s="324"/>
      <c r="R921" s="324"/>
      <c r="S921" s="324"/>
      <c r="T921" s="324"/>
      <c r="U921" s="324"/>
    </row>
    <row r="922" spans="6:21" x14ac:dyDescent="0.35">
      <c r="F922" s="324"/>
      <c r="G922" s="324"/>
      <c r="H922" s="324"/>
      <c r="I922" s="324"/>
      <c r="J922" s="324"/>
      <c r="K922" s="324"/>
      <c r="L922" s="324"/>
      <c r="M922" s="324"/>
      <c r="N922" s="324"/>
      <c r="O922" s="324"/>
      <c r="P922" s="324"/>
      <c r="Q922" s="324"/>
      <c r="R922" s="324"/>
      <c r="S922" s="324"/>
      <c r="T922" s="324"/>
      <c r="U922" s="324"/>
    </row>
    <row r="923" spans="6:21" x14ac:dyDescent="0.35">
      <c r="F923" s="324"/>
      <c r="G923" s="324"/>
      <c r="H923" s="324"/>
      <c r="I923" s="324"/>
      <c r="J923" s="324"/>
      <c r="K923" s="324"/>
      <c r="L923" s="324"/>
      <c r="M923" s="324"/>
      <c r="N923" s="324"/>
      <c r="O923" s="324"/>
      <c r="P923" s="324"/>
      <c r="Q923" s="324"/>
      <c r="R923" s="324"/>
      <c r="S923" s="324"/>
      <c r="T923" s="324"/>
      <c r="U923" s="324"/>
    </row>
    <row r="924" spans="6:21" x14ac:dyDescent="0.35">
      <c r="F924" s="324"/>
      <c r="G924" s="324"/>
      <c r="H924" s="324"/>
      <c r="I924" s="324"/>
      <c r="J924" s="324"/>
      <c r="K924" s="324"/>
      <c r="L924" s="324"/>
      <c r="M924" s="324"/>
      <c r="N924" s="324"/>
      <c r="O924" s="324"/>
      <c r="P924" s="324"/>
      <c r="Q924" s="324"/>
      <c r="R924" s="324"/>
      <c r="S924" s="324"/>
      <c r="T924" s="324"/>
      <c r="U924" s="324"/>
    </row>
    <row r="925" spans="6:21" x14ac:dyDescent="0.35">
      <c r="F925" s="324"/>
      <c r="G925" s="324"/>
      <c r="H925" s="324"/>
      <c r="I925" s="324"/>
      <c r="J925" s="324"/>
      <c r="K925" s="324"/>
      <c r="L925" s="324"/>
      <c r="M925" s="324"/>
      <c r="N925" s="324"/>
      <c r="O925" s="324"/>
      <c r="P925" s="324"/>
      <c r="Q925" s="324"/>
      <c r="R925" s="324"/>
      <c r="S925" s="324"/>
      <c r="T925" s="324"/>
      <c r="U925" s="324"/>
    </row>
    <row r="926" spans="6:21" x14ac:dyDescent="0.35">
      <c r="F926" s="324"/>
      <c r="G926" s="324"/>
      <c r="H926" s="324"/>
      <c r="I926" s="324"/>
      <c r="J926" s="324"/>
      <c r="K926" s="324"/>
      <c r="L926" s="324"/>
      <c r="M926" s="324"/>
      <c r="N926" s="324"/>
      <c r="O926" s="324"/>
      <c r="P926" s="324"/>
      <c r="Q926" s="324"/>
      <c r="R926" s="324"/>
      <c r="S926" s="324"/>
      <c r="T926" s="324"/>
      <c r="U926" s="324"/>
    </row>
    <row r="927" spans="6:21" x14ac:dyDescent="0.35">
      <c r="F927" s="324"/>
      <c r="G927" s="324"/>
      <c r="H927" s="324"/>
      <c r="I927" s="324"/>
      <c r="J927" s="324"/>
      <c r="K927" s="324"/>
      <c r="L927" s="324"/>
      <c r="M927" s="324"/>
      <c r="N927" s="324"/>
      <c r="O927" s="324"/>
      <c r="P927" s="324"/>
      <c r="Q927" s="324"/>
      <c r="R927" s="324"/>
      <c r="S927" s="324"/>
      <c r="T927" s="324"/>
      <c r="U927" s="324"/>
    </row>
    <row r="928" spans="6:21" x14ac:dyDescent="0.35">
      <c r="F928" s="324"/>
      <c r="G928" s="324"/>
      <c r="H928" s="324"/>
      <c r="I928" s="324"/>
      <c r="J928" s="324"/>
      <c r="K928" s="324"/>
      <c r="L928" s="324"/>
      <c r="M928" s="324"/>
      <c r="N928" s="324"/>
      <c r="O928" s="324"/>
      <c r="P928" s="324"/>
      <c r="Q928" s="324"/>
      <c r="R928" s="324"/>
      <c r="S928" s="324"/>
      <c r="T928" s="324"/>
      <c r="U928" s="324"/>
    </row>
    <row r="929" spans="6:21" x14ac:dyDescent="0.35">
      <c r="F929" s="324"/>
      <c r="G929" s="324"/>
      <c r="H929" s="324"/>
      <c r="I929" s="324"/>
      <c r="J929" s="324"/>
      <c r="K929" s="324"/>
      <c r="L929" s="324"/>
      <c r="M929" s="324"/>
      <c r="N929" s="324"/>
      <c r="O929" s="324"/>
      <c r="P929" s="324"/>
      <c r="Q929" s="324"/>
      <c r="R929" s="324"/>
      <c r="S929" s="324"/>
      <c r="T929" s="324"/>
      <c r="U929" s="324"/>
    </row>
    <row r="930" spans="6:21" x14ac:dyDescent="0.35">
      <c r="F930" s="324"/>
      <c r="G930" s="324"/>
      <c r="H930" s="324"/>
      <c r="I930" s="324"/>
      <c r="J930" s="324"/>
      <c r="K930" s="324"/>
      <c r="L930" s="324"/>
      <c r="M930" s="324"/>
      <c r="N930" s="324"/>
      <c r="O930" s="324"/>
      <c r="P930" s="324"/>
      <c r="Q930" s="324"/>
      <c r="R930" s="324"/>
      <c r="S930" s="324"/>
      <c r="T930" s="324"/>
      <c r="U930" s="324"/>
    </row>
    <row r="931" spans="6:21" x14ac:dyDescent="0.35">
      <c r="F931" s="324"/>
      <c r="G931" s="324"/>
      <c r="H931" s="324"/>
      <c r="I931" s="324"/>
      <c r="J931" s="324"/>
      <c r="K931" s="324"/>
      <c r="L931" s="324"/>
      <c r="M931" s="324"/>
      <c r="N931" s="324"/>
      <c r="O931" s="324"/>
      <c r="P931" s="324"/>
      <c r="Q931" s="324"/>
      <c r="R931" s="324"/>
      <c r="S931" s="324"/>
      <c r="T931" s="324"/>
      <c r="U931" s="324"/>
    </row>
    <row r="932" spans="6:21" x14ac:dyDescent="0.35">
      <c r="F932" s="324"/>
      <c r="G932" s="324"/>
      <c r="H932" s="324"/>
      <c r="I932" s="324"/>
      <c r="J932" s="324"/>
      <c r="K932" s="324"/>
      <c r="L932" s="324"/>
      <c r="M932" s="324"/>
      <c r="N932" s="324"/>
      <c r="O932" s="324"/>
      <c r="P932" s="324"/>
      <c r="Q932" s="324"/>
      <c r="R932" s="324"/>
      <c r="S932" s="324"/>
      <c r="T932" s="324"/>
      <c r="U932" s="324"/>
    </row>
    <row r="933" spans="6:21" x14ac:dyDescent="0.35">
      <c r="F933" s="324"/>
      <c r="G933" s="324"/>
      <c r="H933" s="324"/>
      <c r="I933" s="324"/>
      <c r="J933" s="324"/>
      <c r="K933" s="324"/>
      <c r="L933" s="324"/>
      <c r="M933" s="324"/>
      <c r="N933" s="324"/>
      <c r="O933" s="324"/>
      <c r="P933" s="324"/>
      <c r="Q933" s="324"/>
      <c r="R933" s="324"/>
      <c r="S933" s="324"/>
      <c r="T933" s="324"/>
      <c r="U933" s="324"/>
    </row>
    <row r="934" spans="6:21" x14ac:dyDescent="0.35">
      <c r="F934" s="324"/>
      <c r="G934" s="324"/>
      <c r="H934" s="324"/>
      <c r="I934" s="324"/>
      <c r="J934" s="324"/>
      <c r="K934" s="324"/>
      <c r="L934" s="324"/>
      <c r="M934" s="324"/>
      <c r="N934" s="324"/>
      <c r="O934" s="324"/>
      <c r="P934" s="324"/>
      <c r="Q934" s="324"/>
      <c r="R934" s="324"/>
      <c r="S934" s="324"/>
      <c r="T934" s="324"/>
      <c r="U934" s="324"/>
    </row>
    <row r="935" spans="6:21" x14ac:dyDescent="0.35">
      <c r="F935" s="324"/>
      <c r="G935" s="324"/>
      <c r="H935" s="324"/>
      <c r="I935" s="324"/>
      <c r="J935" s="324"/>
      <c r="K935" s="324"/>
      <c r="L935" s="324"/>
      <c r="M935" s="324"/>
      <c r="N935" s="324"/>
      <c r="O935" s="324"/>
      <c r="P935" s="324"/>
      <c r="Q935" s="324"/>
      <c r="R935" s="324"/>
      <c r="S935" s="324"/>
      <c r="T935" s="324"/>
      <c r="U935" s="324"/>
    </row>
    <row r="936" spans="6:21" x14ac:dyDescent="0.35">
      <c r="F936" s="324"/>
      <c r="G936" s="324"/>
      <c r="H936" s="324"/>
      <c r="I936" s="324"/>
      <c r="J936" s="324"/>
      <c r="K936" s="324"/>
      <c r="L936" s="324"/>
      <c r="M936" s="324"/>
      <c r="N936" s="324"/>
      <c r="O936" s="324"/>
      <c r="P936" s="324"/>
      <c r="Q936" s="324"/>
      <c r="R936" s="324"/>
      <c r="S936" s="324"/>
      <c r="T936" s="324"/>
      <c r="U936" s="324"/>
    </row>
    <row r="937" spans="6:21" x14ac:dyDescent="0.35">
      <c r="F937" s="324"/>
      <c r="G937" s="324"/>
      <c r="H937" s="324"/>
      <c r="I937" s="324"/>
      <c r="J937" s="324"/>
      <c r="K937" s="324"/>
      <c r="L937" s="324"/>
      <c r="M937" s="324"/>
      <c r="N937" s="324"/>
      <c r="O937" s="324"/>
      <c r="P937" s="324"/>
      <c r="Q937" s="324"/>
      <c r="R937" s="324"/>
      <c r="S937" s="324"/>
      <c r="T937" s="324"/>
      <c r="U937" s="324"/>
    </row>
    <row r="938" spans="6:21" x14ac:dyDescent="0.35">
      <c r="F938" s="324"/>
      <c r="G938" s="324"/>
      <c r="H938" s="324"/>
      <c r="I938" s="324"/>
      <c r="J938" s="324"/>
      <c r="K938" s="324"/>
      <c r="L938" s="324"/>
      <c r="M938" s="324"/>
      <c r="N938" s="324"/>
      <c r="O938" s="324"/>
      <c r="P938" s="324"/>
      <c r="Q938" s="324"/>
      <c r="R938" s="324"/>
      <c r="S938" s="324"/>
      <c r="T938" s="324"/>
      <c r="U938" s="324"/>
    </row>
    <row r="939" spans="6:21" x14ac:dyDescent="0.35">
      <c r="F939" s="324"/>
      <c r="G939" s="324"/>
      <c r="H939" s="324"/>
      <c r="I939" s="324"/>
      <c r="J939" s="324"/>
      <c r="K939" s="324"/>
      <c r="L939" s="324"/>
      <c r="M939" s="324"/>
      <c r="N939" s="324"/>
      <c r="O939" s="324"/>
      <c r="P939" s="324"/>
      <c r="Q939" s="324"/>
      <c r="R939" s="324"/>
      <c r="S939" s="324"/>
      <c r="T939" s="324"/>
      <c r="U939" s="324"/>
    </row>
    <row r="940" spans="6:21" x14ac:dyDescent="0.35">
      <c r="F940" s="324"/>
      <c r="G940" s="324"/>
      <c r="H940" s="324"/>
      <c r="I940" s="324"/>
      <c r="J940" s="324"/>
      <c r="K940" s="324"/>
      <c r="L940" s="324"/>
      <c r="M940" s="324"/>
      <c r="N940" s="324"/>
      <c r="O940" s="324"/>
      <c r="P940" s="324"/>
      <c r="Q940" s="324"/>
      <c r="R940" s="324"/>
      <c r="S940" s="324"/>
      <c r="T940" s="324"/>
      <c r="U940" s="324"/>
    </row>
    <row r="941" spans="6:21" x14ac:dyDescent="0.35">
      <c r="F941" s="324"/>
      <c r="G941" s="324"/>
      <c r="H941" s="324"/>
      <c r="I941" s="324"/>
      <c r="J941" s="324"/>
      <c r="K941" s="324"/>
      <c r="L941" s="324"/>
      <c r="M941" s="324"/>
      <c r="N941" s="324"/>
      <c r="O941" s="324"/>
      <c r="P941" s="324"/>
      <c r="Q941" s="324"/>
      <c r="R941" s="324"/>
      <c r="S941" s="324"/>
      <c r="T941" s="324"/>
      <c r="U941" s="324"/>
    </row>
    <row r="942" spans="6:21" x14ac:dyDescent="0.35">
      <c r="F942" s="324"/>
      <c r="G942" s="324"/>
      <c r="H942" s="324"/>
      <c r="I942" s="324"/>
      <c r="J942" s="324"/>
      <c r="K942" s="324"/>
      <c r="L942" s="324"/>
      <c r="M942" s="324"/>
      <c r="N942" s="324"/>
      <c r="O942" s="324"/>
      <c r="P942" s="324"/>
      <c r="Q942" s="324"/>
      <c r="R942" s="324"/>
      <c r="S942" s="324"/>
      <c r="T942" s="324"/>
      <c r="U942" s="324"/>
    </row>
    <row r="943" spans="6:21" x14ac:dyDescent="0.35">
      <c r="F943" s="324"/>
      <c r="G943" s="324"/>
      <c r="H943" s="324"/>
      <c r="I943" s="324"/>
      <c r="J943" s="324"/>
      <c r="K943" s="324"/>
      <c r="L943" s="324"/>
      <c r="M943" s="324"/>
      <c r="N943" s="324"/>
      <c r="O943" s="324"/>
      <c r="P943" s="324"/>
      <c r="Q943" s="324"/>
      <c r="R943" s="324"/>
      <c r="S943" s="324"/>
      <c r="T943" s="324"/>
      <c r="U943" s="324"/>
    </row>
    <row r="944" spans="6:21" x14ac:dyDescent="0.35">
      <c r="F944" s="324"/>
      <c r="G944" s="324"/>
      <c r="H944" s="324"/>
      <c r="I944" s="324"/>
      <c r="J944" s="324"/>
      <c r="K944" s="324"/>
      <c r="L944" s="324"/>
      <c r="M944" s="324"/>
      <c r="N944" s="324"/>
      <c r="O944" s="324"/>
      <c r="P944" s="324"/>
      <c r="Q944" s="324"/>
      <c r="R944" s="324"/>
      <c r="S944" s="324"/>
      <c r="T944" s="324"/>
      <c r="U944" s="324"/>
    </row>
    <row r="945" spans="6:21" x14ac:dyDescent="0.35">
      <c r="F945" s="324"/>
      <c r="G945" s="324"/>
      <c r="H945" s="324"/>
      <c r="I945" s="324"/>
      <c r="J945" s="324"/>
      <c r="K945" s="324"/>
      <c r="L945" s="324"/>
      <c r="M945" s="324"/>
      <c r="N945" s="324"/>
      <c r="O945" s="324"/>
      <c r="P945" s="324"/>
      <c r="Q945" s="324"/>
      <c r="R945" s="324"/>
      <c r="S945" s="324"/>
      <c r="T945" s="324"/>
      <c r="U945" s="324"/>
    </row>
    <row r="946" spans="6:21" x14ac:dyDescent="0.35">
      <c r="F946" s="324"/>
      <c r="G946" s="324"/>
      <c r="H946" s="324"/>
      <c r="I946" s="324"/>
      <c r="J946" s="324"/>
      <c r="K946" s="324"/>
      <c r="L946" s="324"/>
      <c r="M946" s="324"/>
      <c r="N946" s="324"/>
      <c r="O946" s="324"/>
      <c r="P946" s="324"/>
      <c r="Q946" s="324"/>
      <c r="R946" s="324"/>
      <c r="S946" s="324"/>
      <c r="T946" s="324"/>
      <c r="U946" s="324"/>
    </row>
    <row r="947" spans="6:21" x14ac:dyDescent="0.35">
      <c r="F947" s="324"/>
      <c r="G947" s="324"/>
      <c r="H947" s="324"/>
      <c r="I947" s="324"/>
      <c r="J947" s="324"/>
      <c r="K947" s="324"/>
      <c r="L947" s="324"/>
      <c r="M947" s="324"/>
      <c r="N947" s="324"/>
      <c r="O947" s="324"/>
      <c r="P947" s="324"/>
      <c r="Q947" s="324"/>
      <c r="R947" s="324"/>
      <c r="S947" s="324"/>
      <c r="T947" s="324"/>
      <c r="U947" s="324"/>
    </row>
    <row r="948" spans="6:21" x14ac:dyDescent="0.35">
      <c r="F948" s="324"/>
      <c r="G948" s="324"/>
      <c r="H948" s="324"/>
      <c r="I948" s="324"/>
      <c r="J948" s="324"/>
      <c r="K948" s="324"/>
      <c r="L948" s="324"/>
      <c r="M948" s="324"/>
      <c r="N948" s="324"/>
      <c r="O948" s="324"/>
      <c r="P948" s="324"/>
      <c r="Q948" s="324"/>
      <c r="R948" s="324"/>
      <c r="S948" s="324"/>
      <c r="T948" s="324"/>
      <c r="U948" s="324"/>
    </row>
    <row r="949" spans="6:21" x14ac:dyDescent="0.35">
      <c r="F949" s="324"/>
      <c r="G949" s="324"/>
      <c r="H949" s="324"/>
      <c r="I949" s="324"/>
      <c r="J949" s="324"/>
      <c r="K949" s="324"/>
      <c r="L949" s="324"/>
      <c r="M949" s="324"/>
      <c r="N949" s="324"/>
      <c r="O949" s="324"/>
      <c r="P949" s="324"/>
      <c r="Q949" s="324"/>
      <c r="R949" s="324"/>
      <c r="S949" s="324"/>
      <c r="T949" s="324"/>
      <c r="U949" s="324"/>
    </row>
    <row r="950" spans="6:21" x14ac:dyDescent="0.35">
      <c r="F950" s="324"/>
      <c r="G950" s="324"/>
      <c r="H950" s="324"/>
      <c r="I950" s="324"/>
      <c r="J950" s="324"/>
      <c r="K950" s="324"/>
      <c r="L950" s="324"/>
      <c r="M950" s="324"/>
      <c r="N950" s="324"/>
      <c r="O950" s="324"/>
      <c r="P950" s="324"/>
      <c r="Q950" s="324"/>
      <c r="R950" s="324"/>
      <c r="S950" s="324"/>
      <c r="T950" s="324"/>
      <c r="U950" s="324"/>
    </row>
    <row r="951" spans="6:21" x14ac:dyDescent="0.35">
      <c r="F951" s="324"/>
      <c r="G951" s="324"/>
      <c r="H951" s="324"/>
      <c r="I951" s="324"/>
      <c r="J951" s="324"/>
      <c r="K951" s="324"/>
      <c r="L951" s="324"/>
      <c r="M951" s="324"/>
      <c r="N951" s="324"/>
      <c r="O951" s="324"/>
      <c r="P951" s="324"/>
      <c r="Q951" s="324"/>
      <c r="R951" s="324"/>
      <c r="S951" s="324"/>
      <c r="T951" s="324"/>
      <c r="U951" s="324"/>
    </row>
    <row r="952" spans="6:21" x14ac:dyDescent="0.35">
      <c r="F952" s="324"/>
      <c r="G952" s="324"/>
      <c r="H952" s="324"/>
      <c r="I952" s="324"/>
      <c r="J952" s="324"/>
      <c r="K952" s="324"/>
      <c r="L952" s="324"/>
      <c r="M952" s="324"/>
      <c r="N952" s="324"/>
      <c r="O952" s="324"/>
      <c r="P952" s="324"/>
      <c r="Q952" s="324"/>
      <c r="R952" s="324"/>
      <c r="S952" s="324"/>
      <c r="T952" s="324"/>
      <c r="U952" s="324"/>
    </row>
    <row r="953" spans="6:21" x14ac:dyDescent="0.35">
      <c r="F953" s="324"/>
      <c r="G953" s="324"/>
      <c r="H953" s="324"/>
      <c r="I953" s="324"/>
      <c r="J953" s="324"/>
      <c r="K953" s="324"/>
      <c r="L953" s="324"/>
      <c r="M953" s="324"/>
      <c r="N953" s="324"/>
      <c r="O953" s="324"/>
      <c r="P953" s="324"/>
      <c r="Q953" s="324"/>
      <c r="R953" s="324"/>
      <c r="S953" s="324"/>
      <c r="T953" s="324"/>
      <c r="U953" s="324"/>
    </row>
    <row r="954" spans="6:21" x14ac:dyDescent="0.35">
      <c r="F954" s="324"/>
      <c r="G954" s="324"/>
      <c r="H954" s="324"/>
      <c r="I954" s="324"/>
      <c r="J954" s="324"/>
      <c r="K954" s="324"/>
      <c r="L954" s="324"/>
      <c r="M954" s="324"/>
      <c r="N954" s="324"/>
      <c r="O954" s="324"/>
      <c r="P954" s="324"/>
      <c r="Q954" s="324"/>
      <c r="R954" s="324"/>
      <c r="S954" s="324"/>
      <c r="T954" s="324"/>
      <c r="U954" s="324"/>
    </row>
    <row r="955" spans="6:21" x14ac:dyDescent="0.35">
      <c r="F955" s="324"/>
      <c r="G955" s="324"/>
      <c r="H955" s="324"/>
      <c r="I955" s="324"/>
      <c r="J955" s="324"/>
      <c r="K955" s="324"/>
      <c r="L955" s="324"/>
      <c r="M955" s="324"/>
      <c r="N955" s="324"/>
      <c r="O955" s="324"/>
      <c r="P955" s="324"/>
      <c r="Q955" s="324"/>
      <c r="R955" s="324"/>
      <c r="S955" s="324"/>
      <c r="T955" s="324"/>
      <c r="U955" s="324"/>
    </row>
    <row r="956" spans="6:21" x14ac:dyDescent="0.35">
      <c r="F956" s="324"/>
      <c r="G956" s="324"/>
      <c r="H956" s="324"/>
      <c r="I956" s="324"/>
      <c r="J956" s="324"/>
      <c r="K956" s="324"/>
      <c r="L956" s="324"/>
      <c r="M956" s="324"/>
      <c r="N956" s="324"/>
      <c r="O956" s="324"/>
      <c r="P956" s="324"/>
      <c r="Q956" s="324"/>
      <c r="R956" s="324"/>
      <c r="S956" s="324"/>
      <c r="T956" s="324"/>
      <c r="U956" s="324"/>
    </row>
    <row r="957" spans="6:21" x14ac:dyDescent="0.35">
      <c r="F957" s="324"/>
      <c r="G957" s="324"/>
      <c r="H957" s="324"/>
      <c r="I957" s="324"/>
      <c r="J957" s="324"/>
      <c r="K957" s="324"/>
      <c r="L957" s="324"/>
      <c r="M957" s="324"/>
      <c r="N957" s="324"/>
      <c r="O957" s="324"/>
      <c r="P957" s="324"/>
      <c r="Q957" s="324"/>
      <c r="R957" s="324"/>
      <c r="S957" s="324"/>
      <c r="T957" s="324"/>
      <c r="U957" s="324"/>
    </row>
    <row r="958" spans="6:21" x14ac:dyDescent="0.35">
      <c r="F958" s="324"/>
      <c r="G958" s="324"/>
      <c r="H958" s="324"/>
      <c r="I958" s="324"/>
      <c r="J958" s="324"/>
      <c r="K958" s="324"/>
      <c r="L958" s="324"/>
      <c r="M958" s="324"/>
      <c r="N958" s="324"/>
      <c r="O958" s="324"/>
      <c r="P958" s="324"/>
      <c r="Q958" s="324"/>
      <c r="R958" s="324"/>
      <c r="S958" s="324"/>
      <c r="T958" s="324"/>
      <c r="U958" s="324"/>
    </row>
    <row r="959" spans="6:21" x14ac:dyDescent="0.35">
      <c r="F959" s="324"/>
      <c r="G959" s="324"/>
      <c r="H959" s="324"/>
      <c r="I959" s="324"/>
      <c r="J959" s="324"/>
      <c r="K959" s="324"/>
      <c r="L959" s="324"/>
      <c r="M959" s="324"/>
      <c r="N959" s="324"/>
      <c r="O959" s="324"/>
      <c r="P959" s="324"/>
      <c r="Q959" s="324"/>
      <c r="R959" s="324"/>
      <c r="S959" s="324"/>
      <c r="T959" s="324"/>
      <c r="U959" s="324"/>
    </row>
    <row r="960" spans="6:21" x14ac:dyDescent="0.35">
      <c r="F960" s="324"/>
      <c r="G960" s="324"/>
      <c r="H960" s="324"/>
      <c r="I960" s="324"/>
      <c r="J960" s="324"/>
      <c r="K960" s="324"/>
      <c r="L960" s="324"/>
      <c r="M960" s="324"/>
      <c r="N960" s="324"/>
      <c r="O960" s="324"/>
      <c r="P960" s="324"/>
      <c r="Q960" s="324"/>
      <c r="R960" s="324"/>
      <c r="S960" s="324"/>
      <c r="T960" s="324"/>
      <c r="U960" s="324"/>
    </row>
    <row r="961" spans="6:21" x14ac:dyDescent="0.35">
      <c r="F961" s="324"/>
      <c r="G961" s="324"/>
      <c r="H961" s="324"/>
      <c r="I961" s="324"/>
      <c r="J961" s="324"/>
      <c r="K961" s="324"/>
      <c r="L961" s="324"/>
      <c r="M961" s="324"/>
      <c r="N961" s="324"/>
      <c r="O961" s="324"/>
      <c r="P961" s="324"/>
      <c r="Q961" s="324"/>
      <c r="R961" s="324"/>
      <c r="S961" s="324"/>
      <c r="T961" s="324"/>
      <c r="U961" s="324"/>
    </row>
    <row r="962" spans="6:21" x14ac:dyDescent="0.35">
      <c r="F962" s="324"/>
      <c r="G962" s="324"/>
      <c r="H962" s="324"/>
      <c r="I962" s="324"/>
      <c r="J962" s="324"/>
      <c r="K962" s="324"/>
      <c r="L962" s="324"/>
      <c r="M962" s="324"/>
      <c r="N962" s="324"/>
      <c r="O962" s="324"/>
      <c r="P962" s="324"/>
      <c r="Q962" s="324"/>
      <c r="R962" s="324"/>
      <c r="S962" s="324"/>
      <c r="T962" s="324"/>
      <c r="U962" s="324"/>
    </row>
    <row r="963" spans="6:21" x14ac:dyDescent="0.35">
      <c r="F963" s="324"/>
      <c r="G963" s="324"/>
      <c r="H963" s="324"/>
      <c r="I963" s="324"/>
      <c r="J963" s="324"/>
      <c r="K963" s="324"/>
      <c r="L963" s="324"/>
      <c r="M963" s="324"/>
      <c r="N963" s="324"/>
      <c r="O963" s="324"/>
      <c r="P963" s="324"/>
      <c r="Q963" s="324"/>
      <c r="R963" s="324"/>
      <c r="S963" s="324"/>
      <c r="T963" s="324"/>
      <c r="U963" s="324"/>
    </row>
    <row r="964" spans="6:21" x14ac:dyDescent="0.35">
      <c r="F964" s="324"/>
      <c r="G964" s="324"/>
      <c r="H964" s="324"/>
      <c r="I964" s="324"/>
      <c r="J964" s="324"/>
      <c r="K964" s="324"/>
      <c r="L964" s="324"/>
      <c r="M964" s="324"/>
      <c r="N964" s="324"/>
      <c r="O964" s="324"/>
      <c r="P964" s="324"/>
      <c r="Q964" s="324"/>
      <c r="R964" s="324"/>
      <c r="S964" s="324"/>
      <c r="T964" s="324"/>
      <c r="U964" s="324"/>
    </row>
    <row r="965" spans="6:21" x14ac:dyDescent="0.35">
      <c r="F965" s="324"/>
      <c r="G965" s="324"/>
      <c r="H965" s="324"/>
      <c r="I965" s="324"/>
      <c r="J965" s="324"/>
      <c r="K965" s="324"/>
      <c r="L965" s="324"/>
      <c r="M965" s="324"/>
      <c r="N965" s="324"/>
      <c r="O965" s="324"/>
      <c r="P965" s="324"/>
      <c r="Q965" s="324"/>
      <c r="R965" s="324"/>
      <c r="S965" s="324"/>
      <c r="T965" s="324"/>
      <c r="U965" s="324"/>
    </row>
    <row r="966" spans="6:21" x14ac:dyDescent="0.35">
      <c r="F966" s="324"/>
      <c r="G966" s="324"/>
      <c r="H966" s="324"/>
      <c r="I966" s="324"/>
      <c r="J966" s="324"/>
      <c r="K966" s="324"/>
      <c r="L966" s="324"/>
      <c r="M966" s="324"/>
      <c r="N966" s="324"/>
      <c r="O966" s="324"/>
      <c r="P966" s="324"/>
      <c r="Q966" s="324"/>
      <c r="R966" s="324"/>
      <c r="S966" s="324"/>
      <c r="T966" s="324"/>
      <c r="U966" s="324"/>
    </row>
    <row r="967" spans="6:21" x14ac:dyDescent="0.35">
      <c r="F967" s="324"/>
      <c r="G967" s="324"/>
      <c r="H967" s="324"/>
      <c r="I967" s="324"/>
      <c r="J967" s="324"/>
      <c r="K967" s="324"/>
      <c r="L967" s="324"/>
      <c r="M967" s="324"/>
      <c r="N967" s="324"/>
      <c r="O967" s="324"/>
      <c r="P967" s="324"/>
      <c r="Q967" s="324"/>
      <c r="R967" s="324"/>
      <c r="S967" s="324"/>
      <c r="T967" s="324"/>
      <c r="U967" s="324"/>
    </row>
    <row r="968" spans="6:21" x14ac:dyDescent="0.35">
      <c r="F968" s="324"/>
      <c r="G968" s="324"/>
      <c r="H968" s="324"/>
      <c r="I968" s="324"/>
      <c r="J968" s="324"/>
      <c r="K968" s="324"/>
      <c r="L968" s="324"/>
      <c r="M968" s="324"/>
      <c r="N968" s="324"/>
      <c r="O968" s="324"/>
      <c r="P968" s="324"/>
      <c r="Q968" s="324"/>
      <c r="R968" s="324"/>
      <c r="S968" s="324"/>
      <c r="T968" s="324"/>
      <c r="U968" s="324"/>
    </row>
    <row r="969" spans="6:21" x14ac:dyDescent="0.35">
      <c r="F969" s="324"/>
      <c r="G969" s="324"/>
      <c r="H969" s="324"/>
      <c r="I969" s="324"/>
      <c r="J969" s="324"/>
      <c r="K969" s="324"/>
      <c r="L969" s="324"/>
      <c r="M969" s="324"/>
      <c r="N969" s="324"/>
      <c r="O969" s="324"/>
      <c r="P969" s="324"/>
      <c r="Q969" s="324"/>
      <c r="R969" s="324"/>
      <c r="S969" s="324"/>
      <c r="T969" s="324"/>
      <c r="U969" s="324"/>
    </row>
    <row r="970" spans="6:21" x14ac:dyDescent="0.35">
      <c r="F970" s="324"/>
      <c r="G970" s="324"/>
      <c r="H970" s="324"/>
      <c r="I970" s="324"/>
      <c r="J970" s="324"/>
      <c r="K970" s="324"/>
      <c r="L970" s="324"/>
      <c r="M970" s="324"/>
      <c r="N970" s="324"/>
      <c r="O970" s="324"/>
      <c r="P970" s="324"/>
      <c r="Q970" s="324"/>
      <c r="R970" s="324"/>
      <c r="S970" s="324"/>
      <c r="T970" s="324"/>
      <c r="U970" s="324"/>
    </row>
    <row r="971" spans="6:21" x14ac:dyDescent="0.35">
      <c r="F971" s="324"/>
      <c r="G971" s="324"/>
      <c r="H971" s="324"/>
      <c r="I971" s="324"/>
      <c r="J971" s="324"/>
      <c r="K971" s="324"/>
      <c r="L971" s="324"/>
      <c r="M971" s="324"/>
      <c r="N971" s="324"/>
      <c r="O971" s="324"/>
      <c r="P971" s="324"/>
      <c r="Q971" s="324"/>
      <c r="R971" s="324"/>
      <c r="S971" s="324"/>
      <c r="T971" s="324"/>
      <c r="U971" s="324"/>
    </row>
    <row r="972" spans="6:21" x14ac:dyDescent="0.35">
      <c r="F972" s="324"/>
      <c r="G972" s="324"/>
      <c r="H972" s="324"/>
      <c r="I972" s="324"/>
      <c r="J972" s="324"/>
      <c r="K972" s="324"/>
      <c r="L972" s="324"/>
      <c r="M972" s="324"/>
      <c r="N972" s="324"/>
      <c r="O972" s="324"/>
      <c r="P972" s="324"/>
      <c r="Q972" s="324"/>
      <c r="R972" s="324"/>
      <c r="S972" s="324"/>
      <c r="T972" s="324"/>
      <c r="U972" s="324"/>
    </row>
    <row r="973" spans="6:21" x14ac:dyDescent="0.35">
      <c r="F973" s="324"/>
      <c r="G973" s="324"/>
      <c r="H973" s="324"/>
      <c r="I973" s="324"/>
      <c r="J973" s="324"/>
      <c r="K973" s="324"/>
      <c r="L973" s="324"/>
      <c r="M973" s="324"/>
      <c r="N973" s="324"/>
      <c r="O973" s="324"/>
      <c r="P973" s="324"/>
      <c r="Q973" s="324"/>
      <c r="R973" s="324"/>
      <c r="S973" s="324"/>
      <c r="T973" s="324"/>
      <c r="U973" s="324"/>
    </row>
    <row r="974" spans="6:21" x14ac:dyDescent="0.35">
      <c r="F974" s="324"/>
      <c r="G974" s="324"/>
      <c r="H974" s="324"/>
      <c r="I974" s="324"/>
      <c r="J974" s="324"/>
      <c r="K974" s="324"/>
      <c r="L974" s="324"/>
      <c r="M974" s="324"/>
      <c r="N974" s="324"/>
      <c r="O974" s="324"/>
      <c r="P974" s="324"/>
      <c r="Q974" s="324"/>
      <c r="R974" s="324"/>
      <c r="S974" s="324"/>
      <c r="T974" s="324"/>
      <c r="U974" s="324"/>
    </row>
    <row r="975" spans="6:21" x14ac:dyDescent="0.35">
      <c r="F975" s="324"/>
      <c r="G975" s="324"/>
      <c r="H975" s="324"/>
      <c r="I975" s="324"/>
      <c r="J975" s="324"/>
      <c r="K975" s="324"/>
      <c r="L975" s="324"/>
      <c r="M975" s="324"/>
      <c r="N975" s="324"/>
      <c r="O975" s="324"/>
      <c r="P975" s="324"/>
      <c r="Q975" s="324"/>
      <c r="R975" s="324"/>
      <c r="S975" s="324"/>
      <c r="T975" s="324"/>
      <c r="U975" s="324"/>
    </row>
    <row r="976" spans="6:21" x14ac:dyDescent="0.35">
      <c r="F976" s="324"/>
      <c r="G976" s="324"/>
      <c r="H976" s="324"/>
      <c r="I976" s="324"/>
      <c r="J976" s="324"/>
      <c r="K976" s="324"/>
      <c r="L976" s="324"/>
      <c r="M976" s="324"/>
      <c r="N976" s="324"/>
      <c r="O976" s="324"/>
      <c r="P976" s="324"/>
      <c r="Q976" s="324"/>
      <c r="R976" s="324"/>
      <c r="S976" s="324"/>
      <c r="T976" s="324"/>
      <c r="U976" s="324"/>
    </row>
    <row r="977" spans="6:21" x14ac:dyDescent="0.35">
      <c r="F977" s="324"/>
      <c r="G977" s="324"/>
      <c r="H977" s="324"/>
      <c r="I977" s="324"/>
      <c r="J977" s="324"/>
      <c r="K977" s="324"/>
      <c r="L977" s="324"/>
      <c r="M977" s="324"/>
      <c r="N977" s="324"/>
      <c r="O977" s="324"/>
      <c r="P977" s="324"/>
      <c r="Q977" s="324"/>
      <c r="R977" s="324"/>
      <c r="S977" s="324"/>
      <c r="T977" s="324"/>
      <c r="U977" s="324"/>
    </row>
    <row r="978" spans="6:21" x14ac:dyDescent="0.35">
      <c r="F978" s="324"/>
      <c r="G978" s="324"/>
      <c r="H978" s="324"/>
      <c r="I978" s="324"/>
      <c r="J978" s="324"/>
      <c r="K978" s="324"/>
      <c r="L978" s="324"/>
      <c r="M978" s="324"/>
      <c r="N978" s="324"/>
      <c r="O978" s="324"/>
      <c r="P978" s="324"/>
      <c r="Q978" s="324"/>
      <c r="R978" s="324"/>
      <c r="S978" s="324"/>
      <c r="T978" s="324"/>
      <c r="U978" s="324"/>
    </row>
    <row r="979" spans="6:21" x14ac:dyDescent="0.35">
      <c r="F979" s="324"/>
      <c r="G979" s="324"/>
      <c r="H979" s="324"/>
      <c r="I979" s="324"/>
      <c r="J979" s="324"/>
      <c r="K979" s="324"/>
      <c r="L979" s="324"/>
      <c r="M979" s="324"/>
      <c r="N979" s="324"/>
      <c r="O979" s="324"/>
      <c r="P979" s="324"/>
      <c r="Q979" s="324"/>
      <c r="R979" s="324"/>
      <c r="S979" s="324"/>
      <c r="T979" s="324"/>
      <c r="U979" s="324"/>
    </row>
    <row r="980" spans="6:21" x14ac:dyDescent="0.35">
      <c r="F980" s="324"/>
      <c r="G980" s="324"/>
      <c r="H980" s="324"/>
      <c r="I980" s="324"/>
      <c r="J980" s="324"/>
      <c r="K980" s="324"/>
      <c r="L980" s="324"/>
      <c r="M980" s="324"/>
      <c r="N980" s="324"/>
      <c r="O980" s="324"/>
      <c r="P980" s="324"/>
      <c r="Q980" s="324"/>
      <c r="R980" s="324"/>
      <c r="S980" s="324"/>
      <c r="T980" s="324"/>
      <c r="U980" s="324"/>
    </row>
    <row r="981" spans="6:21" x14ac:dyDescent="0.35">
      <c r="F981" s="324"/>
      <c r="G981" s="324"/>
      <c r="H981" s="324"/>
      <c r="I981" s="324"/>
      <c r="J981" s="324"/>
      <c r="K981" s="324"/>
      <c r="L981" s="324"/>
      <c r="M981" s="324"/>
      <c r="N981" s="324"/>
      <c r="O981" s="324"/>
      <c r="P981" s="324"/>
      <c r="Q981" s="324"/>
      <c r="R981" s="324"/>
      <c r="S981" s="324"/>
      <c r="T981" s="324"/>
      <c r="U981" s="324"/>
    </row>
    <row r="982" spans="6:21" x14ac:dyDescent="0.35">
      <c r="F982" s="324"/>
      <c r="G982" s="324"/>
      <c r="H982" s="324"/>
      <c r="I982" s="324"/>
      <c r="J982" s="324"/>
      <c r="K982" s="324"/>
      <c r="L982" s="324"/>
      <c r="M982" s="324"/>
      <c r="N982" s="324"/>
      <c r="O982" s="324"/>
      <c r="P982" s="324"/>
      <c r="Q982" s="324"/>
      <c r="R982" s="324"/>
      <c r="S982" s="324"/>
      <c r="T982" s="324"/>
      <c r="U982" s="324"/>
    </row>
    <row r="983" spans="6:21" x14ac:dyDescent="0.35">
      <c r="F983" s="324"/>
      <c r="G983" s="324"/>
      <c r="H983" s="324"/>
      <c r="I983" s="324"/>
      <c r="J983" s="324"/>
      <c r="K983" s="324"/>
      <c r="L983" s="324"/>
      <c r="M983" s="324"/>
      <c r="N983" s="324"/>
      <c r="O983" s="324"/>
      <c r="P983" s="324"/>
      <c r="Q983" s="324"/>
      <c r="R983" s="324"/>
      <c r="S983" s="324"/>
      <c r="T983" s="324"/>
      <c r="U983" s="324"/>
    </row>
    <row r="984" spans="6:21" x14ac:dyDescent="0.35">
      <c r="F984" s="324"/>
      <c r="G984" s="324"/>
      <c r="H984" s="324"/>
      <c r="I984" s="324"/>
      <c r="J984" s="324"/>
      <c r="K984" s="324"/>
      <c r="L984" s="324"/>
      <c r="M984" s="324"/>
      <c r="N984" s="324"/>
      <c r="O984" s="324"/>
      <c r="P984" s="324"/>
      <c r="Q984" s="324"/>
      <c r="R984" s="324"/>
      <c r="S984" s="324"/>
      <c r="T984" s="324"/>
      <c r="U984" s="324"/>
    </row>
    <row r="985" spans="6:21" x14ac:dyDescent="0.35">
      <c r="F985" s="324"/>
      <c r="G985" s="324"/>
      <c r="H985" s="324"/>
      <c r="I985" s="324"/>
      <c r="J985" s="324"/>
      <c r="K985" s="324"/>
      <c r="L985" s="324"/>
      <c r="M985" s="324"/>
      <c r="N985" s="324"/>
      <c r="O985" s="324"/>
      <c r="P985" s="324"/>
      <c r="Q985" s="324"/>
      <c r="R985" s="324"/>
      <c r="S985" s="324"/>
      <c r="T985" s="324"/>
      <c r="U985" s="324"/>
    </row>
    <row r="986" spans="6:21" x14ac:dyDescent="0.35">
      <c r="F986" s="324"/>
      <c r="G986" s="324"/>
      <c r="H986" s="324"/>
      <c r="I986" s="324"/>
      <c r="J986" s="324"/>
      <c r="K986" s="324"/>
      <c r="L986" s="324"/>
      <c r="M986" s="324"/>
      <c r="N986" s="324"/>
      <c r="O986" s="324"/>
      <c r="P986" s="324"/>
      <c r="Q986" s="324"/>
      <c r="R986" s="324"/>
      <c r="S986" s="324"/>
      <c r="T986" s="324"/>
      <c r="U986" s="324"/>
    </row>
    <row r="987" spans="6:21" x14ac:dyDescent="0.35">
      <c r="F987" s="324"/>
      <c r="G987" s="324"/>
      <c r="H987" s="324"/>
      <c r="I987" s="324"/>
      <c r="J987" s="324"/>
      <c r="K987" s="324"/>
      <c r="L987" s="324"/>
      <c r="M987" s="324"/>
      <c r="N987" s="324"/>
      <c r="O987" s="324"/>
      <c r="P987" s="324"/>
      <c r="Q987" s="324"/>
      <c r="R987" s="324"/>
      <c r="S987" s="324"/>
      <c r="T987" s="324"/>
      <c r="U987" s="324"/>
    </row>
    <row r="988" spans="6:21" x14ac:dyDescent="0.35">
      <c r="F988" s="324"/>
      <c r="G988" s="324"/>
      <c r="H988" s="324"/>
      <c r="I988" s="324"/>
      <c r="J988" s="324"/>
      <c r="K988" s="324"/>
      <c r="L988" s="324"/>
      <c r="M988" s="324"/>
      <c r="N988" s="324"/>
      <c r="O988" s="324"/>
      <c r="P988" s="324"/>
      <c r="Q988" s="324"/>
      <c r="R988" s="324"/>
      <c r="S988" s="324"/>
      <c r="T988" s="324"/>
      <c r="U988" s="324"/>
    </row>
    <row r="989" spans="6:21" x14ac:dyDescent="0.35">
      <c r="F989" s="324"/>
      <c r="G989" s="324"/>
      <c r="H989" s="324"/>
      <c r="I989" s="324"/>
      <c r="J989" s="324"/>
      <c r="K989" s="324"/>
      <c r="L989" s="324"/>
      <c r="M989" s="324"/>
      <c r="N989" s="324"/>
      <c r="O989" s="324"/>
      <c r="P989" s="324"/>
      <c r="Q989" s="324"/>
      <c r="R989" s="324"/>
      <c r="S989" s="324"/>
      <c r="T989" s="324"/>
      <c r="U989" s="324"/>
    </row>
    <row r="990" spans="6:21" x14ac:dyDescent="0.35">
      <c r="F990" s="324"/>
      <c r="G990" s="324"/>
      <c r="H990" s="324"/>
      <c r="I990" s="324"/>
      <c r="J990" s="324"/>
      <c r="K990" s="324"/>
      <c r="L990" s="324"/>
      <c r="M990" s="324"/>
      <c r="N990" s="324"/>
      <c r="O990" s="324"/>
      <c r="P990" s="324"/>
      <c r="Q990" s="324"/>
      <c r="R990" s="324"/>
      <c r="S990" s="324"/>
      <c r="T990" s="324"/>
      <c r="U990" s="324"/>
    </row>
    <row r="991" spans="6:21" x14ac:dyDescent="0.35">
      <c r="F991" s="324"/>
      <c r="G991" s="324"/>
      <c r="H991" s="324"/>
      <c r="I991" s="324"/>
      <c r="J991" s="324"/>
      <c r="K991" s="324"/>
      <c r="L991" s="324"/>
      <c r="M991" s="324"/>
      <c r="N991" s="324"/>
      <c r="O991" s="324"/>
      <c r="P991" s="324"/>
      <c r="Q991" s="324"/>
      <c r="R991" s="324"/>
      <c r="S991" s="324"/>
      <c r="T991" s="324"/>
      <c r="U991" s="324"/>
    </row>
    <row r="992" spans="6:21" x14ac:dyDescent="0.35">
      <c r="F992" s="324"/>
      <c r="G992" s="324"/>
      <c r="H992" s="324"/>
      <c r="I992" s="324"/>
      <c r="J992" s="324"/>
      <c r="K992" s="324"/>
      <c r="L992" s="324"/>
      <c r="M992" s="324"/>
      <c r="N992" s="324"/>
      <c r="O992" s="324"/>
      <c r="P992" s="324"/>
      <c r="Q992" s="324"/>
      <c r="R992" s="324"/>
      <c r="S992" s="324"/>
      <c r="T992" s="324"/>
      <c r="U992" s="324"/>
    </row>
    <row r="993" spans="6:21" x14ac:dyDescent="0.35">
      <c r="F993" s="324"/>
      <c r="G993" s="324"/>
      <c r="H993" s="324"/>
      <c r="I993" s="324"/>
      <c r="J993" s="324"/>
      <c r="K993" s="324"/>
      <c r="L993" s="324"/>
      <c r="M993" s="324"/>
      <c r="N993" s="324"/>
      <c r="O993" s="324"/>
      <c r="P993" s="324"/>
      <c r="Q993" s="324"/>
      <c r="R993" s="324"/>
      <c r="S993" s="324"/>
      <c r="T993" s="324"/>
      <c r="U993" s="324"/>
    </row>
    <row r="994" spans="6:21" x14ac:dyDescent="0.35">
      <c r="F994" s="324"/>
      <c r="G994" s="324"/>
      <c r="H994" s="324"/>
      <c r="I994" s="324"/>
      <c r="J994" s="324"/>
      <c r="K994" s="324"/>
      <c r="L994" s="324"/>
      <c r="M994" s="324"/>
      <c r="N994" s="324"/>
      <c r="O994" s="324"/>
      <c r="P994" s="324"/>
      <c r="Q994" s="324"/>
      <c r="R994" s="324"/>
      <c r="S994" s="324"/>
      <c r="T994" s="324"/>
      <c r="U994" s="324"/>
    </row>
    <row r="995" spans="6:21" x14ac:dyDescent="0.35">
      <c r="F995" s="324"/>
      <c r="G995" s="324"/>
      <c r="H995" s="324"/>
      <c r="I995" s="324"/>
      <c r="J995" s="324"/>
      <c r="K995" s="324"/>
      <c r="L995" s="324"/>
      <c r="M995" s="324"/>
      <c r="N995" s="324"/>
      <c r="O995" s="324"/>
      <c r="P995" s="324"/>
      <c r="Q995" s="324"/>
      <c r="R995" s="324"/>
      <c r="S995" s="324"/>
      <c r="T995" s="324"/>
      <c r="U995" s="324"/>
    </row>
    <row r="996" spans="6:21" x14ac:dyDescent="0.35">
      <c r="F996" s="324"/>
      <c r="G996" s="324"/>
      <c r="H996" s="324"/>
      <c r="I996" s="324"/>
      <c r="J996" s="324"/>
      <c r="K996" s="324"/>
      <c r="L996" s="324"/>
      <c r="M996" s="324"/>
      <c r="N996" s="324"/>
      <c r="O996" s="324"/>
      <c r="P996" s="324"/>
      <c r="Q996" s="324"/>
      <c r="R996" s="324"/>
      <c r="S996" s="324"/>
      <c r="T996" s="324"/>
      <c r="U996" s="324"/>
    </row>
    <row r="997" spans="6:21" x14ac:dyDescent="0.35">
      <c r="F997" s="324"/>
      <c r="G997" s="324"/>
      <c r="H997" s="324"/>
      <c r="I997" s="324"/>
      <c r="J997" s="324"/>
      <c r="K997" s="324"/>
      <c r="L997" s="324"/>
      <c r="M997" s="324"/>
      <c r="N997" s="324"/>
      <c r="O997" s="324"/>
      <c r="P997" s="324"/>
      <c r="Q997" s="324"/>
      <c r="R997" s="324"/>
      <c r="S997" s="324"/>
      <c r="T997" s="324"/>
      <c r="U997" s="324"/>
    </row>
    <row r="998" spans="6:21" x14ac:dyDescent="0.35">
      <c r="F998" s="324"/>
      <c r="G998" s="324"/>
      <c r="H998" s="324"/>
      <c r="I998" s="324"/>
      <c r="J998" s="324"/>
      <c r="K998" s="324"/>
      <c r="L998" s="324"/>
      <c r="M998" s="324"/>
      <c r="N998" s="324"/>
      <c r="O998" s="324"/>
      <c r="P998" s="324"/>
      <c r="Q998" s="324"/>
      <c r="R998" s="324"/>
      <c r="S998" s="324"/>
      <c r="T998" s="324"/>
      <c r="U998" s="324"/>
    </row>
    <row r="999" spans="6:21" x14ac:dyDescent="0.35">
      <c r="F999" s="324"/>
      <c r="G999" s="324"/>
      <c r="H999" s="324"/>
      <c r="I999" s="324"/>
      <c r="J999" s="324"/>
      <c r="K999" s="324"/>
      <c r="L999" s="324"/>
      <c r="M999" s="324"/>
      <c r="N999" s="324"/>
      <c r="O999" s="324"/>
      <c r="P999" s="324"/>
      <c r="Q999" s="324"/>
      <c r="R999" s="324"/>
      <c r="S999" s="324"/>
      <c r="T999" s="324"/>
      <c r="U999" s="324"/>
    </row>
    <row r="1000" spans="6:21" x14ac:dyDescent="0.35">
      <c r="F1000" s="324"/>
      <c r="G1000" s="324"/>
      <c r="H1000" s="324"/>
      <c r="I1000" s="324"/>
      <c r="J1000" s="324"/>
      <c r="K1000" s="324"/>
      <c r="L1000" s="324"/>
      <c r="M1000" s="324"/>
      <c r="N1000" s="324"/>
      <c r="O1000" s="324"/>
      <c r="P1000" s="324"/>
      <c r="Q1000" s="324"/>
      <c r="R1000" s="324"/>
      <c r="S1000" s="324"/>
      <c r="T1000" s="324"/>
      <c r="U1000" s="324"/>
    </row>
    <row r="1001" spans="6:21" x14ac:dyDescent="0.35">
      <c r="F1001" s="324"/>
      <c r="G1001" s="324"/>
      <c r="H1001" s="324"/>
      <c r="I1001" s="324"/>
      <c r="J1001" s="324"/>
      <c r="K1001" s="324"/>
      <c r="L1001" s="324"/>
      <c r="M1001" s="324"/>
      <c r="N1001" s="324"/>
      <c r="O1001" s="324"/>
      <c r="P1001" s="324"/>
      <c r="Q1001" s="324"/>
      <c r="R1001" s="324"/>
      <c r="S1001" s="324"/>
      <c r="T1001" s="324"/>
      <c r="U1001" s="324"/>
    </row>
    <row r="1002" spans="6:21" x14ac:dyDescent="0.35">
      <c r="F1002" s="324"/>
      <c r="G1002" s="324"/>
      <c r="H1002" s="324"/>
      <c r="I1002" s="324"/>
      <c r="J1002" s="324"/>
      <c r="K1002" s="324"/>
      <c r="L1002" s="324"/>
      <c r="M1002" s="324"/>
      <c r="N1002" s="324"/>
      <c r="O1002" s="324"/>
      <c r="P1002" s="324"/>
      <c r="Q1002" s="324"/>
      <c r="R1002" s="324"/>
      <c r="S1002" s="324"/>
      <c r="T1002" s="324"/>
      <c r="U1002" s="324"/>
    </row>
    <row r="1003" spans="6:21" x14ac:dyDescent="0.35">
      <c r="F1003" s="324"/>
      <c r="G1003" s="324"/>
      <c r="H1003" s="324"/>
      <c r="I1003" s="324"/>
      <c r="J1003" s="324"/>
      <c r="K1003" s="324"/>
      <c r="L1003" s="324"/>
      <c r="M1003" s="324"/>
      <c r="N1003" s="324"/>
      <c r="O1003" s="324"/>
      <c r="P1003" s="324"/>
      <c r="Q1003" s="324"/>
      <c r="R1003" s="324"/>
      <c r="S1003" s="324"/>
      <c r="T1003" s="324"/>
      <c r="U1003" s="324"/>
    </row>
    <row r="1004" spans="6:21" x14ac:dyDescent="0.35">
      <c r="F1004" s="324"/>
      <c r="G1004" s="324"/>
      <c r="H1004" s="324"/>
      <c r="I1004" s="324"/>
      <c r="J1004" s="324"/>
      <c r="K1004" s="324"/>
      <c r="L1004" s="324"/>
      <c r="M1004" s="324"/>
      <c r="N1004" s="324"/>
      <c r="O1004" s="324"/>
      <c r="P1004" s="324"/>
      <c r="Q1004" s="324"/>
      <c r="R1004" s="324"/>
      <c r="S1004" s="324"/>
      <c r="T1004" s="324"/>
      <c r="U1004" s="324"/>
    </row>
    <row r="1005" spans="6:21" x14ac:dyDescent="0.35">
      <c r="F1005" s="324"/>
      <c r="G1005" s="324"/>
      <c r="H1005" s="324"/>
      <c r="I1005" s="324"/>
      <c r="J1005" s="324"/>
      <c r="K1005" s="324"/>
      <c r="L1005" s="324"/>
      <c r="M1005" s="324"/>
      <c r="N1005" s="324"/>
      <c r="O1005" s="324"/>
      <c r="P1005" s="324"/>
      <c r="Q1005" s="324"/>
      <c r="R1005" s="324"/>
      <c r="S1005" s="324"/>
      <c r="T1005" s="324"/>
      <c r="U1005" s="324"/>
    </row>
    <row r="1006" spans="6:21" x14ac:dyDescent="0.35">
      <c r="F1006" s="324"/>
      <c r="G1006" s="324"/>
      <c r="H1006" s="324"/>
      <c r="I1006" s="324"/>
      <c r="J1006" s="324"/>
      <c r="K1006" s="324"/>
      <c r="L1006" s="324"/>
      <c r="M1006" s="324"/>
      <c r="N1006" s="324"/>
      <c r="O1006" s="324"/>
      <c r="P1006" s="324"/>
      <c r="Q1006" s="324"/>
      <c r="R1006" s="324"/>
      <c r="S1006" s="324"/>
      <c r="T1006" s="324"/>
      <c r="U1006" s="324"/>
    </row>
    <row r="1007" spans="6:21" x14ac:dyDescent="0.35">
      <c r="F1007" s="324"/>
      <c r="G1007" s="324"/>
      <c r="H1007" s="324"/>
      <c r="I1007" s="324"/>
      <c r="J1007" s="324"/>
      <c r="K1007" s="324"/>
      <c r="L1007" s="324"/>
      <c r="M1007" s="324"/>
      <c r="N1007" s="324"/>
      <c r="O1007" s="324"/>
      <c r="P1007" s="324"/>
      <c r="Q1007" s="324"/>
      <c r="R1007" s="324"/>
      <c r="S1007" s="324"/>
      <c r="T1007" s="324"/>
      <c r="U1007" s="324"/>
    </row>
    <row r="1008" spans="6:21" x14ac:dyDescent="0.35">
      <c r="F1008" s="324"/>
      <c r="G1008" s="324"/>
      <c r="H1008" s="324"/>
      <c r="I1008" s="324"/>
      <c r="J1008" s="324"/>
      <c r="K1008" s="324"/>
      <c r="L1008" s="324"/>
      <c r="M1008" s="324"/>
      <c r="N1008" s="324"/>
      <c r="O1008" s="324"/>
      <c r="P1008" s="324"/>
      <c r="Q1008" s="324"/>
      <c r="R1008" s="324"/>
      <c r="S1008" s="324"/>
      <c r="T1008" s="324"/>
      <c r="U1008" s="324"/>
    </row>
    <row r="1009" spans="6:21" x14ac:dyDescent="0.35">
      <c r="F1009" s="324"/>
      <c r="G1009" s="324"/>
      <c r="H1009" s="324"/>
      <c r="I1009" s="324"/>
      <c r="J1009" s="324"/>
      <c r="K1009" s="324"/>
      <c r="L1009" s="324"/>
      <c r="M1009" s="324"/>
      <c r="N1009" s="324"/>
      <c r="O1009" s="324"/>
      <c r="P1009" s="324"/>
      <c r="Q1009" s="324"/>
      <c r="R1009" s="324"/>
      <c r="S1009" s="324"/>
      <c r="T1009" s="324"/>
      <c r="U1009" s="324"/>
    </row>
    <row r="1010" spans="6:21" x14ac:dyDescent="0.35">
      <c r="F1010" s="324"/>
      <c r="G1010" s="324"/>
      <c r="H1010" s="324"/>
      <c r="I1010" s="324"/>
      <c r="J1010" s="324"/>
      <c r="K1010" s="324"/>
      <c r="L1010" s="324"/>
      <c r="M1010" s="324"/>
      <c r="N1010" s="324"/>
      <c r="O1010" s="324"/>
      <c r="P1010" s="324"/>
      <c r="Q1010" s="324"/>
      <c r="R1010" s="324"/>
      <c r="S1010" s="324"/>
      <c r="T1010" s="324"/>
      <c r="U1010" s="324"/>
    </row>
    <row r="1011" spans="6:21" x14ac:dyDescent="0.35">
      <c r="F1011" s="324"/>
      <c r="G1011" s="324"/>
      <c r="H1011" s="324"/>
      <c r="I1011" s="324"/>
      <c r="J1011" s="324"/>
      <c r="K1011" s="324"/>
      <c r="L1011" s="324"/>
      <c r="M1011" s="324"/>
      <c r="N1011" s="324"/>
      <c r="O1011" s="324"/>
      <c r="P1011" s="324"/>
      <c r="Q1011" s="324"/>
      <c r="R1011" s="324"/>
      <c r="S1011" s="324"/>
      <c r="T1011" s="324"/>
      <c r="U1011" s="324"/>
    </row>
    <row r="1012" spans="6:21" x14ac:dyDescent="0.35">
      <c r="F1012" s="324"/>
      <c r="G1012" s="324"/>
      <c r="H1012" s="324"/>
      <c r="I1012" s="324"/>
      <c r="J1012" s="324"/>
      <c r="K1012" s="324"/>
      <c r="L1012" s="324"/>
      <c r="M1012" s="324"/>
      <c r="N1012" s="324"/>
      <c r="O1012" s="324"/>
      <c r="P1012" s="324"/>
      <c r="Q1012" s="324"/>
      <c r="R1012" s="324"/>
      <c r="S1012" s="324"/>
      <c r="T1012" s="324"/>
      <c r="U1012" s="324"/>
    </row>
    <row r="1013" spans="6:21" x14ac:dyDescent="0.35">
      <c r="F1013" s="324"/>
      <c r="G1013" s="324"/>
      <c r="H1013" s="324"/>
      <c r="I1013" s="324"/>
      <c r="J1013" s="324"/>
      <c r="K1013" s="324"/>
      <c r="L1013" s="324"/>
      <c r="M1013" s="324"/>
      <c r="N1013" s="324"/>
      <c r="O1013" s="324"/>
      <c r="P1013" s="324"/>
      <c r="Q1013" s="324"/>
      <c r="R1013" s="324"/>
      <c r="S1013" s="324"/>
      <c r="T1013" s="324"/>
      <c r="U1013" s="324"/>
    </row>
    <row r="1014" spans="6:21" x14ac:dyDescent="0.35">
      <c r="F1014" s="324"/>
      <c r="G1014" s="324"/>
      <c r="H1014" s="324"/>
      <c r="I1014" s="324"/>
      <c r="J1014" s="324"/>
      <c r="K1014" s="324"/>
      <c r="L1014" s="324"/>
      <c r="M1014" s="324"/>
      <c r="N1014" s="324"/>
      <c r="O1014" s="324"/>
      <c r="P1014" s="324"/>
      <c r="Q1014" s="324"/>
      <c r="R1014" s="324"/>
      <c r="S1014" s="324"/>
      <c r="T1014" s="324"/>
      <c r="U1014" s="324"/>
    </row>
    <row r="1015" spans="6:21" x14ac:dyDescent="0.35">
      <c r="F1015" s="324"/>
      <c r="G1015" s="324"/>
      <c r="H1015" s="324"/>
      <c r="I1015" s="324"/>
      <c r="J1015" s="324"/>
      <c r="K1015" s="324"/>
      <c r="L1015" s="324"/>
      <c r="M1015" s="324"/>
      <c r="N1015" s="324"/>
      <c r="O1015" s="324"/>
      <c r="P1015" s="324"/>
      <c r="Q1015" s="324"/>
      <c r="R1015" s="324"/>
      <c r="S1015" s="324"/>
      <c r="T1015" s="324"/>
      <c r="U1015" s="324"/>
    </row>
    <row r="1016" spans="6:21" x14ac:dyDescent="0.35">
      <c r="F1016" s="324"/>
      <c r="G1016" s="324"/>
      <c r="H1016" s="324"/>
      <c r="I1016" s="324"/>
      <c r="J1016" s="324"/>
      <c r="K1016" s="324"/>
      <c r="L1016" s="324"/>
      <c r="M1016" s="324"/>
      <c r="N1016" s="324"/>
      <c r="O1016" s="324"/>
      <c r="P1016" s="324"/>
      <c r="Q1016" s="324"/>
      <c r="R1016" s="324"/>
      <c r="S1016" s="324"/>
      <c r="T1016" s="324"/>
      <c r="U1016" s="324"/>
    </row>
    <row r="1017" spans="6:21" x14ac:dyDescent="0.35">
      <c r="F1017" s="324"/>
      <c r="G1017" s="324"/>
      <c r="H1017" s="324"/>
      <c r="I1017" s="324"/>
      <c r="J1017" s="324"/>
      <c r="K1017" s="324"/>
      <c r="L1017" s="324"/>
      <c r="M1017" s="324"/>
      <c r="N1017" s="324"/>
      <c r="O1017" s="324"/>
      <c r="P1017" s="324"/>
      <c r="Q1017" s="324"/>
      <c r="R1017" s="324"/>
      <c r="S1017" s="324"/>
      <c r="T1017" s="324"/>
      <c r="U1017" s="324"/>
    </row>
    <row r="1018" spans="6:21" x14ac:dyDescent="0.35">
      <c r="F1018" s="324"/>
      <c r="G1018" s="324"/>
      <c r="H1018" s="324"/>
      <c r="I1018" s="324"/>
      <c r="J1018" s="324"/>
      <c r="K1018" s="324"/>
      <c r="L1018" s="324"/>
      <c r="M1018" s="324"/>
      <c r="N1018" s="324"/>
      <c r="O1018" s="324"/>
      <c r="P1018" s="324"/>
      <c r="Q1018" s="324"/>
      <c r="R1018" s="324"/>
      <c r="S1018" s="324"/>
      <c r="T1018" s="324"/>
      <c r="U1018" s="324"/>
    </row>
    <row r="1019" spans="6:21" x14ac:dyDescent="0.35">
      <c r="F1019" s="324"/>
      <c r="G1019" s="324"/>
      <c r="H1019" s="324"/>
      <c r="I1019" s="324"/>
      <c r="J1019" s="324"/>
      <c r="K1019" s="324"/>
      <c r="L1019" s="324"/>
      <c r="M1019" s="324"/>
      <c r="N1019" s="324"/>
      <c r="O1019" s="324"/>
      <c r="P1019" s="324"/>
      <c r="Q1019" s="324"/>
      <c r="R1019" s="324"/>
      <c r="S1019" s="324"/>
      <c r="T1019" s="324"/>
      <c r="U1019" s="324"/>
    </row>
    <row r="1020" spans="6:21" x14ac:dyDescent="0.35">
      <c r="F1020" s="324"/>
      <c r="G1020" s="324"/>
      <c r="H1020" s="324"/>
      <c r="I1020" s="324"/>
      <c r="J1020" s="324"/>
      <c r="K1020" s="324"/>
      <c r="L1020" s="324"/>
      <c r="M1020" s="324"/>
      <c r="N1020" s="324"/>
      <c r="O1020" s="324"/>
      <c r="P1020" s="324"/>
      <c r="Q1020" s="324"/>
      <c r="R1020" s="324"/>
      <c r="S1020" s="324"/>
      <c r="T1020" s="324"/>
      <c r="U1020" s="324"/>
    </row>
    <row r="1021" spans="6:21" x14ac:dyDescent="0.35">
      <c r="F1021" s="324"/>
      <c r="G1021" s="324"/>
      <c r="H1021" s="324"/>
      <c r="I1021" s="324"/>
      <c r="J1021" s="324"/>
      <c r="K1021" s="324"/>
      <c r="L1021" s="324"/>
      <c r="M1021" s="324"/>
      <c r="N1021" s="324"/>
      <c r="O1021" s="324"/>
      <c r="P1021" s="324"/>
      <c r="Q1021" s="324"/>
      <c r="R1021" s="324"/>
      <c r="S1021" s="324"/>
      <c r="T1021" s="324"/>
      <c r="U1021" s="324"/>
    </row>
    <row r="1022" spans="6:21" x14ac:dyDescent="0.35">
      <c r="F1022" s="324"/>
      <c r="G1022" s="324"/>
      <c r="H1022" s="324"/>
      <c r="I1022" s="324"/>
      <c r="J1022" s="324"/>
      <c r="K1022" s="324"/>
      <c r="L1022" s="324"/>
      <c r="M1022" s="324"/>
      <c r="N1022" s="324"/>
      <c r="O1022" s="324"/>
      <c r="P1022" s="324"/>
      <c r="Q1022" s="324"/>
      <c r="R1022" s="324"/>
      <c r="S1022" s="324"/>
      <c r="T1022" s="324"/>
      <c r="U1022" s="324"/>
    </row>
    <row r="1023" spans="6:21" x14ac:dyDescent="0.35">
      <c r="F1023" s="324"/>
      <c r="G1023" s="324"/>
      <c r="H1023" s="324"/>
      <c r="I1023" s="324"/>
      <c r="J1023" s="324"/>
      <c r="K1023" s="324"/>
      <c r="L1023" s="324"/>
      <c r="M1023" s="324"/>
      <c r="N1023" s="324"/>
      <c r="O1023" s="324"/>
      <c r="P1023" s="324"/>
      <c r="Q1023" s="324"/>
      <c r="R1023" s="324"/>
      <c r="S1023" s="324"/>
      <c r="T1023" s="324"/>
      <c r="U1023" s="324"/>
    </row>
    <row r="1024" spans="6:21" x14ac:dyDescent="0.35">
      <c r="F1024" s="324"/>
      <c r="G1024" s="324"/>
      <c r="H1024" s="324"/>
      <c r="I1024" s="324"/>
      <c r="J1024" s="324"/>
      <c r="K1024" s="324"/>
      <c r="L1024" s="324"/>
      <c r="M1024" s="324"/>
      <c r="N1024" s="324"/>
      <c r="O1024" s="324"/>
      <c r="P1024" s="324"/>
      <c r="Q1024" s="324"/>
      <c r="R1024" s="324"/>
      <c r="S1024" s="324"/>
      <c r="T1024" s="324"/>
      <c r="U1024" s="324"/>
    </row>
    <row r="1025" spans="6:21" x14ac:dyDescent="0.35">
      <c r="F1025" s="324"/>
      <c r="G1025" s="324"/>
      <c r="H1025" s="324"/>
      <c r="I1025" s="324"/>
      <c r="J1025" s="324"/>
      <c r="K1025" s="324"/>
      <c r="L1025" s="324"/>
      <c r="M1025" s="324"/>
      <c r="N1025" s="324"/>
      <c r="O1025" s="324"/>
      <c r="P1025" s="324"/>
      <c r="Q1025" s="324"/>
      <c r="R1025" s="324"/>
      <c r="S1025" s="324"/>
      <c r="T1025" s="324"/>
      <c r="U1025" s="324"/>
    </row>
    <row r="1026" spans="6:21" x14ac:dyDescent="0.35">
      <c r="F1026" s="324"/>
      <c r="G1026" s="324"/>
      <c r="H1026" s="324"/>
      <c r="I1026" s="324"/>
      <c r="J1026" s="324"/>
      <c r="K1026" s="324"/>
      <c r="L1026" s="324"/>
      <c r="M1026" s="324"/>
      <c r="N1026" s="324"/>
      <c r="O1026" s="324"/>
      <c r="P1026" s="324"/>
      <c r="Q1026" s="324"/>
      <c r="R1026" s="324"/>
      <c r="S1026" s="324"/>
      <c r="T1026" s="324"/>
      <c r="U1026" s="324"/>
    </row>
    <row r="1027" spans="6:21" x14ac:dyDescent="0.35">
      <c r="F1027" s="324"/>
      <c r="G1027" s="324"/>
      <c r="H1027" s="324"/>
      <c r="I1027" s="324"/>
      <c r="J1027" s="324"/>
      <c r="K1027" s="324"/>
      <c r="L1027" s="324"/>
      <c r="M1027" s="324"/>
      <c r="N1027" s="324"/>
      <c r="O1027" s="324"/>
      <c r="P1027" s="324"/>
      <c r="Q1027" s="324"/>
      <c r="R1027" s="324"/>
      <c r="S1027" s="324"/>
      <c r="T1027" s="324"/>
      <c r="U1027" s="324"/>
    </row>
    <row r="1028" spans="6:21" x14ac:dyDescent="0.35">
      <c r="F1028" s="324"/>
      <c r="G1028" s="324"/>
      <c r="H1028" s="324"/>
      <c r="I1028" s="324"/>
      <c r="J1028" s="324"/>
      <c r="K1028" s="324"/>
      <c r="L1028" s="324"/>
      <c r="M1028" s="324"/>
      <c r="N1028" s="324"/>
      <c r="O1028" s="324"/>
      <c r="P1028" s="324"/>
      <c r="Q1028" s="324"/>
      <c r="R1028" s="324"/>
      <c r="S1028" s="324"/>
      <c r="T1028" s="324"/>
      <c r="U1028" s="324"/>
    </row>
    <row r="1029" spans="6:21" x14ac:dyDescent="0.35">
      <c r="F1029" s="324"/>
      <c r="G1029" s="324"/>
      <c r="H1029" s="324"/>
      <c r="I1029" s="324"/>
      <c r="J1029" s="324"/>
      <c r="K1029" s="324"/>
      <c r="L1029" s="324"/>
      <c r="M1029" s="324"/>
      <c r="N1029" s="324"/>
      <c r="O1029" s="324"/>
      <c r="P1029" s="324"/>
      <c r="Q1029" s="324"/>
      <c r="R1029" s="324"/>
      <c r="S1029" s="324"/>
      <c r="T1029" s="324"/>
      <c r="U1029" s="324"/>
    </row>
    <row r="1030" spans="6:21" x14ac:dyDescent="0.35">
      <c r="F1030" s="324"/>
      <c r="G1030" s="324"/>
      <c r="H1030" s="324"/>
      <c r="I1030" s="324"/>
      <c r="J1030" s="324"/>
      <c r="K1030" s="324"/>
      <c r="L1030" s="324"/>
      <c r="M1030" s="324"/>
      <c r="N1030" s="324"/>
      <c r="O1030" s="324"/>
      <c r="P1030" s="324"/>
      <c r="Q1030" s="324"/>
      <c r="R1030" s="324"/>
      <c r="S1030" s="324"/>
      <c r="T1030" s="324"/>
      <c r="U1030" s="324"/>
    </row>
    <row r="1031" spans="6:21" x14ac:dyDescent="0.35">
      <c r="F1031" s="324"/>
      <c r="G1031" s="324"/>
      <c r="H1031" s="324"/>
      <c r="I1031" s="324"/>
      <c r="J1031" s="324"/>
      <c r="K1031" s="324"/>
      <c r="L1031" s="324"/>
      <c r="M1031" s="324"/>
      <c r="N1031" s="324"/>
      <c r="O1031" s="324"/>
      <c r="P1031" s="324"/>
      <c r="Q1031" s="324"/>
      <c r="R1031" s="324"/>
      <c r="S1031" s="324"/>
      <c r="T1031" s="324"/>
      <c r="U1031" s="324"/>
    </row>
    <row r="1032" spans="6:21" x14ac:dyDescent="0.35">
      <c r="F1032" s="324"/>
      <c r="G1032" s="324"/>
      <c r="H1032" s="324"/>
      <c r="I1032" s="324"/>
      <c r="J1032" s="324"/>
      <c r="K1032" s="324"/>
      <c r="L1032" s="324"/>
      <c r="M1032" s="324"/>
      <c r="N1032" s="324"/>
      <c r="O1032" s="324"/>
      <c r="P1032" s="324"/>
      <c r="Q1032" s="324"/>
      <c r="R1032" s="324"/>
      <c r="S1032" s="324"/>
      <c r="T1032" s="324"/>
      <c r="U1032" s="324"/>
    </row>
    <row r="1033" spans="6:21" x14ac:dyDescent="0.35">
      <c r="F1033" s="324"/>
      <c r="G1033" s="324"/>
      <c r="H1033" s="324"/>
      <c r="I1033" s="324"/>
      <c r="J1033" s="324"/>
      <c r="K1033" s="324"/>
      <c r="L1033" s="324"/>
      <c r="M1033" s="324"/>
      <c r="N1033" s="324"/>
      <c r="O1033" s="324"/>
      <c r="P1033" s="324"/>
      <c r="Q1033" s="324"/>
      <c r="R1033" s="324"/>
      <c r="S1033" s="324"/>
      <c r="T1033" s="324"/>
      <c r="U1033" s="324"/>
    </row>
    <row r="1034" spans="6:21" x14ac:dyDescent="0.35">
      <c r="F1034" s="324"/>
      <c r="G1034" s="324"/>
      <c r="H1034" s="324"/>
      <c r="I1034" s="324"/>
      <c r="J1034" s="324"/>
      <c r="K1034" s="324"/>
      <c r="L1034" s="324"/>
      <c r="M1034" s="324"/>
      <c r="N1034" s="324"/>
      <c r="O1034" s="324"/>
      <c r="P1034" s="324"/>
      <c r="Q1034" s="324"/>
      <c r="R1034" s="324"/>
      <c r="S1034" s="324"/>
      <c r="T1034" s="324"/>
      <c r="U1034" s="324"/>
    </row>
    <row r="1035" spans="6:21" x14ac:dyDescent="0.35">
      <c r="F1035" s="324"/>
      <c r="G1035" s="324"/>
      <c r="H1035" s="324"/>
      <c r="I1035" s="324"/>
      <c r="J1035" s="324"/>
      <c r="K1035" s="324"/>
      <c r="L1035" s="324"/>
      <c r="M1035" s="324"/>
      <c r="N1035" s="324"/>
      <c r="O1035" s="324"/>
      <c r="P1035" s="324"/>
      <c r="Q1035" s="324"/>
      <c r="R1035" s="324"/>
      <c r="S1035" s="324"/>
      <c r="T1035" s="324"/>
      <c r="U1035" s="324"/>
    </row>
    <row r="1036" spans="6:21" x14ac:dyDescent="0.35">
      <c r="F1036" s="324"/>
      <c r="G1036" s="324"/>
      <c r="H1036" s="324"/>
      <c r="I1036" s="324"/>
      <c r="J1036" s="324"/>
      <c r="K1036" s="324"/>
      <c r="L1036" s="324"/>
      <c r="M1036" s="324"/>
      <c r="N1036" s="324"/>
      <c r="O1036" s="324"/>
      <c r="P1036" s="324"/>
      <c r="Q1036" s="324"/>
      <c r="R1036" s="324"/>
      <c r="S1036" s="324"/>
      <c r="T1036" s="324"/>
      <c r="U1036" s="324"/>
    </row>
    <row r="1037" spans="6:21" x14ac:dyDescent="0.35">
      <c r="F1037" s="324"/>
      <c r="G1037" s="324"/>
      <c r="H1037" s="324"/>
      <c r="I1037" s="324"/>
      <c r="J1037" s="324"/>
      <c r="K1037" s="324"/>
      <c r="L1037" s="324"/>
      <c r="M1037" s="324"/>
      <c r="N1037" s="324"/>
      <c r="O1037" s="324"/>
      <c r="P1037" s="324"/>
      <c r="Q1037" s="324"/>
      <c r="R1037" s="324"/>
      <c r="S1037" s="324"/>
      <c r="T1037" s="324"/>
      <c r="U1037" s="324"/>
    </row>
    <row r="1038" spans="6:21" x14ac:dyDescent="0.35">
      <c r="F1038" s="324"/>
      <c r="G1038" s="324"/>
      <c r="H1038" s="324"/>
      <c r="I1038" s="324"/>
      <c r="J1038" s="324"/>
      <c r="K1038" s="324"/>
      <c r="L1038" s="324"/>
      <c r="M1038" s="324"/>
      <c r="N1038" s="324"/>
      <c r="O1038" s="324"/>
      <c r="P1038" s="324"/>
      <c r="Q1038" s="324"/>
      <c r="R1038" s="324"/>
      <c r="S1038" s="324"/>
      <c r="T1038" s="324"/>
      <c r="U1038" s="324"/>
    </row>
    <row r="1039" spans="6:21" x14ac:dyDescent="0.35">
      <c r="F1039" s="324"/>
      <c r="G1039" s="324"/>
      <c r="H1039" s="324"/>
      <c r="I1039" s="324"/>
      <c r="J1039" s="324"/>
      <c r="K1039" s="324"/>
      <c r="L1039" s="324"/>
      <c r="M1039" s="324"/>
      <c r="N1039" s="324"/>
      <c r="O1039" s="324"/>
      <c r="P1039" s="324"/>
      <c r="Q1039" s="324"/>
      <c r="R1039" s="324"/>
      <c r="S1039" s="324"/>
      <c r="T1039" s="324"/>
      <c r="U1039" s="324"/>
    </row>
    <row r="1040" spans="6:21" x14ac:dyDescent="0.35">
      <c r="F1040" s="324"/>
      <c r="G1040" s="324"/>
      <c r="H1040" s="324"/>
      <c r="I1040" s="324"/>
      <c r="J1040" s="324"/>
      <c r="K1040" s="324"/>
      <c r="L1040" s="324"/>
      <c r="M1040" s="324"/>
      <c r="N1040" s="324"/>
      <c r="O1040" s="324"/>
      <c r="P1040" s="324"/>
      <c r="Q1040" s="324"/>
      <c r="R1040" s="324"/>
      <c r="S1040" s="324"/>
      <c r="T1040" s="324"/>
      <c r="U1040" s="324"/>
    </row>
    <row r="1041" spans="6:21" x14ac:dyDescent="0.35">
      <c r="F1041" s="324"/>
      <c r="G1041" s="324"/>
      <c r="H1041" s="324"/>
      <c r="I1041" s="324"/>
      <c r="J1041" s="324"/>
      <c r="K1041" s="324"/>
      <c r="L1041" s="324"/>
      <c r="M1041" s="324"/>
      <c r="N1041" s="324"/>
      <c r="O1041" s="324"/>
      <c r="P1041" s="324"/>
      <c r="Q1041" s="324"/>
      <c r="R1041" s="324"/>
      <c r="S1041" s="324"/>
      <c r="T1041" s="324"/>
      <c r="U1041" s="324"/>
    </row>
    <row r="1042" spans="6:21" x14ac:dyDescent="0.35">
      <c r="F1042" s="324"/>
      <c r="G1042" s="324"/>
      <c r="H1042" s="324"/>
      <c r="I1042" s="324"/>
      <c r="J1042" s="324"/>
      <c r="K1042" s="324"/>
      <c r="L1042" s="324"/>
      <c r="M1042" s="324"/>
      <c r="N1042" s="324"/>
      <c r="O1042" s="324"/>
      <c r="P1042" s="324"/>
      <c r="Q1042" s="324"/>
      <c r="R1042" s="324"/>
      <c r="S1042" s="324"/>
      <c r="T1042" s="324"/>
      <c r="U1042" s="324"/>
    </row>
    <row r="1043" spans="6:21" x14ac:dyDescent="0.35">
      <c r="F1043" s="324"/>
      <c r="G1043" s="324"/>
      <c r="H1043" s="324"/>
      <c r="I1043" s="324"/>
      <c r="J1043" s="324"/>
      <c r="K1043" s="324"/>
      <c r="L1043" s="324"/>
      <c r="M1043" s="324"/>
      <c r="N1043" s="324"/>
      <c r="O1043" s="324"/>
      <c r="P1043" s="324"/>
      <c r="Q1043" s="324"/>
      <c r="R1043" s="324"/>
      <c r="S1043" s="324"/>
      <c r="T1043" s="324"/>
      <c r="U1043" s="324"/>
    </row>
    <row r="1044" spans="6:21" x14ac:dyDescent="0.35">
      <c r="F1044" s="324"/>
      <c r="G1044" s="324"/>
      <c r="H1044" s="324"/>
      <c r="I1044" s="324"/>
      <c r="J1044" s="324"/>
      <c r="K1044" s="324"/>
      <c r="L1044" s="324"/>
      <c r="M1044" s="324"/>
      <c r="N1044" s="324"/>
      <c r="O1044" s="324"/>
      <c r="P1044" s="324"/>
      <c r="Q1044" s="324"/>
      <c r="R1044" s="324"/>
      <c r="S1044" s="324"/>
      <c r="T1044" s="324"/>
      <c r="U1044" s="324"/>
    </row>
    <row r="1045" spans="6:21" x14ac:dyDescent="0.35">
      <c r="F1045" s="324"/>
      <c r="G1045" s="324"/>
      <c r="H1045" s="324"/>
      <c r="I1045" s="324"/>
      <c r="J1045" s="324"/>
      <c r="K1045" s="324"/>
      <c r="L1045" s="324"/>
      <c r="M1045" s="324"/>
      <c r="N1045" s="324"/>
      <c r="O1045" s="324"/>
      <c r="P1045" s="324"/>
      <c r="Q1045" s="324"/>
      <c r="R1045" s="324"/>
      <c r="S1045" s="324"/>
      <c r="T1045" s="324"/>
      <c r="U1045" s="324"/>
    </row>
    <row r="1046" spans="6:21" x14ac:dyDescent="0.35">
      <c r="F1046" s="324"/>
      <c r="G1046" s="324"/>
      <c r="H1046" s="324"/>
      <c r="I1046" s="324"/>
      <c r="J1046" s="324"/>
      <c r="K1046" s="324"/>
      <c r="L1046" s="324"/>
      <c r="M1046" s="324"/>
      <c r="N1046" s="324"/>
      <c r="O1046" s="324"/>
      <c r="P1046" s="324"/>
      <c r="Q1046" s="324"/>
      <c r="R1046" s="324"/>
      <c r="S1046" s="324"/>
      <c r="T1046" s="324"/>
      <c r="U1046" s="324"/>
    </row>
    <row r="1047" spans="6:21" x14ac:dyDescent="0.35">
      <c r="F1047" s="324"/>
      <c r="G1047" s="324"/>
      <c r="H1047" s="324"/>
      <c r="I1047" s="324"/>
      <c r="J1047" s="324"/>
      <c r="K1047" s="324"/>
      <c r="L1047" s="324"/>
      <c r="M1047" s="324"/>
      <c r="N1047" s="324"/>
      <c r="O1047" s="324"/>
      <c r="P1047" s="324"/>
      <c r="Q1047" s="324"/>
      <c r="R1047" s="324"/>
      <c r="S1047" s="324"/>
      <c r="T1047" s="324"/>
      <c r="U1047" s="324"/>
    </row>
    <row r="1048" spans="6:21" x14ac:dyDescent="0.35">
      <c r="F1048" s="324"/>
      <c r="G1048" s="324"/>
      <c r="H1048" s="324"/>
      <c r="I1048" s="324"/>
      <c r="J1048" s="324"/>
      <c r="K1048" s="324"/>
      <c r="L1048" s="324"/>
      <c r="M1048" s="324"/>
      <c r="N1048" s="324"/>
      <c r="O1048" s="324"/>
      <c r="P1048" s="324"/>
      <c r="Q1048" s="324"/>
      <c r="R1048" s="324"/>
      <c r="S1048" s="324"/>
      <c r="T1048" s="324"/>
      <c r="U1048" s="324"/>
    </row>
    <row r="1049" spans="6:21" x14ac:dyDescent="0.35">
      <c r="F1049" s="324"/>
      <c r="G1049" s="324"/>
      <c r="H1049" s="324"/>
      <c r="I1049" s="324"/>
      <c r="J1049" s="324"/>
      <c r="K1049" s="324"/>
      <c r="L1049" s="324"/>
      <c r="M1049" s="324"/>
      <c r="N1049" s="324"/>
      <c r="O1049" s="324"/>
      <c r="P1049" s="324"/>
      <c r="Q1049" s="324"/>
      <c r="R1049" s="324"/>
      <c r="S1049" s="324"/>
      <c r="T1049" s="324"/>
      <c r="U1049" s="324"/>
    </row>
    <row r="1050" spans="6:21" x14ac:dyDescent="0.35">
      <c r="F1050" s="324"/>
      <c r="G1050" s="324"/>
      <c r="H1050" s="324"/>
      <c r="I1050" s="324"/>
      <c r="J1050" s="324"/>
      <c r="K1050" s="324"/>
      <c r="L1050" s="324"/>
      <c r="M1050" s="324"/>
      <c r="N1050" s="324"/>
      <c r="O1050" s="324"/>
      <c r="P1050" s="324"/>
      <c r="Q1050" s="324"/>
      <c r="R1050" s="324"/>
      <c r="S1050" s="324"/>
      <c r="T1050" s="324"/>
      <c r="U1050" s="324"/>
    </row>
    <row r="1051" spans="6:21" x14ac:dyDescent="0.35">
      <c r="F1051" s="324"/>
      <c r="G1051" s="324"/>
      <c r="H1051" s="324"/>
      <c r="I1051" s="324"/>
      <c r="J1051" s="324"/>
      <c r="K1051" s="324"/>
      <c r="L1051" s="324"/>
      <c r="M1051" s="324"/>
      <c r="N1051" s="324"/>
      <c r="O1051" s="324"/>
      <c r="P1051" s="324"/>
      <c r="Q1051" s="324"/>
      <c r="R1051" s="324"/>
      <c r="S1051" s="324"/>
      <c r="T1051" s="324"/>
      <c r="U1051" s="324"/>
    </row>
    <row r="1052" spans="6:21" x14ac:dyDescent="0.35">
      <c r="F1052" s="324"/>
      <c r="G1052" s="324"/>
      <c r="H1052" s="324"/>
      <c r="I1052" s="324"/>
      <c r="J1052" s="324"/>
      <c r="K1052" s="324"/>
      <c r="L1052" s="324"/>
      <c r="M1052" s="324"/>
      <c r="N1052" s="324"/>
      <c r="O1052" s="324"/>
      <c r="P1052" s="324"/>
      <c r="Q1052" s="324"/>
      <c r="R1052" s="324"/>
      <c r="S1052" s="324"/>
      <c r="T1052" s="324"/>
      <c r="U1052" s="324"/>
    </row>
    <row r="1053" spans="6:21" x14ac:dyDescent="0.35">
      <c r="F1053" s="324"/>
      <c r="G1053" s="324"/>
      <c r="H1053" s="324"/>
      <c r="I1053" s="324"/>
      <c r="J1053" s="324"/>
      <c r="K1053" s="324"/>
      <c r="L1053" s="324"/>
      <c r="M1053" s="324"/>
      <c r="N1053" s="324"/>
      <c r="O1053" s="324"/>
      <c r="P1053" s="324"/>
      <c r="Q1053" s="324"/>
      <c r="R1053" s="324"/>
      <c r="S1053" s="324"/>
      <c r="T1053" s="324"/>
      <c r="U1053" s="324"/>
    </row>
    <row r="1054" spans="6:21" x14ac:dyDescent="0.35">
      <c r="F1054" s="324"/>
      <c r="G1054" s="324"/>
      <c r="H1054" s="324"/>
      <c r="I1054" s="324"/>
      <c r="J1054" s="324"/>
      <c r="K1054" s="324"/>
      <c r="L1054" s="324"/>
      <c r="M1054" s="324"/>
      <c r="N1054" s="324"/>
      <c r="O1054" s="324"/>
      <c r="P1054" s="324"/>
      <c r="Q1054" s="324"/>
      <c r="R1054" s="324"/>
      <c r="S1054" s="324"/>
      <c r="T1054" s="324"/>
      <c r="U1054" s="324"/>
    </row>
    <row r="1055" spans="6:21" x14ac:dyDescent="0.35">
      <c r="F1055" s="324"/>
      <c r="G1055" s="324"/>
      <c r="H1055" s="324"/>
      <c r="I1055" s="324"/>
      <c r="J1055" s="324"/>
      <c r="K1055" s="324"/>
      <c r="L1055" s="324"/>
      <c r="M1055" s="324"/>
      <c r="N1055" s="324"/>
      <c r="O1055" s="324"/>
      <c r="P1055" s="324"/>
      <c r="Q1055" s="324"/>
      <c r="R1055" s="324"/>
      <c r="S1055" s="324"/>
      <c r="T1055" s="324"/>
      <c r="U1055" s="324"/>
    </row>
    <row r="1056" spans="6:21" x14ac:dyDescent="0.35">
      <c r="F1056" s="324"/>
      <c r="G1056" s="324"/>
      <c r="H1056" s="324"/>
      <c r="I1056" s="324"/>
      <c r="J1056" s="324"/>
      <c r="K1056" s="324"/>
      <c r="L1056" s="324"/>
      <c r="M1056" s="324"/>
      <c r="N1056" s="324"/>
      <c r="O1056" s="324"/>
      <c r="P1056" s="324"/>
      <c r="Q1056" s="324"/>
      <c r="R1056" s="324"/>
      <c r="S1056" s="324"/>
      <c r="T1056" s="324"/>
      <c r="U1056" s="324"/>
    </row>
    <row r="1057" spans="6:21" x14ac:dyDescent="0.35">
      <c r="F1057" s="324"/>
      <c r="G1057" s="324"/>
      <c r="H1057" s="324"/>
      <c r="I1057" s="324"/>
      <c r="J1057" s="324"/>
      <c r="K1057" s="324"/>
      <c r="L1057" s="324"/>
      <c r="M1057" s="324"/>
      <c r="N1057" s="324"/>
      <c r="O1057" s="324"/>
      <c r="P1057" s="324"/>
      <c r="Q1057" s="324"/>
      <c r="R1057" s="324"/>
      <c r="S1057" s="324"/>
      <c r="T1057" s="324"/>
      <c r="U1057" s="324"/>
    </row>
    <row r="1058" spans="6:21" x14ac:dyDescent="0.35">
      <c r="F1058" s="324"/>
      <c r="G1058" s="324"/>
      <c r="H1058" s="324"/>
      <c r="I1058" s="324"/>
      <c r="J1058" s="324"/>
      <c r="K1058" s="324"/>
      <c r="L1058" s="324"/>
      <c r="M1058" s="324"/>
      <c r="N1058" s="324"/>
      <c r="O1058" s="324"/>
      <c r="P1058" s="324"/>
      <c r="Q1058" s="324"/>
      <c r="R1058" s="324"/>
      <c r="S1058" s="324"/>
      <c r="T1058" s="324"/>
      <c r="U1058" s="324"/>
    </row>
    <row r="1059" spans="6:21" x14ac:dyDescent="0.35">
      <c r="F1059" s="324"/>
      <c r="G1059" s="324"/>
      <c r="H1059" s="324"/>
      <c r="I1059" s="324"/>
      <c r="J1059" s="324"/>
      <c r="K1059" s="324"/>
      <c r="L1059" s="324"/>
      <c r="M1059" s="324"/>
      <c r="N1059" s="324"/>
      <c r="O1059" s="324"/>
      <c r="P1059" s="324"/>
      <c r="Q1059" s="324"/>
      <c r="R1059" s="324"/>
      <c r="S1059" s="324"/>
      <c r="T1059" s="324"/>
      <c r="U1059" s="324"/>
    </row>
    <row r="1060" spans="6:21" x14ac:dyDescent="0.35">
      <c r="F1060" s="324"/>
      <c r="G1060" s="324"/>
      <c r="H1060" s="324"/>
      <c r="I1060" s="324"/>
      <c r="J1060" s="324"/>
      <c r="K1060" s="324"/>
      <c r="L1060" s="324"/>
      <c r="M1060" s="324"/>
      <c r="N1060" s="324"/>
      <c r="O1060" s="324"/>
      <c r="P1060" s="324"/>
      <c r="Q1060" s="324"/>
      <c r="R1060" s="324"/>
      <c r="S1060" s="324"/>
      <c r="T1060" s="324"/>
      <c r="U1060" s="324"/>
    </row>
    <row r="1061" spans="6:21" x14ac:dyDescent="0.35">
      <c r="F1061" s="324"/>
      <c r="G1061" s="324"/>
      <c r="H1061" s="324"/>
      <c r="I1061" s="324"/>
      <c r="J1061" s="324"/>
      <c r="K1061" s="324"/>
      <c r="L1061" s="324"/>
      <c r="M1061" s="324"/>
      <c r="N1061" s="324"/>
      <c r="O1061" s="324"/>
      <c r="P1061" s="324"/>
      <c r="Q1061" s="324"/>
      <c r="R1061" s="324"/>
      <c r="S1061" s="324"/>
      <c r="T1061" s="324"/>
      <c r="U1061" s="324"/>
    </row>
    <row r="1062" spans="6:21" x14ac:dyDescent="0.35">
      <c r="F1062" s="324"/>
      <c r="G1062" s="324"/>
      <c r="H1062" s="324"/>
      <c r="I1062" s="324"/>
      <c r="J1062" s="324"/>
      <c r="K1062" s="324"/>
      <c r="L1062" s="324"/>
      <c r="M1062" s="324"/>
      <c r="N1062" s="324"/>
      <c r="O1062" s="324"/>
      <c r="P1062" s="324"/>
      <c r="Q1062" s="324"/>
      <c r="R1062" s="324"/>
      <c r="S1062" s="324"/>
      <c r="T1062" s="324"/>
      <c r="U1062" s="324"/>
    </row>
    <row r="1063" spans="6:21" x14ac:dyDescent="0.35">
      <c r="F1063" s="324"/>
      <c r="G1063" s="324"/>
      <c r="H1063" s="324"/>
      <c r="I1063" s="324"/>
      <c r="J1063" s="324"/>
      <c r="K1063" s="324"/>
      <c r="L1063" s="324"/>
      <c r="M1063" s="324"/>
      <c r="N1063" s="324"/>
      <c r="O1063" s="324"/>
      <c r="P1063" s="324"/>
      <c r="Q1063" s="324"/>
      <c r="R1063" s="324"/>
      <c r="S1063" s="324"/>
      <c r="T1063" s="324"/>
      <c r="U1063" s="324"/>
    </row>
    <row r="1064" spans="6:21" x14ac:dyDescent="0.35">
      <c r="F1064" s="324"/>
      <c r="G1064" s="324"/>
      <c r="H1064" s="324"/>
      <c r="I1064" s="324"/>
      <c r="J1064" s="324"/>
      <c r="K1064" s="324"/>
      <c r="L1064" s="324"/>
      <c r="M1064" s="324"/>
      <c r="N1064" s="324"/>
      <c r="O1064" s="324"/>
      <c r="P1064" s="324"/>
      <c r="Q1064" s="324"/>
      <c r="R1064" s="324"/>
      <c r="S1064" s="324"/>
      <c r="T1064" s="324"/>
      <c r="U1064" s="324"/>
    </row>
    <row r="1065" spans="6:21" x14ac:dyDescent="0.35">
      <c r="F1065" s="324"/>
      <c r="G1065" s="324"/>
      <c r="H1065" s="324"/>
      <c r="I1065" s="324"/>
      <c r="J1065" s="324"/>
      <c r="K1065" s="324"/>
      <c r="L1065" s="324"/>
      <c r="M1065" s="324"/>
      <c r="N1065" s="324"/>
      <c r="O1065" s="324"/>
      <c r="P1065" s="324"/>
      <c r="Q1065" s="324"/>
      <c r="R1065" s="324"/>
      <c r="S1065" s="324"/>
      <c r="T1065" s="324"/>
      <c r="U1065" s="324"/>
    </row>
    <row r="1066" spans="6:21" x14ac:dyDescent="0.35">
      <c r="F1066" s="324"/>
      <c r="G1066" s="324"/>
      <c r="H1066" s="324"/>
      <c r="I1066" s="324"/>
      <c r="J1066" s="324"/>
      <c r="K1066" s="324"/>
      <c r="L1066" s="324"/>
      <c r="M1066" s="324"/>
      <c r="N1066" s="324"/>
      <c r="O1066" s="324"/>
      <c r="P1066" s="324"/>
      <c r="Q1066" s="324"/>
      <c r="R1066" s="324"/>
      <c r="S1066" s="324"/>
      <c r="T1066" s="324"/>
      <c r="U1066" s="324"/>
    </row>
    <row r="1067" spans="6:21" x14ac:dyDescent="0.35">
      <c r="F1067" s="324"/>
      <c r="G1067" s="324"/>
      <c r="H1067" s="324"/>
      <c r="I1067" s="324"/>
      <c r="J1067" s="324"/>
      <c r="K1067" s="324"/>
      <c r="L1067" s="324"/>
      <c r="M1067" s="324"/>
      <c r="N1067" s="324"/>
      <c r="O1067" s="324"/>
      <c r="P1067" s="324"/>
      <c r="Q1067" s="324"/>
      <c r="R1067" s="324"/>
      <c r="S1067" s="324"/>
      <c r="T1067" s="324"/>
      <c r="U1067" s="324"/>
    </row>
    <row r="1068" spans="6:21" x14ac:dyDescent="0.35">
      <c r="F1068" s="324"/>
      <c r="G1068" s="324"/>
      <c r="H1068" s="324"/>
      <c r="I1068" s="324"/>
      <c r="J1068" s="324"/>
      <c r="K1068" s="324"/>
      <c r="L1068" s="324"/>
      <c r="M1068" s="324"/>
      <c r="N1068" s="324"/>
      <c r="O1068" s="324"/>
      <c r="P1068" s="324"/>
      <c r="Q1068" s="324"/>
      <c r="R1068" s="324"/>
      <c r="S1068" s="324"/>
      <c r="T1068" s="324"/>
      <c r="U1068" s="324"/>
    </row>
    <row r="1069" spans="6:21" x14ac:dyDescent="0.35">
      <c r="F1069" s="324"/>
      <c r="G1069" s="324"/>
      <c r="H1069" s="324"/>
      <c r="I1069" s="324"/>
      <c r="J1069" s="324"/>
      <c r="K1069" s="324"/>
      <c r="L1069" s="324"/>
      <c r="M1069" s="324"/>
      <c r="N1069" s="324"/>
      <c r="O1069" s="324"/>
      <c r="P1069" s="324"/>
      <c r="Q1069" s="324"/>
      <c r="R1069" s="324"/>
      <c r="S1069" s="324"/>
      <c r="T1069" s="324"/>
      <c r="U1069" s="324"/>
    </row>
    <row r="1070" spans="6:21" x14ac:dyDescent="0.35">
      <c r="F1070" s="324"/>
      <c r="G1070" s="324"/>
      <c r="H1070" s="324"/>
      <c r="I1070" s="324"/>
      <c r="J1070" s="324"/>
      <c r="K1070" s="324"/>
      <c r="L1070" s="324"/>
      <c r="M1070" s="324"/>
      <c r="N1070" s="324"/>
      <c r="O1070" s="324"/>
      <c r="P1070" s="324"/>
      <c r="Q1070" s="324"/>
      <c r="R1070" s="324"/>
      <c r="S1070" s="324"/>
      <c r="T1070" s="324"/>
      <c r="U1070" s="324"/>
    </row>
    <row r="1071" spans="6:21" x14ac:dyDescent="0.35">
      <c r="F1071" s="324"/>
      <c r="G1071" s="324"/>
      <c r="H1071" s="324"/>
      <c r="I1071" s="324"/>
      <c r="J1071" s="324"/>
      <c r="K1071" s="324"/>
      <c r="L1071" s="324"/>
      <c r="M1071" s="324"/>
      <c r="N1071" s="324"/>
      <c r="O1071" s="324"/>
      <c r="P1071" s="324"/>
      <c r="Q1071" s="324"/>
      <c r="R1071" s="324"/>
      <c r="S1071" s="324"/>
      <c r="T1071" s="324"/>
      <c r="U1071" s="324"/>
    </row>
    <row r="1072" spans="6:21" x14ac:dyDescent="0.35">
      <c r="F1072" s="324"/>
      <c r="G1072" s="324"/>
      <c r="H1072" s="324"/>
      <c r="I1072" s="324"/>
      <c r="J1072" s="324"/>
      <c r="K1072" s="324"/>
      <c r="L1072" s="324"/>
      <c r="M1072" s="324"/>
      <c r="N1072" s="324"/>
      <c r="O1072" s="324"/>
      <c r="P1072" s="324"/>
      <c r="Q1072" s="324"/>
      <c r="R1072" s="324"/>
      <c r="S1072" s="324"/>
      <c r="T1072" s="324"/>
      <c r="U1072" s="324"/>
    </row>
    <row r="1073" spans="6:21" x14ac:dyDescent="0.35">
      <c r="F1073" s="324"/>
      <c r="G1073" s="324"/>
      <c r="H1073" s="324"/>
      <c r="I1073" s="324"/>
      <c r="J1073" s="324"/>
      <c r="K1073" s="324"/>
      <c r="L1073" s="324"/>
      <c r="M1073" s="324"/>
      <c r="N1073" s="324"/>
      <c r="O1073" s="324"/>
      <c r="P1073" s="324"/>
      <c r="Q1073" s="324"/>
      <c r="R1073" s="324"/>
      <c r="S1073" s="324"/>
      <c r="T1073" s="324"/>
      <c r="U1073" s="324"/>
    </row>
    <row r="1074" spans="6:21" x14ac:dyDescent="0.35">
      <c r="F1074" s="324"/>
      <c r="G1074" s="324"/>
      <c r="H1074" s="324"/>
      <c r="I1074" s="324"/>
      <c r="J1074" s="324"/>
      <c r="K1074" s="324"/>
      <c r="L1074" s="324"/>
      <c r="M1074" s="324"/>
      <c r="N1074" s="324"/>
      <c r="O1074" s="324"/>
      <c r="P1074" s="324"/>
      <c r="Q1074" s="324"/>
      <c r="R1074" s="324"/>
      <c r="S1074" s="324"/>
      <c r="T1074" s="324"/>
      <c r="U1074" s="324"/>
    </row>
    <row r="1075" spans="6:21" x14ac:dyDescent="0.35">
      <c r="F1075" s="324"/>
      <c r="G1075" s="324"/>
      <c r="H1075" s="324"/>
      <c r="I1075" s="324"/>
      <c r="J1075" s="324"/>
      <c r="K1075" s="324"/>
      <c r="L1075" s="324"/>
      <c r="M1075" s="324"/>
      <c r="N1075" s="324"/>
      <c r="O1075" s="324"/>
      <c r="P1075" s="324"/>
      <c r="Q1075" s="324"/>
      <c r="R1075" s="324"/>
      <c r="S1075" s="324"/>
      <c r="T1075" s="324"/>
      <c r="U1075" s="324"/>
    </row>
    <row r="1076" spans="6:21" x14ac:dyDescent="0.35">
      <c r="F1076" s="324"/>
      <c r="G1076" s="324"/>
      <c r="H1076" s="324"/>
      <c r="I1076" s="324"/>
      <c r="J1076" s="324"/>
      <c r="K1076" s="324"/>
      <c r="L1076" s="324"/>
      <c r="M1076" s="324"/>
      <c r="N1076" s="324"/>
      <c r="O1076" s="324"/>
      <c r="P1076" s="324"/>
      <c r="Q1076" s="324"/>
      <c r="R1076" s="324"/>
      <c r="S1076" s="324"/>
      <c r="T1076" s="324"/>
      <c r="U1076" s="324"/>
    </row>
    <row r="1077" spans="6:21" x14ac:dyDescent="0.35">
      <c r="F1077" s="324"/>
      <c r="G1077" s="324"/>
      <c r="H1077" s="324"/>
      <c r="I1077" s="324"/>
      <c r="J1077" s="324"/>
      <c r="K1077" s="324"/>
      <c r="L1077" s="324"/>
      <c r="M1077" s="324"/>
      <c r="N1077" s="324"/>
      <c r="O1077" s="324"/>
      <c r="P1077" s="324"/>
      <c r="Q1077" s="324"/>
      <c r="R1077" s="324"/>
      <c r="S1077" s="324"/>
      <c r="T1077" s="324"/>
      <c r="U1077" s="324"/>
    </row>
    <row r="1078" spans="6:21" x14ac:dyDescent="0.35">
      <c r="F1078" s="324"/>
      <c r="G1078" s="324"/>
      <c r="H1078" s="324"/>
      <c r="I1078" s="324"/>
      <c r="J1078" s="324"/>
      <c r="K1078" s="324"/>
      <c r="L1078" s="324"/>
      <c r="M1078" s="324"/>
      <c r="N1078" s="324"/>
      <c r="O1078" s="324"/>
      <c r="P1078" s="324"/>
      <c r="Q1078" s="324"/>
      <c r="R1078" s="324"/>
      <c r="S1078" s="324"/>
      <c r="T1078" s="324"/>
      <c r="U1078" s="324"/>
    </row>
    <row r="1079" spans="6:21" x14ac:dyDescent="0.35">
      <c r="F1079" s="324"/>
      <c r="G1079" s="324"/>
      <c r="H1079" s="324"/>
      <c r="I1079" s="324"/>
      <c r="J1079" s="324"/>
      <c r="K1079" s="324"/>
      <c r="L1079" s="324"/>
      <c r="M1079" s="324"/>
      <c r="N1079" s="324"/>
      <c r="O1079" s="324"/>
      <c r="P1079" s="324"/>
      <c r="Q1079" s="324"/>
      <c r="R1079" s="324"/>
      <c r="S1079" s="324"/>
      <c r="T1079" s="324"/>
      <c r="U1079" s="324"/>
    </row>
    <row r="1080" spans="6:21" x14ac:dyDescent="0.35">
      <c r="F1080" s="324"/>
      <c r="G1080" s="324"/>
      <c r="H1080" s="324"/>
      <c r="I1080" s="324"/>
      <c r="J1080" s="324"/>
      <c r="K1080" s="324"/>
      <c r="L1080" s="324"/>
      <c r="M1080" s="324"/>
      <c r="N1080" s="324"/>
      <c r="O1080" s="324"/>
      <c r="P1080" s="324"/>
      <c r="Q1080" s="324"/>
      <c r="R1080" s="324"/>
      <c r="S1080" s="324"/>
      <c r="T1080" s="324"/>
      <c r="U1080" s="324"/>
    </row>
    <row r="1081" spans="6:21" x14ac:dyDescent="0.35">
      <c r="F1081" s="324"/>
      <c r="G1081" s="324"/>
      <c r="H1081" s="324"/>
      <c r="I1081" s="324"/>
      <c r="J1081" s="324"/>
      <c r="K1081" s="324"/>
      <c r="L1081" s="324"/>
      <c r="M1081" s="324"/>
      <c r="N1081" s="324"/>
      <c r="O1081" s="324"/>
      <c r="P1081" s="324"/>
      <c r="Q1081" s="324"/>
      <c r="R1081" s="324"/>
      <c r="S1081" s="324"/>
      <c r="T1081" s="324"/>
      <c r="U1081" s="324"/>
    </row>
    <row r="1082" spans="6:21" x14ac:dyDescent="0.35">
      <c r="F1082" s="324"/>
      <c r="G1082" s="324"/>
      <c r="H1082" s="324"/>
      <c r="I1082" s="324"/>
      <c r="J1082" s="324"/>
      <c r="K1082" s="324"/>
      <c r="L1082" s="324"/>
      <c r="M1082" s="324"/>
      <c r="N1082" s="324"/>
      <c r="O1082" s="324"/>
      <c r="P1082" s="324"/>
      <c r="Q1082" s="324"/>
      <c r="R1082" s="324"/>
      <c r="S1082" s="324"/>
      <c r="T1082" s="324"/>
      <c r="U1082" s="324"/>
    </row>
    <row r="1083" spans="6:21" x14ac:dyDescent="0.35">
      <c r="F1083" s="324"/>
      <c r="G1083" s="324"/>
      <c r="H1083" s="324"/>
      <c r="I1083" s="324"/>
      <c r="J1083" s="324"/>
      <c r="K1083" s="324"/>
      <c r="L1083" s="324"/>
      <c r="M1083" s="324"/>
      <c r="N1083" s="324"/>
      <c r="O1083" s="324"/>
      <c r="P1083" s="324"/>
      <c r="Q1083" s="324"/>
      <c r="R1083" s="324"/>
      <c r="S1083" s="324"/>
      <c r="T1083" s="324"/>
      <c r="U1083" s="324"/>
    </row>
    <row r="1084" spans="6:21" x14ac:dyDescent="0.35">
      <c r="F1084" s="324"/>
      <c r="G1084" s="324"/>
      <c r="H1084" s="324"/>
      <c r="I1084" s="324"/>
      <c r="J1084" s="324"/>
      <c r="K1084" s="324"/>
      <c r="L1084" s="324"/>
      <c r="M1084" s="324"/>
      <c r="N1084" s="324"/>
      <c r="O1084" s="324"/>
      <c r="P1084" s="324"/>
      <c r="Q1084" s="324"/>
      <c r="R1084" s="324"/>
      <c r="S1084" s="324"/>
      <c r="T1084" s="324"/>
      <c r="U1084" s="324"/>
    </row>
    <row r="1085" spans="6:21" x14ac:dyDescent="0.35">
      <c r="F1085" s="324"/>
      <c r="G1085" s="324"/>
      <c r="H1085" s="324"/>
      <c r="I1085" s="324"/>
      <c r="J1085" s="324"/>
      <c r="K1085" s="324"/>
      <c r="L1085" s="324"/>
      <c r="M1085" s="324"/>
      <c r="N1085" s="324"/>
      <c r="O1085" s="324"/>
      <c r="P1085" s="324"/>
      <c r="Q1085" s="324"/>
      <c r="R1085" s="324"/>
      <c r="S1085" s="324"/>
      <c r="T1085" s="324"/>
      <c r="U1085" s="324"/>
    </row>
    <row r="1086" spans="6:21" x14ac:dyDescent="0.35">
      <c r="F1086" s="324"/>
      <c r="G1086" s="324"/>
      <c r="H1086" s="324"/>
      <c r="I1086" s="324"/>
      <c r="J1086" s="324"/>
      <c r="K1086" s="324"/>
      <c r="L1086" s="324"/>
      <c r="M1086" s="324"/>
      <c r="N1086" s="324"/>
      <c r="O1086" s="324"/>
      <c r="P1086" s="324"/>
      <c r="Q1086" s="324"/>
      <c r="R1086" s="324"/>
      <c r="S1086" s="324"/>
      <c r="T1086" s="324"/>
      <c r="U1086" s="324"/>
    </row>
    <row r="1087" spans="6:21" x14ac:dyDescent="0.35">
      <c r="F1087" s="324"/>
      <c r="G1087" s="324"/>
      <c r="H1087" s="324"/>
      <c r="I1087" s="324"/>
      <c r="J1087" s="324"/>
      <c r="K1087" s="324"/>
      <c r="L1087" s="324"/>
      <c r="M1087" s="324"/>
      <c r="N1087" s="324"/>
      <c r="O1087" s="324"/>
      <c r="P1087" s="324"/>
      <c r="Q1087" s="324"/>
      <c r="R1087" s="324"/>
      <c r="S1087" s="324"/>
      <c r="T1087" s="324"/>
      <c r="U1087" s="324"/>
    </row>
    <row r="1088" spans="6:21" x14ac:dyDescent="0.35">
      <c r="F1088" s="324"/>
      <c r="G1088" s="324"/>
      <c r="H1088" s="324"/>
      <c r="I1088" s="324"/>
      <c r="J1088" s="324"/>
      <c r="K1088" s="324"/>
      <c r="L1088" s="324"/>
      <c r="M1088" s="324"/>
      <c r="N1088" s="324"/>
      <c r="O1088" s="324"/>
      <c r="P1088" s="324"/>
      <c r="Q1088" s="324"/>
      <c r="R1088" s="324"/>
      <c r="S1088" s="324"/>
      <c r="T1088" s="324"/>
      <c r="U1088" s="324"/>
    </row>
    <row r="1089" spans="6:21" x14ac:dyDescent="0.35">
      <c r="F1089" s="324"/>
      <c r="G1089" s="324"/>
      <c r="H1089" s="324"/>
      <c r="I1089" s="324"/>
      <c r="J1089" s="324"/>
      <c r="K1089" s="324"/>
      <c r="L1089" s="324"/>
      <c r="M1089" s="324"/>
      <c r="N1089" s="324"/>
      <c r="O1089" s="324"/>
      <c r="P1089" s="324"/>
      <c r="Q1089" s="324"/>
      <c r="R1089" s="324"/>
      <c r="S1089" s="324"/>
      <c r="T1089" s="324"/>
      <c r="U1089" s="324"/>
    </row>
    <row r="1090" spans="6:21" x14ac:dyDescent="0.35">
      <c r="F1090" s="324"/>
      <c r="G1090" s="324"/>
      <c r="H1090" s="324"/>
      <c r="I1090" s="324"/>
      <c r="J1090" s="324"/>
      <c r="K1090" s="324"/>
      <c r="L1090" s="324"/>
      <c r="M1090" s="324"/>
      <c r="N1090" s="324"/>
      <c r="O1090" s="324"/>
      <c r="P1090" s="324"/>
      <c r="Q1090" s="324"/>
      <c r="R1090" s="324"/>
      <c r="S1090" s="324"/>
      <c r="T1090" s="324"/>
      <c r="U1090" s="324"/>
    </row>
    <row r="1091" spans="6:21" x14ac:dyDescent="0.35">
      <c r="F1091" s="324"/>
      <c r="G1091" s="324"/>
      <c r="H1091" s="324"/>
      <c r="I1091" s="324"/>
      <c r="J1091" s="324"/>
      <c r="K1091" s="324"/>
      <c r="L1091" s="324"/>
      <c r="M1091" s="324"/>
      <c r="N1091" s="324"/>
      <c r="O1091" s="324"/>
      <c r="P1091" s="324"/>
      <c r="Q1091" s="324"/>
      <c r="R1091" s="324"/>
      <c r="S1091" s="324"/>
      <c r="T1091" s="324"/>
      <c r="U1091" s="324"/>
    </row>
    <row r="1092" spans="6:21" x14ac:dyDescent="0.35">
      <c r="F1092" s="324"/>
      <c r="G1092" s="324"/>
      <c r="H1092" s="324"/>
      <c r="I1092" s="324"/>
      <c r="J1092" s="324"/>
      <c r="K1092" s="324"/>
      <c r="L1092" s="324"/>
      <c r="M1092" s="324"/>
      <c r="N1092" s="324"/>
      <c r="O1092" s="324"/>
      <c r="P1092" s="324"/>
      <c r="Q1092" s="324"/>
      <c r="R1092" s="324"/>
      <c r="S1092" s="324"/>
      <c r="T1092" s="324"/>
      <c r="U1092" s="324"/>
    </row>
    <row r="1093" spans="6:21" x14ac:dyDescent="0.35">
      <c r="F1093" s="324"/>
      <c r="G1093" s="324"/>
      <c r="H1093" s="324"/>
      <c r="I1093" s="324"/>
      <c r="J1093" s="324"/>
      <c r="K1093" s="324"/>
      <c r="L1093" s="324"/>
      <c r="M1093" s="324"/>
      <c r="N1093" s="324"/>
      <c r="O1093" s="324"/>
      <c r="P1093" s="324"/>
      <c r="Q1093" s="324"/>
      <c r="R1093" s="324"/>
      <c r="S1093" s="324"/>
      <c r="T1093" s="324"/>
      <c r="U1093" s="324"/>
    </row>
    <row r="1094" spans="6:21" x14ac:dyDescent="0.35">
      <c r="F1094" s="324"/>
      <c r="G1094" s="324"/>
      <c r="H1094" s="324"/>
      <c r="I1094" s="324"/>
      <c r="J1094" s="324"/>
      <c r="K1094" s="324"/>
      <c r="L1094" s="324"/>
      <c r="M1094" s="324"/>
      <c r="N1094" s="324"/>
      <c r="O1094" s="324"/>
      <c r="P1094" s="324"/>
      <c r="Q1094" s="324"/>
      <c r="R1094" s="324"/>
      <c r="S1094" s="324"/>
      <c r="T1094" s="324"/>
      <c r="U1094" s="324"/>
    </row>
    <row r="1095" spans="6:21" x14ac:dyDescent="0.35">
      <c r="F1095" s="324"/>
      <c r="G1095" s="324"/>
      <c r="H1095" s="324"/>
      <c r="I1095" s="324"/>
      <c r="J1095" s="324"/>
      <c r="K1095" s="324"/>
      <c r="L1095" s="324"/>
      <c r="M1095" s="324"/>
      <c r="N1095" s="324"/>
      <c r="O1095" s="324"/>
      <c r="P1095" s="324"/>
      <c r="Q1095" s="324"/>
      <c r="R1095" s="324"/>
      <c r="S1095" s="324"/>
      <c r="T1095" s="324"/>
      <c r="U1095" s="324"/>
    </row>
    <row r="1096" spans="6:21" x14ac:dyDescent="0.35">
      <c r="F1096" s="324"/>
      <c r="G1096" s="324"/>
      <c r="H1096" s="324"/>
      <c r="I1096" s="324"/>
      <c r="J1096" s="324"/>
      <c r="K1096" s="324"/>
      <c r="L1096" s="324"/>
      <c r="M1096" s="324"/>
      <c r="N1096" s="324"/>
      <c r="O1096" s="324"/>
      <c r="P1096" s="324"/>
      <c r="Q1096" s="324"/>
      <c r="R1096" s="324"/>
      <c r="S1096" s="324"/>
      <c r="T1096" s="324"/>
      <c r="U1096" s="324"/>
    </row>
    <row r="1097" spans="6:21" x14ac:dyDescent="0.35">
      <c r="F1097" s="324"/>
      <c r="G1097" s="324"/>
      <c r="H1097" s="324"/>
      <c r="I1097" s="324"/>
      <c r="J1097" s="324"/>
      <c r="K1097" s="324"/>
      <c r="L1097" s="324"/>
      <c r="M1097" s="324"/>
      <c r="N1097" s="324"/>
      <c r="O1097" s="324"/>
      <c r="P1097" s="324"/>
      <c r="Q1097" s="324"/>
      <c r="R1097" s="324"/>
      <c r="S1097" s="324"/>
      <c r="T1097" s="324"/>
      <c r="U1097" s="324"/>
    </row>
    <row r="1098" spans="6:21" x14ac:dyDescent="0.35">
      <c r="F1098" s="324"/>
      <c r="G1098" s="324"/>
      <c r="H1098" s="324"/>
      <c r="I1098" s="324"/>
      <c r="J1098" s="324"/>
      <c r="K1098" s="324"/>
      <c r="L1098" s="324"/>
      <c r="M1098" s="324"/>
      <c r="N1098" s="324"/>
      <c r="O1098" s="324"/>
      <c r="P1098" s="324"/>
      <c r="Q1098" s="324"/>
      <c r="R1098" s="324"/>
      <c r="S1098" s="324"/>
      <c r="T1098" s="324"/>
      <c r="U1098" s="324"/>
    </row>
    <row r="1099" spans="6:21" x14ac:dyDescent="0.35">
      <c r="F1099" s="324"/>
      <c r="G1099" s="324"/>
      <c r="H1099" s="324"/>
      <c r="I1099" s="324"/>
      <c r="J1099" s="324"/>
      <c r="K1099" s="324"/>
      <c r="L1099" s="324"/>
      <c r="M1099" s="324"/>
      <c r="N1099" s="324"/>
      <c r="O1099" s="324"/>
      <c r="P1099" s="324"/>
      <c r="Q1099" s="324"/>
      <c r="R1099" s="324"/>
      <c r="S1099" s="324"/>
      <c r="T1099" s="324"/>
      <c r="U1099" s="324"/>
    </row>
    <row r="1100" spans="6:21" x14ac:dyDescent="0.35">
      <c r="F1100" s="324"/>
      <c r="G1100" s="324"/>
      <c r="H1100" s="324"/>
      <c r="I1100" s="324"/>
      <c r="J1100" s="324"/>
      <c r="K1100" s="324"/>
      <c r="L1100" s="324"/>
      <c r="M1100" s="324"/>
      <c r="N1100" s="324"/>
      <c r="O1100" s="324"/>
      <c r="P1100" s="324"/>
      <c r="Q1100" s="324"/>
      <c r="R1100" s="324"/>
      <c r="S1100" s="324"/>
      <c r="T1100" s="324"/>
      <c r="U1100" s="324"/>
    </row>
    <row r="1101" spans="6:21" x14ac:dyDescent="0.35">
      <c r="F1101" s="324"/>
      <c r="G1101" s="324"/>
      <c r="H1101" s="324"/>
      <c r="I1101" s="324"/>
      <c r="J1101" s="324"/>
      <c r="K1101" s="324"/>
      <c r="L1101" s="324"/>
      <c r="M1101" s="324"/>
      <c r="N1101" s="324"/>
      <c r="O1101" s="324"/>
      <c r="P1101" s="324"/>
      <c r="Q1101" s="324"/>
      <c r="R1101" s="324"/>
      <c r="S1101" s="324"/>
      <c r="T1101" s="324"/>
      <c r="U1101" s="324"/>
    </row>
    <row r="1102" spans="6:21" x14ac:dyDescent="0.35">
      <c r="F1102" s="324"/>
      <c r="G1102" s="324"/>
      <c r="H1102" s="324"/>
      <c r="I1102" s="324"/>
      <c r="J1102" s="324"/>
      <c r="K1102" s="324"/>
      <c r="L1102" s="324"/>
      <c r="M1102" s="324"/>
      <c r="N1102" s="324"/>
      <c r="O1102" s="324"/>
      <c r="P1102" s="324"/>
      <c r="Q1102" s="324"/>
      <c r="R1102" s="324"/>
      <c r="S1102" s="324"/>
      <c r="T1102" s="324"/>
      <c r="U1102" s="324"/>
    </row>
    <row r="1103" spans="6:21" x14ac:dyDescent="0.35">
      <c r="F1103" s="324"/>
      <c r="G1103" s="324"/>
      <c r="H1103" s="324"/>
      <c r="I1103" s="324"/>
      <c r="J1103" s="324"/>
      <c r="K1103" s="324"/>
      <c r="L1103" s="324"/>
      <c r="M1103" s="324"/>
      <c r="N1103" s="324"/>
      <c r="O1103" s="324"/>
      <c r="P1103" s="324"/>
      <c r="Q1103" s="324"/>
      <c r="R1103" s="324"/>
      <c r="S1103" s="324"/>
      <c r="T1103" s="324"/>
      <c r="U1103" s="324"/>
    </row>
    <row r="1104" spans="6:21" x14ac:dyDescent="0.35">
      <c r="F1104" s="324"/>
      <c r="G1104" s="324"/>
      <c r="H1104" s="324"/>
      <c r="I1104" s="324"/>
      <c r="J1104" s="324"/>
      <c r="K1104" s="324"/>
      <c r="L1104" s="324"/>
      <c r="M1104" s="324"/>
      <c r="N1104" s="324"/>
      <c r="O1104" s="324"/>
      <c r="P1104" s="324"/>
      <c r="Q1104" s="324"/>
      <c r="R1104" s="324"/>
      <c r="S1104" s="324"/>
      <c r="T1104" s="324"/>
      <c r="U1104" s="324"/>
    </row>
    <row r="1105" spans="6:21" x14ac:dyDescent="0.35">
      <c r="F1105" s="324"/>
      <c r="G1105" s="324"/>
      <c r="H1105" s="324"/>
      <c r="I1105" s="324"/>
      <c r="J1105" s="324"/>
      <c r="K1105" s="324"/>
      <c r="L1105" s="324"/>
      <c r="M1105" s="324"/>
      <c r="N1105" s="324"/>
      <c r="O1105" s="324"/>
      <c r="P1105" s="324"/>
      <c r="Q1105" s="324"/>
      <c r="R1105" s="324"/>
      <c r="S1105" s="324"/>
      <c r="T1105" s="324"/>
      <c r="U1105" s="324"/>
    </row>
    <row r="1106" spans="6:21" x14ac:dyDescent="0.35">
      <c r="F1106" s="324"/>
      <c r="G1106" s="324"/>
      <c r="H1106" s="324"/>
      <c r="I1106" s="324"/>
      <c r="J1106" s="324"/>
      <c r="K1106" s="324"/>
      <c r="L1106" s="324"/>
      <c r="M1106" s="324"/>
      <c r="N1106" s="324"/>
      <c r="O1106" s="324"/>
      <c r="P1106" s="324"/>
      <c r="Q1106" s="324"/>
      <c r="R1106" s="324"/>
      <c r="S1106" s="324"/>
      <c r="T1106" s="324"/>
      <c r="U1106" s="324"/>
    </row>
    <row r="1107" spans="6:21" x14ac:dyDescent="0.35">
      <c r="F1107" s="324"/>
      <c r="G1107" s="324"/>
      <c r="H1107" s="324"/>
      <c r="I1107" s="324"/>
      <c r="J1107" s="324"/>
      <c r="K1107" s="324"/>
      <c r="L1107" s="324"/>
      <c r="M1107" s="324"/>
      <c r="N1107" s="324"/>
      <c r="O1107" s="324"/>
      <c r="P1107" s="324"/>
      <c r="Q1107" s="324"/>
      <c r="R1107" s="324"/>
      <c r="S1107" s="324"/>
      <c r="T1107" s="324"/>
      <c r="U1107" s="324"/>
    </row>
    <row r="1108" spans="6:21" x14ac:dyDescent="0.35">
      <c r="F1108" s="324"/>
      <c r="G1108" s="324"/>
      <c r="H1108" s="324"/>
      <c r="I1108" s="324"/>
      <c r="J1108" s="324"/>
      <c r="K1108" s="324"/>
      <c r="L1108" s="324"/>
      <c r="M1108" s="324"/>
      <c r="N1108" s="324"/>
      <c r="O1108" s="324"/>
      <c r="P1108" s="324"/>
      <c r="Q1108" s="324"/>
      <c r="R1108" s="324"/>
      <c r="S1108" s="324"/>
      <c r="T1108" s="324"/>
      <c r="U1108" s="324"/>
    </row>
    <row r="1109" spans="6:21" x14ac:dyDescent="0.35">
      <c r="F1109" s="324"/>
      <c r="G1109" s="324"/>
      <c r="H1109" s="324"/>
      <c r="I1109" s="324"/>
      <c r="J1109" s="324"/>
      <c r="K1109" s="324"/>
      <c r="L1109" s="324"/>
      <c r="M1109" s="324"/>
      <c r="N1109" s="324"/>
      <c r="O1109" s="324"/>
      <c r="P1109" s="324"/>
      <c r="Q1109" s="324"/>
      <c r="R1109" s="324"/>
      <c r="S1109" s="324"/>
      <c r="T1109" s="324"/>
      <c r="U1109" s="324"/>
    </row>
    <row r="1110" spans="6:21" x14ac:dyDescent="0.35">
      <c r="F1110" s="324"/>
      <c r="G1110" s="324"/>
      <c r="H1110" s="324"/>
      <c r="I1110" s="324"/>
      <c r="J1110" s="324"/>
      <c r="K1110" s="324"/>
      <c r="L1110" s="324"/>
      <c r="M1110" s="324"/>
      <c r="N1110" s="324"/>
      <c r="O1110" s="324"/>
      <c r="P1110" s="324"/>
      <c r="Q1110" s="324"/>
      <c r="R1110" s="324"/>
      <c r="S1110" s="324"/>
      <c r="T1110" s="324"/>
      <c r="U1110" s="324"/>
    </row>
    <row r="1111" spans="6:21" x14ac:dyDescent="0.35">
      <c r="F1111" s="324"/>
      <c r="G1111" s="324"/>
      <c r="H1111" s="324"/>
      <c r="I1111" s="324"/>
      <c r="J1111" s="324"/>
      <c r="K1111" s="324"/>
      <c r="L1111" s="324"/>
      <c r="M1111" s="324"/>
      <c r="N1111" s="324"/>
      <c r="O1111" s="324"/>
      <c r="P1111" s="324"/>
      <c r="Q1111" s="324"/>
      <c r="R1111" s="324"/>
      <c r="S1111" s="324"/>
      <c r="T1111" s="324"/>
      <c r="U1111" s="324"/>
    </row>
    <row r="1112" spans="6:21" x14ac:dyDescent="0.35">
      <c r="F1112" s="324"/>
      <c r="G1112" s="324"/>
      <c r="H1112" s="324"/>
      <c r="I1112" s="324"/>
      <c r="J1112" s="324"/>
      <c r="K1112" s="324"/>
      <c r="L1112" s="324"/>
      <c r="M1112" s="324"/>
      <c r="N1112" s="324"/>
      <c r="O1112" s="324"/>
      <c r="P1112" s="324"/>
      <c r="Q1112" s="324"/>
      <c r="R1112" s="324"/>
      <c r="S1112" s="324"/>
      <c r="T1112" s="324"/>
      <c r="U1112" s="324"/>
    </row>
    <row r="1113" spans="6:21" x14ac:dyDescent="0.35">
      <c r="F1113" s="324"/>
      <c r="G1113" s="324"/>
      <c r="H1113" s="324"/>
      <c r="I1113" s="324"/>
      <c r="J1113" s="324"/>
      <c r="K1113" s="324"/>
      <c r="L1113" s="324"/>
      <c r="M1113" s="324"/>
      <c r="N1113" s="324"/>
      <c r="O1113" s="324"/>
      <c r="P1113" s="324"/>
      <c r="Q1113" s="324"/>
      <c r="R1113" s="324"/>
      <c r="S1113" s="324"/>
      <c r="T1113" s="324"/>
      <c r="U1113" s="324"/>
    </row>
    <row r="1114" spans="6:21" x14ac:dyDescent="0.35">
      <c r="F1114" s="324"/>
      <c r="G1114" s="324"/>
      <c r="H1114" s="324"/>
      <c r="I1114" s="324"/>
      <c r="J1114" s="324"/>
      <c r="K1114" s="324"/>
      <c r="L1114" s="324"/>
      <c r="M1114" s="324"/>
      <c r="N1114" s="324"/>
      <c r="O1114" s="324"/>
      <c r="P1114" s="324"/>
      <c r="Q1114" s="324"/>
      <c r="R1114" s="324"/>
      <c r="S1114" s="324"/>
      <c r="T1114" s="324"/>
      <c r="U1114" s="324"/>
    </row>
    <row r="1115" spans="6:21" x14ac:dyDescent="0.35">
      <c r="F1115" s="324"/>
      <c r="G1115" s="324"/>
      <c r="H1115" s="324"/>
      <c r="I1115" s="324"/>
      <c r="J1115" s="324"/>
      <c r="K1115" s="324"/>
      <c r="L1115" s="324"/>
      <c r="M1115" s="324"/>
      <c r="N1115" s="324"/>
      <c r="O1115" s="324"/>
      <c r="P1115" s="324"/>
      <c r="Q1115" s="324"/>
      <c r="R1115" s="324"/>
      <c r="S1115" s="324"/>
      <c r="T1115" s="324"/>
      <c r="U1115" s="324"/>
    </row>
    <row r="1116" spans="6:21" x14ac:dyDescent="0.35">
      <c r="F1116" s="324"/>
      <c r="G1116" s="324"/>
      <c r="H1116" s="324"/>
      <c r="I1116" s="324"/>
      <c r="J1116" s="324"/>
      <c r="K1116" s="324"/>
      <c r="L1116" s="324"/>
      <c r="M1116" s="324"/>
      <c r="N1116" s="324"/>
      <c r="O1116" s="324"/>
      <c r="P1116" s="324"/>
      <c r="Q1116" s="324"/>
      <c r="R1116" s="324"/>
      <c r="S1116" s="324"/>
      <c r="T1116" s="324"/>
      <c r="U1116" s="324"/>
    </row>
    <row r="1117" spans="6:21" x14ac:dyDescent="0.35">
      <c r="F1117" s="324"/>
      <c r="G1117" s="324"/>
      <c r="H1117" s="324"/>
      <c r="I1117" s="324"/>
      <c r="J1117" s="324"/>
      <c r="K1117" s="324"/>
      <c r="L1117" s="324"/>
      <c r="M1117" s="324"/>
      <c r="N1117" s="324"/>
      <c r="O1117" s="324"/>
      <c r="P1117" s="324"/>
      <c r="Q1117" s="324"/>
      <c r="R1117" s="324"/>
      <c r="S1117" s="324"/>
      <c r="T1117" s="324"/>
      <c r="U1117" s="324"/>
    </row>
    <row r="1118" spans="6:21" x14ac:dyDescent="0.35">
      <c r="F1118" s="324"/>
      <c r="G1118" s="324"/>
      <c r="H1118" s="324"/>
      <c r="I1118" s="324"/>
      <c r="J1118" s="324"/>
      <c r="K1118" s="324"/>
      <c r="L1118" s="324"/>
      <c r="M1118" s="324"/>
      <c r="N1118" s="324"/>
      <c r="O1118" s="324"/>
      <c r="P1118" s="324"/>
      <c r="Q1118" s="324"/>
      <c r="R1118" s="324"/>
      <c r="S1118" s="324"/>
      <c r="T1118" s="324"/>
      <c r="U1118" s="324"/>
    </row>
    <row r="1119" spans="6:21" x14ac:dyDescent="0.35">
      <c r="F1119" s="324"/>
      <c r="G1119" s="324"/>
      <c r="H1119" s="324"/>
      <c r="I1119" s="324"/>
      <c r="J1119" s="324"/>
      <c r="K1119" s="324"/>
      <c r="L1119" s="324"/>
      <c r="M1119" s="324"/>
      <c r="N1119" s="324"/>
      <c r="O1119" s="324"/>
      <c r="P1119" s="324"/>
      <c r="Q1119" s="324"/>
      <c r="R1119" s="324"/>
      <c r="S1119" s="324"/>
      <c r="T1119" s="324"/>
      <c r="U1119" s="324"/>
    </row>
    <row r="1120" spans="6:21" x14ac:dyDescent="0.35">
      <c r="F1120" s="324"/>
      <c r="G1120" s="324"/>
      <c r="H1120" s="324"/>
      <c r="I1120" s="324"/>
      <c r="J1120" s="324"/>
      <c r="K1120" s="324"/>
      <c r="L1120" s="324"/>
      <c r="M1120" s="324"/>
      <c r="N1120" s="324"/>
      <c r="O1120" s="324"/>
      <c r="P1120" s="324"/>
      <c r="Q1120" s="324"/>
      <c r="R1120" s="324"/>
      <c r="S1120" s="324"/>
      <c r="T1120" s="324"/>
      <c r="U1120" s="324"/>
    </row>
    <row r="1121" spans="6:21" x14ac:dyDescent="0.35">
      <c r="F1121" s="324"/>
      <c r="G1121" s="324"/>
      <c r="H1121" s="324"/>
      <c r="I1121" s="324"/>
      <c r="J1121" s="324"/>
      <c r="K1121" s="324"/>
      <c r="L1121" s="324"/>
      <c r="M1121" s="324"/>
      <c r="N1121" s="324"/>
      <c r="O1121" s="324"/>
      <c r="P1121" s="324"/>
      <c r="Q1121" s="324"/>
      <c r="R1121" s="324"/>
      <c r="S1121" s="324"/>
      <c r="T1121" s="324"/>
      <c r="U1121" s="324"/>
    </row>
    <row r="1122" spans="6:21" x14ac:dyDescent="0.35">
      <c r="F1122" s="324"/>
      <c r="G1122" s="324"/>
      <c r="H1122" s="324"/>
      <c r="I1122" s="324"/>
      <c r="J1122" s="324"/>
      <c r="K1122" s="324"/>
      <c r="L1122" s="324"/>
      <c r="M1122" s="324"/>
      <c r="N1122" s="324"/>
      <c r="O1122" s="324"/>
      <c r="P1122" s="324"/>
      <c r="Q1122" s="324"/>
      <c r="R1122" s="324"/>
      <c r="S1122" s="324"/>
      <c r="T1122" s="324"/>
      <c r="U1122" s="324"/>
    </row>
    <row r="1123" spans="6:21" x14ac:dyDescent="0.35">
      <c r="F1123" s="324"/>
      <c r="G1123" s="324"/>
      <c r="H1123" s="324"/>
      <c r="I1123" s="324"/>
      <c r="J1123" s="324"/>
      <c r="K1123" s="324"/>
      <c r="L1123" s="324"/>
      <c r="M1123" s="324"/>
      <c r="N1123" s="324"/>
      <c r="O1123" s="324"/>
      <c r="P1123" s="324"/>
      <c r="Q1123" s="324"/>
      <c r="R1123" s="324"/>
      <c r="S1123" s="324"/>
      <c r="T1123" s="324"/>
      <c r="U1123" s="324"/>
    </row>
    <row r="1124" spans="6:21" x14ac:dyDescent="0.35">
      <c r="F1124" s="324"/>
      <c r="G1124" s="324"/>
      <c r="H1124" s="324"/>
      <c r="I1124" s="324"/>
      <c r="J1124" s="324"/>
      <c r="K1124" s="324"/>
      <c r="L1124" s="324"/>
      <c r="M1124" s="324"/>
      <c r="N1124" s="324"/>
      <c r="O1124" s="324"/>
      <c r="P1124" s="324"/>
      <c r="Q1124" s="324"/>
      <c r="R1124" s="324"/>
      <c r="S1124" s="324"/>
      <c r="T1124" s="324"/>
      <c r="U1124" s="324"/>
    </row>
    <row r="1125" spans="6:21" x14ac:dyDescent="0.35">
      <c r="F1125" s="324"/>
      <c r="G1125" s="324"/>
      <c r="H1125" s="324"/>
      <c r="I1125" s="324"/>
      <c r="J1125" s="324"/>
      <c r="K1125" s="324"/>
      <c r="L1125" s="324"/>
      <c r="M1125" s="324"/>
      <c r="N1125" s="324"/>
      <c r="O1125" s="324"/>
      <c r="P1125" s="324"/>
      <c r="Q1125" s="324"/>
      <c r="R1125" s="324"/>
      <c r="S1125" s="324"/>
      <c r="T1125" s="324"/>
      <c r="U1125" s="324"/>
    </row>
    <row r="1126" spans="6:21" x14ac:dyDescent="0.35">
      <c r="F1126" s="324"/>
      <c r="G1126" s="324"/>
      <c r="H1126" s="324"/>
      <c r="I1126" s="324"/>
      <c r="J1126" s="324"/>
      <c r="K1126" s="324"/>
      <c r="L1126" s="324"/>
      <c r="M1126" s="324"/>
      <c r="N1126" s="324"/>
      <c r="O1126" s="324"/>
      <c r="P1126" s="324"/>
      <c r="Q1126" s="324"/>
      <c r="R1126" s="324"/>
      <c r="S1126" s="324"/>
      <c r="T1126" s="324"/>
      <c r="U1126" s="324"/>
    </row>
    <row r="1127" spans="6:21" x14ac:dyDescent="0.35">
      <c r="F1127" s="324"/>
      <c r="G1127" s="324"/>
      <c r="H1127" s="324"/>
      <c r="I1127" s="324"/>
      <c r="J1127" s="324"/>
      <c r="K1127" s="324"/>
      <c r="L1127" s="324"/>
      <c r="M1127" s="324"/>
      <c r="N1127" s="324"/>
      <c r="O1127" s="324"/>
      <c r="P1127" s="324"/>
      <c r="Q1127" s="324"/>
      <c r="R1127" s="324"/>
      <c r="S1127" s="324"/>
      <c r="T1127" s="324"/>
      <c r="U1127" s="324"/>
    </row>
    <row r="1128" spans="6:21" x14ac:dyDescent="0.35">
      <c r="F1128" s="324"/>
      <c r="G1128" s="324"/>
      <c r="H1128" s="324"/>
      <c r="I1128" s="324"/>
      <c r="J1128" s="324"/>
      <c r="K1128" s="324"/>
      <c r="L1128" s="324"/>
      <c r="M1128" s="324"/>
      <c r="N1128" s="324"/>
      <c r="O1128" s="324"/>
      <c r="P1128" s="324"/>
      <c r="Q1128" s="324"/>
      <c r="R1128" s="324"/>
      <c r="S1128" s="324"/>
      <c r="T1128" s="324"/>
      <c r="U1128" s="324"/>
    </row>
    <row r="1129" spans="6:21" x14ac:dyDescent="0.35">
      <c r="F1129" s="324"/>
      <c r="G1129" s="324"/>
      <c r="H1129" s="324"/>
      <c r="I1129" s="324"/>
      <c r="J1129" s="324"/>
      <c r="K1129" s="324"/>
      <c r="L1129" s="324"/>
      <c r="M1129" s="324"/>
      <c r="N1129" s="324"/>
      <c r="O1129" s="324"/>
      <c r="P1129" s="324"/>
      <c r="Q1129" s="324"/>
      <c r="R1129" s="324"/>
      <c r="S1129" s="324"/>
      <c r="T1129" s="324"/>
      <c r="U1129" s="324"/>
    </row>
    <row r="1130" spans="6:21" x14ac:dyDescent="0.35">
      <c r="F1130" s="324"/>
      <c r="G1130" s="324"/>
      <c r="H1130" s="324"/>
      <c r="I1130" s="324"/>
      <c r="J1130" s="324"/>
      <c r="K1130" s="324"/>
      <c r="L1130" s="324"/>
      <c r="M1130" s="324"/>
      <c r="N1130" s="324"/>
      <c r="O1130" s="324"/>
      <c r="P1130" s="324"/>
      <c r="Q1130" s="324"/>
      <c r="R1130" s="324"/>
      <c r="S1130" s="324"/>
      <c r="T1130" s="324"/>
      <c r="U1130" s="324"/>
    </row>
    <row r="1131" spans="6:21" x14ac:dyDescent="0.35">
      <c r="F1131" s="324"/>
      <c r="G1131" s="324"/>
      <c r="H1131" s="324"/>
      <c r="I1131" s="324"/>
      <c r="J1131" s="324"/>
      <c r="K1131" s="324"/>
      <c r="L1131" s="324"/>
      <c r="M1131" s="324"/>
      <c r="N1131" s="324"/>
      <c r="O1131" s="324"/>
      <c r="P1131" s="324"/>
      <c r="Q1131" s="324"/>
      <c r="R1131" s="324"/>
      <c r="S1131" s="324"/>
      <c r="T1131" s="324"/>
      <c r="U1131" s="324"/>
    </row>
    <row r="1132" spans="6:21" x14ac:dyDescent="0.35">
      <c r="F1132" s="324"/>
      <c r="G1132" s="324"/>
      <c r="H1132" s="324"/>
      <c r="I1132" s="324"/>
      <c r="J1132" s="324"/>
      <c r="K1132" s="324"/>
      <c r="L1132" s="324"/>
      <c r="M1132" s="324"/>
      <c r="N1132" s="324"/>
      <c r="O1132" s="324"/>
      <c r="P1132" s="324"/>
      <c r="Q1132" s="324"/>
      <c r="R1132" s="324"/>
      <c r="S1132" s="324"/>
      <c r="T1132" s="324"/>
      <c r="U1132" s="324"/>
    </row>
    <row r="1133" spans="6:21" x14ac:dyDescent="0.35">
      <c r="F1133" s="324"/>
      <c r="G1133" s="324"/>
      <c r="H1133" s="324"/>
      <c r="I1133" s="324"/>
      <c r="J1133" s="324"/>
      <c r="K1133" s="324"/>
      <c r="L1133" s="324"/>
      <c r="M1133" s="324"/>
      <c r="N1133" s="324"/>
      <c r="O1133" s="324"/>
      <c r="P1133" s="324"/>
      <c r="Q1133" s="324"/>
      <c r="R1133" s="324"/>
      <c r="S1133" s="324"/>
      <c r="T1133" s="324"/>
      <c r="U1133" s="324"/>
    </row>
    <row r="1134" spans="6:21" x14ac:dyDescent="0.35">
      <c r="F1134" s="324"/>
      <c r="G1134" s="324"/>
      <c r="H1134" s="324"/>
      <c r="I1134" s="324"/>
      <c r="J1134" s="324"/>
      <c r="K1134" s="324"/>
      <c r="L1134" s="324"/>
      <c r="M1134" s="324"/>
      <c r="N1134" s="324"/>
      <c r="O1134" s="324"/>
      <c r="P1134" s="324"/>
      <c r="Q1134" s="324"/>
      <c r="R1134" s="324"/>
      <c r="S1134" s="324"/>
      <c r="T1134" s="324"/>
      <c r="U1134" s="324"/>
    </row>
    <row r="1135" spans="6:21" x14ac:dyDescent="0.35">
      <c r="F1135" s="324"/>
      <c r="G1135" s="324"/>
      <c r="H1135" s="324"/>
      <c r="I1135" s="324"/>
      <c r="J1135" s="324"/>
      <c r="K1135" s="324"/>
      <c r="L1135" s="324"/>
      <c r="M1135" s="324"/>
      <c r="N1135" s="324"/>
      <c r="O1135" s="324"/>
      <c r="P1135" s="324"/>
      <c r="Q1135" s="324"/>
      <c r="R1135" s="324"/>
      <c r="S1135" s="324"/>
      <c r="T1135" s="324"/>
      <c r="U1135" s="324"/>
    </row>
    <row r="1136" spans="6:21" x14ac:dyDescent="0.35">
      <c r="F1136" s="324"/>
      <c r="G1136" s="324"/>
      <c r="H1136" s="324"/>
      <c r="I1136" s="324"/>
      <c r="J1136" s="324"/>
      <c r="K1136" s="324"/>
      <c r="L1136" s="324"/>
      <c r="M1136" s="324"/>
      <c r="N1136" s="324"/>
      <c r="O1136" s="324"/>
      <c r="P1136" s="324"/>
      <c r="Q1136" s="324"/>
      <c r="R1136" s="324"/>
      <c r="S1136" s="324"/>
      <c r="T1136" s="324"/>
      <c r="U1136" s="324"/>
    </row>
    <row r="1137" spans="6:21" x14ac:dyDescent="0.35">
      <c r="F1137" s="324"/>
      <c r="G1137" s="324"/>
      <c r="H1137" s="324"/>
      <c r="I1137" s="324"/>
      <c r="J1137" s="324"/>
      <c r="K1137" s="324"/>
      <c r="L1137" s="324"/>
      <c r="M1137" s="324"/>
      <c r="N1137" s="324"/>
      <c r="O1137" s="324"/>
      <c r="P1137" s="324"/>
      <c r="Q1137" s="324"/>
      <c r="R1137" s="324"/>
      <c r="S1137" s="324"/>
      <c r="T1137" s="324"/>
      <c r="U1137" s="324"/>
    </row>
    <row r="1138" spans="6:21" x14ac:dyDescent="0.35">
      <c r="F1138" s="324"/>
      <c r="G1138" s="324"/>
      <c r="H1138" s="324"/>
      <c r="I1138" s="324"/>
      <c r="J1138" s="324"/>
      <c r="K1138" s="324"/>
      <c r="L1138" s="324"/>
      <c r="M1138" s="324"/>
      <c r="N1138" s="324"/>
      <c r="O1138" s="324"/>
      <c r="P1138" s="324"/>
      <c r="Q1138" s="324"/>
      <c r="R1138" s="324"/>
      <c r="S1138" s="324"/>
      <c r="T1138" s="324"/>
      <c r="U1138" s="324"/>
    </row>
    <row r="1139" spans="6:21" x14ac:dyDescent="0.35">
      <c r="F1139" s="324"/>
      <c r="G1139" s="324"/>
      <c r="H1139" s="324"/>
      <c r="I1139" s="324"/>
      <c r="J1139" s="324"/>
      <c r="K1139" s="324"/>
      <c r="L1139" s="324"/>
      <c r="M1139" s="324"/>
      <c r="N1139" s="324"/>
      <c r="O1139" s="324"/>
      <c r="P1139" s="324"/>
      <c r="Q1139" s="324"/>
      <c r="R1139" s="324"/>
      <c r="S1139" s="324"/>
      <c r="T1139" s="324"/>
      <c r="U1139" s="324"/>
    </row>
    <row r="1140" spans="6:21" x14ac:dyDescent="0.35">
      <c r="F1140" s="324"/>
      <c r="G1140" s="324"/>
      <c r="H1140" s="324"/>
      <c r="I1140" s="324"/>
      <c r="J1140" s="324"/>
      <c r="K1140" s="324"/>
      <c r="L1140" s="324"/>
      <c r="M1140" s="324"/>
      <c r="N1140" s="324"/>
      <c r="O1140" s="324"/>
      <c r="P1140" s="324"/>
      <c r="Q1140" s="324"/>
      <c r="R1140" s="324"/>
      <c r="S1140" s="324"/>
      <c r="T1140" s="324"/>
      <c r="U1140" s="324"/>
    </row>
    <row r="1141" spans="6:21" x14ac:dyDescent="0.35">
      <c r="F1141" s="324"/>
      <c r="G1141" s="324"/>
      <c r="H1141" s="324"/>
      <c r="I1141" s="324"/>
      <c r="J1141" s="324"/>
      <c r="K1141" s="324"/>
      <c r="L1141" s="324"/>
      <c r="M1141" s="324"/>
      <c r="N1141" s="324"/>
      <c r="O1141" s="324"/>
      <c r="P1141" s="324"/>
      <c r="Q1141" s="324"/>
      <c r="R1141" s="324"/>
      <c r="S1141" s="324"/>
      <c r="T1141" s="324"/>
      <c r="U1141" s="324"/>
    </row>
    <row r="1142" spans="6:21" x14ac:dyDescent="0.35">
      <c r="F1142" s="324"/>
      <c r="G1142" s="324"/>
      <c r="H1142" s="324"/>
      <c r="I1142" s="324"/>
      <c r="J1142" s="324"/>
      <c r="K1142" s="324"/>
      <c r="L1142" s="324"/>
      <c r="M1142" s="324"/>
      <c r="N1142" s="324"/>
      <c r="O1142" s="324"/>
      <c r="P1142" s="324"/>
      <c r="Q1142" s="324"/>
      <c r="R1142" s="324"/>
      <c r="S1142" s="324"/>
      <c r="T1142" s="324"/>
      <c r="U1142" s="324"/>
    </row>
    <row r="1143" spans="6:21" x14ac:dyDescent="0.35">
      <c r="F1143" s="324"/>
      <c r="G1143" s="324"/>
      <c r="H1143" s="324"/>
      <c r="I1143" s="324"/>
      <c r="J1143" s="324"/>
      <c r="K1143" s="324"/>
      <c r="L1143" s="324"/>
      <c r="M1143" s="324"/>
      <c r="N1143" s="324"/>
      <c r="O1143" s="324"/>
      <c r="P1143" s="324"/>
      <c r="Q1143" s="324"/>
      <c r="R1143" s="324"/>
      <c r="S1143" s="324"/>
      <c r="T1143" s="324"/>
      <c r="U1143" s="324"/>
    </row>
    <row r="1144" spans="6:21" x14ac:dyDescent="0.35">
      <c r="F1144" s="324"/>
      <c r="G1144" s="324"/>
      <c r="H1144" s="324"/>
      <c r="I1144" s="324"/>
      <c r="J1144" s="324"/>
      <c r="K1144" s="324"/>
      <c r="L1144" s="324"/>
      <c r="M1144" s="324"/>
      <c r="N1144" s="324"/>
      <c r="O1144" s="324"/>
      <c r="P1144" s="324"/>
      <c r="Q1144" s="324"/>
      <c r="R1144" s="324"/>
      <c r="S1144" s="324"/>
      <c r="T1144" s="324"/>
      <c r="U1144" s="324"/>
    </row>
    <row r="1145" spans="6:21" x14ac:dyDescent="0.35">
      <c r="F1145" s="324"/>
      <c r="G1145" s="324"/>
      <c r="H1145" s="324"/>
      <c r="I1145" s="324"/>
      <c r="J1145" s="324"/>
      <c r="K1145" s="324"/>
      <c r="L1145" s="324"/>
      <c r="M1145" s="324"/>
      <c r="N1145" s="324"/>
      <c r="O1145" s="324"/>
      <c r="P1145" s="324"/>
      <c r="Q1145" s="324"/>
      <c r="R1145" s="324"/>
      <c r="S1145" s="324"/>
      <c r="T1145" s="324"/>
      <c r="U1145" s="324"/>
    </row>
    <row r="1146" spans="6:21" x14ac:dyDescent="0.35">
      <c r="F1146" s="324"/>
      <c r="G1146" s="324"/>
      <c r="H1146" s="324"/>
      <c r="I1146" s="324"/>
      <c r="J1146" s="324"/>
      <c r="K1146" s="324"/>
      <c r="L1146" s="324"/>
      <c r="M1146" s="324"/>
      <c r="N1146" s="324"/>
      <c r="O1146" s="324"/>
      <c r="P1146" s="324"/>
      <c r="Q1146" s="324"/>
      <c r="R1146" s="324"/>
      <c r="S1146" s="324"/>
      <c r="T1146" s="324"/>
      <c r="U1146" s="324"/>
    </row>
    <row r="1147" spans="6:21" x14ac:dyDescent="0.35">
      <c r="F1147" s="324"/>
      <c r="G1147" s="324"/>
      <c r="H1147" s="324"/>
      <c r="I1147" s="324"/>
      <c r="J1147" s="324"/>
      <c r="K1147" s="324"/>
      <c r="L1147" s="324"/>
      <c r="M1147" s="324"/>
      <c r="N1147" s="324"/>
      <c r="O1147" s="324"/>
      <c r="P1147" s="324"/>
      <c r="Q1147" s="324"/>
      <c r="R1147" s="324"/>
      <c r="S1147" s="324"/>
      <c r="T1147" s="324"/>
      <c r="U1147" s="324"/>
    </row>
    <row r="1148" spans="6:21" x14ac:dyDescent="0.35">
      <c r="F1148" s="324"/>
      <c r="G1148" s="324"/>
      <c r="H1148" s="324"/>
      <c r="I1148" s="324"/>
      <c r="J1148" s="324"/>
      <c r="K1148" s="324"/>
      <c r="L1148" s="324"/>
      <c r="M1148" s="324"/>
      <c r="N1148" s="324"/>
      <c r="O1148" s="324"/>
      <c r="P1148" s="324"/>
      <c r="Q1148" s="324"/>
      <c r="R1148" s="324"/>
      <c r="S1148" s="324"/>
      <c r="T1148" s="324"/>
      <c r="U1148" s="324"/>
    </row>
    <row r="1149" spans="6:21" x14ac:dyDescent="0.35">
      <c r="F1149" s="324"/>
      <c r="G1149" s="324"/>
      <c r="H1149" s="324"/>
      <c r="I1149" s="324"/>
      <c r="J1149" s="324"/>
      <c r="K1149" s="324"/>
      <c r="L1149" s="324"/>
      <c r="M1149" s="324"/>
      <c r="N1149" s="324"/>
      <c r="O1149" s="324"/>
      <c r="P1149" s="324"/>
      <c r="Q1149" s="324"/>
      <c r="R1149" s="324"/>
      <c r="S1149" s="324"/>
      <c r="T1149" s="324"/>
      <c r="U1149" s="324"/>
    </row>
    <row r="1150" spans="6:21" x14ac:dyDescent="0.35">
      <c r="F1150" s="324"/>
      <c r="G1150" s="324"/>
      <c r="H1150" s="324"/>
      <c r="I1150" s="324"/>
      <c r="J1150" s="324"/>
      <c r="K1150" s="324"/>
      <c r="L1150" s="324"/>
      <c r="M1150" s="324"/>
      <c r="N1150" s="324"/>
      <c r="O1150" s="324"/>
      <c r="P1150" s="324"/>
      <c r="Q1150" s="324"/>
      <c r="R1150" s="324"/>
      <c r="S1150" s="324"/>
      <c r="T1150" s="324"/>
      <c r="U1150" s="324"/>
    </row>
    <row r="1151" spans="6:21" x14ac:dyDescent="0.35">
      <c r="F1151" s="324"/>
      <c r="G1151" s="324"/>
      <c r="H1151" s="324"/>
      <c r="I1151" s="324"/>
      <c r="J1151" s="324"/>
      <c r="K1151" s="324"/>
      <c r="L1151" s="324"/>
      <c r="M1151" s="324"/>
      <c r="N1151" s="324"/>
      <c r="O1151" s="324"/>
      <c r="P1151" s="324"/>
      <c r="Q1151" s="324"/>
      <c r="R1151" s="324"/>
      <c r="S1151" s="324"/>
      <c r="T1151" s="324"/>
      <c r="U1151" s="324"/>
    </row>
    <row r="1152" spans="6:21" x14ac:dyDescent="0.35">
      <c r="F1152" s="324"/>
      <c r="G1152" s="324"/>
      <c r="H1152" s="324"/>
      <c r="I1152" s="324"/>
      <c r="J1152" s="324"/>
      <c r="K1152" s="324"/>
      <c r="L1152" s="324"/>
      <c r="M1152" s="324"/>
      <c r="N1152" s="324"/>
      <c r="O1152" s="324"/>
      <c r="P1152" s="324"/>
      <c r="Q1152" s="324"/>
      <c r="R1152" s="324"/>
      <c r="S1152" s="324"/>
      <c r="T1152" s="324"/>
      <c r="U1152" s="324"/>
    </row>
    <row r="1153" spans="6:21" x14ac:dyDescent="0.35">
      <c r="F1153" s="324"/>
      <c r="G1153" s="324"/>
      <c r="H1153" s="324"/>
      <c r="I1153" s="324"/>
      <c r="J1153" s="324"/>
      <c r="K1153" s="324"/>
      <c r="L1153" s="324"/>
      <c r="M1153" s="324"/>
      <c r="N1153" s="324"/>
      <c r="O1153" s="324"/>
      <c r="P1153" s="324"/>
      <c r="Q1153" s="324"/>
      <c r="R1153" s="324"/>
      <c r="S1153" s="324"/>
      <c r="T1153" s="324"/>
      <c r="U1153" s="324"/>
    </row>
    <row r="1154" spans="6:21" x14ac:dyDescent="0.35">
      <c r="F1154" s="324"/>
      <c r="G1154" s="324"/>
      <c r="H1154" s="324"/>
      <c r="I1154" s="324"/>
      <c r="J1154" s="324"/>
      <c r="K1154" s="324"/>
      <c r="L1154" s="324"/>
      <c r="M1154" s="324"/>
      <c r="N1154" s="324"/>
      <c r="O1154" s="324"/>
      <c r="P1154" s="324"/>
      <c r="Q1154" s="324"/>
      <c r="R1154" s="324"/>
      <c r="S1154" s="324"/>
      <c r="T1154" s="324"/>
      <c r="U1154" s="324"/>
    </row>
    <row r="1155" spans="6:21" x14ac:dyDescent="0.35">
      <c r="F1155" s="324"/>
      <c r="G1155" s="324"/>
      <c r="H1155" s="324"/>
      <c r="I1155" s="324"/>
      <c r="J1155" s="324"/>
      <c r="K1155" s="324"/>
      <c r="L1155" s="324"/>
      <c r="M1155" s="324"/>
      <c r="N1155" s="324"/>
      <c r="O1155" s="324"/>
      <c r="P1155" s="324"/>
      <c r="Q1155" s="324"/>
      <c r="R1155" s="324"/>
      <c r="S1155" s="324"/>
      <c r="T1155" s="324"/>
      <c r="U1155" s="324"/>
    </row>
    <row r="1156" spans="6:21" x14ac:dyDescent="0.35">
      <c r="F1156" s="324"/>
      <c r="G1156" s="324"/>
      <c r="H1156" s="324"/>
      <c r="I1156" s="324"/>
      <c r="J1156" s="324"/>
      <c r="K1156" s="324"/>
      <c r="L1156" s="324"/>
      <c r="M1156" s="324"/>
      <c r="N1156" s="324"/>
      <c r="O1156" s="324"/>
      <c r="P1156" s="324"/>
      <c r="Q1156" s="324"/>
      <c r="R1156" s="324"/>
      <c r="S1156" s="324"/>
      <c r="T1156" s="324"/>
      <c r="U1156" s="324"/>
    </row>
    <row r="1157" spans="6:21" x14ac:dyDescent="0.35">
      <c r="F1157" s="324"/>
      <c r="G1157" s="324"/>
      <c r="H1157" s="324"/>
      <c r="I1157" s="324"/>
      <c r="J1157" s="324"/>
      <c r="K1157" s="324"/>
      <c r="L1157" s="324"/>
      <c r="M1157" s="324"/>
      <c r="N1157" s="324"/>
      <c r="O1157" s="324"/>
      <c r="P1157" s="324"/>
      <c r="Q1157" s="324"/>
      <c r="R1157" s="324"/>
      <c r="S1157" s="324"/>
      <c r="T1157" s="324"/>
      <c r="U1157" s="324"/>
    </row>
    <row r="1158" spans="6:21" x14ac:dyDescent="0.35">
      <c r="F1158" s="324"/>
      <c r="G1158" s="324"/>
      <c r="H1158" s="324"/>
      <c r="I1158" s="324"/>
      <c r="J1158" s="324"/>
      <c r="K1158" s="324"/>
      <c r="L1158" s="324"/>
      <c r="M1158" s="324"/>
      <c r="N1158" s="324"/>
      <c r="O1158" s="324"/>
      <c r="P1158" s="324"/>
      <c r="Q1158" s="324"/>
      <c r="R1158" s="324"/>
      <c r="S1158" s="324"/>
      <c r="T1158" s="324"/>
      <c r="U1158" s="324"/>
    </row>
    <row r="1159" spans="6:21" x14ac:dyDescent="0.35">
      <c r="F1159" s="324"/>
      <c r="G1159" s="324"/>
      <c r="H1159" s="324"/>
      <c r="I1159" s="324"/>
      <c r="J1159" s="324"/>
      <c r="K1159" s="324"/>
      <c r="L1159" s="324"/>
      <c r="M1159" s="324"/>
      <c r="N1159" s="324"/>
      <c r="O1159" s="324"/>
      <c r="P1159" s="324"/>
      <c r="Q1159" s="324"/>
      <c r="R1159" s="324"/>
      <c r="S1159" s="324"/>
      <c r="T1159" s="324"/>
      <c r="U1159" s="324"/>
    </row>
    <row r="1160" spans="6:21" x14ac:dyDescent="0.35">
      <c r="F1160" s="324"/>
      <c r="G1160" s="324"/>
      <c r="H1160" s="324"/>
      <c r="I1160" s="324"/>
      <c r="J1160" s="324"/>
      <c r="K1160" s="324"/>
      <c r="L1160" s="324"/>
      <c r="M1160" s="324"/>
      <c r="N1160" s="324"/>
      <c r="O1160" s="324"/>
      <c r="P1160" s="324"/>
      <c r="Q1160" s="324"/>
      <c r="R1160" s="324"/>
      <c r="S1160" s="324"/>
      <c r="T1160" s="324"/>
      <c r="U1160" s="324"/>
    </row>
    <row r="1161" spans="6:21" x14ac:dyDescent="0.35">
      <c r="F1161" s="324"/>
      <c r="G1161" s="324"/>
      <c r="H1161" s="324"/>
      <c r="I1161" s="324"/>
      <c r="J1161" s="324"/>
      <c r="K1161" s="324"/>
      <c r="L1161" s="324"/>
      <c r="M1161" s="324"/>
      <c r="N1161" s="324"/>
      <c r="O1161" s="324"/>
      <c r="P1161" s="324"/>
      <c r="Q1161" s="324"/>
      <c r="R1161" s="324"/>
      <c r="S1161" s="324"/>
      <c r="T1161" s="324"/>
      <c r="U1161" s="324"/>
    </row>
    <row r="1162" spans="6:21" x14ac:dyDescent="0.35">
      <c r="F1162" s="324"/>
      <c r="G1162" s="324"/>
      <c r="H1162" s="324"/>
      <c r="I1162" s="324"/>
      <c r="J1162" s="324"/>
      <c r="K1162" s="324"/>
      <c r="L1162" s="324"/>
      <c r="M1162" s="324"/>
      <c r="N1162" s="324"/>
      <c r="O1162" s="324"/>
      <c r="P1162" s="324"/>
      <c r="Q1162" s="324"/>
      <c r="R1162" s="324"/>
      <c r="S1162" s="324"/>
      <c r="T1162" s="324"/>
      <c r="U1162" s="324"/>
    </row>
    <row r="1163" spans="6:21" x14ac:dyDescent="0.35">
      <c r="F1163" s="324"/>
      <c r="G1163" s="324"/>
      <c r="H1163" s="324"/>
      <c r="I1163" s="324"/>
      <c r="J1163" s="324"/>
      <c r="K1163" s="324"/>
      <c r="L1163" s="324"/>
      <c r="M1163" s="324"/>
      <c r="N1163" s="324"/>
      <c r="O1163" s="324"/>
      <c r="P1163" s="324"/>
      <c r="Q1163" s="324"/>
      <c r="R1163" s="324"/>
      <c r="S1163" s="324"/>
      <c r="T1163" s="324"/>
      <c r="U1163" s="324"/>
    </row>
    <row r="1164" spans="6:21" x14ac:dyDescent="0.35">
      <c r="F1164" s="324"/>
      <c r="G1164" s="324"/>
      <c r="H1164" s="324"/>
      <c r="I1164" s="324"/>
      <c r="J1164" s="324"/>
      <c r="K1164" s="324"/>
      <c r="L1164" s="324"/>
      <c r="M1164" s="324"/>
      <c r="N1164" s="324"/>
      <c r="O1164" s="324"/>
      <c r="P1164" s="324"/>
      <c r="Q1164" s="324"/>
      <c r="R1164" s="324"/>
      <c r="S1164" s="324"/>
      <c r="T1164" s="324"/>
      <c r="U1164" s="324"/>
    </row>
    <row r="1165" spans="6:21" x14ac:dyDescent="0.35">
      <c r="F1165" s="324"/>
      <c r="G1165" s="324"/>
      <c r="H1165" s="324"/>
      <c r="I1165" s="324"/>
      <c r="J1165" s="324"/>
      <c r="K1165" s="324"/>
      <c r="L1165" s="324"/>
      <c r="M1165" s="324"/>
      <c r="N1165" s="324"/>
      <c r="O1165" s="324"/>
      <c r="P1165" s="324"/>
      <c r="Q1165" s="324"/>
      <c r="R1165" s="324"/>
      <c r="S1165" s="324"/>
      <c r="T1165" s="324"/>
      <c r="U1165" s="324"/>
    </row>
    <row r="1166" spans="6:21" x14ac:dyDescent="0.35">
      <c r="F1166" s="324"/>
      <c r="G1166" s="324"/>
      <c r="H1166" s="324"/>
      <c r="I1166" s="324"/>
      <c r="J1166" s="324"/>
      <c r="K1166" s="324"/>
      <c r="L1166" s="324"/>
      <c r="M1166" s="324"/>
      <c r="N1166" s="324"/>
      <c r="O1166" s="324"/>
      <c r="P1166" s="324"/>
      <c r="Q1166" s="324"/>
      <c r="R1166" s="324"/>
      <c r="S1166" s="324"/>
      <c r="T1166" s="324"/>
      <c r="U1166" s="324"/>
    </row>
    <row r="1167" spans="6:21" x14ac:dyDescent="0.35">
      <c r="F1167" s="324"/>
      <c r="G1167" s="324"/>
      <c r="H1167" s="324"/>
      <c r="I1167" s="324"/>
      <c r="J1167" s="324"/>
      <c r="K1167" s="324"/>
      <c r="L1167" s="324"/>
      <c r="M1167" s="324"/>
      <c r="N1167" s="324"/>
      <c r="O1167" s="324"/>
      <c r="P1167" s="324"/>
      <c r="Q1167" s="324"/>
      <c r="R1167" s="324"/>
      <c r="S1167" s="324"/>
      <c r="T1167" s="324"/>
      <c r="U1167" s="324"/>
    </row>
    <row r="1168" spans="6:21" x14ac:dyDescent="0.35">
      <c r="F1168" s="324"/>
      <c r="G1168" s="324"/>
      <c r="H1168" s="324"/>
      <c r="I1168" s="324"/>
      <c r="J1168" s="324"/>
      <c r="K1168" s="324"/>
      <c r="L1168" s="324"/>
      <c r="M1168" s="324"/>
      <c r="N1168" s="324"/>
      <c r="O1168" s="324"/>
      <c r="P1168" s="324"/>
      <c r="Q1168" s="324"/>
      <c r="R1168" s="324"/>
      <c r="S1168" s="324"/>
      <c r="T1168" s="324"/>
      <c r="U1168" s="324"/>
    </row>
    <row r="1169" spans="6:21" x14ac:dyDescent="0.35">
      <c r="F1169" s="324"/>
      <c r="G1169" s="324"/>
      <c r="H1169" s="324"/>
      <c r="I1169" s="324"/>
      <c r="J1169" s="324"/>
      <c r="K1169" s="324"/>
      <c r="L1169" s="324"/>
      <c r="M1169" s="324"/>
      <c r="N1169" s="324"/>
      <c r="O1169" s="324"/>
      <c r="P1169" s="324"/>
      <c r="Q1169" s="324"/>
      <c r="R1169" s="324"/>
      <c r="S1169" s="324"/>
      <c r="T1169" s="324"/>
      <c r="U1169" s="324"/>
    </row>
    <row r="1170" spans="6:21" x14ac:dyDescent="0.35">
      <c r="F1170" s="324"/>
      <c r="G1170" s="324"/>
      <c r="H1170" s="324"/>
      <c r="I1170" s="324"/>
      <c r="J1170" s="324"/>
      <c r="K1170" s="324"/>
      <c r="L1170" s="324"/>
      <c r="M1170" s="324"/>
      <c r="N1170" s="324"/>
      <c r="O1170" s="324"/>
      <c r="P1170" s="324"/>
      <c r="Q1170" s="324"/>
      <c r="R1170" s="324"/>
      <c r="S1170" s="324"/>
      <c r="T1170" s="324"/>
      <c r="U1170" s="324"/>
    </row>
    <row r="1171" spans="6:21" x14ac:dyDescent="0.35">
      <c r="F1171" s="324"/>
      <c r="G1171" s="324"/>
      <c r="H1171" s="324"/>
      <c r="I1171" s="324"/>
      <c r="J1171" s="324"/>
      <c r="K1171" s="324"/>
      <c r="L1171" s="324"/>
      <c r="M1171" s="324"/>
      <c r="N1171" s="324"/>
      <c r="O1171" s="324"/>
      <c r="P1171" s="324"/>
      <c r="Q1171" s="324"/>
      <c r="R1171" s="324"/>
      <c r="S1171" s="324"/>
      <c r="T1171" s="324"/>
      <c r="U1171" s="324"/>
    </row>
    <row r="1172" spans="6:21" x14ac:dyDescent="0.35">
      <c r="F1172" s="324"/>
      <c r="G1172" s="324"/>
      <c r="H1172" s="324"/>
      <c r="I1172" s="324"/>
      <c r="J1172" s="324"/>
      <c r="K1172" s="324"/>
      <c r="L1172" s="324"/>
      <c r="M1172" s="324"/>
      <c r="N1172" s="324"/>
      <c r="O1172" s="324"/>
      <c r="P1172" s="324"/>
      <c r="Q1172" s="324"/>
      <c r="R1172" s="324"/>
      <c r="S1172" s="324"/>
      <c r="T1172" s="324"/>
      <c r="U1172" s="324"/>
    </row>
    <row r="1173" spans="6:21" x14ac:dyDescent="0.35">
      <c r="F1173" s="324"/>
      <c r="G1173" s="324"/>
      <c r="H1173" s="324"/>
      <c r="I1173" s="324"/>
      <c r="J1173" s="324"/>
      <c r="K1173" s="324"/>
      <c r="L1173" s="324"/>
      <c r="M1173" s="324"/>
      <c r="N1173" s="324"/>
      <c r="O1173" s="324"/>
      <c r="P1173" s="324"/>
      <c r="Q1173" s="324"/>
      <c r="R1173" s="324"/>
      <c r="S1173" s="324"/>
      <c r="T1173" s="324"/>
      <c r="U1173" s="324"/>
    </row>
    <row r="1174" spans="6:21" x14ac:dyDescent="0.35">
      <c r="F1174" s="324"/>
      <c r="G1174" s="324"/>
      <c r="H1174" s="324"/>
      <c r="I1174" s="324"/>
      <c r="J1174" s="324"/>
      <c r="K1174" s="324"/>
      <c r="L1174" s="324"/>
      <c r="M1174" s="324"/>
      <c r="N1174" s="324"/>
      <c r="O1174" s="324"/>
      <c r="P1174" s="324"/>
      <c r="Q1174" s="324"/>
      <c r="R1174" s="324"/>
      <c r="S1174" s="324"/>
      <c r="T1174" s="324"/>
      <c r="U1174" s="324"/>
    </row>
    <row r="1175" spans="6:21" x14ac:dyDescent="0.35">
      <c r="F1175" s="324"/>
      <c r="G1175" s="324"/>
      <c r="H1175" s="324"/>
      <c r="I1175" s="324"/>
      <c r="J1175" s="324"/>
      <c r="K1175" s="324"/>
      <c r="L1175" s="324"/>
      <c r="M1175" s="324"/>
      <c r="N1175" s="324"/>
      <c r="O1175" s="324"/>
      <c r="P1175" s="324"/>
      <c r="Q1175" s="324"/>
      <c r="R1175" s="324"/>
      <c r="S1175" s="324"/>
      <c r="T1175" s="324"/>
      <c r="U1175" s="324"/>
    </row>
    <row r="1176" spans="6:21" x14ac:dyDescent="0.35">
      <c r="F1176" s="324"/>
      <c r="G1176" s="324"/>
      <c r="H1176" s="324"/>
      <c r="I1176" s="324"/>
      <c r="J1176" s="324"/>
      <c r="K1176" s="324"/>
      <c r="L1176" s="324"/>
      <c r="M1176" s="324"/>
      <c r="N1176" s="324"/>
      <c r="O1176" s="324"/>
      <c r="P1176" s="324"/>
      <c r="Q1176" s="324"/>
      <c r="R1176" s="324"/>
      <c r="S1176" s="324"/>
      <c r="T1176" s="324"/>
      <c r="U1176" s="324"/>
    </row>
    <row r="1177" spans="6:21" x14ac:dyDescent="0.35">
      <c r="F1177" s="324"/>
      <c r="G1177" s="324"/>
      <c r="H1177" s="324"/>
      <c r="I1177" s="324"/>
      <c r="J1177" s="324"/>
      <c r="K1177" s="324"/>
      <c r="L1177" s="324"/>
      <c r="M1177" s="324"/>
      <c r="N1177" s="324"/>
      <c r="O1177" s="324"/>
      <c r="P1177" s="324"/>
      <c r="Q1177" s="324"/>
      <c r="R1177" s="324"/>
      <c r="S1177" s="324"/>
      <c r="T1177" s="324"/>
      <c r="U1177" s="324"/>
    </row>
    <row r="1178" spans="6:21" x14ac:dyDescent="0.35">
      <c r="F1178" s="324"/>
      <c r="G1178" s="324"/>
      <c r="H1178" s="324"/>
      <c r="I1178" s="324"/>
      <c r="J1178" s="324"/>
      <c r="K1178" s="324"/>
      <c r="L1178" s="324"/>
      <c r="M1178" s="324"/>
      <c r="N1178" s="324"/>
      <c r="O1178" s="324"/>
      <c r="P1178" s="324"/>
      <c r="Q1178" s="324"/>
      <c r="R1178" s="324"/>
      <c r="S1178" s="324"/>
      <c r="T1178" s="324"/>
      <c r="U1178" s="324"/>
    </row>
    <row r="1179" spans="6:21" x14ac:dyDescent="0.35">
      <c r="F1179" s="324"/>
      <c r="G1179" s="324"/>
      <c r="H1179" s="324"/>
      <c r="I1179" s="324"/>
      <c r="J1179" s="324"/>
      <c r="K1179" s="324"/>
      <c r="L1179" s="324"/>
      <c r="M1179" s="324"/>
      <c r="N1179" s="324"/>
      <c r="O1179" s="324"/>
      <c r="P1179" s="324"/>
      <c r="Q1179" s="324"/>
      <c r="R1179" s="324"/>
      <c r="S1179" s="324"/>
      <c r="T1179" s="324"/>
      <c r="U1179" s="324"/>
    </row>
    <row r="1180" spans="6:21" x14ac:dyDescent="0.35">
      <c r="F1180" s="324"/>
      <c r="G1180" s="324"/>
      <c r="H1180" s="324"/>
      <c r="I1180" s="324"/>
      <c r="J1180" s="324"/>
      <c r="K1180" s="324"/>
      <c r="L1180" s="324"/>
      <c r="M1180" s="324"/>
      <c r="N1180" s="324"/>
      <c r="O1180" s="324"/>
      <c r="P1180" s="324"/>
      <c r="Q1180" s="324"/>
      <c r="R1180" s="324"/>
      <c r="S1180" s="324"/>
      <c r="T1180" s="324"/>
      <c r="U1180" s="324"/>
    </row>
    <row r="1181" spans="6:21" x14ac:dyDescent="0.35">
      <c r="F1181" s="324"/>
      <c r="G1181" s="324"/>
      <c r="H1181" s="324"/>
      <c r="I1181" s="324"/>
      <c r="J1181" s="324"/>
      <c r="K1181" s="324"/>
      <c r="L1181" s="324"/>
      <c r="M1181" s="324"/>
      <c r="N1181" s="324"/>
      <c r="O1181" s="324"/>
      <c r="P1181" s="324"/>
      <c r="Q1181" s="324"/>
      <c r="R1181" s="324"/>
      <c r="S1181" s="324"/>
      <c r="T1181" s="324"/>
      <c r="U1181" s="324"/>
    </row>
    <row r="1182" spans="6:21" x14ac:dyDescent="0.35">
      <c r="F1182" s="324"/>
      <c r="G1182" s="324"/>
      <c r="H1182" s="324"/>
      <c r="I1182" s="324"/>
      <c r="J1182" s="324"/>
      <c r="K1182" s="324"/>
      <c r="L1182" s="324"/>
      <c r="M1182" s="324"/>
      <c r="N1182" s="324"/>
      <c r="O1182" s="324"/>
      <c r="P1182" s="324"/>
      <c r="Q1182" s="324"/>
      <c r="R1182" s="324"/>
      <c r="S1182" s="324"/>
      <c r="T1182" s="324"/>
      <c r="U1182" s="324"/>
    </row>
    <row r="1183" spans="6:21" x14ac:dyDescent="0.35">
      <c r="F1183" s="324"/>
      <c r="G1183" s="324"/>
      <c r="H1183" s="324"/>
      <c r="I1183" s="324"/>
      <c r="J1183" s="324"/>
      <c r="K1183" s="324"/>
      <c r="L1183" s="324"/>
      <c r="M1183" s="324"/>
      <c r="N1183" s="324"/>
      <c r="O1183" s="324"/>
      <c r="P1183" s="324"/>
      <c r="Q1183" s="324"/>
      <c r="R1183" s="324"/>
      <c r="S1183" s="324"/>
      <c r="T1183" s="324"/>
      <c r="U1183" s="324"/>
    </row>
    <row r="1184" spans="6:21" x14ac:dyDescent="0.35">
      <c r="F1184" s="324"/>
      <c r="G1184" s="324"/>
      <c r="H1184" s="324"/>
      <c r="I1184" s="324"/>
      <c r="J1184" s="324"/>
      <c r="K1184" s="324"/>
      <c r="L1184" s="324"/>
      <c r="M1184" s="324"/>
      <c r="N1184" s="324"/>
      <c r="O1184" s="324"/>
      <c r="P1184" s="324"/>
      <c r="Q1184" s="324"/>
      <c r="R1184" s="324"/>
      <c r="S1184" s="324"/>
      <c r="T1184" s="324"/>
      <c r="U1184" s="324"/>
    </row>
    <row r="1185" spans="6:21" x14ac:dyDescent="0.35">
      <c r="F1185" s="324"/>
      <c r="G1185" s="324"/>
      <c r="H1185" s="324"/>
      <c r="I1185" s="324"/>
      <c r="J1185" s="324"/>
      <c r="K1185" s="324"/>
      <c r="L1185" s="324"/>
      <c r="M1185" s="324"/>
      <c r="N1185" s="324"/>
      <c r="O1185" s="324"/>
      <c r="P1185" s="324"/>
      <c r="Q1185" s="324"/>
      <c r="R1185" s="324"/>
      <c r="S1185" s="324"/>
      <c r="T1185" s="324"/>
      <c r="U1185" s="324"/>
    </row>
    <row r="1186" spans="6:21" x14ac:dyDescent="0.35">
      <c r="F1186" s="324"/>
      <c r="G1186" s="324"/>
      <c r="H1186" s="324"/>
      <c r="I1186" s="324"/>
      <c r="J1186" s="324"/>
      <c r="K1186" s="324"/>
      <c r="L1186" s="324"/>
      <c r="M1186" s="324"/>
      <c r="N1186" s="324"/>
      <c r="O1186" s="324"/>
      <c r="P1186" s="324"/>
      <c r="Q1186" s="324"/>
      <c r="R1186" s="324"/>
      <c r="S1186" s="324"/>
      <c r="T1186" s="324"/>
      <c r="U1186" s="324"/>
    </row>
    <row r="1187" spans="6:21" x14ac:dyDescent="0.35">
      <c r="F1187" s="324"/>
      <c r="G1187" s="324"/>
      <c r="H1187" s="324"/>
      <c r="I1187" s="324"/>
      <c r="J1187" s="324"/>
      <c r="K1187" s="324"/>
      <c r="L1187" s="324"/>
      <c r="M1187" s="324"/>
      <c r="N1187" s="324"/>
      <c r="O1187" s="324"/>
      <c r="P1187" s="324"/>
      <c r="Q1187" s="324"/>
      <c r="R1187" s="324"/>
      <c r="S1187" s="324"/>
      <c r="T1187" s="324"/>
      <c r="U1187" s="324"/>
    </row>
    <row r="1188" spans="6:21" x14ac:dyDescent="0.35">
      <c r="F1188" s="324"/>
      <c r="G1188" s="324"/>
      <c r="H1188" s="324"/>
      <c r="I1188" s="324"/>
      <c r="J1188" s="324"/>
      <c r="K1188" s="324"/>
      <c r="L1188" s="324"/>
      <c r="M1188" s="324"/>
      <c r="N1188" s="324"/>
      <c r="O1188" s="324"/>
      <c r="P1188" s="324"/>
      <c r="Q1188" s="324"/>
      <c r="R1188" s="324"/>
      <c r="S1188" s="324"/>
      <c r="T1188" s="324"/>
      <c r="U1188" s="324"/>
    </row>
    <row r="1189" spans="6:21" x14ac:dyDescent="0.35">
      <c r="F1189" s="324"/>
      <c r="G1189" s="324"/>
      <c r="H1189" s="324"/>
      <c r="I1189" s="324"/>
      <c r="J1189" s="324"/>
      <c r="K1189" s="324"/>
      <c r="L1189" s="324"/>
      <c r="M1189" s="324"/>
      <c r="N1189" s="324"/>
      <c r="O1189" s="324"/>
      <c r="P1189" s="324"/>
      <c r="Q1189" s="324"/>
      <c r="R1189" s="324"/>
      <c r="S1189" s="324"/>
      <c r="T1189" s="324"/>
      <c r="U1189" s="324"/>
    </row>
    <row r="1190" spans="6:21" x14ac:dyDescent="0.35">
      <c r="F1190" s="324"/>
      <c r="G1190" s="324"/>
      <c r="H1190" s="324"/>
      <c r="I1190" s="324"/>
      <c r="J1190" s="324"/>
      <c r="K1190" s="324"/>
      <c r="L1190" s="324"/>
      <c r="M1190" s="324"/>
      <c r="N1190" s="324"/>
      <c r="O1190" s="324"/>
      <c r="P1190" s="324"/>
      <c r="Q1190" s="324"/>
      <c r="R1190" s="324"/>
      <c r="S1190" s="324"/>
      <c r="T1190" s="324"/>
      <c r="U1190" s="324"/>
    </row>
    <row r="1191" spans="6:21" x14ac:dyDescent="0.35">
      <c r="F1191" s="324"/>
      <c r="G1191" s="324"/>
      <c r="H1191" s="324"/>
      <c r="I1191" s="324"/>
      <c r="J1191" s="324"/>
      <c r="K1191" s="324"/>
      <c r="L1191" s="324"/>
      <c r="M1191" s="324"/>
      <c r="N1191" s="324"/>
      <c r="O1191" s="324"/>
      <c r="P1191" s="324"/>
      <c r="Q1191" s="324"/>
      <c r="R1191" s="324"/>
      <c r="S1191" s="324"/>
      <c r="T1191" s="324"/>
      <c r="U1191" s="324"/>
    </row>
    <row r="1192" spans="6:21" x14ac:dyDescent="0.35">
      <c r="F1192" s="324"/>
      <c r="G1192" s="324"/>
      <c r="H1192" s="324"/>
      <c r="I1192" s="324"/>
      <c r="J1192" s="324"/>
      <c r="K1192" s="324"/>
      <c r="L1192" s="324"/>
      <c r="M1192" s="324"/>
      <c r="N1192" s="324"/>
      <c r="O1192" s="324"/>
      <c r="P1192" s="324"/>
      <c r="Q1192" s="324"/>
      <c r="R1192" s="324"/>
      <c r="S1192" s="324"/>
      <c r="T1192" s="324"/>
      <c r="U1192" s="324"/>
    </row>
    <row r="1193" spans="6:21" x14ac:dyDescent="0.35">
      <c r="F1193" s="324"/>
      <c r="G1193" s="324"/>
      <c r="H1193" s="324"/>
      <c r="I1193" s="324"/>
      <c r="J1193" s="324"/>
      <c r="K1193" s="324"/>
      <c r="L1193" s="324"/>
      <c r="M1193" s="324"/>
      <c r="N1193" s="324"/>
      <c r="O1193" s="324"/>
      <c r="P1193" s="324"/>
      <c r="Q1193" s="324"/>
      <c r="R1193" s="324"/>
      <c r="S1193" s="324"/>
      <c r="T1193" s="324"/>
      <c r="U1193" s="324"/>
    </row>
    <row r="1194" spans="6:21" x14ac:dyDescent="0.35">
      <c r="F1194" s="324"/>
      <c r="G1194" s="324"/>
      <c r="H1194" s="324"/>
      <c r="I1194" s="324"/>
      <c r="J1194" s="324"/>
      <c r="K1194" s="324"/>
      <c r="L1194" s="324"/>
      <c r="M1194" s="324"/>
      <c r="N1194" s="324"/>
      <c r="O1194" s="324"/>
      <c r="P1194" s="324"/>
      <c r="Q1194" s="324"/>
      <c r="R1194" s="324"/>
      <c r="S1194" s="324"/>
      <c r="T1194" s="324"/>
      <c r="U1194" s="324"/>
    </row>
    <row r="1195" spans="6:21" x14ac:dyDescent="0.35">
      <c r="F1195" s="324"/>
      <c r="G1195" s="324"/>
      <c r="H1195" s="324"/>
      <c r="I1195" s="324"/>
      <c r="J1195" s="324"/>
      <c r="K1195" s="324"/>
      <c r="L1195" s="324"/>
      <c r="M1195" s="324"/>
      <c r="N1195" s="324"/>
      <c r="O1195" s="324"/>
      <c r="P1195" s="324"/>
      <c r="Q1195" s="324"/>
      <c r="R1195" s="324"/>
      <c r="S1195" s="324"/>
      <c r="T1195" s="324"/>
      <c r="U1195" s="324"/>
    </row>
    <row r="1196" spans="6:21" x14ac:dyDescent="0.35">
      <c r="F1196" s="324"/>
      <c r="G1196" s="324"/>
      <c r="H1196" s="324"/>
      <c r="I1196" s="324"/>
      <c r="J1196" s="324"/>
      <c r="K1196" s="324"/>
      <c r="L1196" s="324"/>
      <c r="M1196" s="324"/>
      <c r="N1196" s="324"/>
      <c r="O1196" s="324"/>
      <c r="P1196" s="324"/>
      <c r="Q1196" s="324"/>
      <c r="R1196" s="324"/>
      <c r="S1196" s="324"/>
      <c r="T1196" s="324"/>
      <c r="U1196" s="324"/>
    </row>
    <row r="1197" spans="6:21" x14ac:dyDescent="0.35">
      <c r="F1197" s="324"/>
      <c r="G1197" s="324"/>
      <c r="H1197" s="324"/>
      <c r="I1197" s="324"/>
      <c r="J1197" s="324"/>
      <c r="K1197" s="324"/>
      <c r="L1197" s="324"/>
      <c r="M1197" s="324"/>
      <c r="N1197" s="324"/>
      <c r="O1197" s="324"/>
      <c r="P1197" s="324"/>
      <c r="Q1197" s="324"/>
      <c r="R1197" s="324"/>
      <c r="S1197" s="324"/>
      <c r="T1197" s="324"/>
      <c r="U1197" s="324"/>
    </row>
    <row r="1198" spans="6:21" x14ac:dyDescent="0.35">
      <c r="F1198" s="324"/>
      <c r="G1198" s="324"/>
      <c r="H1198" s="324"/>
      <c r="I1198" s="324"/>
      <c r="J1198" s="324"/>
      <c r="K1198" s="324"/>
      <c r="L1198" s="324"/>
      <c r="M1198" s="324"/>
      <c r="N1198" s="324"/>
      <c r="O1198" s="324"/>
      <c r="P1198" s="324"/>
      <c r="Q1198" s="324"/>
      <c r="R1198" s="324"/>
      <c r="S1198" s="324"/>
      <c r="T1198" s="324"/>
      <c r="U1198" s="324"/>
    </row>
    <row r="1199" spans="6:21" x14ac:dyDescent="0.35">
      <c r="F1199" s="324"/>
      <c r="G1199" s="324"/>
      <c r="H1199" s="324"/>
      <c r="I1199" s="324"/>
      <c r="J1199" s="324"/>
      <c r="K1199" s="324"/>
      <c r="L1199" s="324"/>
      <c r="M1199" s="324"/>
      <c r="N1199" s="324"/>
      <c r="O1199" s="324"/>
      <c r="P1199" s="324"/>
      <c r="Q1199" s="324"/>
      <c r="R1199" s="324"/>
      <c r="S1199" s="324"/>
      <c r="T1199" s="324"/>
      <c r="U1199" s="324"/>
    </row>
    <row r="1200" spans="6:21" x14ac:dyDescent="0.35">
      <c r="F1200" s="324"/>
      <c r="G1200" s="324"/>
      <c r="H1200" s="324"/>
      <c r="I1200" s="324"/>
      <c r="J1200" s="324"/>
      <c r="K1200" s="324"/>
      <c r="L1200" s="324"/>
      <c r="M1200" s="324"/>
      <c r="N1200" s="324"/>
      <c r="O1200" s="324"/>
      <c r="P1200" s="324"/>
      <c r="Q1200" s="324"/>
      <c r="R1200" s="324"/>
      <c r="S1200" s="324"/>
      <c r="T1200" s="324"/>
      <c r="U1200" s="324"/>
    </row>
    <row r="1201" spans="6:21" x14ac:dyDescent="0.35">
      <c r="F1201" s="324"/>
      <c r="G1201" s="324"/>
      <c r="H1201" s="324"/>
      <c r="I1201" s="324"/>
      <c r="J1201" s="324"/>
      <c r="K1201" s="324"/>
      <c r="L1201" s="324"/>
      <c r="M1201" s="324"/>
      <c r="N1201" s="324"/>
      <c r="O1201" s="324"/>
      <c r="P1201" s="324"/>
      <c r="Q1201" s="324"/>
      <c r="R1201" s="324"/>
      <c r="S1201" s="324"/>
      <c r="T1201" s="324"/>
      <c r="U1201" s="324"/>
    </row>
    <row r="1202" spans="6:21" x14ac:dyDescent="0.35">
      <c r="F1202" s="324"/>
      <c r="G1202" s="324"/>
      <c r="H1202" s="324"/>
      <c r="I1202" s="324"/>
      <c r="J1202" s="324"/>
      <c r="K1202" s="324"/>
      <c r="L1202" s="324"/>
      <c r="M1202" s="324"/>
      <c r="N1202" s="324"/>
      <c r="O1202" s="324"/>
      <c r="P1202" s="324"/>
      <c r="Q1202" s="324"/>
      <c r="R1202" s="324"/>
      <c r="S1202" s="324"/>
      <c r="T1202" s="324"/>
      <c r="U1202" s="324"/>
    </row>
    <row r="1203" spans="6:21" x14ac:dyDescent="0.35">
      <c r="F1203" s="324"/>
      <c r="G1203" s="324"/>
      <c r="H1203" s="324"/>
      <c r="I1203" s="324"/>
      <c r="J1203" s="324"/>
      <c r="K1203" s="324"/>
      <c r="L1203" s="324"/>
      <c r="M1203" s="324"/>
      <c r="N1203" s="324"/>
      <c r="O1203" s="324"/>
      <c r="P1203" s="324"/>
      <c r="Q1203" s="324"/>
      <c r="R1203" s="324"/>
      <c r="S1203" s="324"/>
      <c r="T1203" s="324"/>
      <c r="U1203" s="324"/>
    </row>
    <row r="1204" spans="6:21" x14ac:dyDescent="0.35">
      <c r="F1204" s="324"/>
      <c r="G1204" s="324"/>
      <c r="H1204" s="324"/>
      <c r="I1204" s="324"/>
      <c r="J1204" s="324"/>
      <c r="K1204" s="324"/>
      <c r="L1204" s="324"/>
      <c r="M1204" s="324"/>
      <c r="N1204" s="324"/>
      <c r="O1204" s="324"/>
      <c r="P1204" s="324"/>
      <c r="Q1204" s="324"/>
      <c r="R1204" s="324"/>
      <c r="S1204" s="324"/>
      <c r="T1204" s="324"/>
      <c r="U1204" s="324"/>
    </row>
    <row r="1205" spans="6:21" x14ac:dyDescent="0.35">
      <c r="F1205" s="324"/>
      <c r="G1205" s="324"/>
      <c r="H1205" s="324"/>
      <c r="I1205" s="324"/>
      <c r="J1205" s="324"/>
      <c r="K1205" s="324"/>
      <c r="L1205" s="324"/>
      <c r="M1205" s="324"/>
      <c r="N1205" s="324"/>
      <c r="O1205" s="324"/>
      <c r="P1205" s="324"/>
      <c r="Q1205" s="324"/>
      <c r="R1205" s="324"/>
      <c r="S1205" s="324"/>
      <c r="T1205" s="324"/>
      <c r="U1205" s="324"/>
    </row>
    <row r="1206" spans="6:21" x14ac:dyDescent="0.35">
      <c r="F1206" s="324"/>
      <c r="G1206" s="324"/>
      <c r="H1206" s="324"/>
      <c r="I1206" s="324"/>
      <c r="J1206" s="324"/>
      <c r="K1206" s="324"/>
      <c r="L1206" s="324"/>
      <c r="M1206" s="324"/>
      <c r="N1206" s="324"/>
      <c r="O1206" s="324"/>
      <c r="P1206" s="324"/>
      <c r="Q1206" s="324"/>
      <c r="R1206" s="324"/>
      <c r="S1206" s="324"/>
      <c r="T1206" s="324"/>
      <c r="U1206" s="324"/>
    </row>
    <row r="1207" spans="6:21" x14ac:dyDescent="0.35">
      <c r="F1207" s="324"/>
      <c r="G1207" s="324"/>
      <c r="H1207" s="324"/>
      <c r="I1207" s="324"/>
      <c r="J1207" s="324"/>
      <c r="K1207" s="324"/>
      <c r="L1207" s="324"/>
      <c r="M1207" s="324"/>
      <c r="N1207" s="324"/>
      <c r="O1207" s="324"/>
      <c r="P1207" s="324"/>
      <c r="Q1207" s="324"/>
      <c r="R1207" s="324"/>
      <c r="S1207" s="324"/>
      <c r="T1207" s="324"/>
      <c r="U1207" s="324"/>
    </row>
    <row r="1208" spans="6:21" x14ac:dyDescent="0.35">
      <c r="F1208" s="324"/>
      <c r="G1208" s="324"/>
      <c r="H1208" s="324"/>
      <c r="I1208" s="324"/>
      <c r="J1208" s="324"/>
      <c r="K1208" s="324"/>
      <c r="L1208" s="324"/>
      <c r="M1208" s="324"/>
      <c r="N1208" s="324"/>
      <c r="O1208" s="324"/>
      <c r="P1208" s="324"/>
      <c r="Q1208" s="324"/>
      <c r="R1208" s="324"/>
      <c r="S1208" s="324"/>
      <c r="T1208" s="324"/>
      <c r="U1208" s="324"/>
    </row>
    <row r="1209" spans="6:21" x14ac:dyDescent="0.35">
      <c r="F1209" s="324"/>
      <c r="G1209" s="324"/>
      <c r="H1209" s="324"/>
      <c r="I1209" s="324"/>
      <c r="J1209" s="324"/>
      <c r="K1209" s="324"/>
      <c r="L1209" s="324"/>
      <c r="M1209" s="324"/>
      <c r="N1209" s="324"/>
      <c r="O1209" s="324"/>
      <c r="P1209" s="324"/>
      <c r="Q1209" s="324"/>
      <c r="R1209" s="324"/>
      <c r="S1209" s="324"/>
      <c r="T1209" s="324"/>
      <c r="U1209" s="324"/>
    </row>
    <row r="1210" spans="6:21" x14ac:dyDescent="0.35">
      <c r="F1210" s="324"/>
      <c r="G1210" s="324"/>
      <c r="H1210" s="324"/>
      <c r="I1210" s="324"/>
      <c r="J1210" s="324"/>
      <c r="K1210" s="324"/>
      <c r="L1210" s="324"/>
      <c r="M1210" s="324"/>
      <c r="N1210" s="324"/>
      <c r="O1210" s="324"/>
      <c r="P1210" s="324"/>
      <c r="Q1210" s="324"/>
      <c r="R1210" s="324"/>
      <c r="S1210" s="324"/>
      <c r="T1210" s="324"/>
      <c r="U1210" s="324"/>
    </row>
    <row r="1211" spans="6:21" x14ac:dyDescent="0.35">
      <c r="F1211" s="324"/>
      <c r="G1211" s="324"/>
      <c r="H1211" s="324"/>
      <c r="I1211" s="324"/>
      <c r="J1211" s="324"/>
      <c r="K1211" s="324"/>
      <c r="L1211" s="324"/>
      <c r="M1211" s="324"/>
      <c r="N1211" s="324"/>
      <c r="O1211" s="324"/>
      <c r="P1211" s="324"/>
      <c r="Q1211" s="324"/>
      <c r="R1211" s="324"/>
      <c r="S1211" s="324"/>
      <c r="T1211" s="324"/>
      <c r="U1211" s="324"/>
    </row>
    <row r="1212" spans="6:21" x14ac:dyDescent="0.35">
      <c r="F1212" s="324"/>
      <c r="G1212" s="324"/>
      <c r="H1212" s="324"/>
      <c r="I1212" s="324"/>
      <c r="J1212" s="324"/>
      <c r="K1212" s="324"/>
      <c r="L1212" s="324"/>
      <c r="M1212" s="324"/>
      <c r="N1212" s="324"/>
      <c r="O1212" s="324"/>
      <c r="P1212" s="324"/>
      <c r="Q1212" s="324"/>
      <c r="R1212" s="324"/>
      <c r="S1212" s="324"/>
      <c r="T1212" s="324"/>
      <c r="U1212" s="324"/>
    </row>
    <row r="1213" spans="6:21" x14ac:dyDescent="0.35">
      <c r="F1213" s="324"/>
      <c r="G1213" s="324"/>
      <c r="H1213" s="324"/>
      <c r="I1213" s="324"/>
      <c r="J1213" s="324"/>
      <c r="K1213" s="324"/>
      <c r="L1213" s="324"/>
      <c r="M1213" s="324"/>
      <c r="N1213" s="324"/>
      <c r="O1213" s="324"/>
      <c r="P1213" s="324"/>
      <c r="Q1213" s="324"/>
      <c r="R1213" s="324"/>
      <c r="S1213" s="324"/>
      <c r="T1213" s="324"/>
      <c r="U1213" s="324"/>
    </row>
    <row r="1214" spans="6:21" x14ac:dyDescent="0.35">
      <c r="F1214" s="324"/>
      <c r="G1214" s="324"/>
      <c r="H1214" s="324"/>
      <c r="I1214" s="324"/>
      <c r="J1214" s="324"/>
      <c r="K1214" s="324"/>
      <c r="L1214" s="324"/>
      <c r="M1214" s="324"/>
      <c r="N1214" s="324"/>
      <c r="O1214" s="324"/>
      <c r="P1214" s="324"/>
      <c r="Q1214" s="324"/>
      <c r="R1214" s="324"/>
      <c r="S1214" s="324"/>
      <c r="T1214" s="324"/>
      <c r="U1214" s="324"/>
    </row>
    <row r="1215" spans="6:21" x14ac:dyDescent="0.35">
      <c r="F1215" s="324"/>
      <c r="G1215" s="324"/>
      <c r="H1215" s="324"/>
      <c r="I1215" s="324"/>
      <c r="J1215" s="324"/>
      <c r="K1215" s="324"/>
      <c r="L1215" s="324"/>
      <c r="M1215" s="324"/>
      <c r="N1215" s="324"/>
      <c r="O1215" s="324"/>
      <c r="P1215" s="324"/>
      <c r="Q1215" s="324"/>
      <c r="R1215" s="324"/>
      <c r="S1215" s="324"/>
      <c r="T1215" s="324"/>
      <c r="U1215" s="324"/>
    </row>
    <row r="1216" spans="6:21" x14ac:dyDescent="0.35">
      <c r="F1216" s="324"/>
      <c r="G1216" s="324"/>
      <c r="H1216" s="324"/>
      <c r="I1216" s="324"/>
      <c r="J1216" s="324"/>
      <c r="K1216" s="324"/>
      <c r="L1216" s="324"/>
      <c r="M1216" s="324"/>
      <c r="N1216" s="324"/>
      <c r="O1216" s="324"/>
      <c r="P1216" s="324"/>
      <c r="Q1216" s="324"/>
      <c r="R1216" s="324"/>
      <c r="S1216" s="324"/>
      <c r="T1216" s="324"/>
      <c r="U1216" s="324"/>
    </row>
    <row r="1217" spans="6:21" x14ac:dyDescent="0.35">
      <c r="F1217" s="324"/>
      <c r="G1217" s="324"/>
      <c r="H1217" s="324"/>
      <c r="I1217" s="324"/>
      <c r="J1217" s="324"/>
      <c r="K1217" s="324"/>
      <c r="L1217" s="324"/>
      <c r="M1217" s="324"/>
      <c r="N1217" s="324"/>
      <c r="O1217" s="324"/>
      <c r="P1217" s="324"/>
      <c r="Q1217" s="324"/>
      <c r="R1217" s="324"/>
      <c r="S1217" s="324"/>
      <c r="T1217" s="324"/>
      <c r="U1217" s="324"/>
    </row>
    <row r="1218" spans="6:21" x14ac:dyDescent="0.35">
      <c r="F1218" s="324"/>
      <c r="G1218" s="324"/>
      <c r="H1218" s="324"/>
      <c r="I1218" s="324"/>
      <c r="J1218" s="324"/>
      <c r="K1218" s="324"/>
      <c r="L1218" s="324"/>
      <c r="M1218" s="324"/>
      <c r="N1218" s="324"/>
      <c r="O1218" s="324"/>
      <c r="P1218" s="324"/>
      <c r="Q1218" s="324"/>
      <c r="R1218" s="324"/>
      <c r="S1218" s="324"/>
      <c r="T1218" s="324"/>
      <c r="U1218" s="324"/>
    </row>
    <row r="1219" spans="6:21" x14ac:dyDescent="0.35">
      <c r="F1219" s="324"/>
      <c r="G1219" s="324"/>
      <c r="H1219" s="324"/>
      <c r="I1219" s="324"/>
      <c r="J1219" s="324"/>
      <c r="K1219" s="324"/>
      <c r="L1219" s="324"/>
      <c r="M1219" s="324"/>
      <c r="N1219" s="324"/>
      <c r="O1219" s="324"/>
      <c r="P1219" s="324"/>
      <c r="Q1219" s="324"/>
      <c r="R1219" s="324"/>
      <c r="S1219" s="324"/>
      <c r="T1219" s="324"/>
      <c r="U1219" s="324"/>
    </row>
    <row r="1220" spans="6:21" x14ac:dyDescent="0.35">
      <c r="F1220" s="324"/>
      <c r="G1220" s="324"/>
      <c r="H1220" s="324"/>
      <c r="I1220" s="324"/>
      <c r="J1220" s="324"/>
      <c r="K1220" s="324"/>
      <c r="L1220" s="324"/>
      <c r="M1220" s="324"/>
      <c r="N1220" s="324"/>
      <c r="O1220" s="324"/>
      <c r="P1220" s="324"/>
      <c r="Q1220" s="324"/>
      <c r="R1220" s="324"/>
      <c r="S1220" s="324"/>
      <c r="T1220" s="324"/>
      <c r="U1220" s="324"/>
    </row>
    <row r="1221" spans="6:21" x14ac:dyDescent="0.35">
      <c r="F1221" s="324"/>
      <c r="G1221" s="324"/>
      <c r="H1221" s="324"/>
      <c r="I1221" s="324"/>
      <c r="J1221" s="324"/>
      <c r="K1221" s="324"/>
      <c r="L1221" s="324"/>
      <c r="M1221" s="324"/>
      <c r="N1221" s="324"/>
      <c r="O1221" s="324"/>
      <c r="P1221" s="324"/>
      <c r="Q1221" s="324"/>
      <c r="R1221" s="324"/>
      <c r="S1221" s="324"/>
      <c r="T1221" s="324"/>
      <c r="U1221" s="324"/>
    </row>
    <row r="1222" spans="6:21" x14ac:dyDescent="0.35">
      <c r="F1222" s="324"/>
      <c r="G1222" s="324"/>
      <c r="H1222" s="324"/>
      <c r="I1222" s="324"/>
      <c r="J1222" s="324"/>
      <c r="K1222" s="324"/>
      <c r="L1222" s="324"/>
      <c r="M1222" s="324"/>
      <c r="N1222" s="324"/>
      <c r="O1222" s="324"/>
      <c r="P1222" s="324"/>
      <c r="Q1222" s="324"/>
      <c r="R1222" s="324"/>
      <c r="S1222" s="324"/>
      <c r="T1222" s="324"/>
      <c r="U1222" s="324"/>
    </row>
    <row r="1223" spans="6:21" x14ac:dyDescent="0.35">
      <c r="F1223" s="324"/>
      <c r="G1223" s="324"/>
      <c r="H1223" s="324"/>
      <c r="I1223" s="324"/>
      <c r="J1223" s="324"/>
      <c r="K1223" s="324"/>
      <c r="L1223" s="324"/>
      <c r="M1223" s="324"/>
      <c r="N1223" s="324"/>
      <c r="O1223" s="324"/>
      <c r="P1223" s="324"/>
      <c r="Q1223" s="324"/>
      <c r="R1223" s="324"/>
      <c r="S1223" s="324"/>
      <c r="T1223" s="324"/>
      <c r="U1223" s="324"/>
    </row>
    <row r="1224" spans="6:21" x14ac:dyDescent="0.35">
      <c r="F1224" s="324"/>
      <c r="G1224" s="324"/>
      <c r="H1224" s="324"/>
      <c r="I1224" s="324"/>
      <c r="J1224" s="324"/>
      <c r="K1224" s="324"/>
      <c r="L1224" s="324"/>
      <c r="M1224" s="324"/>
      <c r="N1224" s="324"/>
      <c r="O1224" s="324"/>
      <c r="P1224" s="324"/>
      <c r="Q1224" s="324"/>
      <c r="R1224" s="324"/>
      <c r="S1224" s="324"/>
      <c r="T1224" s="324"/>
      <c r="U1224" s="324"/>
    </row>
    <row r="1225" spans="6:21" x14ac:dyDescent="0.35">
      <c r="F1225" s="324"/>
      <c r="G1225" s="324"/>
      <c r="H1225" s="324"/>
      <c r="I1225" s="324"/>
      <c r="J1225" s="324"/>
      <c r="K1225" s="324"/>
      <c r="L1225" s="324"/>
      <c r="M1225" s="324"/>
      <c r="N1225" s="324"/>
      <c r="O1225" s="324"/>
      <c r="P1225" s="324"/>
      <c r="Q1225" s="324"/>
      <c r="R1225" s="324"/>
      <c r="S1225" s="324"/>
      <c r="T1225" s="324"/>
      <c r="U1225" s="324"/>
    </row>
    <row r="1226" spans="6:21" x14ac:dyDescent="0.35">
      <c r="F1226" s="324"/>
      <c r="G1226" s="324"/>
      <c r="H1226" s="324"/>
      <c r="I1226" s="324"/>
      <c r="J1226" s="324"/>
      <c r="K1226" s="324"/>
      <c r="L1226" s="324"/>
      <c r="M1226" s="324"/>
      <c r="N1226" s="324"/>
      <c r="O1226" s="324"/>
      <c r="P1226" s="324"/>
      <c r="Q1226" s="324"/>
      <c r="R1226" s="324"/>
      <c r="S1226" s="324"/>
      <c r="T1226" s="324"/>
      <c r="U1226" s="324"/>
    </row>
    <row r="1227" spans="6:21" x14ac:dyDescent="0.35">
      <c r="F1227" s="324"/>
      <c r="G1227" s="324"/>
      <c r="H1227" s="324"/>
      <c r="I1227" s="324"/>
      <c r="J1227" s="324"/>
      <c r="K1227" s="324"/>
      <c r="L1227" s="324"/>
      <c r="M1227" s="324"/>
      <c r="N1227" s="324"/>
      <c r="O1227" s="324"/>
      <c r="P1227" s="324"/>
      <c r="Q1227" s="324"/>
      <c r="R1227" s="324"/>
      <c r="S1227" s="324"/>
      <c r="T1227" s="324"/>
      <c r="U1227" s="324"/>
    </row>
    <row r="1228" spans="6:21" x14ac:dyDescent="0.35">
      <c r="F1228" s="324"/>
      <c r="G1228" s="324"/>
      <c r="H1228" s="324"/>
      <c r="I1228" s="324"/>
      <c r="J1228" s="324"/>
      <c r="K1228" s="324"/>
      <c r="L1228" s="324"/>
      <c r="M1228" s="324"/>
      <c r="N1228" s="324"/>
      <c r="O1228" s="324"/>
      <c r="P1228" s="324"/>
      <c r="Q1228" s="324"/>
      <c r="R1228" s="324"/>
      <c r="S1228" s="324"/>
      <c r="T1228" s="324"/>
      <c r="U1228" s="324"/>
    </row>
    <row r="1229" spans="6:21" x14ac:dyDescent="0.35">
      <c r="F1229" s="324"/>
      <c r="G1229" s="324"/>
      <c r="H1229" s="324"/>
      <c r="I1229" s="324"/>
      <c r="J1229" s="324"/>
      <c r="K1229" s="324"/>
      <c r="L1229" s="324"/>
      <c r="M1229" s="324"/>
      <c r="N1229" s="324"/>
      <c r="O1229" s="324"/>
      <c r="P1229" s="324"/>
      <c r="Q1229" s="324"/>
      <c r="R1229" s="324"/>
      <c r="S1229" s="324"/>
      <c r="T1229" s="324"/>
      <c r="U1229" s="324"/>
    </row>
  </sheetData>
  <sheetProtection formatCells="0" selectLockedCells="1" autoFilter="0" pivotTables="0"/>
  <autoFilter ref="A7:Z54" xr:uid="{E96353E9-DF61-4C3D-ABD4-3B5FC45F54AA}"/>
  <mergeCells count="6">
    <mergeCell ref="H1:T1"/>
    <mergeCell ref="H2:T2"/>
    <mergeCell ref="H3:T3"/>
    <mergeCell ref="H4:T4"/>
    <mergeCell ref="H5:L5"/>
    <mergeCell ref="M5:S5"/>
  </mergeCells>
  <pageMargins left="0.19685039370078741" right="0.19685039370078741" top="0.35433070866141736" bottom="0.35433070866141736" header="0.11811023622047245" footer="0.11811023622047245"/>
  <pageSetup paperSize="5" scale="44" fitToHeight="0" orientation="landscape" r:id="rId1"/>
  <headerFooter>
    <oddFooter>&amp;L&amp;Z&amp;F&amp;R&amp;Pof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0B0CF-6F32-4929-9316-37147E08EA20}">
  <sheetPr>
    <pageSetUpPr fitToPage="1"/>
  </sheetPr>
  <dimension ref="A1:R116"/>
  <sheetViews>
    <sheetView zoomScale="80" zoomScaleNormal="80" workbookViewId="0">
      <selection activeCell="F129" sqref="F129"/>
    </sheetView>
  </sheetViews>
  <sheetFormatPr defaultColWidth="9.1796875" defaultRowHeight="12.5" x14ac:dyDescent="0.25"/>
  <cols>
    <col min="1" max="1" width="7.1796875" style="230" customWidth="1"/>
    <col min="2" max="2" width="7.453125" style="231" customWidth="1"/>
    <col min="3" max="3" width="55.54296875" style="223" customWidth="1"/>
    <col min="4" max="4" width="20" style="223" customWidth="1"/>
    <col min="5" max="5" width="14.81640625" style="223" customWidth="1"/>
    <col min="6" max="6" width="15.81640625" style="223" customWidth="1"/>
    <col min="7" max="7" width="12.81640625" style="223" customWidth="1"/>
    <col min="8" max="8" width="15.54296875" style="223" customWidth="1"/>
    <col min="9" max="9" width="0.81640625" style="223" customWidth="1"/>
    <col min="10" max="10" width="19.81640625" style="223" customWidth="1"/>
    <col min="11" max="14" width="12.54296875" style="223" customWidth="1"/>
    <col min="15" max="15" width="14" style="223" customWidth="1"/>
    <col min="16" max="16" width="17.54296875" style="223" customWidth="1"/>
    <col min="17" max="17" width="13.453125" style="219" customWidth="1"/>
    <col min="18" max="16384" width="9.1796875" style="219"/>
  </cols>
  <sheetData>
    <row r="1" spans="1:16" x14ac:dyDescent="0.25">
      <c r="A1" s="362" t="s">
        <v>191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</row>
    <row r="2" spans="1:16" x14ac:dyDescent="0.25">
      <c r="A2" s="362" t="s">
        <v>192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</row>
    <row r="3" spans="1:16" ht="15" x14ac:dyDescent="0.3">
      <c r="A3" s="363"/>
      <c r="B3" s="363"/>
      <c r="C3" s="363"/>
      <c r="D3" s="221"/>
      <c r="E3" s="222"/>
      <c r="F3" s="221"/>
      <c r="G3" s="221"/>
      <c r="H3" s="221"/>
      <c r="J3" s="220"/>
      <c r="K3" s="220"/>
      <c r="L3" s="220"/>
      <c r="M3" s="220"/>
      <c r="N3" s="220"/>
      <c r="O3" s="220"/>
      <c r="P3" s="220"/>
    </row>
    <row r="4" spans="1:16" ht="15" x14ac:dyDescent="0.3">
      <c r="A4" s="363"/>
      <c r="B4" s="363"/>
      <c r="C4" s="363"/>
      <c r="D4" s="221"/>
      <c r="E4" s="224" t="s">
        <v>193</v>
      </c>
      <c r="F4" s="221"/>
      <c r="G4" s="221"/>
      <c r="H4" s="225"/>
      <c r="J4" s="226" t="s">
        <v>241</v>
      </c>
      <c r="K4" s="220"/>
      <c r="L4" s="220"/>
      <c r="M4" s="220"/>
      <c r="N4" s="227"/>
      <c r="O4" s="220"/>
      <c r="P4" s="220"/>
    </row>
    <row r="5" spans="1:16" ht="15" x14ac:dyDescent="0.3">
      <c r="A5" s="363"/>
      <c r="B5" s="363"/>
      <c r="C5" s="363"/>
      <c r="D5" s="228"/>
      <c r="E5" s="229" t="s">
        <v>242</v>
      </c>
      <c r="F5" s="228"/>
      <c r="G5" s="221"/>
      <c r="J5" s="220"/>
      <c r="K5" s="220"/>
      <c r="L5" s="220"/>
      <c r="M5" s="220"/>
      <c r="N5" s="220"/>
      <c r="O5" s="220"/>
      <c r="P5" s="220"/>
    </row>
    <row r="6" spans="1:16" ht="13" x14ac:dyDescent="0.3">
      <c r="D6" s="364" t="s">
        <v>114</v>
      </c>
      <c r="E6" s="364"/>
      <c r="F6" s="364"/>
      <c r="G6" s="364"/>
      <c r="H6" s="364"/>
      <c r="J6" s="364" t="s">
        <v>110</v>
      </c>
      <c r="K6" s="364"/>
      <c r="L6" s="364"/>
      <c r="M6" s="364"/>
      <c r="N6" s="364"/>
      <c r="O6" s="364"/>
      <c r="P6" s="220"/>
    </row>
    <row r="7" spans="1:16" ht="13" x14ac:dyDescent="0.3">
      <c r="C7" s="220"/>
      <c r="D7" s="358"/>
      <c r="E7" s="358"/>
      <c r="F7" s="358"/>
      <c r="G7" s="358"/>
      <c r="H7" s="358"/>
      <c r="J7" s="358"/>
      <c r="K7" s="358"/>
      <c r="L7" s="358"/>
      <c r="M7" s="358"/>
      <c r="N7" s="358"/>
      <c r="O7" s="358"/>
      <c r="P7" s="220"/>
    </row>
    <row r="8" spans="1:16" s="234" customFormat="1" ht="13" x14ac:dyDescent="0.3">
      <c r="A8" s="359" t="s">
        <v>195</v>
      </c>
      <c r="B8" s="359" t="s">
        <v>196</v>
      </c>
      <c r="C8" s="359" t="s">
        <v>197</v>
      </c>
      <c r="D8" s="356" t="s">
        <v>198</v>
      </c>
      <c r="E8" s="356" t="s">
        <v>8</v>
      </c>
      <c r="F8" s="356" t="s">
        <v>17</v>
      </c>
      <c r="G8" s="233" t="s">
        <v>199</v>
      </c>
      <c r="H8" s="356" t="s">
        <v>121</v>
      </c>
      <c r="I8" s="361"/>
      <c r="J8" s="356" t="s">
        <v>198</v>
      </c>
      <c r="K8" s="356" t="s">
        <v>8</v>
      </c>
      <c r="L8" s="356" t="s">
        <v>17</v>
      </c>
      <c r="M8" s="233"/>
      <c r="N8" s="233"/>
      <c r="O8" s="356" t="s">
        <v>121</v>
      </c>
      <c r="P8" s="356" t="s">
        <v>123</v>
      </c>
    </row>
    <row r="9" spans="1:16" s="234" customFormat="1" ht="13" x14ac:dyDescent="0.3">
      <c r="A9" s="360"/>
      <c r="B9" s="360"/>
      <c r="C9" s="360"/>
      <c r="D9" s="357" t="s">
        <v>200</v>
      </c>
      <c r="E9" s="357" t="s">
        <v>8</v>
      </c>
      <c r="F9" s="357"/>
      <c r="G9" s="235" t="s">
        <v>201</v>
      </c>
      <c r="H9" s="357"/>
      <c r="I9" s="361"/>
      <c r="J9" s="357" t="s">
        <v>200</v>
      </c>
      <c r="K9" s="357" t="s">
        <v>8</v>
      </c>
      <c r="L9" s="357"/>
      <c r="M9" s="235"/>
      <c r="N9" s="235" t="s">
        <v>202</v>
      </c>
      <c r="O9" s="357"/>
      <c r="P9" s="357"/>
    </row>
    <row r="10" spans="1:16" x14ac:dyDescent="0.25">
      <c r="A10" s="236" t="s">
        <v>203</v>
      </c>
      <c r="B10" s="237">
        <v>1805</v>
      </c>
      <c r="C10" s="238" t="s">
        <v>21</v>
      </c>
      <c r="D10" s="239">
        <v>4379382.8</v>
      </c>
      <c r="E10" s="240"/>
      <c r="F10" s="240"/>
      <c r="G10" s="240"/>
      <c r="H10" s="239">
        <f t="shared" ref="H10:H16" si="0">D10+E10-F10</f>
        <v>4379382.8</v>
      </c>
      <c r="I10" s="361"/>
      <c r="J10" s="239">
        <v>0</v>
      </c>
      <c r="K10" s="240"/>
      <c r="L10" s="240"/>
      <c r="M10" s="240"/>
      <c r="N10" s="240"/>
      <c r="O10" s="239">
        <f>J10+K10-L10</f>
        <v>0</v>
      </c>
      <c r="P10" s="239">
        <f t="shared" ref="P10:P46" si="1">H10-O10</f>
        <v>4379382.8</v>
      </c>
    </row>
    <row r="11" spans="1:16" x14ac:dyDescent="0.25">
      <c r="A11" s="236" t="s">
        <v>204</v>
      </c>
      <c r="B11" s="237">
        <v>1806</v>
      </c>
      <c r="C11" s="238" t="s">
        <v>205</v>
      </c>
      <c r="D11" s="239">
        <v>0</v>
      </c>
      <c r="E11" s="240"/>
      <c r="F11" s="240"/>
      <c r="G11" s="240"/>
      <c r="H11" s="239">
        <f t="shared" si="0"/>
        <v>0</v>
      </c>
      <c r="I11" s="361"/>
      <c r="J11" s="239">
        <v>0</v>
      </c>
      <c r="K11" s="240"/>
      <c r="L11" s="240"/>
      <c r="M11" s="240"/>
      <c r="N11" s="240"/>
      <c r="O11" s="239">
        <f t="shared" ref="O11:O46" si="2">J11+K11-L11</f>
        <v>0</v>
      </c>
      <c r="P11" s="239">
        <f t="shared" si="1"/>
        <v>0</v>
      </c>
    </row>
    <row r="12" spans="1:16" x14ac:dyDescent="0.25">
      <c r="A12" s="236">
        <v>1</v>
      </c>
      <c r="B12" s="237">
        <v>1808</v>
      </c>
      <c r="C12" s="238" t="s">
        <v>24</v>
      </c>
      <c r="D12" s="239">
        <v>16866426.52</v>
      </c>
      <c r="E12" s="240">
        <v>707998.68999999983</v>
      </c>
      <c r="F12" s="240"/>
      <c r="G12" s="240"/>
      <c r="H12" s="239">
        <f t="shared" si="0"/>
        <v>17574425.210000001</v>
      </c>
      <c r="I12" s="361"/>
      <c r="J12" s="239">
        <v>4114623.0508207921</v>
      </c>
      <c r="K12" s="240">
        <v>742243.14999372943</v>
      </c>
      <c r="L12" s="240"/>
      <c r="M12" s="240"/>
      <c r="N12" s="240"/>
      <c r="O12" s="239">
        <f>J12+K12-L12</f>
        <v>4856866.2008145219</v>
      </c>
      <c r="P12" s="239">
        <f t="shared" si="1"/>
        <v>12717559.009185478</v>
      </c>
    </row>
    <row r="13" spans="1:16" x14ac:dyDescent="0.25">
      <c r="A13" s="236" t="s">
        <v>203</v>
      </c>
      <c r="B13" s="237">
        <v>1810</v>
      </c>
      <c r="C13" s="238" t="s">
        <v>128</v>
      </c>
      <c r="D13" s="239">
        <v>0</v>
      </c>
      <c r="E13" s="240"/>
      <c r="F13" s="240"/>
      <c r="G13" s="240"/>
      <c r="H13" s="239">
        <f t="shared" si="0"/>
        <v>0</v>
      </c>
      <c r="I13" s="361"/>
      <c r="J13" s="239">
        <v>0</v>
      </c>
      <c r="K13" s="240"/>
      <c r="L13" s="240"/>
      <c r="M13" s="240"/>
      <c r="N13" s="240"/>
      <c r="O13" s="239">
        <f t="shared" si="2"/>
        <v>0</v>
      </c>
      <c r="P13" s="239">
        <f t="shared" si="1"/>
        <v>0</v>
      </c>
    </row>
    <row r="14" spans="1:16" x14ac:dyDescent="0.25">
      <c r="A14" s="236"/>
      <c r="B14" s="237">
        <v>1815</v>
      </c>
      <c r="C14" s="238" t="s">
        <v>25</v>
      </c>
      <c r="D14" s="239">
        <v>17588659.939999998</v>
      </c>
      <c r="E14" s="240">
        <v>4207.3999999999996</v>
      </c>
      <c r="F14" s="240"/>
      <c r="G14" s="240"/>
      <c r="H14" s="239">
        <f t="shared" si="0"/>
        <v>17592867.339999996</v>
      </c>
      <c r="I14" s="361"/>
      <c r="J14" s="239">
        <v>2369267.758557321</v>
      </c>
      <c r="K14" s="240">
        <v>445293.6681607737</v>
      </c>
      <c r="L14" s="240"/>
      <c r="M14" s="240"/>
      <c r="N14" s="240"/>
      <c r="O14" s="239">
        <f t="shared" si="2"/>
        <v>2814561.4267180949</v>
      </c>
      <c r="P14" s="239">
        <f t="shared" si="1"/>
        <v>14778305.913281901</v>
      </c>
    </row>
    <row r="15" spans="1:16" x14ac:dyDescent="0.25">
      <c r="A15" s="236">
        <v>47</v>
      </c>
      <c r="B15" s="237">
        <v>1820</v>
      </c>
      <c r="C15" s="238" t="s">
        <v>28</v>
      </c>
      <c r="D15" s="239">
        <v>4277348.7</v>
      </c>
      <c r="E15" s="240">
        <v>29533</v>
      </c>
      <c r="F15" s="240"/>
      <c r="G15" s="240"/>
      <c r="H15" s="239">
        <f t="shared" si="0"/>
        <v>4306881.7</v>
      </c>
      <c r="I15" s="361"/>
      <c r="J15" s="239">
        <v>421205.98278955551</v>
      </c>
      <c r="K15" s="240">
        <v>112776.83360588885</v>
      </c>
      <c r="L15" s="240"/>
      <c r="M15" s="240"/>
      <c r="N15" s="240"/>
      <c r="O15" s="239">
        <f t="shared" si="2"/>
        <v>533982.81639544433</v>
      </c>
      <c r="P15" s="239">
        <f t="shared" si="1"/>
        <v>3772898.8836045559</v>
      </c>
    </row>
    <row r="16" spans="1:16" x14ac:dyDescent="0.25">
      <c r="A16" s="236"/>
      <c r="B16" s="237">
        <v>1825</v>
      </c>
      <c r="C16" s="238" t="s">
        <v>177</v>
      </c>
      <c r="D16" s="239">
        <v>0</v>
      </c>
      <c r="E16" s="240"/>
      <c r="F16" s="240"/>
      <c r="G16" s="240"/>
      <c r="H16" s="239">
        <f t="shared" si="0"/>
        <v>0</v>
      </c>
      <c r="I16" s="361"/>
      <c r="J16" s="239">
        <v>0</v>
      </c>
      <c r="K16" s="240"/>
      <c r="L16" s="240"/>
      <c r="M16" s="240"/>
      <c r="N16" s="240"/>
      <c r="O16" s="239">
        <f t="shared" si="2"/>
        <v>0</v>
      </c>
      <c r="P16" s="239">
        <f t="shared" si="1"/>
        <v>0</v>
      </c>
    </row>
    <row r="17" spans="1:16" x14ac:dyDescent="0.25">
      <c r="A17" s="236">
        <v>47</v>
      </c>
      <c r="B17" s="237">
        <v>1830</v>
      </c>
      <c r="C17" s="238" t="s">
        <v>30</v>
      </c>
      <c r="D17" s="239">
        <v>24055797.379999999</v>
      </c>
      <c r="E17" s="240">
        <v>2040367.29</v>
      </c>
      <c r="F17" s="240"/>
      <c r="G17" s="240"/>
      <c r="H17" s="239">
        <f t="shared" ref="H17:H23" si="3">D17+E17-F17+G17</f>
        <v>26096164.669999998</v>
      </c>
      <c r="I17" s="361"/>
      <c r="J17" s="239">
        <v>3382434.276756152</v>
      </c>
      <c r="K17" s="240">
        <v>595218.45243628579</v>
      </c>
      <c r="L17" s="240"/>
      <c r="M17" s="240"/>
      <c r="N17" s="240"/>
      <c r="O17" s="239">
        <f t="shared" si="2"/>
        <v>3977652.7291924376</v>
      </c>
      <c r="P17" s="239">
        <f t="shared" si="1"/>
        <v>22118511.940807559</v>
      </c>
    </row>
    <row r="18" spans="1:16" x14ac:dyDescent="0.25">
      <c r="A18" s="236">
        <v>47</v>
      </c>
      <c r="B18" s="237">
        <v>1835</v>
      </c>
      <c r="C18" s="238" t="s">
        <v>33</v>
      </c>
      <c r="D18" s="239">
        <v>16443430.35</v>
      </c>
      <c r="E18" s="240">
        <v>1212299.6500000001</v>
      </c>
      <c r="F18" s="240"/>
      <c r="G18" s="240"/>
      <c r="H18" s="239">
        <f t="shared" si="3"/>
        <v>17655730</v>
      </c>
      <c r="I18" s="361"/>
      <c r="J18" s="239">
        <v>2182270.0163366282</v>
      </c>
      <c r="K18" s="240">
        <v>351127.6087177649</v>
      </c>
      <c r="L18" s="240"/>
      <c r="M18" s="240"/>
      <c r="N18" s="240"/>
      <c r="O18" s="239">
        <f t="shared" si="2"/>
        <v>2533397.625054393</v>
      </c>
      <c r="P18" s="239">
        <f t="shared" si="1"/>
        <v>15122332.374945607</v>
      </c>
    </row>
    <row r="19" spans="1:16" x14ac:dyDescent="0.25">
      <c r="A19" s="236">
        <v>47</v>
      </c>
      <c r="B19" s="237">
        <v>1840</v>
      </c>
      <c r="C19" s="238" t="s">
        <v>34</v>
      </c>
      <c r="D19" s="239">
        <v>43283418.030000001</v>
      </c>
      <c r="E19" s="240">
        <v>4145428.0799999991</v>
      </c>
      <c r="F19" s="240"/>
      <c r="G19" s="240"/>
      <c r="H19" s="239">
        <f t="shared" si="3"/>
        <v>47428846.109999999</v>
      </c>
      <c r="I19" s="361"/>
      <c r="J19" s="239">
        <v>6458940.5822840789</v>
      </c>
      <c r="K19" s="240">
        <v>968232.88101518701</v>
      </c>
      <c r="L19" s="240"/>
      <c r="M19" s="240"/>
      <c r="N19" s="240"/>
      <c r="O19" s="239">
        <f>J19+K19-L19+N19</f>
        <v>7427173.4632992661</v>
      </c>
      <c r="P19" s="239">
        <f t="shared" si="1"/>
        <v>40001672.646700732</v>
      </c>
    </row>
    <row r="20" spans="1:16" x14ac:dyDescent="0.25">
      <c r="A20" s="236">
        <v>47</v>
      </c>
      <c r="B20" s="237">
        <v>1845</v>
      </c>
      <c r="C20" s="238" t="s">
        <v>35</v>
      </c>
      <c r="D20" s="239">
        <v>37451045.409999996</v>
      </c>
      <c r="E20" s="240">
        <v>2873151.4699999997</v>
      </c>
      <c r="F20" s="240"/>
      <c r="G20" s="240"/>
      <c r="H20" s="239">
        <f t="shared" si="3"/>
        <v>40324196.879999995</v>
      </c>
      <c r="I20" s="361"/>
      <c r="J20" s="239">
        <v>7489662.4021187779</v>
      </c>
      <c r="K20" s="240">
        <v>1296022.3534701485</v>
      </c>
      <c r="L20" s="240"/>
      <c r="M20" s="240"/>
      <c r="N20" s="240"/>
      <c r="O20" s="239">
        <f t="shared" si="2"/>
        <v>8785684.7555889264</v>
      </c>
      <c r="P20" s="239">
        <f t="shared" si="1"/>
        <v>31538512.124411069</v>
      </c>
    </row>
    <row r="21" spans="1:16" x14ac:dyDescent="0.25">
      <c r="A21" s="236">
        <v>47</v>
      </c>
      <c r="B21" s="237">
        <v>1850</v>
      </c>
      <c r="C21" s="238" t="s">
        <v>37</v>
      </c>
      <c r="D21" s="239">
        <v>17323221.66</v>
      </c>
      <c r="E21" s="240">
        <v>1344967.4300000002</v>
      </c>
      <c r="F21" s="240"/>
      <c r="G21" s="240"/>
      <c r="H21" s="239">
        <f t="shared" si="3"/>
        <v>18668189.09</v>
      </c>
      <c r="I21" s="361"/>
      <c r="J21" s="239">
        <v>3368160.2218920677</v>
      </c>
      <c r="K21" s="240">
        <v>569553.20252949861</v>
      </c>
      <c r="L21" s="240"/>
      <c r="M21" s="240"/>
      <c r="N21" s="240"/>
      <c r="O21" s="239">
        <f t="shared" si="2"/>
        <v>3937713.4244215665</v>
      </c>
      <c r="P21" s="239">
        <f t="shared" si="1"/>
        <v>14730475.665578432</v>
      </c>
    </row>
    <row r="22" spans="1:16" x14ac:dyDescent="0.25">
      <c r="A22" s="236">
        <v>47</v>
      </c>
      <c r="B22" s="237">
        <v>1855</v>
      </c>
      <c r="C22" s="238" t="s">
        <v>206</v>
      </c>
      <c r="D22" s="239">
        <v>8148183.120000001</v>
      </c>
      <c r="E22" s="240">
        <v>807259.88</v>
      </c>
      <c r="F22" s="240"/>
      <c r="G22" s="240"/>
      <c r="H22" s="239">
        <f t="shared" si="3"/>
        <v>8955443.0000000019</v>
      </c>
      <c r="I22" s="361"/>
      <c r="J22" s="239">
        <v>1906664.7086938096</v>
      </c>
      <c r="K22" s="240">
        <v>333129.64543023799</v>
      </c>
      <c r="L22" s="240"/>
      <c r="M22" s="240"/>
      <c r="N22" s="240"/>
      <c r="O22" s="239">
        <f t="shared" si="2"/>
        <v>2239794.3541240478</v>
      </c>
      <c r="P22" s="239">
        <f t="shared" si="1"/>
        <v>6715648.6458759541</v>
      </c>
    </row>
    <row r="23" spans="1:16" x14ac:dyDescent="0.25">
      <c r="A23" s="236">
        <v>47</v>
      </c>
      <c r="B23" s="237">
        <v>1860</v>
      </c>
      <c r="C23" s="238" t="s">
        <v>135</v>
      </c>
      <c r="D23" s="239">
        <v>17402573.969999999</v>
      </c>
      <c r="E23" s="240">
        <v>504065.65</v>
      </c>
      <c r="F23" s="240"/>
      <c r="G23" s="240"/>
      <c r="H23" s="239">
        <f t="shared" si="3"/>
        <v>17906639.619999997</v>
      </c>
      <c r="I23" s="361"/>
      <c r="J23" s="239">
        <v>6286100.5607096981</v>
      </c>
      <c r="K23" s="240">
        <v>1026755.0804421217</v>
      </c>
      <c r="L23" s="240"/>
      <c r="M23" s="240"/>
      <c r="N23" s="240"/>
      <c r="O23" s="239">
        <f t="shared" si="2"/>
        <v>7312855.6411518194</v>
      </c>
      <c r="P23" s="239">
        <f t="shared" si="1"/>
        <v>10593783.978848178</v>
      </c>
    </row>
    <row r="24" spans="1:16" x14ac:dyDescent="0.25">
      <c r="A24" s="236"/>
      <c r="B24" s="237">
        <v>1865</v>
      </c>
      <c r="C24" s="238" t="s">
        <v>136</v>
      </c>
      <c r="D24" s="239">
        <v>0</v>
      </c>
      <c r="E24" s="240"/>
      <c r="F24" s="240"/>
      <c r="G24" s="240"/>
      <c r="H24" s="239">
        <f t="shared" ref="H24:H46" si="4">D24+E24-F24</f>
        <v>0</v>
      </c>
      <c r="I24" s="361"/>
      <c r="J24" s="239">
        <v>0</v>
      </c>
      <c r="K24" s="240"/>
      <c r="L24" s="240"/>
      <c r="M24" s="240"/>
      <c r="N24" s="240"/>
      <c r="O24" s="239">
        <f t="shared" si="2"/>
        <v>0</v>
      </c>
      <c r="P24" s="239">
        <f t="shared" si="1"/>
        <v>0</v>
      </c>
    </row>
    <row r="25" spans="1:16" x14ac:dyDescent="0.25">
      <c r="A25" s="236" t="s">
        <v>203</v>
      </c>
      <c r="B25" s="237">
        <v>1905</v>
      </c>
      <c r="C25" s="238" t="s">
        <v>21</v>
      </c>
      <c r="D25" s="239">
        <v>0</v>
      </c>
      <c r="E25" s="240"/>
      <c r="F25" s="240"/>
      <c r="G25" s="240"/>
      <c r="H25" s="239">
        <f t="shared" si="4"/>
        <v>0</v>
      </c>
      <c r="I25" s="361"/>
      <c r="J25" s="239">
        <v>0</v>
      </c>
      <c r="K25" s="240"/>
      <c r="L25" s="240"/>
      <c r="M25" s="240"/>
      <c r="N25" s="240"/>
      <c r="O25" s="239">
        <f t="shared" si="2"/>
        <v>0</v>
      </c>
      <c r="P25" s="239">
        <f t="shared" si="1"/>
        <v>0</v>
      </c>
    </row>
    <row r="26" spans="1:16" x14ac:dyDescent="0.25">
      <c r="A26" s="236" t="s">
        <v>204</v>
      </c>
      <c r="B26" s="237">
        <v>1906</v>
      </c>
      <c r="C26" s="238" t="s">
        <v>205</v>
      </c>
      <c r="D26" s="239">
        <v>0</v>
      </c>
      <c r="E26" s="240"/>
      <c r="F26" s="240"/>
      <c r="G26" s="240"/>
      <c r="H26" s="239">
        <f t="shared" si="4"/>
        <v>0</v>
      </c>
      <c r="I26" s="361"/>
      <c r="J26" s="239">
        <v>0</v>
      </c>
      <c r="K26" s="240"/>
      <c r="L26" s="240"/>
      <c r="M26" s="240"/>
      <c r="N26" s="240"/>
      <c r="O26" s="239">
        <f t="shared" si="2"/>
        <v>0</v>
      </c>
      <c r="P26" s="239">
        <f t="shared" si="1"/>
        <v>0</v>
      </c>
    </row>
    <row r="27" spans="1:16" x14ac:dyDescent="0.25">
      <c r="A27" s="236">
        <v>1</v>
      </c>
      <c r="B27" s="237">
        <v>1908</v>
      </c>
      <c r="C27" s="238" t="s">
        <v>24</v>
      </c>
      <c r="D27" s="239">
        <v>0</v>
      </c>
      <c r="E27" s="240"/>
      <c r="F27" s="240"/>
      <c r="G27" s="240"/>
      <c r="H27" s="239">
        <f t="shared" si="4"/>
        <v>0</v>
      </c>
      <c r="I27" s="361"/>
      <c r="J27" s="239">
        <v>0</v>
      </c>
      <c r="K27" s="240"/>
      <c r="L27" s="240"/>
      <c r="M27" s="240"/>
      <c r="N27" s="240"/>
      <c r="O27" s="239">
        <f t="shared" si="2"/>
        <v>0</v>
      </c>
      <c r="P27" s="239">
        <f t="shared" si="1"/>
        <v>0</v>
      </c>
    </row>
    <row r="28" spans="1:16" x14ac:dyDescent="0.25">
      <c r="A28" s="236"/>
      <c r="B28" s="237">
        <v>1910</v>
      </c>
      <c r="C28" s="238" t="s">
        <v>128</v>
      </c>
      <c r="D28" s="239">
        <v>0</v>
      </c>
      <c r="E28" s="240"/>
      <c r="F28" s="240"/>
      <c r="G28" s="240"/>
      <c r="H28" s="239">
        <f t="shared" si="4"/>
        <v>0</v>
      </c>
      <c r="I28" s="361"/>
      <c r="J28" s="239">
        <v>0</v>
      </c>
      <c r="K28" s="240"/>
      <c r="L28" s="240"/>
      <c r="M28" s="240"/>
      <c r="N28" s="240"/>
      <c r="O28" s="239">
        <f t="shared" si="2"/>
        <v>0</v>
      </c>
      <c r="P28" s="239">
        <f t="shared" si="1"/>
        <v>0</v>
      </c>
    </row>
    <row r="29" spans="1:16" x14ac:dyDescent="0.25">
      <c r="A29" s="236">
        <v>8</v>
      </c>
      <c r="B29" s="237">
        <v>1915</v>
      </c>
      <c r="C29" s="238" t="s">
        <v>61</v>
      </c>
      <c r="D29" s="239">
        <v>856629.88000000012</v>
      </c>
      <c r="E29" s="240">
        <v>22538.95</v>
      </c>
      <c r="F29" s="240"/>
      <c r="G29" s="240"/>
      <c r="H29" s="239">
        <f t="shared" si="4"/>
        <v>879168.83000000007</v>
      </c>
      <c r="I29" s="361"/>
      <c r="J29" s="239">
        <v>618007.85346190468</v>
      </c>
      <c r="K29" s="240">
        <v>45289.582230952386</v>
      </c>
      <c r="L29" s="240"/>
      <c r="M29" s="240"/>
      <c r="N29" s="240"/>
      <c r="O29" s="239">
        <f t="shared" si="2"/>
        <v>663297.43569285702</v>
      </c>
      <c r="P29" s="239">
        <f t="shared" si="1"/>
        <v>215871.39430714305</v>
      </c>
    </row>
    <row r="30" spans="1:16" x14ac:dyDescent="0.25">
      <c r="A30" s="236">
        <v>45</v>
      </c>
      <c r="B30" s="237">
        <v>1920</v>
      </c>
      <c r="C30" s="238" t="s">
        <v>63</v>
      </c>
      <c r="D30" s="239">
        <v>3192001.9400000009</v>
      </c>
      <c r="E30" s="240">
        <v>434377.63</v>
      </c>
      <c r="F30" s="240"/>
      <c r="G30" s="240"/>
      <c r="H30" s="239">
        <f t="shared" si="4"/>
        <v>3626379.5700000008</v>
      </c>
      <c r="I30" s="361"/>
      <c r="J30" s="239">
        <v>2217427.6216666671</v>
      </c>
      <c r="K30" s="240">
        <v>375802.94300000003</v>
      </c>
      <c r="L30" s="240"/>
      <c r="M30" s="240"/>
      <c r="N30" s="240"/>
      <c r="O30" s="239">
        <f t="shared" si="2"/>
        <v>2593230.564666667</v>
      </c>
      <c r="P30" s="239">
        <f t="shared" si="1"/>
        <v>1033149.0053333337</v>
      </c>
    </row>
    <row r="31" spans="1:16" x14ac:dyDescent="0.25">
      <c r="A31" s="236">
        <v>45.1</v>
      </c>
      <c r="B31" s="237">
        <v>1925</v>
      </c>
      <c r="C31" s="238" t="s">
        <v>88</v>
      </c>
      <c r="D31" s="239">
        <v>0</v>
      </c>
      <c r="E31" s="240"/>
      <c r="F31" s="240"/>
      <c r="G31" s="240"/>
      <c r="H31" s="239">
        <f t="shared" si="4"/>
        <v>0</v>
      </c>
      <c r="I31" s="361"/>
      <c r="J31" s="239">
        <v>0</v>
      </c>
      <c r="K31" s="240"/>
      <c r="L31" s="240"/>
      <c r="M31" s="240"/>
      <c r="N31" s="240"/>
      <c r="O31" s="239">
        <f>J31+K31-L31</f>
        <v>0</v>
      </c>
      <c r="P31" s="239">
        <f>H31-O31</f>
        <v>0</v>
      </c>
    </row>
    <row r="32" spans="1:16" x14ac:dyDescent="0.25">
      <c r="A32" s="236">
        <v>10</v>
      </c>
      <c r="B32" s="237">
        <v>1930</v>
      </c>
      <c r="C32" s="238" t="s">
        <v>141</v>
      </c>
      <c r="D32" s="239">
        <v>4152467.02</v>
      </c>
      <c r="E32" s="240">
        <v>87152.77</v>
      </c>
      <c r="F32" s="240">
        <v>65192.84</v>
      </c>
      <c r="G32" s="240"/>
      <c r="H32" s="239">
        <f>D32+E32-F32</f>
        <v>4174426.95</v>
      </c>
      <c r="I32" s="361"/>
      <c r="J32" s="239">
        <v>1935033.3513333332</v>
      </c>
      <c r="K32" s="240">
        <v>454406.7720833334</v>
      </c>
      <c r="L32" s="240">
        <v>65192.84</v>
      </c>
      <c r="M32" s="240"/>
      <c r="N32" s="240"/>
      <c r="O32" s="239">
        <f>J32+K32-L32</f>
        <v>2324247.2834166666</v>
      </c>
      <c r="P32" s="239">
        <f t="shared" si="1"/>
        <v>1850179.6665833336</v>
      </c>
    </row>
    <row r="33" spans="1:17" x14ac:dyDescent="0.25">
      <c r="A33" s="236"/>
      <c r="B33" s="237">
        <v>1935</v>
      </c>
      <c r="C33" s="238" t="s">
        <v>67</v>
      </c>
      <c r="D33" s="239">
        <v>53.979999999995925</v>
      </c>
      <c r="E33" s="240"/>
      <c r="F33" s="240"/>
      <c r="G33" s="240"/>
      <c r="H33" s="239">
        <f t="shared" si="4"/>
        <v>53.979999999995925</v>
      </c>
      <c r="I33" s="361"/>
      <c r="J33" s="239">
        <v>53.5</v>
      </c>
      <c r="K33" s="240"/>
      <c r="L33" s="240"/>
      <c r="M33" s="240"/>
      <c r="N33" s="240"/>
      <c r="O33" s="239">
        <f t="shared" si="2"/>
        <v>53.5</v>
      </c>
      <c r="P33" s="239">
        <f t="shared" si="1"/>
        <v>0.47999999999592546</v>
      </c>
    </row>
    <row r="34" spans="1:17" x14ac:dyDescent="0.25">
      <c r="A34" s="236">
        <v>8</v>
      </c>
      <c r="B34" s="237">
        <v>1940</v>
      </c>
      <c r="C34" s="238" t="s">
        <v>68</v>
      </c>
      <c r="D34" s="239">
        <v>931460.64999999991</v>
      </c>
      <c r="E34" s="240">
        <v>68678.8</v>
      </c>
      <c r="F34" s="240"/>
      <c r="G34" s="240"/>
      <c r="H34" s="239">
        <f t="shared" si="4"/>
        <v>1000139.45</v>
      </c>
      <c r="I34" s="361"/>
      <c r="J34" s="239">
        <v>564835.34934920643</v>
      </c>
      <c r="K34" s="240">
        <v>68952.119007936504</v>
      </c>
      <c r="L34" s="240"/>
      <c r="M34" s="240"/>
      <c r="N34" s="240"/>
      <c r="O34" s="239">
        <f t="shared" si="2"/>
        <v>633787.46835714299</v>
      </c>
      <c r="P34" s="239">
        <f t="shared" si="1"/>
        <v>366351.98164285696</v>
      </c>
    </row>
    <row r="35" spans="1:17" x14ac:dyDescent="0.25">
      <c r="A35" s="236"/>
      <c r="B35" s="237">
        <v>1945</v>
      </c>
      <c r="C35" s="238" t="s">
        <v>69</v>
      </c>
      <c r="D35" s="239">
        <v>2974.3899999999994</v>
      </c>
      <c r="E35" s="240"/>
      <c r="F35" s="240"/>
      <c r="G35" s="240"/>
      <c r="H35" s="239">
        <f t="shared" si="4"/>
        <v>2974.3899999999994</v>
      </c>
      <c r="I35" s="361"/>
      <c r="J35" s="239">
        <v>2974.2</v>
      </c>
      <c r="K35" s="240"/>
      <c r="L35" s="240"/>
      <c r="M35" s="240"/>
      <c r="N35" s="240"/>
      <c r="O35" s="239">
        <f t="shared" si="2"/>
        <v>2974.2</v>
      </c>
      <c r="P35" s="239">
        <f t="shared" si="1"/>
        <v>0.18999999999959982</v>
      </c>
    </row>
    <row r="36" spans="1:17" x14ac:dyDescent="0.25">
      <c r="A36" s="236"/>
      <c r="B36" s="237">
        <v>1950</v>
      </c>
      <c r="C36" s="238" t="s">
        <v>144</v>
      </c>
      <c r="D36" s="239">
        <v>0</v>
      </c>
      <c r="E36" s="240"/>
      <c r="F36" s="240"/>
      <c r="G36" s="240"/>
      <c r="H36" s="239">
        <f t="shared" si="4"/>
        <v>0</v>
      </c>
      <c r="I36" s="361"/>
      <c r="J36" s="239">
        <v>0</v>
      </c>
      <c r="K36" s="240"/>
      <c r="L36" s="240"/>
      <c r="M36" s="240"/>
      <c r="N36" s="240"/>
      <c r="O36" s="239">
        <f t="shared" si="2"/>
        <v>0</v>
      </c>
      <c r="P36" s="239">
        <f t="shared" si="1"/>
        <v>0</v>
      </c>
    </row>
    <row r="37" spans="1:17" x14ac:dyDescent="0.25">
      <c r="A37" s="236"/>
      <c r="B37" s="237">
        <v>1955</v>
      </c>
      <c r="C37" s="238" t="s">
        <v>207</v>
      </c>
      <c r="D37" s="239">
        <v>0</v>
      </c>
      <c r="E37" s="240"/>
      <c r="F37" s="240"/>
      <c r="G37" s="240"/>
      <c r="H37" s="239">
        <f t="shared" si="4"/>
        <v>0</v>
      </c>
      <c r="I37" s="361"/>
      <c r="J37" s="239">
        <v>0</v>
      </c>
      <c r="K37" s="240"/>
      <c r="L37" s="240"/>
      <c r="M37" s="240"/>
      <c r="N37" s="240"/>
      <c r="O37" s="239">
        <f t="shared" si="2"/>
        <v>0</v>
      </c>
      <c r="P37" s="239">
        <f t="shared" si="1"/>
        <v>0</v>
      </c>
    </row>
    <row r="38" spans="1:17" x14ac:dyDescent="0.25">
      <c r="A38" s="236"/>
      <c r="B38" s="237">
        <v>1960</v>
      </c>
      <c r="C38" s="238" t="s">
        <v>71</v>
      </c>
      <c r="D38" s="239">
        <v>214352.26000000015</v>
      </c>
      <c r="E38" s="240"/>
      <c r="F38" s="240"/>
      <c r="G38" s="240"/>
      <c r="H38" s="239">
        <f t="shared" si="4"/>
        <v>214352.26000000015</v>
      </c>
      <c r="I38" s="361"/>
      <c r="J38" s="239">
        <v>214352.43</v>
      </c>
      <c r="K38" s="240"/>
      <c r="L38" s="240"/>
      <c r="M38" s="240"/>
      <c r="N38" s="240"/>
      <c r="O38" s="239">
        <f t="shared" si="2"/>
        <v>214352.43</v>
      </c>
      <c r="P38" s="239">
        <f t="shared" si="1"/>
        <v>-0.1699999998381827</v>
      </c>
    </row>
    <row r="39" spans="1:17" x14ac:dyDescent="0.25">
      <c r="A39" s="236"/>
      <c r="B39" s="237">
        <v>1970</v>
      </c>
      <c r="C39" s="238" t="s">
        <v>70</v>
      </c>
      <c r="D39" s="239">
        <v>136371.49</v>
      </c>
      <c r="E39" s="240"/>
      <c r="F39" s="240"/>
      <c r="G39" s="240"/>
      <c r="H39" s="239">
        <f t="shared" si="4"/>
        <v>136371.49</v>
      </c>
      <c r="I39" s="361"/>
      <c r="J39" s="239">
        <v>75507.489279217509</v>
      </c>
      <c r="K39" s="240">
        <v>9971.4583729420901</v>
      </c>
      <c r="L39" s="240"/>
      <c r="M39" s="240"/>
      <c r="N39" s="240"/>
      <c r="O39" s="239">
        <f t="shared" si="2"/>
        <v>85478.947652159593</v>
      </c>
      <c r="P39" s="239">
        <f t="shared" si="1"/>
        <v>50892.542347840397</v>
      </c>
    </row>
    <row r="40" spans="1:17" x14ac:dyDescent="0.25">
      <c r="A40" s="236"/>
      <c r="B40" s="237">
        <v>1975</v>
      </c>
      <c r="C40" s="238" t="s">
        <v>208</v>
      </c>
      <c r="D40" s="239">
        <v>0</v>
      </c>
      <c r="E40" s="240"/>
      <c r="F40" s="240"/>
      <c r="G40" s="240"/>
      <c r="H40" s="239">
        <f t="shared" si="4"/>
        <v>0</v>
      </c>
      <c r="I40" s="361"/>
      <c r="J40" s="239">
        <v>0</v>
      </c>
      <c r="K40" s="240"/>
      <c r="L40" s="240"/>
      <c r="M40" s="240"/>
      <c r="N40" s="240"/>
      <c r="O40" s="239">
        <f>J40+K40-L40</f>
        <v>0</v>
      </c>
      <c r="P40" s="239">
        <f>H40-O40</f>
        <v>0</v>
      </c>
    </row>
    <row r="41" spans="1:17" x14ac:dyDescent="0.25">
      <c r="A41" s="236">
        <v>47</v>
      </c>
      <c r="B41" s="237">
        <v>1980</v>
      </c>
      <c r="C41" s="238" t="s">
        <v>209</v>
      </c>
      <c r="D41" s="239">
        <v>2494051.5700000003</v>
      </c>
      <c r="E41" s="240">
        <v>396908.82</v>
      </c>
      <c r="F41" s="240"/>
      <c r="G41" s="240"/>
      <c r="H41" s="239">
        <f t="shared" si="4"/>
        <v>2890960.39</v>
      </c>
      <c r="I41" s="361"/>
      <c r="J41" s="239">
        <v>1232536.3854999999</v>
      </c>
      <c r="K41" s="240">
        <v>192432.35116666669</v>
      </c>
      <c r="L41" s="240"/>
      <c r="M41" s="240"/>
      <c r="N41" s="240"/>
      <c r="O41" s="239">
        <f>J41+K41-L41</f>
        <v>1424968.7366666666</v>
      </c>
      <c r="P41" s="239">
        <f>H41-O41</f>
        <v>1465991.6533333336</v>
      </c>
    </row>
    <row r="42" spans="1:17" x14ac:dyDescent="0.25">
      <c r="A42" s="236"/>
      <c r="B42" s="237">
        <v>1985</v>
      </c>
      <c r="C42" s="238" t="s">
        <v>75</v>
      </c>
      <c r="D42" s="239">
        <v>6157.62</v>
      </c>
      <c r="E42" s="240"/>
      <c r="F42" s="240"/>
      <c r="G42" s="240"/>
      <c r="H42" s="239">
        <f t="shared" si="4"/>
        <v>6157.62</v>
      </c>
      <c r="I42" s="361"/>
      <c r="J42" s="239">
        <v>6158</v>
      </c>
      <c r="K42" s="240"/>
      <c r="L42" s="240"/>
      <c r="M42" s="240"/>
      <c r="N42" s="240"/>
      <c r="O42" s="239">
        <f>J42+K42-L42</f>
        <v>6158</v>
      </c>
      <c r="P42" s="239">
        <f>H42-O42</f>
        <v>-0.38000000000010914</v>
      </c>
    </row>
    <row r="43" spans="1:17" x14ac:dyDescent="0.25">
      <c r="A43" s="236"/>
      <c r="B43" s="237">
        <v>1990</v>
      </c>
      <c r="C43" s="238" t="s">
        <v>151</v>
      </c>
      <c r="D43" s="239">
        <v>0</v>
      </c>
      <c r="E43" s="240"/>
      <c r="F43" s="240"/>
      <c r="G43" s="240"/>
      <c r="H43" s="239">
        <f t="shared" si="4"/>
        <v>0</v>
      </c>
      <c r="I43" s="361"/>
      <c r="J43" s="239">
        <v>0</v>
      </c>
      <c r="K43" s="240"/>
      <c r="L43" s="240"/>
      <c r="M43" s="240"/>
      <c r="N43" s="240"/>
      <c r="O43" s="239">
        <f>J43+K43-L43</f>
        <v>0</v>
      </c>
      <c r="P43" s="239">
        <f>H43-O43</f>
        <v>0</v>
      </c>
    </row>
    <row r="44" spans="1:17" x14ac:dyDescent="0.25">
      <c r="A44" s="236">
        <v>47</v>
      </c>
      <c r="B44" s="237">
        <v>1995</v>
      </c>
      <c r="C44" s="238" t="s">
        <v>78</v>
      </c>
      <c r="D44" s="239">
        <v>-25539471.899999999</v>
      </c>
      <c r="E44" s="240"/>
      <c r="F44" s="240"/>
      <c r="G44" s="240"/>
      <c r="H44" s="239">
        <f t="shared" si="4"/>
        <v>-25539471.899999999</v>
      </c>
      <c r="I44" s="361"/>
      <c r="J44" s="239">
        <v>-4538566.5467927326</v>
      </c>
      <c r="K44" s="240">
        <v>-661296</v>
      </c>
      <c r="L44" s="240"/>
      <c r="M44" s="240"/>
      <c r="N44" s="240"/>
      <c r="O44" s="239">
        <f>J44+K44-L44+N44+M44</f>
        <v>-5199862.5467927326</v>
      </c>
      <c r="P44" s="239">
        <f>H44-O44</f>
        <v>-20339609.353207268</v>
      </c>
    </row>
    <row r="45" spans="1:17" x14ac:dyDescent="0.25">
      <c r="A45" s="236"/>
      <c r="B45" s="237">
        <v>1960</v>
      </c>
      <c r="C45" s="238" t="s">
        <v>58</v>
      </c>
      <c r="D45" s="239">
        <v>50427.55</v>
      </c>
      <c r="E45" s="240"/>
      <c r="F45" s="240"/>
      <c r="G45" s="240"/>
      <c r="H45" s="239">
        <f t="shared" si="4"/>
        <v>50427.55</v>
      </c>
      <c r="I45" s="361"/>
      <c r="J45" s="239">
        <v>9673.6957999999995</v>
      </c>
      <c r="K45" s="240">
        <v>2924.7979</v>
      </c>
      <c r="L45" s="240"/>
      <c r="M45" s="240"/>
      <c r="N45" s="240"/>
      <c r="O45" s="239">
        <f t="shared" si="2"/>
        <v>12598.493699999999</v>
      </c>
      <c r="P45" s="239">
        <f t="shared" si="1"/>
        <v>37829.056300000004</v>
      </c>
    </row>
    <row r="46" spans="1:17" x14ac:dyDescent="0.25">
      <c r="A46" s="236"/>
      <c r="B46" s="237">
        <v>1985</v>
      </c>
      <c r="C46" s="238" t="s">
        <v>210</v>
      </c>
      <c r="D46" s="239">
        <v>398.14000000000004</v>
      </c>
      <c r="E46" s="240"/>
      <c r="F46" s="240"/>
      <c r="G46" s="240"/>
      <c r="H46" s="239">
        <f t="shared" si="4"/>
        <v>398.14000000000004</v>
      </c>
      <c r="I46" s="361"/>
      <c r="J46" s="239">
        <v>306.89999999999998</v>
      </c>
      <c r="K46" s="240">
        <v>51</v>
      </c>
      <c r="L46" s="240"/>
      <c r="M46" s="240"/>
      <c r="N46" s="240"/>
      <c r="O46" s="239">
        <f t="shared" si="2"/>
        <v>357.9</v>
      </c>
      <c r="P46" s="239">
        <f t="shared" si="1"/>
        <v>40.240000000000066</v>
      </c>
    </row>
    <row r="47" spans="1:17" ht="13" x14ac:dyDescent="0.3">
      <c r="A47" s="241" t="s">
        <v>211</v>
      </c>
      <c r="C47" s="231"/>
      <c r="D47" s="242">
        <f>SUM(D10:D46)</f>
        <v>193717362.46999997</v>
      </c>
      <c r="E47" s="242">
        <f>SUM(E10:E46)</f>
        <v>14678935.51</v>
      </c>
      <c r="F47" s="242">
        <f>SUM(F10:F46)</f>
        <v>65192.84</v>
      </c>
      <c r="G47" s="239">
        <f>SUM(G10:G46)</f>
        <v>0</v>
      </c>
      <c r="H47" s="242">
        <f>SUM(H10:H46)</f>
        <v>208331105.13999993</v>
      </c>
      <c r="I47" s="361"/>
      <c r="J47" s="243">
        <f t="shared" ref="J47:N47" si="5">SUM(J10:J46)</f>
        <v>40317629.79055649</v>
      </c>
      <c r="K47" s="243">
        <f>SUM(K10:K46)</f>
        <v>6928887.8995634671</v>
      </c>
      <c r="L47" s="243">
        <f t="shared" si="5"/>
        <v>65192.84</v>
      </c>
      <c r="M47" s="243">
        <f t="shared" si="5"/>
        <v>0</v>
      </c>
      <c r="N47" s="243">
        <f t="shared" si="5"/>
        <v>0</v>
      </c>
      <c r="O47" s="243">
        <f>SUM(O10:O46)</f>
        <v>47181324.850119941</v>
      </c>
      <c r="P47" s="243">
        <f>SUM(P10:P46)</f>
        <v>161149780.28988007</v>
      </c>
    </row>
    <row r="48" spans="1:17" s="244" customFormat="1" ht="14.5" x14ac:dyDescent="0.35">
      <c r="A48" s="236">
        <v>95</v>
      </c>
      <c r="B48" s="237">
        <v>2055</v>
      </c>
      <c r="C48" s="238" t="s">
        <v>80</v>
      </c>
      <c r="D48" s="239">
        <v>182575.20000000024</v>
      </c>
      <c r="E48" s="240">
        <v>317699.42</v>
      </c>
      <c r="F48" s="240">
        <v>51807.45</v>
      </c>
      <c r="G48" s="240"/>
      <c r="H48" s="239">
        <f>+D48+E48-F48+G48</f>
        <v>448467.17000000022</v>
      </c>
      <c r="I48" s="361"/>
      <c r="J48" s="239">
        <v>0</v>
      </c>
      <c r="K48" s="240"/>
      <c r="L48" s="240"/>
      <c r="M48" s="240"/>
      <c r="N48" s="240"/>
      <c r="O48" s="239">
        <v>0</v>
      </c>
      <c r="P48" s="239">
        <f>H48-O48</f>
        <v>448467.17000000022</v>
      </c>
      <c r="Q48" s="219"/>
    </row>
    <row r="49" spans="1:17" s="244" customFormat="1" ht="14.5" x14ac:dyDescent="0.35">
      <c r="A49" s="236"/>
      <c r="B49" s="237">
        <v>2055</v>
      </c>
      <c r="C49" s="238" t="s">
        <v>212</v>
      </c>
      <c r="D49" s="239">
        <v>164699.5147261417</v>
      </c>
      <c r="E49" s="240">
        <v>115758.28829195759</v>
      </c>
      <c r="F49" s="240">
        <v>164700</v>
      </c>
      <c r="G49" s="240"/>
      <c r="H49" s="239">
        <f>+D49+E49-F49+G49</f>
        <v>115757.80301809928</v>
      </c>
      <c r="I49" s="361"/>
      <c r="J49" s="239">
        <v>0</v>
      </c>
      <c r="K49" s="240"/>
      <c r="L49" s="240"/>
      <c r="M49" s="240"/>
      <c r="N49" s="240"/>
      <c r="O49" s="239"/>
      <c r="P49" s="239">
        <f>H49-O49</f>
        <v>115757.80301809928</v>
      </c>
      <c r="Q49" s="219"/>
    </row>
    <row r="50" spans="1:17" s="244" customFormat="1" ht="14.5" x14ac:dyDescent="0.35">
      <c r="A50" s="236"/>
      <c r="B50" s="237"/>
      <c r="C50" s="245" t="s">
        <v>213</v>
      </c>
      <c r="D50" s="242">
        <f>+D47+D48+D49</f>
        <v>194064637.18472609</v>
      </c>
      <c r="E50" s="242">
        <f>+E47+E48+E49</f>
        <v>15112393.218291957</v>
      </c>
      <c r="F50" s="242">
        <f>+F47+F48+F49</f>
        <v>281700.28999999998</v>
      </c>
      <c r="G50" s="242">
        <f>+G47+G48</f>
        <v>0</v>
      </c>
      <c r="H50" s="242">
        <f>+H47+H48+H49</f>
        <v>208895330.11301801</v>
      </c>
      <c r="I50" s="361"/>
      <c r="J50" s="242">
        <f t="shared" ref="J50:O50" si="6">+J47+J48</f>
        <v>40317629.79055649</v>
      </c>
      <c r="K50" s="242">
        <f t="shared" si="6"/>
        <v>6928887.8995634671</v>
      </c>
      <c r="L50" s="242">
        <f t="shared" si="6"/>
        <v>65192.84</v>
      </c>
      <c r="M50" s="242">
        <f t="shared" si="6"/>
        <v>0</v>
      </c>
      <c r="N50" s="242">
        <f t="shared" si="6"/>
        <v>0</v>
      </c>
      <c r="O50" s="243">
        <f t="shared" si="6"/>
        <v>47181324.850119941</v>
      </c>
      <c r="P50" s="243">
        <f>+P47+P48+P49</f>
        <v>161714005.26289815</v>
      </c>
      <c r="Q50" s="246"/>
    </row>
    <row r="51" spans="1:17" s="244" customFormat="1" ht="14.5" x14ac:dyDescent="0.35">
      <c r="A51" s="236"/>
      <c r="B51" s="237"/>
      <c r="C51" s="238"/>
      <c r="D51" s="239"/>
      <c r="E51" s="240"/>
      <c r="F51" s="240"/>
      <c r="G51" s="240"/>
      <c r="H51" s="239"/>
      <c r="I51" s="361"/>
      <c r="J51" s="239"/>
      <c r="K51" s="240"/>
      <c r="L51" s="240"/>
      <c r="M51" s="240"/>
      <c r="N51" s="240"/>
      <c r="O51" s="239"/>
      <c r="P51" s="239"/>
      <c r="Q51" s="219"/>
    </row>
    <row r="52" spans="1:17" s="244" customFormat="1" ht="14.5" x14ac:dyDescent="0.35">
      <c r="A52" s="236"/>
      <c r="B52" s="237">
        <v>2055</v>
      </c>
      <c r="C52" s="247" t="s">
        <v>214</v>
      </c>
      <c r="D52" s="239">
        <v>4742659.09</v>
      </c>
      <c r="E52" s="240">
        <v>3381986.58</v>
      </c>
      <c r="F52" s="240">
        <v>4742659.09</v>
      </c>
      <c r="G52" s="240"/>
      <c r="H52" s="239">
        <f>+D52+E52-F52+G52</f>
        <v>3381986.58</v>
      </c>
      <c r="I52" s="361"/>
      <c r="J52" s="239">
        <v>0</v>
      </c>
      <c r="K52" s="240"/>
      <c r="L52" s="240"/>
      <c r="M52" s="240"/>
      <c r="N52" s="240"/>
      <c r="O52" s="239">
        <v>0</v>
      </c>
      <c r="P52" s="239">
        <f>H52-O52</f>
        <v>3381986.58</v>
      </c>
      <c r="Q52" s="219"/>
    </row>
    <row r="53" spans="1:17" s="244" customFormat="1" ht="14.5" x14ac:dyDescent="0.35">
      <c r="A53" s="236"/>
      <c r="B53" s="237">
        <v>2055</v>
      </c>
      <c r="C53" s="238" t="s">
        <v>215</v>
      </c>
      <c r="D53" s="239">
        <v>455024.53</v>
      </c>
      <c r="E53" s="240"/>
      <c r="F53" s="240">
        <v>86750.9</v>
      </c>
      <c r="G53" s="240"/>
      <c r="H53" s="239">
        <f>+D53+E53-F53+G53</f>
        <v>368273.63</v>
      </c>
      <c r="I53" s="361"/>
      <c r="J53" s="239">
        <v>0</v>
      </c>
      <c r="K53" s="240"/>
      <c r="L53" s="240"/>
      <c r="M53" s="240"/>
      <c r="N53" s="240"/>
      <c r="O53" s="239"/>
      <c r="P53" s="239">
        <f>H53-O53</f>
        <v>368273.63</v>
      </c>
      <c r="Q53" s="219"/>
    </row>
    <row r="54" spans="1:17" s="244" customFormat="1" ht="14.5" x14ac:dyDescent="0.35">
      <c r="A54" s="236"/>
      <c r="B54" s="248"/>
      <c r="C54" s="245" t="s">
        <v>216</v>
      </c>
      <c r="D54" s="242">
        <f>+D50+D52+D53</f>
        <v>199262320.80472609</v>
      </c>
      <c r="E54" s="242">
        <f t="shared" ref="E54:H54" si="7">+E50+E52+E53</f>
        <v>18494379.798291959</v>
      </c>
      <c r="F54" s="242">
        <f t="shared" si="7"/>
        <v>5111110.28</v>
      </c>
      <c r="G54" s="242">
        <f t="shared" si="7"/>
        <v>0</v>
      </c>
      <c r="H54" s="242">
        <f t="shared" si="7"/>
        <v>212645590.32301801</v>
      </c>
      <c r="I54" s="361"/>
      <c r="J54" s="242">
        <f>+J50+J52+J53</f>
        <v>40317629.79055649</v>
      </c>
      <c r="K54" s="242">
        <f t="shared" ref="K54:O54" si="8">+K50+K52+K53</f>
        <v>6928887.8995634671</v>
      </c>
      <c r="L54" s="242">
        <f t="shared" si="8"/>
        <v>65192.84</v>
      </c>
      <c r="M54" s="242">
        <f t="shared" si="8"/>
        <v>0</v>
      </c>
      <c r="N54" s="242">
        <f t="shared" si="8"/>
        <v>0</v>
      </c>
      <c r="O54" s="242">
        <f t="shared" si="8"/>
        <v>47181324.850119941</v>
      </c>
      <c r="P54" s="242">
        <f>+P50+P52+P53</f>
        <v>165464265.47289816</v>
      </c>
      <c r="Q54" s="219"/>
    </row>
    <row r="55" spans="1:17" s="244" customFormat="1" ht="14.5" x14ac:dyDescent="0.35">
      <c r="A55" s="230"/>
      <c r="B55" s="231"/>
      <c r="C55" s="223"/>
      <c r="D55" s="249"/>
      <c r="E55" s="249"/>
      <c r="F55" s="249"/>
      <c r="G55" s="249"/>
      <c r="H55" s="249"/>
      <c r="I55" s="223"/>
      <c r="J55" s="223"/>
      <c r="K55" s="223"/>
      <c r="L55" s="223"/>
      <c r="M55" s="223"/>
      <c r="N55" s="223"/>
      <c r="O55" s="223"/>
      <c r="P55" s="223"/>
      <c r="Q55" s="219"/>
    </row>
    <row r="56" spans="1:17" s="244" customFormat="1" ht="14.5" x14ac:dyDescent="0.35">
      <c r="A56" s="231"/>
      <c r="B56" s="231"/>
      <c r="C56" s="223"/>
      <c r="D56" s="250">
        <v>19368887.969999995</v>
      </c>
      <c r="E56" s="223"/>
      <c r="F56" s="223">
        <f>+E54-F54+E62</f>
        <v>13489714.558291957</v>
      </c>
      <c r="G56" s="223"/>
      <c r="H56" s="223"/>
      <c r="I56" s="355" t="s">
        <v>217</v>
      </c>
      <c r="J56" s="355"/>
      <c r="K56" s="355"/>
      <c r="L56" s="223"/>
      <c r="M56" s="223"/>
      <c r="N56" s="223"/>
      <c r="O56" s="223"/>
      <c r="P56" s="223"/>
      <c r="Q56" s="219"/>
    </row>
    <row r="57" spans="1:17" s="244" customFormat="1" ht="14.5" x14ac:dyDescent="0.35">
      <c r="A57" s="231"/>
      <c r="B57" s="231"/>
      <c r="C57" s="249"/>
      <c r="D57" s="223">
        <f>D56-H14</f>
        <v>1776020.629999999</v>
      </c>
      <c r="E57" s="223"/>
      <c r="F57" s="223"/>
      <c r="G57" s="223"/>
      <c r="H57" s="223"/>
      <c r="I57" s="355" t="s">
        <v>173</v>
      </c>
      <c r="J57" s="355"/>
      <c r="K57" s="251">
        <f>+K32</f>
        <v>454406.7720833334</v>
      </c>
      <c r="L57" s="223"/>
      <c r="M57" s="223"/>
      <c r="N57" s="249" t="s">
        <v>243</v>
      </c>
      <c r="O57" s="231"/>
      <c r="P57" s="249">
        <v>165464317.13000005</v>
      </c>
      <c r="Q57" s="219"/>
    </row>
    <row r="58" spans="1:17" s="244" customFormat="1" ht="15" thickBot="1" x14ac:dyDescent="0.4">
      <c r="A58" s="231"/>
      <c r="B58" s="231"/>
      <c r="C58" s="231"/>
      <c r="D58" s="223"/>
      <c r="E58" s="223"/>
      <c r="F58" s="223"/>
      <c r="G58" s="223"/>
      <c r="H58" s="223"/>
      <c r="I58" s="355" t="s">
        <v>218</v>
      </c>
      <c r="J58" s="355"/>
      <c r="K58" s="251">
        <f>+K34</f>
        <v>68952.119007936504</v>
      </c>
      <c r="L58" s="223"/>
      <c r="M58" s="223" t="s">
        <v>244</v>
      </c>
      <c r="N58" s="249"/>
      <c r="O58" s="249"/>
      <c r="P58" s="264">
        <f>+P54-P57</f>
        <v>-51.657101899385452</v>
      </c>
      <c r="Q58" s="219"/>
    </row>
    <row r="59" spans="1:17" s="244" customFormat="1" ht="15.5" thickTop="1" thickBot="1" x14ac:dyDescent="0.4">
      <c r="A59" s="231"/>
      <c r="B59" s="231"/>
      <c r="C59" s="249"/>
      <c r="D59" s="223"/>
      <c r="E59" s="223"/>
      <c r="F59" s="223"/>
      <c r="G59" s="223"/>
      <c r="H59" s="223"/>
      <c r="I59" s="355" t="s">
        <v>174</v>
      </c>
      <c r="J59" s="355"/>
      <c r="K59" s="252">
        <f>K54-K57-K58</f>
        <v>6405529.0084721968</v>
      </c>
      <c r="L59" s="223"/>
      <c r="M59" s="223"/>
      <c r="N59" s="249"/>
      <c r="O59" s="249"/>
      <c r="P59" s="249"/>
      <c r="Q59" s="219"/>
    </row>
    <row r="60" spans="1:17" s="244" customFormat="1" ht="15" thickTop="1" x14ac:dyDescent="0.35">
      <c r="A60" s="253" t="s">
        <v>219</v>
      </c>
      <c r="B60" s="254"/>
      <c r="C60" s="254"/>
      <c r="D60" s="249"/>
      <c r="E60" s="223"/>
      <c r="F60" s="249"/>
      <c r="G60" s="249"/>
      <c r="H60" s="249"/>
      <c r="I60" s="223"/>
      <c r="J60" s="223"/>
      <c r="K60" s="255"/>
      <c r="L60" s="223"/>
      <c r="M60" s="223"/>
      <c r="N60" s="249"/>
      <c r="O60" s="249"/>
      <c r="P60" s="249"/>
      <c r="Q60" s="219"/>
    </row>
    <row r="61" spans="1:17" s="244" customFormat="1" ht="14.5" x14ac:dyDescent="0.35">
      <c r="A61" s="231"/>
      <c r="B61" s="231"/>
      <c r="C61" s="223"/>
      <c r="D61" s="249"/>
      <c r="E61" s="249"/>
      <c r="F61" s="249"/>
      <c r="G61" s="249"/>
      <c r="H61" s="223"/>
      <c r="I61" s="223"/>
      <c r="J61" s="223"/>
      <c r="K61" s="223"/>
      <c r="L61" s="223"/>
      <c r="M61" s="223"/>
      <c r="N61" s="223"/>
      <c r="O61" s="223"/>
      <c r="P61" s="223"/>
      <c r="Q61" s="219"/>
    </row>
    <row r="62" spans="1:17" s="244" customFormat="1" ht="14.5" x14ac:dyDescent="0.35">
      <c r="A62" s="231"/>
      <c r="B62" s="237">
        <v>1611</v>
      </c>
      <c r="C62" s="238" t="s">
        <v>88</v>
      </c>
      <c r="D62" s="239">
        <v>1293377.8471074381</v>
      </c>
      <c r="E62" s="240">
        <v>106445.04</v>
      </c>
      <c r="F62" s="240"/>
      <c r="G62" s="240"/>
      <c r="H62" s="263">
        <f t="shared" ref="H62" si="9">D62+E62-F62</f>
        <v>1399822.8871074382</v>
      </c>
      <c r="I62" s="239"/>
      <c r="J62" s="239">
        <v>652297.05726446316</v>
      </c>
      <c r="K62" s="240">
        <v>227167.10571074378</v>
      </c>
      <c r="L62" s="240"/>
      <c r="M62" s="240"/>
      <c r="N62" s="239"/>
      <c r="O62" s="239">
        <f>J62+K62-L62+N62+M62</f>
        <v>879464.16297520697</v>
      </c>
      <c r="P62" s="239">
        <f>H62-O62</f>
        <v>520358.7241322312</v>
      </c>
      <c r="Q62" s="219"/>
    </row>
    <row r="63" spans="1:17" s="244" customFormat="1" ht="14.5" x14ac:dyDescent="0.35">
      <c r="A63" s="230"/>
      <c r="B63" s="231"/>
      <c r="C63" s="220"/>
      <c r="D63" s="221"/>
      <c r="E63" s="221"/>
      <c r="F63" s="221"/>
      <c r="G63" s="221"/>
      <c r="H63" s="249"/>
      <c r="I63" s="223"/>
      <c r="J63" s="223"/>
      <c r="K63" s="223"/>
      <c r="L63" s="223"/>
      <c r="M63" s="223"/>
      <c r="N63" s="223"/>
      <c r="O63" s="220"/>
      <c r="P63" s="220"/>
      <c r="Q63" s="219"/>
    </row>
    <row r="64" spans="1:17" ht="14.5" hidden="1" x14ac:dyDescent="0.35">
      <c r="E64" s="256" t="s">
        <v>220</v>
      </c>
      <c r="F64" s="257"/>
      <c r="G64" s="258"/>
      <c r="H64" s="259"/>
      <c r="J64" s="220"/>
      <c r="L64" s="256" t="s">
        <v>221</v>
      </c>
      <c r="M64" s="257"/>
      <c r="N64" s="258"/>
      <c r="O64" s="259"/>
    </row>
    <row r="65" spans="5:15" hidden="1" x14ac:dyDescent="0.25">
      <c r="H65" s="223">
        <f>+H54</f>
        <v>212645590.32301801</v>
      </c>
      <c r="O65" s="223">
        <f>+O54</f>
        <v>47181324.850119941</v>
      </c>
    </row>
    <row r="66" spans="5:15" hidden="1" x14ac:dyDescent="0.25">
      <c r="E66" s="260" t="s">
        <v>222</v>
      </c>
      <c r="H66" s="223">
        <f>+H62</f>
        <v>1399822.8871074382</v>
      </c>
      <c r="L66" s="223" t="s">
        <v>222</v>
      </c>
      <c r="O66" s="223">
        <f>+O62</f>
        <v>879464.16297520697</v>
      </c>
    </row>
    <row r="67" spans="5:15" hidden="1" x14ac:dyDescent="0.25">
      <c r="E67" s="260" t="s">
        <v>223</v>
      </c>
      <c r="H67" s="223">
        <v>-600654</v>
      </c>
      <c r="L67" s="223" t="s">
        <v>223</v>
      </c>
      <c r="O67" s="223">
        <f>-138863-(40043*3)</f>
        <v>-258992</v>
      </c>
    </row>
    <row r="68" spans="5:15" hidden="1" x14ac:dyDescent="0.25">
      <c r="E68" s="260" t="s">
        <v>224</v>
      </c>
      <c r="H68" s="261">
        <f>SUM(H65:H67)</f>
        <v>213444759.21012545</v>
      </c>
      <c r="L68" s="260" t="s">
        <v>224</v>
      </c>
      <c r="O68" s="261">
        <f>SUM(O65:O67)</f>
        <v>47801797.013095148</v>
      </c>
    </row>
    <row r="69" spans="5:15" hidden="1" x14ac:dyDescent="0.25">
      <c r="E69" s="260" t="s">
        <v>225</v>
      </c>
      <c r="H69" s="223">
        <v>-25336042.049157254</v>
      </c>
      <c r="J69" s="223" t="s">
        <v>226</v>
      </c>
      <c r="L69" s="260" t="s">
        <v>227</v>
      </c>
      <c r="O69" s="223">
        <v>-2644677.2484766017</v>
      </c>
    </row>
    <row r="70" spans="5:15" ht="13" hidden="1" thickBot="1" x14ac:dyDescent="0.3">
      <c r="E70" s="223" t="s">
        <v>228</v>
      </c>
      <c r="H70" s="262">
        <f>SUM(H68:I69)</f>
        <v>188108717.16096818</v>
      </c>
      <c r="L70" s="223" t="s">
        <v>229</v>
      </c>
      <c r="O70" s="262">
        <f>SUM(O68:O69)</f>
        <v>45157119.764618546</v>
      </c>
    </row>
    <row r="71" spans="5:15" hidden="1" x14ac:dyDescent="0.25"/>
    <row r="72" spans="5:15" ht="13" hidden="1" x14ac:dyDescent="0.3">
      <c r="E72" s="256" t="s">
        <v>230</v>
      </c>
      <c r="F72" s="232"/>
    </row>
    <row r="73" spans="5:15" hidden="1" x14ac:dyDescent="0.25"/>
    <row r="74" spans="5:15" hidden="1" x14ac:dyDescent="0.25">
      <c r="E74" s="223" t="s">
        <v>231</v>
      </c>
      <c r="H74" s="223">
        <f>+E54</f>
        <v>18494379.798291959</v>
      </c>
    </row>
    <row r="75" spans="5:15" hidden="1" x14ac:dyDescent="0.25">
      <c r="E75" s="223" t="s">
        <v>232</v>
      </c>
      <c r="H75" s="223">
        <f>-F52</f>
        <v>-4742659.09</v>
      </c>
    </row>
    <row r="76" spans="5:15" hidden="1" x14ac:dyDescent="0.25">
      <c r="E76" s="223" t="s">
        <v>233</v>
      </c>
      <c r="H76" s="223">
        <f>+E62</f>
        <v>106445.04</v>
      </c>
    </row>
    <row r="77" spans="5:15" hidden="1" x14ac:dyDescent="0.25">
      <c r="E77" s="223" t="s">
        <v>234</v>
      </c>
      <c r="H77" s="261">
        <f>SUM(H74:H76)</f>
        <v>13858165.748291958</v>
      </c>
    </row>
    <row r="78" spans="5:15" hidden="1" x14ac:dyDescent="0.25">
      <c r="E78" s="223" t="s">
        <v>235</v>
      </c>
      <c r="H78" s="223">
        <v>-3147999.9984541219</v>
      </c>
    </row>
    <row r="79" spans="5:15" ht="13" hidden="1" thickBot="1" x14ac:dyDescent="0.3">
      <c r="E79" s="223" t="s">
        <v>236</v>
      </c>
      <c r="H79" s="262">
        <f>+H77+H78</f>
        <v>10710165.749837836</v>
      </c>
      <c r="J79" s="223">
        <f>+H79</f>
        <v>10710165.749837836</v>
      </c>
    </row>
    <row r="80" spans="5:15" hidden="1" x14ac:dyDescent="0.25">
      <c r="J80" s="223">
        <v>-10072686</v>
      </c>
    </row>
    <row r="81" spans="2:18" hidden="1" x14ac:dyDescent="0.25">
      <c r="H81" s="223">
        <f>+H79/1000</f>
        <v>10710.165749837835</v>
      </c>
      <c r="J81" s="223">
        <f>+J79+J80</f>
        <v>637479.74983783625</v>
      </c>
    </row>
    <row r="82" spans="2:18" hidden="1" x14ac:dyDescent="0.25">
      <c r="H82" s="223">
        <f>-E49/1000</f>
        <v>-115.7582882919576</v>
      </c>
    </row>
    <row r="83" spans="2:18" hidden="1" x14ac:dyDescent="0.25">
      <c r="H83" s="261">
        <f>SUM(H81:H82)</f>
        <v>10594.407461545878</v>
      </c>
    </row>
    <row r="84" spans="2:18" hidden="1" x14ac:dyDescent="0.25">
      <c r="F84" s="223" t="s">
        <v>237</v>
      </c>
      <c r="H84" s="223">
        <v>10034</v>
      </c>
    </row>
    <row r="85" spans="2:18" ht="13" hidden="1" thickBot="1" x14ac:dyDescent="0.3">
      <c r="H85" s="262">
        <f>+H83-H84</f>
        <v>560.4074615458776</v>
      </c>
    </row>
    <row r="86" spans="2:18" hidden="1" x14ac:dyDescent="0.25"/>
    <row r="87" spans="2:18" hidden="1" x14ac:dyDescent="0.25"/>
    <row r="88" spans="2:18" x14ac:dyDescent="0.25">
      <c r="E88" s="223">
        <f>+E50+E62</f>
        <v>15218838.258291956</v>
      </c>
      <c r="J88" s="223" t="s">
        <v>238</v>
      </c>
      <c r="K88" s="223">
        <f>+K59+K62</f>
        <v>6632696.1141829407</v>
      </c>
    </row>
    <row r="89" spans="2:18" x14ac:dyDescent="0.25">
      <c r="J89" s="223" t="s">
        <v>239</v>
      </c>
      <c r="K89" s="223">
        <v>6632696.1000000006</v>
      </c>
      <c r="P89" s="223">
        <f>+P54+P62</f>
        <v>165984624.1970304</v>
      </c>
    </row>
    <row r="90" spans="2:18" x14ac:dyDescent="0.25">
      <c r="D90" s="223">
        <f>D54+D62</f>
        <v>200555698.65183353</v>
      </c>
      <c r="E90" s="223">
        <f>E54+E62</f>
        <v>18600824.838291958</v>
      </c>
      <c r="F90" s="223">
        <f>F54+F62</f>
        <v>5111110.28</v>
      </c>
      <c r="G90" s="223">
        <f>G54+G62</f>
        <v>0</v>
      </c>
      <c r="H90" s="223">
        <f>H54+H62</f>
        <v>214045413.21012545</v>
      </c>
    </row>
    <row r="91" spans="2:18" ht="13" thickBot="1" x14ac:dyDescent="0.3">
      <c r="D91" s="223">
        <v>25037894.99000001</v>
      </c>
      <c r="J91" s="223" t="s">
        <v>240</v>
      </c>
      <c r="K91" s="262">
        <f>+K88-K89</f>
        <v>1.4182940125465393E-2</v>
      </c>
    </row>
    <row r="92" spans="2:18" ht="13" thickTop="1" x14ac:dyDescent="0.25"/>
    <row r="96" spans="2:18" x14ac:dyDescent="0.25">
      <c r="B96" s="237">
        <v>2440</v>
      </c>
      <c r="C96" s="223" t="s">
        <v>245</v>
      </c>
      <c r="D96" s="223">
        <v>-1366492.8900000001</v>
      </c>
      <c r="E96" s="223">
        <f>H96-D96</f>
        <v>-88225.179999999935</v>
      </c>
      <c r="H96" s="239">
        <v>-1454718.07</v>
      </c>
      <c r="J96" s="223">
        <v>-105955.46756779787</v>
      </c>
      <c r="K96" s="223">
        <f>O96-J96</f>
        <v>-29050.873846817849</v>
      </c>
      <c r="O96" s="239">
        <v>-135006.34141461572</v>
      </c>
      <c r="Q96" s="223"/>
      <c r="R96" s="325"/>
    </row>
    <row r="97" spans="2:18" x14ac:dyDescent="0.25">
      <c r="B97" s="237">
        <v>2440</v>
      </c>
      <c r="C97" s="223" t="s">
        <v>246</v>
      </c>
      <c r="D97" s="223">
        <v>-609078.30999999994</v>
      </c>
      <c r="E97" s="223">
        <f t="shared" ref="E97:E108" si="10">H97-D97</f>
        <v>-49452.75</v>
      </c>
      <c r="H97" s="239">
        <v>-658531.05999999994</v>
      </c>
      <c r="J97" s="223">
        <v>-51613.464284468144</v>
      </c>
      <c r="K97" s="223">
        <f t="shared" ref="K97:K108" si="11">O97-J97</f>
        <v>-11888.301795881365</v>
      </c>
      <c r="O97" s="239">
        <v>-63501.766080349509</v>
      </c>
      <c r="Q97" s="223"/>
      <c r="R97" s="325"/>
    </row>
    <row r="98" spans="2:18" x14ac:dyDescent="0.25">
      <c r="B98" s="237">
        <v>2440</v>
      </c>
      <c r="C98" s="223" t="s">
        <v>247</v>
      </c>
      <c r="D98" s="223">
        <v>-10952261.48</v>
      </c>
      <c r="E98" s="223">
        <f t="shared" si="10"/>
        <v>-598220.58999999985</v>
      </c>
      <c r="H98" s="239">
        <v>-11550482.07</v>
      </c>
      <c r="J98" s="223">
        <v>-1021116.4872521575</v>
      </c>
      <c r="K98" s="223">
        <f t="shared" si="11"/>
        <v>-266043.53874099266</v>
      </c>
      <c r="O98" s="239">
        <v>-1287160.0259931502</v>
      </c>
      <c r="Q98" s="223"/>
      <c r="R98" s="325"/>
    </row>
    <row r="99" spans="2:18" x14ac:dyDescent="0.25">
      <c r="B99" s="237">
        <v>2440</v>
      </c>
      <c r="C99" s="223" t="s">
        <v>248</v>
      </c>
      <c r="D99" s="223">
        <v>-8416243.1400000006</v>
      </c>
      <c r="E99" s="223">
        <f t="shared" si="10"/>
        <v>-381768.3900000006</v>
      </c>
      <c r="H99" s="239">
        <v>-8798011.5300000012</v>
      </c>
      <c r="J99" s="223">
        <v>-851296.5476863262</v>
      </c>
      <c r="K99" s="223">
        <f t="shared" si="11"/>
        <v>-241904.87448026647</v>
      </c>
      <c r="O99" s="239">
        <v>-1093201.4221665927</v>
      </c>
      <c r="Q99" s="223"/>
      <c r="R99" s="325"/>
    </row>
    <row r="100" spans="2:18" x14ac:dyDescent="0.25">
      <c r="B100" s="237">
        <v>2440</v>
      </c>
      <c r="C100" s="223" t="s">
        <v>249</v>
      </c>
      <c r="D100" s="223">
        <v>-129211.57000000002</v>
      </c>
      <c r="E100" s="223">
        <f t="shared" si="10"/>
        <v>-1922.2100000000064</v>
      </c>
      <c r="H100" s="239">
        <v>-131133.78000000003</v>
      </c>
      <c r="J100" s="223">
        <v>-15041.746499999999</v>
      </c>
      <c r="K100" s="223">
        <f t="shared" si="11"/>
        <v>-3278.3445000000011</v>
      </c>
      <c r="O100" s="239">
        <v>-18320.091</v>
      </c>
      <c r="Q100" s="223"/>
      <c r="R100" s="325"/>
    </row>
    <row r="101" spans="2:18" x14ac:dyDescent="0.25">
      <c r="B101" s="237">
        <v>2440</v>
      </c>
      <c r="C101" s="223" t="s">
        <v>250</v>
      </c>
      <c r="D101" s="223">
        <v>-784713.8</v>
      </c>
      <c r="E101" s="223">
        <f t="shared" si="10"/>
        <v>23860.849999999977</v>
      </c>
      <c r="H101" s="239">
        <v>-760852.95000000007</v>
      </c>
      <c r="J101" s="223">
        <v>-73887.493128276386</v>
      </c>
      <c r="K101" s="223">
        <f t="shared" si="11"/>
        <v>-18646.420326508873</v>
      </c>
      <c r="O101" s="239">
        <v>-92533.913454785259</v>
      </c>
      <c r="Q101" s="223"/>
      <c r="R101" s="325"/>
    </row>
    <row r="102" spans="2:18" x14ac:dyDescent="0.25">
      <c r="B102" s="237">
        <v>2440</v>
      </c>
      <c r="C102" s="223" t="s">
        <v>251</v>
      </c>
      <c r="D102" s="223">
        <v>0</v>
      </c>
      <c r="E102" s="223">
        <f t="shared" si="10"/>
        <v>-3777.87</v>
      </c>
      <c r="H102" s="239">
        <v>-3777.87</v>
      </c>
      <c r="J102" s="223">
        <v>0</v>
      </c>
      <c r="K102" s="223">
        <f t="shared" si="11"/>
        <v>0</v>
      </c>
      <c r="O102" s="239">
        <v>0</v>
      </c>
      <c r="Q102" s="223"/>
      <c r="R102" s="325"/>
    </row>
    <row r="103" spans="2:18" x14ac:dyDescent="0.25">
      <c r="B103" s="237">
        <v>2440</v>
      </c>
      <c r="C103" s="223" t="s">
        <v>252</v>
      </c>
      <c r="D103" s="223">
        <v>-1000457.1799999999</v>
      </c>
      <c r="E103" s="223">
        <f t="shared" si="10"/>
        <v>-102557.17999999993</v>
      </c>
      <c r="H103" s="239">
        <v>-1103014.3599999999</v>
      </c>
      <c r="J103" s="223">
        <v>-146954.95166666666</v>
      </c>
      <c r="K103" s="223">
        <f t="shared" si="11"/>
        <v>-36767.145333333348</v>
      </c>
      <c r="O103" s="239">
        <v>-183722.09700000001</v>
      </c>
      <c r="Q103" s="223"/>
      <c r="R103" s="325"/>
    </row>
    <row r="104" spans="2:18" x14ac:dyDescent="0.25">
      <c r="B104" s="237">
        <v>2440</v>
      </c>
      <c r="C104" s="223" t="s">
        <v>253</v>
      </c>
      <c r="D104" s="223">
        <v>-69746.959999999992</v>
      </c>
      <c r="E104" s="223">
        <f t="shared" si="10"/>
        <v>-16777.89</v>
      </c>
      <c r="H104" s="239">
        <v>-86524.849999999991</v>
      </c>
      <c r="J104" s="223">
        <v>-8680.5535</v>
      </c>
      <c r="K104" s="223">
        <f t="shared" si="11"/>
        <v>-4076.1978333333336</v>
      </c>
      <c r="O104" s="239">
        <v>-12756.751333333334</v>
      </c>
      <c r="Q104" s="223"/>
      <c r="R104" s="325"/>
    </row>
    <row r="105" spans="2:18" x14ac:dyDescent="0.25">
      <c r="B105" s="237">
        <v>2440</v>
      </c>
      <c r="C105" s="223" t="s">
        <v>74</v>
      </c>
      <c r="D105" s="223">
        <v>-104708.84</v>
      </c>
      <c r="E105" s="223">
        <f t="shared" si="10"/>
        <v>0</v>
      </c>
      <c r="H105" s="239">
        <v>-104708.84</v>
      </c>
      <c r="J105" s="223">
        <v>-23021.024541667859</v>
      </c>
      <c r="K105" s="223">
        <f t="shared" si="11"/>
        <v>-11251.312270833929</v>
      </c>
      <c r="O105" s="239">
        <v>-34272.336812501788</v>
      </c>
      <c r="Q105" s="223"/>
      <c r="R105" s="325"/>
    </row>
    <row r="106" spans="2:18" x14ac:dyDescent="0.25">
      <c r="B106" s="237">
        <v>2440</v>
      </c>
      <c r="C106" s="223" t="s">
        <v>254</v>
      </c>
      <c r="D106" s="223">
        <v>-1604980.82</v>
      </c>
      <c r="E106" s="223">
        <f t="shared" si="10"/>
        <v>0</v>
      </c>
      <c r="H106" s="239">
        <v>-1604980.82</v>
      </c>
      <c r="J106" s="223">
        <v>-268449.13568110764</v>
      </c>
      <c r="K106" s="223">
        <f t="shared" si="11"/>
        <v>-37918.144298107713</v>
      </c>
      <c r="O106" s="239">
        <v>-306367.27997921535</v>
      </c>
      <c r="Q106" s="223"/>
      <c r="R106" s="325"/>
    </row>
    <row r="107" spans="2:18" x14ac:dyDescent="0.25">
      <c r="B107" s="237">
        <v>2440</v>
      </c>
      <c r="C107" s="223" t="s">
        <v>106</v>
      </c>
      <c r="D107" s="223">
        <v>0</v>
      </c>
      <c r="E107" s="223">
        <f t="shared" si="10"/>
        <v>-19991.989999999998</v>
      </c>
      <c r="H107" s="239">
        <v>-19991.989999999998</v>
      </c>
      <c r="J107" s="223">
        <v>0</v>
      </c>
      <c r="K107" s="223">
        <f t="shared" si="11"/>
        <v>0</v>
      </c>
      <c r="O107" s="239">
        <v>0</v>
      </c>
      <c r="Q107" s="223"/>
      <c r="R107" s="325"/>
    </row>
    <row r="108" spans="2:18" x14ac:dyDescent="0.25">
      <c r="B108" s="237">
        <v>2440</v>
      </c>
      <c r="C108" s="223" t="s">
        <v>107</v>
      </c>
      <c r="D108" s="223">
        <v>0</v>
      </c>
      <c r="E108" s="223">
        <f t="shared" si="10"/>
        <v>-66828</v>
      </c>
      <c r="H108" s="239">
        <v>-66828</v>
      </c>
      <c r="J108" s="223">
        <v>0</v>
      </c>
      <c r="K108" s="223">
        <f t="shared" si="11"/>
        <v>-3467.3231657893516</v>
      </c>
      <c r="O108" s="239">
        <v>-3467.3231657893516</v>
      </c>
      <c r="Q108" s="223"/>
      <c r="R108" s="325"/>
    </row>
    <row r="109" spans="2:18" x14ac:dyDescent="0.25">
      <c r="D109" s="223">
        <f>SUM(D96:D108)</f>
        <v>-25037894.990000002</v>
      </c>
      <c r="E109" s="223">
        <f>SUM(E96:E108)</f>
        <v>-1305661.2000000004</v>
      </c>
      <c r="H109" s="223">
        <f>SUM(H96:H108)</f>
        <v>-26343556.190000001</v>
      </c>
      <c r="J109" s="223">
        <f>SUM(J96:J108)</f>
        <v>-2566016.8718084679</v>
      </c>
      <c r="K109" s="223">
        <f>SUM(K96:K108)</f>
        <v>-664292.47659186495</v>
      </c>
      <c r="O109" s="223">
        <f>SUM(O96:O108)</f>
        <v>-3230309.3484003339</v>
      </c>
    </row>
    <row r="110" spans="2:18" x14ac:dyDescent="0.25">
      <c r="D110" s="223">
        <v>-25037894.990000002</v>
      </c>
      <c r="J110" s="223">
        <v>-2566016.8718084679</v>
      </c>
    </row>
    <row r="113" spans="1:16" s="223" customFormat="1" ht="13.5" thickBot="1" x14ac:dyDescent="0.35">
      <c r="A113" s="230"/>
      <c r="B113" s="329"/>
      <c r="C113" s="330" t="s">
        <v>267</v>
      </c>
      <c r="D113" s="330">
        <f>D109+D62+D54</f>
        <v>175517803.66183352</v>
      </c>
      <c r="E113" s="330">
        <f>E109+E62+E54</f>
        <v>17295163.638291959</v>
      </c>
      <c r="F113" s="330">
        <f t="shared" ref="F113:G113" si="12">F109+F62+F54</f>
        <v>5111110.28</v>
      </c>
      <c r="G113" s="330">
        <f t="shared" si="12"/>
        <v>0</v>
      </c>
      <c r="H113" s="330">
        <f>H109+H62+H54</f>
        <v>187701857.02012545</v>
      </c>
      <c r="I113" s="330"/>
      <c r="J113" s="330">
        <f>J109+J62+J54</f>
        <v>38403909.976012483</v>
      </c>
      <c r="K113" s="330">
        <f>K109+K62+K54</f>
        <v>6491762.5286823455</v>
      </c>
      <c r="L113" s="330">
        <f t="shared" ref="L113:N113" si="13">L109+L62+L54</f>
        <v>65192.84</v>
      </c>
      <c r="M113" s="330">
        <f t="shared" si="13"/>
        <v>0</v>
      </c>
      <c r="N113" s="330">
        <f t="shared" si="13"/>
        <v>0</v>
      </c>
      <c r="O113" s="330">
        <f>O109+O62+O54</f>
        <v>44830479.664694816</v>
      </c>
      <c r="P113" s="330"/>
    </row>
    <row r="114" spans="1:16" ht="13" thickTop="1" x14ac:dyDescent="0.25">
      <c r="D114" s="223">
        <v>0</v>
      </c>
      <c r="E114" s="223">
        <v>0</v>
      </c>
      <c r="F114" s="223">
        <v>0</v>
      </c>
      <c r="H114" s="223">
        <v>0</v>
      </c>
      <c r="J114" s="223">
        <v>0</v>
      </c>
      <c r="K114" s="223">
        <v>0</v>
      </c>
      <c r="L114" s="223">
        <v>0</v>
      </c>
    </row>
    <row r="115" spans="1:16" ht="13" x14ac:dyDescent="0.3">
      <c r="C115" s="34" t="s">
        <v>266</v>
      </c>
      <c r="D115" s="34">
        <f>+'Guelph (2016 Year-End)'!H107</f>
        <v>175517803.66183352</v>
      </c>
      <c r="J115" s="223">
        <f>+'Guelph (2016 Year-End)'!O107</f>
        <v>38403909.976012483</v>
      </c>
    </row>
    <row r="116" spans="1:16" ht="13" x14ac:dyDescent="0.3">
      <c r="C116" s="34"/>
      <c r="D116" s="34">
        <f>D113-D115</f>
        <v>0</v>
      </c>
      <c r="J116" s="223">
        <f>J114/2</f>
        <v>0</v>
      </c>
    </row>
  </sheetData>
  <autoFilter ref="A9:Q50" xr:uid="{3390A77F-F89D-4BD1-98E9-F9D853152EE0}"/>
  <mergeCells count="26">
    <mergeCell ref="D6:H6"/>
    <mergeCell ref="J6:O6"/>
    <mergeCell ref="A1:P1"/>
    <mergeCell ref="A2:P2"/>
    <mergeCell ref="A3:C3"/>
    <mergeCell ref="A4:C4"/>
    <mergeCell ref="A5:C5"/>
    <mergeCell ref="A8:A9"/>
    <mergeCell ref="B8:B9"/>
    <mergeCell ref="C8:C9"/>
    <mergeCell ref="D8:D9"/>
    <mergeCell ref="E8:E9"/>
    <mergeCell ref="L8:L9"/>
    <mergeCell ref="O8:O9"/>
    <mergeCell ref="P8:P9"/>
    <mergeCell ref="I56:K56"/>
    <mergeCell ref="D7:H7"/>
    <mergeCell ref="J7:O7"/>
    <mergeCell ref="F8:F9"/>
    <mergeCell ref="H8:H9"/>
    <mergeCell ref="I8:I54"/>
    <mergeCell ref="I57:J57"/>
    <mergeCell ref="I58:J58"/>
    <mergeCell ref="I59:J59"/>
    <mergeCell ref="J8:J9"/>
    <mergeCell ref="K8:K9"/>
  </mergeCells>
  <conditionalFormatting sqref="B10:B46">
    <cfRule type="duplicateValues" dxfId="0" priority="1"/>
  </conditionalFormatting>
  <pageMargins left="0.74803149606299202" right="0.74803149606299202" top="0.98425196850393704" bottom="0.98425196850393704" header="0.511811023622047" footer="0.511811023622047"/>
  <pageSetup paperSize="3" scale="75" orientation="landscape" r:id="rId1"/>
  <headerFooter alignWithMargins="0">
    <oddFooter>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7C7C6-8CF4-4E6C-A3E3-8F52269BC830}">
  <dimension ref="A1:Q108"/>
  <sheetViews>
    <sheetView zoomScale="80" zoomScaleNormal="80" workbookViewId="0">
      <selection activeCell="C109" sqref="C109"/>
    </sheetView>
  </sheetViews>
  <sheetFormatPr defaultColWidth="9.1796875" defaultRowHeight="12.5" x14ac:dyDescent="0.25"/>
  <cols>
    <col min="1" max="1" width="7.1796875" style="230" customWidth="1"/>
    <col min="2" max="2" width="7.453125" style="231" customWidth="1"/>
    <col min="3" max="3" width="50.453125" style="223" customWidth="1"/>
    <col min="4" max="4" width="15.54296875" style="223" customWidth="1"/>
    <col min="5" max="5" width="14.81640625" style="223" customWidth="1"/>
    <col min="6" max="6" width="15.81640625" style="223" customWidth="1"/>
    <col min="7" max="7" width="12.81640625" style="223" customWidth="1"/>
    <col min="8" max="8" width="15.54296875" style="223" customWidth="1"/>
    <col min="9" max="9" width="0.81640625" style="223" customWidth="1"/>
    <col min="10" max="10" width="19.81640625" style="223" customWidth="1"/>
    <col min="11" max="14" width="12.54296875" style="223" customWidth="1"/>
    <col min="15" max="15" width="14" style="223" customWidth="1"/>
    <col min="16" max="16" width="17.54296875" style="223" customWidth="1"/>
    <col min="17" max="17" width="13.453125" style="219" customWidth="1"/>
    <col min="18" max="18" width="10.54296875" style="219" customWidth="1"/>
    <col min="19" max="16384" width="9.1796875" style="219"/>
  </cols>
  <sheetData>
    <row r="1" spans="1:16" x14ac:dyDescent="0.25">
      <c r="A1" s="362" t="s">
        <v>191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</row>
    <row r="2" spans="1:16" x14ac:dyDescent="0.25">
      <c r="A2" s="362" t="s">
        <v>192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</row>
    <row r="3" spans="1:16" ht="15" x14ac:dyDescent="0.3">
      <c r="A3" s="363"/>
      <c r="B3" s="363"/>
      <c r="C3" s="363"/>
      <c r="D3" s="221"/>
      <c r="E3" s="222"/>
      <c r="F3" s="221"/>
      <c r="G3" s="221"/>
      <c r="H3" s="221"/>
      <c r="J3" s="220"/>
      <c r="K3" s="220"/>
      <c r="L3" s="220"/>
      <c r="M3" s="220"/>
      <c r="N3" s="220"/>
      <c r="O3" s="220"/>
      <c r="P3" s="220"/>
    </row>
    <row r="4" spans="1:16" ht="15" x14ac:dyDescent="0.3">
      <c r="A4" s="363"/>
      <c r="B4" s="363"/>
      <c r="C4" s="363"/>
      <c r="D4" s="221"/>
      <c r="E4" s="224" t="s">
        <v>193</v>
      </c>
      <c r="F4" s="221"/>
      <c r="G4" s="221"/>
      <c r="H4" s="225"/>
      <c r="J4" s="226"/>
      <c r="K4" s="220"/>
      <c r="L4" s="220"/>
      <c r="M4" s="220"/>
      <c r="N4" s="227"/>
      <c r="O4" s="220"/>
      <c r="P4" s="220"/>
    </row>
    <row r="5" spans="1:16" ht="15" x14ac:dyDescent="0.3">
      <c r="A5" s="363"/>
      <c r="B5" s="363"/>
      <c r="C5" s="363"/>
      <c r="D5" s="228"/>
      <c r="E5" s="229" t="s">
        <v>194</v>
      </c>
      <c r="F5" s="228"/>
      <c r="G5" s="221"/>
      <c r="J5" s="220"/>
      <c r="K5" s="220"/>
      <c r="L5" s="220"/>
      <c r="M5" s="220"/>
      <c r="N5" s="220"/>
      <c r="O5" s="220"/>
      <c r="P5" s="220"/>
    </row>
    <row r="6" spans="1:16" ht="13" x14ac:dyDescent="0.3">
      <c r="D6" s="364" t="s">
        <v>114</v>
      </c>
      <c r="E6" s="364"/>
      <c r="F6" s="364"/>
      <c r="G6" s="364"/>
      <c r="H6" s="364"/>
      <c r="J6" s="364" t="s">
        <v>110</v>
      </c>
      <c r="K6" s="364"/>
      <c r="L6" s="364"/>
      <c r="M6" s="364"/>
      <c r="N6" s="364"/>
      <c r="O6" s="364"/>
      <c r="P6" s="220"/>
    </row>
    <row r="7" spans="1:16" ht="13" x14ac:dyDescent="0.3">
      <c r="C7" s="220"/>
      <c r="D7" s="358"/>
      <c r="E7" s="358"/>
      <c r="F7" s="358"/>
      <c r="G7" s="358"/>
      <c r="H7" s="358"/>
      <c r="J7" s="358"/>
      <c r="K7" s="358"/>
      <c r="L7" s="358"/>
      <c r="M7" s="358"/>
      <c r="N7" s="358"/>
      <c r="O7" s="358"/>
      <c r="P7" s="220"/>
    </row>
    <row r="8" spans="1:16" s="234" customFormat="1" ht="13" x14ac:dyDescent="0.3">
      <c r="A8" s="359" t="s">
        <v>195</v>
      </c>
      <c r="B8" s="359" t="s">
        <v>196</v>
      </c>
      <c r="C8" s="359" t="s">
        <v>197</v>
      </c>
      <c r="D8" s="356" t="s">
        <v>198</v>
      </c>
      <c r="E8" s="356" t="s">
        <v>8</v>
      </c>
      <c r="F8" s="356" t="s">
        <v>17</v>
      </c>
      <c r="G8" s="233" t="s">
        <v>199</v>
      </c>
      <c r="H8" s="356" t="s">
        <v>121</v>
      </c>
      <c r="I8" s="361"/>
      <c r="J8" s="356" t="s">
        <v>198</v>
      </c>
      <c r="K8" s="356" t="s">
        <v>8</v>
      </c>
      <c r="L8" s="356" t="s">
        <v>17</v>
      </c>
      <c r="M8" s="233"/>
      <c r="N8" s="233"/>
      <c r="O8" s="356" t="s">
        <v>121</v>
      </c>
      <c r="P8" s="356" t="s">
        <v>123</v>
      </c>
    </row>
    <row r="9" spans="1:16" s="234" customFormat="1" ht="13" x14ac:dyDescent="0.3">
      <c r="A9" s="360"/>
      <c r="B9" s="360"/>
      <c r="C9" s="360"/>
      <c r="D9" s="357" t="s">
        <v>200</v>
      </c>
      <c r="E9" s="357" t="s">
        <v>8</v>
      </c>
      <c r="F9" s="357"/>
      <c r="G9" s="235" t="s">
        <v>201</v>
      </c>
      <c r="H9" s="357"/>
      <c r="I9" s="361"/>
      <c r="J9" s="357" t="s">
        <v>200</v>
      </c>
      <c r="K9" s="357" t="s">
        <v>8</v>
      </c>
      <c r="L9" s="357"/>
      <c r="M9" s="235"/>
      <c r="N9" s="235" t="s">
        <v>202</v>
      </c>
      <c r="O9" s="357"/>
      <c r="P9" s="357"/>
    </row>
    <row r="10" spans="1:16" x14ac:dyDescent="0.25">
      <c r="A10" s="236" t="s">
        <v>203</v>
      </c>
      <c r="B10" s="237">
        <v>1805</v>
      </c>
      <c r="C10" s="238" t="s">
        <v>21</v>
      </c>
      <c r="D10" s="239">
        <v>4379382.8</v>
      </c>
      <c r="E10" s="240"/>
      <c r="F10" s="240"/>
      <c r="G10" s="240"/>
      <c r="H10" s="239">
        <v>4379382.8</v>
      </c>
      <c r="I10" s="361"/>
      <c r="J10" s="239">
        <v>0</v>
      </c>
      <c r="K10" s="240"/>
      <c r="L10" s="240"/>
      <c r="M10" s="240"/>
      <c r="N10" s="240"/>
      <c r="O10" s="239">
        <v>0</v>
      </c>
      <c r="P10" s="239">
        <v>4379382.8</v>
      </c>
    </row>
    <row r="11" spans="1:16" x14ac:dyDescent="0.25">
      <c r="A11" s="236" t="s">
        <v>204</v>
      </c>
      <c r="B11" s="237">
        <v>1806</v>
      </c>
      <c r="C11" s="238" t="s">
        <v>205</v>
      </c>
      <c r="D11" s="239">
        <v>0</v>
      </c>
      <c r="E11" s="240"/>
      <c r="F11" s="240"/>
      <c r="G11" s="240"/>
      <c r="H11" s="239">
        <v>0</v>
      </c>
      <c r="I11" s="361"/>
      <c r="J11" s="239">
        <v>0</v>
      </c>
      <c r="K11" s="240"/>
      <c r="L11" s="240"/>
      <c r="M11" s="240"/>
      <c r="N11" s="240"/>
      <c r="O11" s="239">
        <v>0</v>
      </c>
      <c r="P11" s="239">
        <v>0</v>
      </c>
    </row>
    <row r="12" spans="1:16" x14ac:dyDescent="0.25">
      <c r="A12" s="236">
        <v>1</v>
      </c>
      <c r="B12" s="237">
        <v>1808</v>
      </c>
      <c r="C12" s="238" t="s">
        <v>24</v>
      </c>
      <c r="D12" s="239">
        <v>16653353.789999999</v>
      </c>
      <c r="E12" s="240">
        <v>213072.72999999998</v>
      </c>
      <c r="F12" s="240"/>
      <c r="G12" s="240"/>
      <c r="H12" s="239">
        <v>16866426.52</v>
      </c>
      <c r="I12" s="361"/>
      <c r="J12" s="239">
        <v>3396436.3455103962</v>
      </c>
      <c r="K12" s="240">
        <v>718186.70531039615</v>
      </c>
      <c r="L12" s="240"/>
      <c r="M12" s="240"/>
      <c r="N12" s="240"/>
      <c r="O12" s="239">
        <v>4114623.0508207921</v>
      </c>
      <c r="P12" s="239">
        <v>12751803.469179207</v>
      </c>
    </row>
    <row r="13" spans="1:16" x14ac:dyDescent="0.25">
      <c r="A13" s="236" t="s">
        <v>203</v>
      </c>
      <c r="B13" s="237">
        <v>1810</v>
      </c>
      <c r="C13" s="238" t="s">
        <v>128</v>
      </c>
      <c r="D13" s="239">
        <v>0</v>
      </c>
      <c r="E13" s="240"/>
      <c r="F13" s="240"/>
      <c r="G13" s="240"/>
      <c r="H13" s="239">
        <v>0</v>
      </c>
      <c r="I13" s="361"/>
      <c r="J13" s="239">
        <v>0</v>
      </c>
      <c r="K13" s="240"/>
      <c r="L13" s="240"/>
      <c r="M13" s="240"/>
      <c r="N13" s="240"/>
      <c r="O13" s="239">
        <v>0</v>
      </c>
      <c r="P13" s="239">
        <v>0</v>
      </c>
    </row>
    <row r="14" spans="1:16" x14ac:dyDescent="0.25">
      <c r="A14" s="236"/>
      <c r="B14" s="237">
        <v>1815</v>
      </c>
      <c r="C14" s="238" t="s">
        <v>25</v>
      </c>
      <c r="D14" s="239">
        <v>15842472.399999999</v>
      </c>
      <c r="E14" s="240">
        <v>1746187.5399999998</v>
      </c>
      <c r="F14" s="240"/>
      <c r="G14" s="240"/>
      <c r="H14" s="239">
        <v>17588659.939999998</v>
      </c>
      <c r="I14" s="361"/>
      <c r="J14" s="239">
        <v>1944603.5485715473</v>
      </c>
      <c r="K14" s="240">
        <v>424664.20998577372</v>
      </c>
      <c r="L14" s="240"/>
      <c r="M14" s="240"/>
      <c r="N14" s="240"/>
      <c r="O14" s="239">
        <v>2369267.758557321</v>
      </c>
      <c r="P14" s="239">
        <v>15219392.181442676</v>
      </c>
    </row>
    <row r="15" spans="1:16" x14ac:dyDescent="0.25">
      <c r="A15" s="236">
        <v>47</v>
      </c>
      <c r="B15" s="237">
        <v>1820</v>
      </c>
      <c r="C15" s="238" t="s">
        <v>28</v>
      </c>
      <c r="D15" s="239">
        <v>4187133.9</v>
      </c>
      <c r="E15" s="240">
        <v>90214.8</v>
      </c>
      <c r="F15" s="240"/>
      <c r="G15" s="240"/>
      <c r="H15" s="239">
        <v>4277348.7</v>
      </c>
      <c r="I15" s="361"/>
      <c r="J15" s="239">
        <v>309968.37838366663</v>
      </c>
      <c r="K15" s="240">
        <v>111237.60440588888</v>
      </c>
      <c r="L15" s="240"/>
      <c r="M15" s="240"/>
      <c r="N15" s="240"/>
      <c r="O15" s="239">
        <v>421205.98278955551</v>
      </c>
      <c r="P15" s="239">
        <v>3856142.7172104446</v>
      </c>
    </row>
    <row r="16" spans="1:16" x14ac:dyDescent="0.25">
      <c r="A16" s="236"/>
      <c r="B16" s="237">
        <v>1825</v>
      </c>
      <c r="C16" s="238" t="s">
        <v>177</v>
      </c>
      <c r="D16" s="239">
        <v>0</v>
      </c>
      <c r="E16" s="240"/>
      <c r="F16" s="240"/>
      <c r="G16" s="240"/>
      <c r="H16" s="239">
        <v>0</v>
      </c>
      <c r="I16" s="361"/>
      <c r="J16" s="239">
        <v>0</v>
      </c>
      <c r="K16" s="240"/>
      <c r="L16" s="240"/>
      <c r="M16" s="240"/>
      <c r="N16" s="240"/>
      <c r="O16" s="239">
        <v>0</v>
      </c>
      <c r="P16" s="239">
        <v>0</v>
      </c>
    </row>
    <row r="17" spans="1:16" x14ac:dyDescent="0.25">
      <c r="A17" s="236">
        <v>47</v>
      </c>
      <c r="B17" s="237">
        <v>1830</v>
      </c>
      <c r="C17" s="238" t="s">
        <v>30</v>
      </c>
      <c r="D17" s="239">
        <v>22074124.399999999</v>
      </c>
      <c r="E17" s="240">
        <v>1981672.98</v>
      </c>
      <c r="F17" s="240"/>
      <c r="G17" s="240"/>
      <c r="H17" s="239">
        <v>24055797.379999999</v>
      </c>
      <c r="I17" s="361"/>
      <c r="J17" s="239">
        <v>2826920.1765912948</v>
      </c>
      <c r="K17" s="240">
        <v>555514.10016485734</v>
      </c>
      <c r="L17" s="240"/>
      <c r="M17" s="240"/>
      <c r="N17" s="240"/>
      <c r="O17" s="239">
        <v>3382434.276756152</v>
      </c>
      <c r="P17" s="239">
        <v>20673363.103243846</v>
      </c>
    </row>
    <row r="18" spans="1:16" x14ac:dyDescent="0.25">
      <c r="A18" s="236">
        <v>47</v>
      </c>
      <c r="B18" s="237">
        <v>1835</v>
      </c>
      <c r="C18" s="238" t="s">
        <v>33</v>
      </c>
      <c r="D18" s="239">
        <v>15523154.58</v>
      </c>
      <c r="E18" s="240">
        <v>920275.7699999999</v>
      </c>
      <c r="F18" s="240"/>
      <c r="G18" s="240"/>
      <c r="H18" s="239">
        <v>16443430.35</v>
      </c>
      <c r="I18" s="361"/>
      <c r="J18" s="239">
        <v>1850293.0924355299</v>
      </c>
      <c r="K18" s="240">
        <v>331976.92390109826</v>
      </c>
      <c r="L18" s="240"/>
      <c r="M18" s="240"/>
      <c r="N18" s="240"/>
      <c r="O18" s="239">
        <v>2182270.0163366282</v>
      </c>
      <c r="P18" s="239">
        <v>14261160.33366337</v>
      </c>
    </row>
    <row r="19" spans="1:16" x14ac:dyDescent="0.25">
      <c r="A19" s="236">
        <v>47</v>
      </c>
      <c r="B19" s="237">
        <v>1840</v>
      </c>
      <c r="C19" s="238" t="s">
        <v>34</v>
      </c>
      <c r="D19" s="239">
        <v>38850952.099999994</v>
      </c>
      <c r="E19" s="240">
        <f>4430355.76+2110.7</f>
        <v>4432466.46</v>
      </c>
      <c r="F19" s="240"/>
      <c r="G19" s="240"/>
      <c r="H19" s="239">
        <v>43281307.859999992</v>
      </c>
      <c r="I19" s="361"/>
      <c r="J19" s="239">
        <v>5576480.9049585778</v>
      </c>
      <c r="K19" s="240">
        <v>882459.67732550122</v>
      </c>
      <c r="L19" s="240"/>
      <c r="M19" s="240"/>
      <c r="N19" s="240"/>
      <c r="O19" s="239">
        <v>6458940.5822840789</v>
      </c>
      <c r="P19" s="239">
        <v>36822367.277715914</v>
      </c>
    </row>
    <row r="20" spans="1:16" x14ac:dyDescent="0.25">
      <c r="A20" s="236">
        <v>47</v>
      </c>
      <c r="B20" s="237">
        <v>1845</v>
      </c>
      <c r="C20" s="238" t="s">
        <v>35</v>
      </c>
      <c r="D20" s="239">
        <v>34450585.670000002</v>
      </c>
      <c r="E20" s="240">
        <f>3002569.91-2110.7</f>
        <v>3000459.21</v>
      </c>
      <c r="F20" s="240"/>
      <c r="G20" s="240"/>
      <c r="H20" s="239">
        <v>37453155.579999998</v>
      </c>
      <c r="I20" s="361"/>
      <c r="J20" s="239">
        <v>6258171.5288569629</v>
      </c>
      <c r="K20" s="240">
        <v>1231490.8732618154</v>
      </c>
      <c r="L20" s="240"/>
      <c r="M20" s="240"/>
      <c r="N20" s="240"/>
      <c r="O20" s="239">
        <v>7489662.4021187779</v>
      </c>
      <c r="P20" s="239">
        <v>29963493.177881218</v>
      </c>
    </row>
    <row r="21" spans="1:16" x14ac:dyDescent="0.25">
      <c r="A21" s="236">
        <v>47</v>
      </c>
      <c r="B21" s="237">
        <v>1850</v>
      </c>
      <c r="C21" s="238" t="s">
        <v>37</v>
      </c>
      <c r="D21" s="239">
        <v>15669255.029999999</v>
      </c>
      <c r="E21" s="240">
        <v>1653966.63</v>
      </c>
      <c r="F21" s="240"/>
      <c r="G21" s="240"/>
      <c r="H21" s="239">
        <v>17323221.66</v>
      </c>
      <c r="I21" s="361"/>
      <c r="J21" s="239">
        <v>2832696.6616012054</v>
      </c>
      <c r="K21" s="240">
        <v>535463.56029086234</v>
      </c>
      <c r="L21" s="240"/>
      <c r="M21" s="240"/>
      <c r="N21" s="240"/>
      <c r="O21" s="239">
        <v>3368160.2218920677</v>
      </c>
      <c r="P21" s="239">
        <v>13955061.438107932</v>
      </c>
    </row>
    <row r="22" spans="1:16" x14ac:dyDescent="0.25">
      <c r="A22" s="236">
        <v>47</v>
      </c>
      <c r="B22" s="237">
        <v>1855</v>
      </c>
      <c r="C22" s="238" t="s">
        <v>206</v>
      </c>
      <c r="D22" s="239">
        <v>7094103.620000001</v>
      </c>
      <c r="E22" s="240">
        <v>1054079.5</v>
      </c>
      <c r="F22" s="240"/>
      <c r="G22" s="240"/>
      <c r="H22" s="239">
        <v>8148183.120000001</v>
      </c>
      <c r="I22" s="361"/>
      <c r="J22" s="239">
        <v>1601691.0460135716</v>
      </c>
      <c r="K22" s="240">
        <v>304973.66268023808</v>
      </c>
      <c r="L22" s="240"/>
      <c r="M22" s="240"/>
      <c r="N22" s="240"/>
      <c r="O22" s="239">
        <v>1906664.7086938096</v>
      </c>
      <c r="P22" s="239">
        <v>6241518.4113061912</v>
      </c>
    </row>
    <row r="23" spans="1:16" x14ac:dyDescent="0.25">
      <c r="A23" s="236">
        <v>47</v>
      </c>
      <c r="B23" s="237">
        <v>1860</v>
      </c>
      <c r="C23" s="238" t="s">
        <v>135</v>
      </c>
      <c r="D23" s="239">
        <v>17005118.73</v>
      </c>
      <c r="E23" s="240">
        <v>397455.24</v>
      </c>
      <c r="F23" s="240"/>
      <c r="G23" s="240"/>
      <c r="H23" s="239">
        <v>17402573.969999999</v>
      </c>
      <c r="I23" s="361"/>
      <c r="J23" s="239">
        <v>5287912.8204175765</v>
      </c>
      <c r="K23" s="240">
        <v>998187.74029212166</v>
      </c>
      <c r="L23" s="240"/>
      <c r="M23" s="240"/>
      <c r="N23" s="240"/>
      <c r="O23" s="239">
        <v>6286100.5607096981</v>
      </c>
      <c r="P23" s="239">
        <v>11116473.409290301</v>
      </c>
    </row>
    <row r="24" spans="1:16" x14ac:dyDescent="0.25">
      <c r="A24" s="236"/>
      <c r="B24" s="237">
        <v>1865</v>
      </c>
      <c r="C24" s="238" t="s">
        <v>136</v>
      </c>
      <c r="D24" s="239">
        <v>0</v>
      </c>
      <c r="E24" s="240"/>
      <c r="F24" s="240"/>
      <c r="G24" s="240"/>
      <c r="H24" s="239">
        <v>0</v>
      </c>
      <c r="I24" s="361"/>
      <c r="J24" s="239">
        <v>0</v>
      </c>
      <c r="K24" s="240"/>
      <c r="L24" s="240"/>
      <c r="M24" s="240"/>
      <c r="N24" s="240"/>
      <c r="O24" s="239">
        <v>0</v>
      </c>
      <c r="P24" s="239">
        <v>0</v>
      </c>
    </row>
    <row r="25" spans="1:16" x14ac:dyDescent="0.25">
      <c r="A25" s="236" t="s">
        <v>203</v>
      </c>
      <c r="B25" s="237">
        <v>1905</v>
      </c>
      <c r="C25" s="238" t="s">
        <v>21</v>
      </c>
      <c r="D25" s="239">
        <v>0</v>
      </c>
      <c r="E25" s="240"/>
      <c r="F25" s="240"/>
      <c r="G25" s="240"/>
      <c r="H25" s="239">
        <v>0</v>
      </c>
      <c r="I25" s="361"/>
      <c r="J25" s="239">
        <v>0</v>
      </c>
      <c r="K25" s="240"/>
      <c r="L25" s="240"/>
      <c r="M25" s="240"/>
      <c r="N25" s="240"/>
      <c r="O25" s="239">
        <v>0</v>
      </c>
      <c r="P25" s="239">
        <v>0</v>
      </c>
    </row>
    <row r="26" spans="1:16" x14ac:dyDescent="0.25">
      <c r="A26" s="236" t="s">
        <v>204</v>
      </c>
      <c r="B26" s="237">
        <v>1906</v>
      </c>
      <c r="C26" s="238" t="s">
        <v>205</v>
      </c>
      <c r="D26" s="239">
        <v>0</v>
      </c>
      <c r="E26" s="240"/>
      <c r="F26" s="240"/>
      <c r="G26" s="240"/>
      <c r="H26" s="239">
        <v>0</v>
      </c>
      <c r="I26" s="361"/>
      <c r="J26" s="239">
        <v>0</v>
      </c>
      <c r="K26" s="240"/>
      <c r="L26" s="240"/>
      <c r="M26" s="240"/>
      <c r="N26" s="240"/>
      <c r="O26" s="239">
        <v>0</v>
      </c>
      <c r="P26" s="239">
        <v>0</v>
      </c>
    </row>
    <row r="27" spans="1:16" x14ac:dyDescent="0.25">
      <c r="A27" s="236">
        <v>1</v>
      </c>
      <c r="B27" s="237">
        <v>1908</v>
      </c>
      <c r="C27" s="238" t="s">
        <v>24</v>
      </c>
      <c r="D27" s="239">
        <v>0</v>
      </c>
      <c r="E27" s="240"/>
      <c r="F27" s="240"/>
      <c r="G27" s="240"/>
      <c r="H27" s="239">
        <v>0</v>
      </c>
      <c r="I27" s="361"/>
      <c r="J27" s="239">
        <v>0</v>
      </c>
      <c r="K27" s="240"/>
      <c r="L27" s="240"/>
      <c r="M27" s="240"/>
      <c r="N27" s="240"/>
      <c r="O27" s="239">
        <v>0</v>
      </c>
      <c r="P27" s="239">
        <v>0</v>
      </c>
    </row>
    <row r="28" spans="1:16" x14ac:dyDescent="0.25">
      <c r="A28" s="236"/>
      <c r="B28" s="237">
        <v>1910</v>
      </c>
      <c r="C28" s="238" t="s">
        <v>128</v>
      </c>
      <c r="D28" s="239">
        <v>0</v>
      </c>
      <c r="E28" s="240"/>
      <c r="F28" s="240"/>
      <c r="G28" s="240"/>
      <c r="H28" s="239">
        <v>0</v>
      </c>
      <c r="I28" s="361"/>
      <c r="J28" s="239">
        <v>0</v>
      </c>
      <c r="K28" s="240"/>
      <c r="L28" s="240"/>
      <c r="M28" s="240"/>
      <c r="N28" s="240"/>
      <c r="O28" s="239">
        <v>0</v>
      </c>
      <c r="P28" s="239">
        <v>0</v>
      </c>
    </row>
    <row r="29" spans="1:16" x14ac:dyDescent="0.25">
      <c r="A29" s="236">
        <v>8</v>
      </c>
      <c r="B29" s="237">
        <v>1915</v>
      </c>
      <c r="C29" s="238" t="s">
        <v>61</v>
      </c>
      <c r="D29" s="239">
        <v>821184.87000000011</v>
      </c>
      <c r="E29" s="240">
        <v>35445.01</v>
      </c>
      <c r="F29" s="240"/>
      <c r="G29" s="240"/>
      <c r="H29" s="239">
        <v>856629.88000000012</v>
      </c>
      <c r="I29" s="361"/>
      <c r="J29" s="239">
        <v>568944.81173095235</v>
      </c>
      <c r="K29" s="240">
        <v>49063.041730952384</v>
      </c>
      <c r="L29" s="240"/>
      <c r="M29" s="240"/>
      <c r="N29" s="240"/>
      <c r="O29" s="239">
        <v>618007.85346190468</v>
      </c>
      <c r="P29" s="239">
        <v>238622.02653809544</v>
      </c>
    </row>
    <row r="30" spans="1:16" x14ac:dyDescent="0.25">
      <c r="A30" s="236">
        <v>45</v>
      </c>
      <c r="B30" s="237">
        <v>1920</v>
      </c>
      <c r="C30" s="238" t="s">
        <v>63</v>
      </c>
      <c r="D30" s="239">
        <v>2811490.2800000007</v>
      </c>
      <c r="E30" s="240">
        <v>380511.66</v>
      </c>
      <c r="F30" s="240"/>
      <c r="G30" s="240"/>
      <c r="H30" s="239">
        <v>3192001.9400000009</v>
      </c>
      <c r="I30" s="361"/>
      <c r="J30" s="239">
        <v>1889681.9551666668</v>
      </c>
      <c r="K30" s="240">
        <v>327745.66650000005</v>
      </c>
      <c r="L30" s="240"/>
      <c r="M30" s="240"/>
      <c r="N30" s="240"/>
      <c r="O30" s="239">
        <v>2217427.6216666671</v>
      </c>
      <c r="P30" s="239">
        <v>974574.31833333382</v>
      </c>
    </row>
    <row r="31" spans="1:16" x14ac:dyDescent="0.25">
      <c r="A31" s="236">
        <v>45.1</v>
      </c>
      <c r="B31" s="237">
        <v>1925</v>
      </c>
      <c r="C31" s="238" t="s">
        <v>88</v>
      </c>
      <c r="D31" s="239">
        <v>0</v>
      </c>
      <c r="E31" s="240"/>
      <c r="F31" s="240"/>
      <c r="G31" s="240"/>
      <c r="H31" s="239">
        <v>0</v>
      </c>
      <c r="I31" s="361"/>
      <c r="J31" s="239">
        <v>0</v>
      </c>
      <c r="K31" s="240"/>
      <c r="L31" s="240"/>
      <c r="M31" s="240"/>
      <c r="N31" s="240"/>
      <c r="O31" s="239">
        <v>0</v>
      </c>
      <c r="P31" s="239">
        <v>0</v>
      </c>
    </row>
    <row r="32" spans="1:16" x14ac:dyDescent="0.25">
      <c r="A32" s="236">
        <v>10</v>
      </c>
      <c r="B32" s="237">
        <v>1930</v>
      </c>
      <c r="C32" s="238" t="s">
        <v>141</v>
      </c>
      <c r="D32" s="239">
        <v>3717584.28</v>
      </c>
      <c r="E32" s="240">
        <v>567166.85</v>
      </c>
      <c r="F32" s="240">
        <v>132284.10999999999</v>
      </c>
      <c r="G32" s="240"/>
      <c r="H32" s="239">
        <v>4152467.02</v>
      </c>
      <c r="I32" s="361"/>
      <c r="J32" s="239">
        <v>1605403.1752499999</v>
      </c>
      <c r="K32" s="240">
        <v>461914.28608333337</v>
      </c>
      <c r="L32" s="240">
        <v>132284.10999999999</v>
      </c>
      <c r="M32" s="240"/>
      <c r="N32" s="240"/>
      <c r="O32" s="239">
        <v>1935033.3513333332</v>
      </c>
      <c r="P32" s="239">
        <v>2217433.6686666668</v>
      </c>
    </row>
    <row r="33" spans="1:17" x14ac:dyDescent="0.25">
      <c r="A33" s="236"/>
      <c r="B33" s="237">
        <v>1935</v>
      </c>
      <c r="C33" s="238" t="s">
        <v>67</v>
      </c>
      <c r="D33" s="239">
        <v>53.979999999995925</v>
      </c>
      <c r="E33" s="240"/>
      <c r="F33" s="240"/>
      <c r="G33" s="240"/>
      <c r="H33" s="239">
        <v>53.979999999995925</v>
      </c>
      <c r="I33" s="361"/>
      <c r="J33" s="239">
        <v>53.5</v>
      </c>
      <c r="K33" s="240"/>
      <c r="L33" s="240"/>
      <c r="M33" s="240"/>
      <c r="N33" s="240"/>
      <c r="O33" s="239">
        <v>53.5</v>
      </c>
      <c r="P33" s="239">
        <v>0.47999999999592546</v>
      </c>
    </row>
    <row r="34" spans="1:17" x14ac:dyDescent="0.25">
      <c r="A34" s="236">
        <v>8</v>
      </c>
      <c r="B34" s="237">
        <v>1940</v>
      </c>
      <c r="C34" s="238" t="s">
        <v>68</v>
      </c>
      <c r="D34" s="239">
        <v>858489.04999999993</v>
      </c>
      <c r="E34" s="240">
        <v>72971.600000000006</v>
      </c>
      <c r="F34" s="240"/>
      <c r="G34" s="240"/>
      <c r="H34" s="239">
        <v>931460.64999999991</v>
      </c>
      <c r="I34" s="361"/>
      <c r="J34" s="239">
        <v>475880.10034126986</v>
      </c>
      <c r="K34" s="240">
        <v>88955.249007936523</v>
      </c>
      <c r="L34" s="240"/>
      <c r="M34" s="240"/>
      <c r="N34" s="240"/>
      <c r="O34" s="239">
        <v>564835.34934920643</v>
      </c>
      <c r="P34" s="239">
        <v>366625.30065079348</v>
      </c>
    </row>
    <row r="35" spans="1:17" x14ac:dyDescent="0.25">
      <c r="A35" s="236"/>
      <c r="B35" s="237">
        <v>1945</v>
      </c>
      <c r="C35" s="238" t="s">
        <v>69</v>
      </c>
      <c r="D35" s="239">
        <v>2974.3899999999994</v>
      </c>
      <c r="E35" s="240"/>
      <c r="F35" s="240"/>
      <c r="G35" s="240"/>
      <c r="H35" s="239">
        <v>2974.3899999999994</v>
      </c>
      <c r="I35" s="361"/>
      <c r="J35" s="239">
        <v>2974.2</v>
      </c>
      <c r="K35" s="240"/>
      <c r="L35" s="240"/>
      <c r="M35" s="240"/>
      <c r="N35" s="240"/>
      <c r="O35" s="239">
        <v>2974.2</v>
      </c>
      <c r="P35" s="239">
        <v>0.18999999999959982</v>
      </c>
    </row>
    <row r="36" spans="1:17" x14ac:dyDescent="0.25">
      <c r="A36" s="236"/>
      <c r="B36" s="237">
        <v>1950</v>
      </c>
      <c r="C36" s="238" t="s">
        <v>144</v>
      </c>
      <c r="D36" s="239">
        <v>0</v>
      </c>
      <c r="E36" s="240"/>
      <c r="F36" s="240"/>
      <c r="G36" s="240"/>
      <c r="H36" s="239">
        <v>0</v>
      </c>
      <c r="I36" s="361"/>
      <c r="J36" s="239">
        <v>0</v>
      </c>
      <c r="K36" s="240"/>
      <c r="L36" s="240"/>
      <c r="M36" s="240"/>
      <c r="N36" s="240"/>
      <c r="O36" s="239">
        <v>0</v>
      </c>
      <c r="P36" s="239">
        <v>0</v>
      </c>
    </row>
    <row r="37" spans="1:17" x14ac:dyDescent="0.25">
      <c r="A37" s="236"/>
      <c r="B37" s="237">
        <v>1955</v>
      </c>
      <c r="C37" s="238" t="s">
        <v>207</v>
      </c>
      <c r="D37" s="239">
        <v>0</v>
      </c>
      <c r="E37" s="240"/>
      <c r="F37" s="240"/>
      <c r="G37" s="240"/>
      <c r="H37" s="239">
        <v>0</v>
      </c>
      <c r="I37" s="361"/>
      <c r="J37" s="239">
        <v>0</v>
      </c>
      <c r="K37" s="240"/>
      <c r="L37" s="240"/>
      <c r="M37" s="240"/>
      <c r="N37" s="240"/>
      <c r="O37" s="239">
        <v>0</v>
      </c>
      <c r="P37" s="239">
        <v>0</v>
      </c>
    </row>
    <row r="38" spans="1:17" x14ac:dyDescent="0.25">
      <c r="A38" s="236"/>
      <c r="B38" s="237">
        <v>1960</v>
      </c>
      <c r="C38" s="238" t="s">
        <v>71</v>
      </c>
      <c r="D38" s="239">
        <v>214352.26000000015</v>
      </c>
      <c r="E38" s="240"/>
      <c r="F38" s="240"/>
      <c r="G38" s="240"/>
      <c r="H38" s="239">
        <v>214352.26000000015</v>
      </c>
      <c r="I38" s="361"/>
      <c r="J38" s="239">
        <v>214352.43</v>
      </c>
      <c r="K38" s="240"/>
      <c r="L38" s="240"/>
      <c r="M38" s="240"/>
      <c r="N38" s="240"/>
      <c r="O38" s="239">
        <v>214352.43</v>
      </c>
      <c r="P38" s="239">
        <v>-0.1699999998381827</v>
      </c>
    </row>
    <row r="39" spans="1:17" x14ac:dyDescent="0.25">
      <c r="A39" s="236"/>
      <c r="B39" s="237">
        <v>1970</v>
      </c>
      <c r="C39" s="238" t="s">
        <v>70</v>
      </c>
      <c r="D39" s="239">
        <v>136371.49</v>
      </c>
      <c r="E39" s="240"/>
      <c r="F39" s="240"/>
      <c r="G39" s="240"/>
      <c r="H39" s="239">
        <v>136371.49</v>
      </c>
      <c r="I39" s="361"/>
      <c r="J39" s="239">
        <v>65171.245906275421</v>
      </c>
      <c r="K39" s="240">
        <v>10336.24337294209</v>
      </c>
      <c r="L39" s="240"/>
      <c r="M39" s="240"/>
      <c r="N39" s="240"/>
      <c r="O39" s="239">
        <v>75507.489279217509</v>
      </c>
      <c r="P39" s="239">
        <v>60864.000720782482</v>
      </c>
    </row>
    <row r="40" spans="1:17" x14ac:dyDescent="0.25">
      <c r="A40" s="236"/>
      <c r="B40" s="237">
        <v>1975</v>
      </c>
      <c r="C40" s="238" t="s">
        <v>208</v>
      </c>
      <c r="D40" s="239">
        <v>0</v>
      </c>
      <c r="E40" s="240"/>
      <c r="F40" s="240"/>
      <c r="G40" s="240"/>
      <c r="H40" s="239">
        <v>0</v>
      </c>
      <c r="I40" s="361"/>
      <c r="J40" s="239">
        <v>0</v>
      </c>
      <c r="K40" s="240"/>
      <c r="L40" s="240"/>
      <c r="M40" s="240"/>
      <c r="N40" s="240"/>
      <c r="O40" s="239">
        <v>0</v>
      </c>
      <c r="P40" s="239">
        <v>0</v>
      </c>
    </row>
    <row r="41" spans="1:17" x14ac:dyDescent="0.25">
      <c r="A41" s="236">
        <v>47</v>
      </c>
      <c r="B41" s="237">
        <v>1980</v>
      </c>
      <c r="C41" s="238" t="s">
        <v>209</v>
      </c>
      <c r="D41" s="239">
        <v>2091390.5900000003</v>
      </c>
      <c r="E41" s="240">
        <v>402660.98000000004</v>
      </c>
      <c r="F41" s="240"/>
      <c r="G41" s="240"/>
      <c r="H41" s="239">
        <v>2494051.5700000003</v>
      </c>
      <c r="I41" s="361"/>
      <c r="J41" s="239">
        <v>1019055.0335833333</v>
      </c>
      <c r="K41" s="240">
        <v>213481.35191666664</v>
      </c>
      <c r="L41" s="240"/>
      <c r="M41" s="240"/>
      <c r="N41" s="240"/>
      <c r="O41" s="239">
        <v>1232536.3854999999</v>
      </c>
      <c r="P41" s="239">
        <v>1261515.1845000004</v>
      </c>
    </row>
    <row r="42" spans="1:17" x14ac:dyDescent="0.25">
      <c r="A42" s="236"/>
      <c r="B42" s="237">
        <v>1985</v>
      </c>
      <c r="C42" s="238" t="s">
        <v>75</v>
      </c>
      <c r="D42" s="239">
        <v>6157.62</v>
      </c>
      <c r="E42" s="240"/>
      <c r="F42" s="240"/>
      <c r="G42" s="240"/>
      <c r="H42" s="239">
        <v>6157.62</v>
      </c>
      <c r="I42" s="361"/>
      <c r="J42" s="239">
        <v>6158</v>
      </c>
      <c r="K42" s="240"/>
      <c r="L42" s="240"/>
      <c r="M42" s="240"/>
      <c r="N42" s="240"/>
      <c r="O42" s="239">
        <v>6158</v>
      </c>
      <c r="P42" s="239">
        <v>-0.38000000000010914</v>
      </c>
    </row>
    <row r="43" spans="1:17" x14ac:dyDescent="0.25">
      <c r="A43" s="236"/>
      <c r="B43" s="237">
        <v>1990</v>
      </c>
      <c r="C43" s="238" t="s">
        <v>151</v>
      </c>
      <c r="D43" s="239">
        <v>0</v>
      </c>
      <c r="E43" s="240"/>
      <c r="F43" s="240"/>
      <c r="G43" s="240"/>
      <c r="H43" s="239">
        <v>0</v>
      </c>
      <c r="I43" s="361"/>
      <c r="J43" s="239">
        <v>0</v>
      </c>
      <c r="K43" s="240"/>
      <c r="L43" s="240"/>
      <c r="M43" s="240"/>
      <c r="N43" s="240"/>
      <c r="O43" s="239">
        <v>0</v>
      </c>
      <c r="P43" s="239">
        <v>0</v>
      </c>
    </row>
    <row r="44" spans="1:17" x14ac:dyDescent="0.25">
      <c r="A44" s="236">
        <v>47</v>
      </c>
      <c r="B44" s="237">
        <v>1995</v>
      </c>
      <c r="C44" s="238" t="s">
        <v>78</v>
      </c>
      <c r="D44" s="239">
        <v>-25539471.899999999</v>
      </c>
      <c r="E44" s="240"/>
      <c r="F44" s="240"/>
      <c r="G44" s="240"/>
      <c r="H44" s="239">
        <v>-25539471.899999999</v>
      </c>
      <c r="I44" s="361"/>
      <c r="J44" s="239">
        <v>-3877270.5467927326</v>
      </c>
      <c r="K44" s="240">
        <v>-661296</v>
      </c>
      <c r="L44" s="240"/>
      <c r="M44" s="240"/>
      <c r="N44" s="240"/>
      <c r="O44" s="239">
        <v>-4538566.5467927326</v>
      </c>
      <c r="P44" s="239">
        <v>-21000905.353207268</v>
      </c>
    </row>
    <row r="45" spans="1:17" x14ac:dyDescent="0.25">
      <c r="A45" s="236"/>
      <c r="B45" s="237">
        <v>1960</v>
      </c>
      <c r="C45" s="238" t="s">
        <v>58</v>
      </c>
      <c r="D45" s="239">
        <v>50427.55</v>
      </c>
      <c r="E45" s="240"/>
      <c r="F45" s="240"/>
      <c r="G45" s="240"/>
      <c r="H45" s="239">
        <v>50427.55</v>
      </c>
      <c r="I45" s="361"/>
      <c r="J45" s="239">
        <v>6748.8978999999999</v>
      </c>
      <c r="K45" s="240">
        <v>2924.7979</v>
      </c>
      <c r="L45" s="240"/>
      <c r="M45" s="240"/>
      <c r="N45" s="240"/>
      <c r="O45" s="239">
        <v>9673.6957999999995</v>
      </c>
      <c r="P45" s="239">
        <v>40753.854200000002</v>
      </c>
    </row>
    <row r="46" spans="1:17" x14ac:dyDescent="0.25">
      <c r="A46" s="236"/>
      <c r="B46" s="237">
        <v>1985</v>
      </c>
      <c r="C46" s="238" t="s">
        <v>210</v>
      </c>
      <c r="D46" s="239">
        <v>398.14000000000004</v>
      </c>
      <c r="E46" s="240"/>
      <c r="F46" s="240"/>
      <c r="G46" s="240"/>
      <c r="H46" s="239">
        <v>398.14000000000004</v>
      </c>
      <c r="I46" s="361"/>
      <c r="J46" s="239">
        <v>255.9</v>
      </c>
      <c r="K46" s="240">
        <v>51</v>
      </c>
      <c r="L46" s="240"/>
      <c r="M46" s="240"/>
      <c r="N46" s="240"/>
      <c r="O46" s="239">
        <v>306.89999999999998</v>
      </c>
      <c r="P46" s="239">
        <v>91.240000000000066</v>
      </c>
    </row>
    <row r="47" spans="1:17" ht="13" x14ac:dyDescent="0.3">
      <c r="A47" s="241" t="s">
        <v>211</v>
      </c>
      <c r="C47" s="231"/>
      <c r="D47" s="242">
        <v>176901039.61999997</v>
      </c>
      <c r="E47" s="242">
        <v>16948606.959999997</v>
      </c>
      <c r="F47" s="242">
        <v>132284.10999999999</v>
      </c>
      <c r="G47" s="239">
        <v>0</v>
      </c>
      <c r="H47" s="242">
        <v>193717362.46999997</v>
      </c>
      <c r="I47" s="361"/>
      <c r="J47" s="243">
        <v>33862583.206426099</v>
      </c>
      <c r="K47" s="243">
        <v>6587330.6941303853</v>
      </c>
      <c r="L47" s="243">
        <v>132284.10999999999</v>
      </c>
      <c r="M47" s="243">
        <v>0</v>
      </c>
      <c r="N47" s="243">
        <v>0</v>
      </c>
      <c r="O47" s="243">
        <v>40317629.79055649</v>
      </c>
      <c r="P47" s="243">
        <v>153399732.67944357</v>
      </c>
    </row>
    <row r="48" spans="1:17" s="244" customFormat="1" ht="14.5" x14ac:dyDescent="0.35">
      <c r="A48" s="236">
        <v>95</v>
      </c>
      <c r="B48" s="237">
        <v>2055</v>
      </c>
      <c r="C48" s="238" t="s">
        <v>80</v>
      </c>
      <c r="D48" s="239">
        <v>233624.25000000023</v>
      </c>
      <c r="E48" s="240">
        <v>182574.95</v>
      </c>
      <c r="F48" s="240">
        <v>233624</v>
      </c>
      <c r="G48" s="240"/>
      <c r="H48" s="239">
        <v>182575.20000000024</v>
      </c>
      <c r="I48" s="361"/>
      <c r="J48" s="239">
        <v>0</v>
      </c>
      <c r="K48" s="240"/>
      <c r="L48" s="240"/>
      <c r="M48" s="240"/>
      <c r="N48" s="240"/>
      <c r="O48" s="239">
        <v>0</v>
      </c>
      <c r="P48" s="239">
        <v>182575.20000000024</v>
      </c>
      <c r="Q48" s="219"/>
    </row>
    <row r="49" spans="1:17" s="244" customFormat="1" ht="14.5" x14ac:dyDescent="0.35">
      <c r="A49" s="236"/>
      <c r="B49" s="237">
        <v>2055</v>
      </c>
      <c r="C49" s="238" t="s">
        <v>212</v>
      </c>
      <c r="D49" s="239">
        <v>147981.5147261417</v>
      </c>
      <c r="E49" s="240">
        <v>164700</v>
      </c>
      <c r="F49" s="240">
        <v>147982</v>
      </c>
      <c r="G49" s="240"/>
      <c r="H49" s="239">
        <v>164699.5147261417</v>
      </c>
      <c r="I49" s="361"/>
      <c r="J49" s="239">
        <v>0</v>
      </c>
      <c r="K49" s="240"/>
      <c r="L49" s="240"/>
      <c r="M49" s="240"/>
      <c r="N49" s="240"/>
      <c r="O49" s="239"/>
      <c r="P49" s="239">
        <v>164699.5147261417</v>
      </c>
      <c r="Q49" s="219"/>
    </row>
    <row r="50" spans="1:17" s="244" customFormat="1" ht="14.5" x14ac:dyDescent="0.35">
      <c r="A50" s="236"/>
      <c r="B50" s="237"/>
      <c r="C50" s="245" t="s">
        <v>213</v>
      </c>
      <c r="D50" s="242">
        <v>177282645.38472611</v>
      </c>
      <c r="E50" s="242">
        <v>17295881.909999996</v>
      </c>
      <c r="F50" s="242">
        <f>F47+F48+F49</f>
        <v>513890.11</v>
      </c>
      <c r="G50" s="242">
        <v>0</v>
      </c>
      <c r="H50" s="242">
        <v>194064637.18472609</v>
      </c>
      <c r="I50" s="361"/>
      <c r="J50" s="242">
        <v>33862583.206426099</v>
      </c>
      <c r="K50" s="242">
        <v>6587330.6941303853</v>
      </c>
      <c r="L50" s="242">
        <v>132284.10999999999</v>
      </c>
      <c r="M50" s="242">
        <v>0</v>
      </c>
      <c r="N50" s="242">
        <v>0</v>
      </c>
      <c r="O50" s="243">
        <v>40317629.79055649</v>
      </c>
      <c r="P50" s="243">
        <v>153747007.39416969</v>
      </c>
      <c r="Q50" s="246"/>
    </row>
    <row r="51" spans="1:17" s="244" customFormat="1" ht="14.5" x14ac:dyDescent="0.35">
      <c r="A51" s="236"/>
      <c r="B51" s="237"/>
      <c r="C51" s="238"/>
      <c r="D51" s="239"/>
      <c r="E51" s="240"/>
      <c r="F51" s="240"/>
      <c r="G51" s="240"/>
      <c r="H51" s="239"/>
      <c r="I51" s="361"/>
      <c r="J51" s="239"/>
      <c r="K51" s="240"/>
      <c r="L51" s="240"/>
      <c r="M51" s="240"/>
      <c r="N51" s="240"/>
      <c r="O51" s="239"/>
      <c r="P51" s="239"/>
      <c r="Q51" s="219"/>
    </row>
    <row r="52" spans="1:17" s="244" customFormat="1" ht="14.5" x14ac:dyDescent="0.35">
      <c r="A52" s="236"/>
      <c r="B52" s="237">
        <v>2055</v>
      </c>
      <c r="C52" s="247" t="s">
        <v>214</v>
      </c>
      <c r="D52" s="239">
        <v>6856628.7500000009</v>
      </c>
      <c r="E52" s="240">
        <v>4742659.34</v>
      </c>
      <c r="F52" s="240">
        <v>6856629</v>
      </c>
      <c r="G52" s="240"/>
      <c r="H52" s="239">
        <v>4742659.09</v>
      </c>
      <c r="I52" s="361"/>
      <c r="J52" s="239">
        <v>0</v>
      </c>
      <c r="K52" s="240"/>
      <c r="L52" s="240"/>
      <c r="M52" s="240"/>
      <c r="N52" s="240"/>
      <c r="O52" s="239">
        <v>0</v>
      </c>
      <c r="P52" s="239">
        <v>4742659.09</v>
      </c>
      <c r="Q52" s="219"/>
    </row>
    <row r="53" spans="1:17" s="244" customFormat="1" ht="14.5" x14ac:dyDescent="0.35">
      <c r="A53" s="236"/>
      <c r="B53" s="237">
        <v>2055</v>
      </c>
      <c r="C53" s="238" t="s">
        <v>215</v>
      </c>
      <c r="D53" s="239">
        <v>357753.39</v>
      </c>
      <c r="E53" s="240">
        <v>455024.53</v>
      </c>
      <c r="F53" s="240">
        <v>357753.39</v>
      </c>
      <c r="G53" s="240"/>
      <c r="H53" s="239">
        <v>455024.53</v>
      </c>
      <c r="I53" s="361"/>
      <c r="J53" s="239">
        <v>0</v>
      </c>
      <c r="K53" s="240"/>
      <c r="L53" s="240"/>
      <c r="M53" s="240"/>
      <c r="N53" s="240"/>
      <c r="O53" s="239"/>
      <c r="P53" s="239">
        <v>455024.53</v>
      </c>
      <c r="Q53" s="219"/>
    </row>
    <row r="54" spans="1:17" s="244" customFormat="1" ht="14.5" x14ac:dyDescent="0.35">
      <c r="A54" s="236"/>
      <c r="B54" s="248"/>
      <c r="C54" s="245" t="s">
        <v>216</v>
      </c>
      <c r="D54" s="242">
        <v>184497027.52472609</v>
      </c>
      <c r="E54" s="242">
        <v>22493565.779999997</v>
      </c>
      <c r="F54" s="242">
        <f>F50+F52+F53</f>
        <v>7728272.5</v>
      </c>
      <c r="G54" s="242">
        <v>0</v>
      </c>
      <c r="H54" s="242">
        <v>199262320.80472609</v>
      </c>
      <c r="I54" s="361"/>
      <c r="J54" s="242">
        <v>33862583.206426099</v>
      </c>
      <c r="K54" s="242">
        <v>6587330.6941303853</v>
      </c>
      <c r="L54" s="242">
        <v>132284.10999999999</v>
      </c>
      <c r="M54" s="242">
        <v>0</v>
      </c>
      <c r="N54" s="242">
        <v>0</v>
      </c>
      <c r="O54" s="242">
        <v>40317629.79055649</v>
      </c>
      <c r="P54" s="242">
        <v>158944691.01416969</v>
      </c>
      <c r="Q54" s="219"/>
    </row>
    <row r="55" spans="1:17" s="244" customFormat="1" ht="14.5" x14ac:dyDescent="0.35">
      <c r="A55" s="230"/>
      <c r="B55" s="231"/>
      <c r="C55" s="223"/>
      <c r="D55" s="249"/>
      <c r="E55" s="249"/>
      <c r="F55" s="249"/>
      <c r="G55" s="249"/>
      <c r="H55" s="249"/>
      <c r="I55" s="223"/>
      <c r="J55" s="223"/>
      <c r="K55" s="223"/>
      <c r="L55" s="223"/>
      <c r="M55" s="223"/>
      <c r="N55" s="223"/>
      <c r="O55" s="223"/>
      <c r="P55" s="223"/>
      <c r="Q55" s="219"/>
    </row>
    <row r="56" spans="1:17" s="244" customFormat="1" ht="14.5" x14ac:dyDescent="0.35">
      <c r="A56" s="231"/>
      <c r="B56" s="231"/>
      <c r="C56" s="223"/>
      <c r="D56" s="250"/>
      <c r="E56" s="223"/>
      <c r="F56" s="223"/>
      <c r="G56" s="223"/>
      <c r="H56" s="223"/>
      <c r="I56" s="355" t="s">
        <v>217</v>
      </c>
      <c r="J56" s="355"/>
      <c r="K56" s="355"/>
      <c r="L56" s="223"/>
      <c r="M56" s="223"/>
      <c r="N56" s="223"/>
      <c r="O56" s="223"/>
      <c r="P56" s="223"/>
      <c r="Q56" s="219"/>
    </row>
    <row r="57" spans="1:17" s="244" customFormat="1" ht="14.5" x14ac:dyDescent="0.35">
      <c r="A57" s="231"/>
      <c r="B57" s="231"/>
      <c r="C57" s="249"/>
      <c r="D57" s="223"/>
      <c r="E57" s="223"/>
      <c r="F57" s="223"/>
      <c r="G57" s="223"/>
      <c r="H57" s="223"/>
      <c r="I57" s="355" t="s">
        <v>173</v>
      </c>
      <c r="J57" s="355"/>
      <c r="K57" s="251">
        <v>461914.28608333337</v>
      </c>
      <c r="L57" s="223"/>
      <c r="M57" s="223"/>
      <c r="N57" s="249"/>
      <c r="O57" s="231"/>
      <c r="P57" s="249"/>
      <c r="Q57" s="219"/>
    </row>
    <row r="58" spans="1:17" s="244" customFormat="1" ht="14.5" x14ac:dyDescent="0.35">
      <c r="A58" s="231"/>
      <c r="B58" s="231"/>
      <c r="C58" s="231"/>
      <c r="D58" s="223"/>
      <c r="E58" s="223"/>
      <c r="F58" s="223"/>
      <c r="G58" s="223"/>
      <c r="H58" s="223"/>
      <c r="I58" s="355" t="s">
        <v>218</v>
      </c>
      <c r="J58" s="355"/>
      <c r="K58" s="251">
        <v>88955.249007936523</v>
      </c>
      <c r="L58" s="223"/>
      <c r="M58" s="223"/>
      <c r="N58" s="249"/>
      <c r="O58" s="249"/>
      <c r="P58" s="249"/>
      <c r="Q58" s="219"/>
    </row>
    <row r="59" spans="1:17" s="244" customFormat="1" ht="15" thickBot="1" x14ac:dyDescent="0.4">
      <c r="A59" s="231"/>
      <c r="B59" s="231"/>
      <c r="C59" s="249"/>
      <c r="D59" s="223"/>
      <c r="E59" s="223"/>
      <c r="F59" s="223"/>
      <c r="G59" s="223"/>
      <c r="H59" s="223"/>
      <c r="I59" s="355" t="s">
        <v>174</v>
      </c>
      <c r="J59" s="355"/>
      <c r="K59" s="252">
        <v>6036461.1590391155</v>
      </c>
      <c r="L59" s="223"/>
      <c r="M59" s="223"/>
      <c r="N59" s="249"/>
      <c r="O59" s="249"/>
      <c r="P59" s="249"/>
      <c r="Q59" s="219"/>
    </row>
    <row r="60" spans="1:17" s="244" customFormat="1" ht="15" thickTop="1" x14ac:dyDescent="0.35">
      <c r="A60" s="253" t="s">
        <v>219</v>
      </c>
      <c r="B60" s="254"/>
      <c r="C60" s="254"/>
      <c r="D60" s="249"/>
      <c r="E60" s="223"/>
      <c r="F60" s="249"/>
      <c r="G60" s="249"/>
      <c r="H60" s="249"/>
      <c r="I60" s="223"/>
      <c r="J60" s="223"/>
      <c r="K60" s="255"/>
      <c r="L60" s="223"/>
      <c r="M60" s="223"/>
      <c r="N60" s="249"/>
      <c r="O60" s="249"/>
      <c r="P60" s="249"/>
      <c r="Q60" s="219"/>
    </row>
    <row r="61" spans="1:17" s="244" customFormat="1" ht="14.5" x14ac:dyDescent="0.35">
      <c r="A61" s="231"/>
      <c r="B61" s="231"/>
      <c r="C61" s="223"/>
      <c r="D61" s="249"/>
      <c r="E61" s="249"/>
      <c r="F61" s="249"/>
      <c r="G61" s="249"/>
      <c r="H61" s="223"/>
      <c r="I61" s="223"/>
      <c r="J61" s="223"/>
      <c r="K61" s="223"/>
      <c r="L61" s="223"/>
      <c r="M61" s="223"/>
      <c r="N61" s="223"/>
      <c r="O61" s="223"/>
      <c r="P61" s="223"/>
      <c r="Q61" s="219"/>
    </row>
    <row r="62" spans="1:17" s="244" customFormat="1" ht="14.5" x14ac:dyDescent="0.35">
      <c r="A62" s="231"/>
      <c r="B62" s="237">
        <v>1611</v>
      </c>
      <c r="C62" s="238" t="s">
        <v>88</v>
      </c>
      <c r="D62" s="239">
        <v>1216200.747107438</v>
      </c>
      <c r="E62" s="240">
        <v>77177.100000000006</v>
      </c>
      <c r="F62" s="240"/>
      <c r="G62" s="240"/>
      <c r="H62" s="239">
        <v>1293377.8471074381</v>
      </c>
      <c r="I62" s="239"/>
      <c r="J62" s="239">
        <v>409056.90784297558</v>
      </c>
      <c r="K62" s="240">
        <v>243240.14942148759</v>
      </c>
      <c r="L62" s="240"/>
      <c r="M62" s="240"/>
      <c r="N62" s="239"/>
      <c r="O62" s="239">
        <v>652297.05726446316</v>
      </c>
      <c r="P62" s="239">
        <v>641080.78984297498</v>
      </c>
      <c r="Q62" s="219"/>
    </row>
    <row r="63" spans="1:17" s="244" customFormat="1" ht="14.5" x14ac:dyDescent="0.35">
      <c r="A63" s="230"/>
      <c r="B63" s="231"/>
      <c r="C63" s="220"/>
      <c r="D63" s="221"/>
      <c r="E63" s="221"/>
      <c r="F63" s="221"/>
      <c r="G63" s="221"/>
      <c r="H63" s="249"/>
      <c r="I63" s="223"/>
      <c r="J63" s="223"/>
      <c r="K63" s="223"/>
      <c r="L63" s="223"/>
      <c r="M63" s="223"/>
      <c r="N63" s="223"/>
      <c r="O63" s="220"/>
      <c r="P63" s="220"/>
      <c r="Q63" s="219"/>
    </row>
    <row r="64" spans="1:17" ht="14.5" hidden="1" x14ac:dyDescent="0.35">
      <c r="E64" s="256" t="s">
        <v>220</v>
      </c>
      <c r="F64" s="257"/>
      <c r="G64" s="258"/>
      <c r="H64" s="259"/>
      <c r="J64" s="220"/>
      <c r="L64" s="256" t="s">
        <v>221</v>
      </c>
      <c r="M64" s="257"/>
      <c r="N64" s="258"/>
      <c r="O64" s="259"/>
    </row>
    <row r="65" spans="5:15" hidden="1" x14ac:dyDescent="0.25">
      <c r="H65" s="223">
        <v>199262320.80472609</v>
      </c>
      <c r="O65" s="223">
        <v>40317629.79055649</v>
      </c>
    </row>
    <row r="66" spans="5:15" hidden="1" x14ac:dyDescent="0.25">
      <c r="E66" s="260" t="s">
        <v>222</v>
      </c>
      <c r="H66" s="223">
        <v>1293377.8471074381</v>
      </c>
      <c r="L66" s="223" t="s">
        <v>222</v>
      </c>
      <c r="O66" s="223">
        <v>652297.05726446316</v>
      </c>
    </row>
    <row r="67" spans="5:15" hidden="1" x14ac:dyDescent="0.25">
      <c r="E67" s="260" t="s">
        <v>223</v>
      </c>
      <c r="H67" s="223">
        <v>-600654</v>
      </c>
      <c r="L67" s="223" t="s">
        <v>223</v>
      </c>
      <c r="O67" s="223">
        <v>-258992</v>
      </c>
    </row>
    <row r="68" spans="5:15" hidden="1" x14ac:dyDescent="0.25">
      <c r="E68" s="260" t="s">
        <v>224</v>
      </c>
      <c r="H68" s="261">
        <v>199955044.65183353</v>
      </c>
      <c r="L68" s="260" t="s">
        <v>224</v>
      </c>
      <c r="O68" s="261">
        <v>40710934.847820953</v>
      </c>
    </row>
    <row r="69" spans="5:15" hidden="1" x14ac:dyDescent="0.25">
      <c r="E69" s="260" t="s">
        <v>225</v>
      </c>
      <c r="H69" s="223">
        <v>-25336042.049157254</v>
      </c>
      <c r="J69" s="223" t="s">
        <v>226</v>
      </c>
      <c r="L69" s="260" t="s">
        <v>227</v>
      </c>
      <c r="O69" s="223">
        <v>-2644677.2484766017</v>
      </c>
    </row>
    <row r="70" spans="5:15" ht="13" hidden="1" thickBot="1" x14ac:dyDescent="0.3">
      <c r="E70" s="223" t="s">
        <v>228</v>
      </c>
      <c r="H70" s="262">
        <v>174619002.60267627</v>
      </c>
      <c r="L70" s="223" t="s">
        <v>229</v>
      </c>
      <c r="O70" s="262">
        <v>38066257.59934435</v>
      </c>
    </row>
    <row r="71" spans="5:15" hidden="1" x14ac:dyDescent="0.25"/>
    <row r="72" spans="5:15" ht="13" hidden="1" x14ac:dyDescent="0.3">
      <c r="E72" s="256" t="s">
        <v>230</v>
      </c>
      <c r="F72" s="232"/>
    </row>
    <row r="73" spans="5:15" hidden="1" x14ac:dyDescent="0.25"/>
    <row r="74" spans="5:15" hidden="1" x14ac:dyDescent="0.25">
      <c r="E74" s="223" t="s">
        <v>231</v>
      </c>
      <c r="H74" s="223">
        <v>22493565.779999997</v>
      </c>
    </row>
    <row r="75" spans="5:15" hidden="1" x14ac:dyDescent="0.25">
      <c r="E75" s="223" t="s">
        <v>232</v>
      </c>
      <c r="H75" s="223">
        <v>-6856629</v>
      </c>
    </row>
    <row r="76" spans="5:15" hidden="1" x14ac:dyDescent="0.25">
      <c r="E76" s="223" t="s">
        <v>233</v>
      </c>
      <c r="H76" s="223">
        <v>77177.100000000006</v>
      </c>
    </row>
    <row r="77" spans="5:15" hidden="1" x14ac:dyDescent="0.25">
      <c r="E77" s="223" t="s">
        <v>234</v>
      </c>
      <c r="H77" s="261">
        <v>15714113.879999997</v>
      </c>
    </row>
    <row r="78" spans="5:15" hidden="1" x14ac:dyDescent="0.25">
      <c r="E78" s="223" t="s">
        <v>235</v>
      </c>
      <c r="H78" s="223">
        <v>-3147999.9984541219</v>
      </c>
    </row>
    <row r="79" spans="5:15" ht="13" hidden="1" thickBot="1" x14ac:dyDescent="0.3">
      <c r="E79" s="223" t="s">
        <v>236</v>
      </c>
      <c r="H79" s="262">
        <v>12566113.881545875</v>
      </c>
      <c r="J79" s="223">
        <v>12566113.881545875</v>
      </c>
    </row>
    <row r="80" spans="5:15" hidden="1" x14ac:dyDescent="0.25">
      <c r="J80" s="223">
        <v>-10072686</v>
      </c>
    </row>
    <row r="81" spans="2:16" hidden="1" x14ac:dyDescent="0.25">
      <c r="H81" s="223">
        <v>12566.113881545874</v>
      </c>
      <c r="J81" s="223">
        <v>2493427.8815458752</v>
      </c>
    </row>
    <row r="82" spans="2:16" hidden="1" x14ac:dyDescent="0.25">
      <c r="H82" s="223">
        <v>-164.7</v>
      </c>
    </row>
    <row r="83" spans="2:16" hidden="1" x14ac:dyDescent="0.25">
      <c r="H83" s="261">
        <v>12401.413881545874</v>
      </c>
    </row>
    <row r="84" spans="2:16" hidden="1" x14ac:dyDescent="0.25">
      <c r="F84" s="223" t="s">
        <v>237</v>
      </c>
      <c r="H84" s="223">
        <v>10034</v>
      </c>
    </row>
    <row r="85" spans="2:16" ht="13" hidden="1" thickBot="1" x14ac:dyDescent="0.3">
      <c r="H85" s="262">
        <v>2367.4138815458737</v>
      </c>
    </row>
    <row r="86" spans="2:16" hidden="1" x14ac:dyDescent="0.25"/>
    <row r="87" spans="2:16" hidden="1" x14ac:dyDescent="0.25"/>
    <row r="88" spans="2:16" x14ac:dyDescent="0.25">
      <c r="J88" s="223" t="s">
        <v>238</v>
      </c>
      <c r="K88" s="223">
        <v>6279701.3084606035</v>
      </c>
    </row>
    <row r="89" spans="2:16" x14ac:dyDescent="0.25">
      <c r="J89" s="223" t="s">
        <v>239</v>
      </c>
      <c r="K89" s="223">
        <v>6280338.2400000002</v>
      </c>
    </row>
    <row r="91" spans="2:16" ht="13" thickBot="1" x14ac:dyDescent="0.3">
      <c r="J91" s="223" t="s">
        <v>240</v>
      </c>
      <c r="K91" s="262">
        <v>-636.9315393967554</v>
      </c>
    </row>
    <row r="92" spans="2:16" ht="13" thickTop="1" x14ac:dyDescent="0.25">
      <c r="B92" s="265"/>
      <c r="C92" s="266" t="s">
        <v>245</v>
      </c>
      <c r="D92" s="266">
        <v>-1150269.54</v>
      </c>
      <c r="E92" s="266">
        <f>H92-D92</f>
        <v>-216223.35000000009</v>
      </c>
      <c r="F92" s="266"/>
      <c r="G92" s="266"/>
      <c r="H92" s="267">
        <v>-1366492.8900000001</v>
      </c>
      <c r="J92" s="266">
        <v>-78656.49519999999</v>
      </c>
      <c r="K92" s="266">
        <f>O92-J92</f>
        <v>-27298.972367797876</v>
      </c>
      <c r="L92" s="266"/>
      <c r="M92" s="266"/>
      <c r="N92" s="266"/>
      <c r="O92" s="267">
        <v>-105955.46756779787</v>
      </c>
      <c r="P92" s="223">
        <f>H92-O92</f>
        <v>-1260537.4224322024</v>
      </c>
    </row>
    <row r="93" spans="2:16" x14ac:dyDescent="0.25">
      <c r="B93" s="265"/>
      <c r="C93" s="266" t="s">
        <v>246</v>
      </c>
      <c r="D93" s="266">
        <v>-567387.46</v>
      </c>
      <c r="E93" s="266">
        <f t="shared" ref="E93:E102" si="0">H93-D93</f>
        <v>-41690.849999999977</v>
      </c>
      <c r="F93" s="266"/>
      <c r="G93" s="266"/>
      <c r="H93" s="267">
        <v>-609078.30999999994</v>
      </c>
      <c r="J93" s="266">
        <v>-40594.724385545749</v>
      </c>
      <c r="K93" s="266">
        <f t="shared" ref="K93:K102" si="1">O93-J93</f>
        <v>-11018.739898922395</v>
      </c>
      <c r="L93" s="266"/>
      <c r="M93" s="266"/>
      <c r="N93" s="266"/>
      <c r="O93" s="267">
        <v>-51613.464284468144</v>
      </c>
      <c r="P93" s="223">
        <f t="shared" ref="P93:P104" si="2">H93-O93</f>
        <v>-557464.84571553185</v>
      </c>
    </row>
    <row r="94" spans="2:16" x14ac:dyDescent="0.25">
      <c r="B94" s="265"/>
      <c r="C94" s="266" t="s">
        <v>247</v>
      </c>
      <c r="D94" s="266">
        <v>-9493627.2800000012</v>
      </c>
      <c r="E94" s="266">
        <f t="shared" si="0"/>
        <v>-1458634.1999999993</v>
      </c>
      <c r="F94" s="266"/>
      <c r="G94" s="266"/>
      <c r="H94" s="267">
        <v>-10952261.48</v>
      </c>
      <c r="J94" s="266">
        <v>-767144.53138915612</v>
      </c>
      <c r="K94" s="266">
        <f t="shared" si="1"/>
        <v>-253971.95586300141</v>
      </c>
      <c r="L94" s="266"/>
      <c r="M94" s="266"/>
      <c r="N94" s="266"/>
      <c r="O94" s="267">
        <v>-1021116.4872521575</v>
      </c>
      <c r="P94" s="223">
        <f t="shared" si="2"/>
        <v>-9931144.9927478433</v>
      </c>
    </row>
    <row r="95" spans="2:16" x14ac:dyDescent="0.25">
      <c r="B95" s="265"/>
      <c r="C95" s="266" t="s">
        <v>248</v>
      </c>
      <c r="D95" s="266">
        <v>-7315104.5899999999</v>
      </c>
      <c r="E95" s="266">
        <f t="shared" si="0"/>
        <v>-1101138.5500000007</v>
      </c>
      <c r="F95" s="266"/>
      <c r="G95" s="266"/>
      <c r="H95" s="267">
        <v>-8416243.1400000006</v>
      </c>
      <c r="J95" s="266">
        <v>-619509.48822191847</v>
      </c>
      <c r="K95" s="266">
        <f t="shared" si="1"/>
        <v>-231787.05946440774</v>
      </c>
      <c r="L95" s="266"/>
      <c r="M95" s="266"/>
      <c r="N95" s="266"/>
      <c r="O95" s="267">
        <v>-851296.5476863262</v>
      </c>
      <c r="P95" s="223">
        <f t="shared" si="2"/>
        <v>-7564946.5923136743</v>
      </c>
    </row>
    <row r="96" spans="2:16" x14ac:dyDescent="0.25">
      <c r="B96" s="265"/>
      <c r="C96" s="266" t="s">
        <v>249</v>
      </c>
      <c r="D96" s="266">
        <v>-122977.12000000002</v>
      </c>
      <c r="E96" s="266">
        <f t="shared" si="0"/>
        <v>-6234.4499999999971</v>
      </c>
      <c r="F96" s="266"/>
      <c r="G96" s="266"/>
      <c r="H96" s="267">
        <v>-129211.57000000002</v>
      </c>
      <c r="J96" s="266">
        <v>-11811.457249999999</v>
      </c>
      <c r="K96" s="266">
        <f t="shared" si="1"/>
        <v>-3230.2892499999998</v>
      </c>
      <c r="L96" s="266"/>
      <c r="M96" s="266"/>
      <c r="N96" s="266"/>
      <c r="O96" s="267">
        <v>-15041.746499999999</v>
      </c>
      <c r="P96" s="223">
        <f t="shared" si="2"/>
        <v>-114169.82350000003</v>
      </c>
    </row>
    <row r="97" spans="1:16" x14ac:dyDescent="0.25">
      <c r="B97" s="265"/>
      <c r="C97" s="266" t="s">
        <v>250</v>
      </c>
      <c r="D97" s="266">
        <v>-655591.3600000001</v>
      </c>
      <c r="E97" s="266">
        <f t="shared" si="0"/>
        <v>-129122.43999999994</v>
      </c>
      <c r="F97" s="266"/>
      <c r="G97" s="266"/>
      <c r="H97" s="267">
        <v>-784713.8</v>
      </c>
      <c r="J97" s="266">
        <v>-54679.166594312061</v>
      </c>
      <c r="K97" s="266">
        <f t="shared" si="1"/>
        <v>-19208.326533964326</v>
      </c>
      <c r="L97" s="266"/>
      <c r="M97" s="266"/>
      <c r="N97" s="266"/>
      <c r="O97" s="267">
        <v>-73887.493128276386</v>
      </c>
      <c r="P97" s="223">
        <f t="shared" si="2"/>
        <v>-710826.30687172362</v>
      </c>
    </row>
    <row r="98" spans="1:16" x14ac:dyDescent="0.25">
      <c r="B98" s="265"/>
      <c r="C98" s="266" t="s">
        <v>251</v>
      </c>
      <c r="D98" s="266">
        <v>0</v>
      </c>
      <c r="E98" s="266">
        <f t="shared" si="0"/>
        <v>0</v>
      </c>
      <c r="F98" s="266"/>
      <c r="G98" s="266"/>
      <c r="H98" s="267">
        <v>0</v>
      </c>
      <c r="J98" s="266">
        <v>0</v>
      </c>
      <c r="K98" s="266">
        <f t="shared" si="1"/>
        <v>0</v>
      </c>
      <c r="L98" s="266"/>
      <c r="M98" s="266"/>
      <c r="N98" s="266"/>
      <c r="O98" s="267">
        <v>0</v>
      </c>
      <c r="P98" s="223">
        <f t="shared" si="2"/>
        <v>0</v>
      </c>
    </row>
    <row r="99" spans="1:16" x14ac:dyDescent="0.25">
      <c r="B99" s="265"/>
      <c r="C99" s="266" t="s">
        <v>252</v>
      </c>
      <c r="D99" s="266">
        <v>-891969.34</v>
      </c>
      <c r="E99" s="266">
        <f t="shared" si="0"/>
        <v>-108487.83999999997</v>
      </c>
      <c r="F99" s="266"/>
      <c r="G99" s="266"/>
      <c r="H99" s="267">
        <v>-1000457.1799999999</v>
      </c>
      <c r="J99" s="266">
        <v>-113606.379</v>
      </c>
      <c r="K99" s="266">
        <f t="shared" si="1"/>
        <v>-33348.57266666666</v>
      </c>
      <c r="L99" s="266"/>
      <c r="M99" s="266"/>
      <c r="N99" s="266"/>
      <c r="O99" s="267">
        <v>-146954.95166666666</v>
      </c>
      <c r="P99" s="223">
        <f t="shared" si="2"/>
        <v>-853502.22833333327</v>
      </c>
    </row>
    <row r="100" spans="1:16" x14ac:dyDescent="0.25">
      <c r="B100" s="265"/>
      <c r="C100" s="266" t="s">
        <v>253</v>
      </c>
      <c r="D100" s="266">
        <v>-65286.13</v>
      </c>
      <c r="E100" s="266">
        <f t="shared" si="0"/>
        <v>-4460.8299999999945</v>
      </c>
      <c r="F100" s="266"/>
      <c r="G100" s="266"/>
      <c r="H100" s="267">
        <v>-69746.959999999992</v>
      </c>
      <c r="J100" s="266">
        <v>-5443.2501666666667</v>
      </c>
      <c r="K100" s="266">
        <f t="shared" si="1"/>
        <v>-3237.3033333333333</v>
      </c>
      <c r="L100" s="266"/>
      <c r="M100" s="266"/>
      <c r="N100" s="266"/>
      <c r="O100" s="267">
        <v>-8680.5535</v>
      </c>
      <c r="P100" s="223">
        <f t="shared" si="2"/>
        <v>-61066.40649999999</v>
      </c>
    </row>
    <row r="101" spans="1:16" x14ac:dyDescent="0.25">
      <c r="B101" s="265"/>
      <c r="C101" s="266" t="s">
        <v>74</v>
      </c>
      <c r="D101" s="266">
        <v>-104708.84</v>
      </c>
      <c r="E101" s="266">
        <f t="shared" si="0"/>
        <v>0</v>
      </c>
      <c r="F101" s="266"/>
      <c r="G101" s="266"/>
      <c r="H101" s="267">
        <v>-104708.84</v>
      </c>
      <c r="J101" s="266">
        <v>-11769.71227083393</v>
      </c>
      <c r="K101" s="266">
        <f t="shared" si="1"/>
        <v>-11251.312270833929</v>
      </c>
      <c r="L101" s="266"/>
      <c r="M101" s="266"/>
      <c r="N101" s="266"/>
      <c r="O101" s="267">
        <v>-23021.024541667859</v>
      </c>
      <c r="P101" s="223">
        <f t="shared" si="2"/>
        <v>-81687.81545833213</v>
      </c>
    </row>
    <row r="102" spans="1:16" x14ac:dyDescent="0.25">
      <c r="B102" s="265"/>
      <c r="C102" s="266" t="s">
        <v>254</v>
      </c>
      <c r="D102" s="266">
        <v>-1604980.82</v>
      </c>
      <c r="E102" s="266">
        <f t="shared" si="0"/>
        <v>0</v>
      </c>
      <c r="F102" s="266"/>
      <c r="G102" s="266"/>
      <c r="H102" s="267">
        <v>-1604980.82</v>
      </c>
      <c r="J102" s="266">
        <v>-230530.99138299993</v>
      </c>
      <c r="K102" s="266">
        <f t="shared" si="1"/>
        <v>-37918.144298107713</v>
      </c>
      <c r="L102" s="266"/>
      <c r="M102" s="266"/>
      <c r="N102" s="266"/>
      <c r="O102" s="267">
        <v>-268449.13568110764</v>
      </c>
      <c r="P102" s="223">
        <f t="shared" si="2"/>
        <v>-1336531.6843188924</v>
      </c>
    </row>
    <row r="103" spans="1:16" x14ac:dyDescent="0.25">
      <c r="B103" s="265"/>
      <c r="C103" s="266"/>
      <c r="D103" s="266"/>
      <c r="E103" s="266"/>
      <c r="F103" s="266"/>
      <c r="G103" s="266"/>
      <c r="H103" s="267"/>
      <c r="J103" s="266"/>
      <c r="K103" s="266"/>
      <c r="L103" s="266"/>
      <c r="M103" s="266"/>
      <c r="N103" s="266"/>
      <c r="O103" s="267"/>
      <c r="P103" s="223">
        <f t="shared" si="2"/>
        <v>0</v>
      </c>
    </row>
    <row r="104" spans="1:16" x14ac:dyDescent="0.25">
      <c r="B104" s="265"/>
      <c r="C104" s="266"/>
      <c r="D104" s="266"/>
      <c r="E104" s="266"/>
      <c r="F104" s="266"/>
      <c r="G104" s="266"/>
      <c r="H104" s="267"/>
      <c r="J104" s="266"/>
      <c r="K104" s="266"/>
      <c r="L104" s="266"/>
      <c r="M104" s="266"/>
      <c r="N104" s="266"/>
      <c r="O104" s="267"/>
      <c r="P104" s="223">
        <f t="shared" si="2"/>
        <v>0</v>
      </c>
    </row>
    <row r="105" spans="1:16" x14ac:dyDescent="0.25">
      <c r="D105" s="223">
        <f>SUM(D92:D104)</f>
        <v>-21971902.48</v>
      </c>
      <c r="E105" s="223">
        <f>SUM(E92:E104)</f>
        <v>-3065992.5100000002</v>
      </c>
      <c r="H105" s="223">
        <f>SUM(H92:H104)</f>
        <v>-25037894.990000002</v>
      </c>
      <c r="J105" s="223">
        <f>SUM(J92:J104)</f>
        <v>-1933746.1958614332</v>
      </c>
      <c r="K105" s="223">
        <f>SUM(K92:K104)</f>
        <v>-632270.67594703543</v>
      </c>
      <c r="O105" s="223">
        <f>SUM(O92:O104)</f>
        <v>-2566016.8718084679</v>
      </c>
      <c r="P105" s="223">
        <f>SUM(P92:P104)</f>
        <v>-22471878.118191533</v>
      </c>
    </row>
    <row r="107" spans="1:16" s="223" customFormat="1" ht="13.5" thickBot="1" x14ac:dyDescent="0.35">
      <c r="A107" s="230"/>
      <c r="B107" s="329"/>
      <c r="C107" s="330"/>
      <c r="D107" s="330">
        <f>D105+D62+D54</f>
        <v>163741325.79183352</v>
      </c>
      <c r="E107" s="330">
        <f t="shared" ref="E107:P107" si="3">E105+E62+E54</f>
        <v>19504750.369999997</v>
      </c>
      <c r="F107" s="330">
        <f t="shared" si="3"/>
        <v>7728272.5</v>
      </c>
      <c r="G107" s="330">
        <f t="shared" si="3"/>
        <v>0</v>
      </c>
      <c r="H107" s="330">
        <f t="shared" si="3"/>
        <v>175517803.66183352</v>
      </c>
      <c r="I107" s="330">
        <f t="shared" si="3"/>
        <v>0</v>
      </c>
      <c r="J107" s="330">
        <f t="shared" si="3"/>
        <v>32337893.918407641</v>
      </c>
      <c r="K107" s="330">
        <f t="shared" si="3"/>
        <v>6198300.1676048376</v>
      </c>
      <c r="L107" s="330">
        <f t="shared" si="3"/>
        <v>132284.10999999999</v>
      </c>
      <c r="M107" s="330">
        <f t="shared" si="3"/>
        <v>0</v>
      </c>
      <c r="N107" s="330">
        <f t="shared" si="3"/>
        <v>0</v>
      </c>
      <c r="O107" s="330">
        <f t="shared" si="3"/>
        <v>38403909.976012483</v>
      </c>
      <c r="P107" s="330">
        <f t="shared" si="3"/>
        <v>137113893.68582115</v>
      </c>
    </row>
    <row r="108" spans="1:16" ht="13" thickTop="1" x14ac:dyDescent="0.25"/>
  </sheetData>
  <mergeCells count="26">
    <mergeCell ref="D6:H6"/>
    <mergeCell ref="J6:O6"/>
    <mergeCell ref="A1:P1"/>
    <mergeCell ref="A2:P2"/>
    <mergeCell ref="A3:C3"/>
    <mergeCell ref="A4:C4"/>
    <mergeCell ref="A5:C5"/>
    <mergeCell ref="A8:A9"/>
    <mergeCell ref="B8:B9"/>
    <mergeCell ref="C8:C9"/>
    <mergeCell ref="D8:D9"/>
    <mergeCell ref="E8:E9"/>
    <mergeCell ref="L8:L9"/>
    <mergeCell ref="O8:O9"/>
    <mergeCell ref="P8:P9"/>
    <mergeCell ref="I56:K56"/>
    <mergeCell ref="D7:H7"/>
    <mergeCell ref="J7:O7"/>
    <mergeCell ref="F8:F9"/>
    <mergeCell ref="H8:H9"/>
    <mergeCell ref="I8:I54"/>
    <mergeCell ref="I57:J57"/>
    <mergeCell ref="I58:J58"/>
    <mergeCell ref="I59:J59"/>
    <mergeCell ref="J8:J9"/>
    <mergeCell ref="K8:K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713929-DF5B-47EA-A1EF-814EF6700656}"/>
</file>

<file path=customXml/itemProps2.xml><?xml version="1.0" encoding="utf-8"?>
<ds:datastoreItem xmlns:ds="http://schemas.openxmlformats.org/officeDocument/2006/customXml" ds:itemID="{8989E563-00FA-4993-AC26-6CD3C0B58F34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8a46b197-c0a1-4f21-9a6b-51f5ee863a99"/>
    <ds:schemaRef ds:uri="41e39310-30fa-442b-828a-d033d9a68cd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28026E4-35FD-4086-BB38-E44DDCCA17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Reconciliation</vt:lpstr>
      <vt:lpstr>Guelph 2019</vt:lpstr>
      <vt:lpstr>Guelph (2018 Year-end)</vt:lpstr>
      <vt:lpstr>Guelph (2017 Year-end)</vt:lpstr>
      <vt:lpstr>Guelph (2016 Year-End)</vt:lpstr>
      <vt:lpstr>'Guelph (2017 Year-end)'!Print_Area</vt:lpstr>
      <vt:lpstr>'Guelph (2018 Year-end)'!Print_Titles</vt:lpstr>
    </vt:vector>
  </TitlesOfParts>
  <Company>Alectra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Irwin</dc:creator>
  <cp:lastModifiedBy>Edlira Gjevori</cp:lastModifiedBy>
  <dcterms:created xsi:type="dcterms:W3CDTF">2026-02-05T18:37:35Z</dcterms:created>
  <dcterms:modified xsi:type="dcterms:W3CDTF">2026-02-24T21:04:49Z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