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lectra.sharepoint.com/sites/OnePlan/CSAR Business Unit Collaboration/Alectra Interrogatories 2027 Rate application/"/>
    </mc:Choice>
  </mc:AlternateContent>
  <xr:revisionPtr revIDLastSave="149" documentId="13_ncr:1_{3FA9E451-B581-427B-8487-909C163239E2}" xr6:coauthVersionLast="47" xr6:coauthVersionMax="47" xr10:uidLastSave="{750B2ECC-B9E7-4A9D-B961-2F5C7A64B6B7}"/>
  <bookViews>
    <workbookView xWindow="-28910" yWindow="1780" windowWidth="29020" windowHeight="15820" tabRatio="839" xr2:uid="{02953D4E-A9DF-474C-BCAF-4CF6B8DD87A8}"/>
  </bookViews>
  <sheets>
    <sheet name="Reconciliation" sheetId="35" r:id="rId1"/>
    <sheet name="Opening balance" sheetId="36" r:id="rId2"/>
    <sheet name="Guelph Hydro" sheetId="46" r:id="rId3"/>
    <sheet name="Componentization" sheetId="47" r:id="rId4"/>
    <sheet name="Components (WA)" sheetId="45" r:id="rId5"/>
  </sheets>
  <definedNames>
    <definedName name="\0">#REF!</definedName>
    <definedName name="\A">#REF!</definedName>
    <definedName name="\b">#REF!</definedName>
    <definedName name="\M">#REF!</definedName>
    <definedName name="\P">#REF!</definedName>
    <definedName name="\S">#REF!</definedName>
    <definedName name="\Z">#REF!</definedName>
    <definedName name="___________N4">#REF!</definedName>
    <definedName name="___________N6">#REF!</definedName>
    <definedName name="_______ACT995">#REF!</definedName>
    <definedName name="_______N4">#REF!</definedName>
    <definedName name="_______N6">#REF!</definedName>
    <definedName name="_______SUM1">#N/A</definedName>
    <definedName name="_______SUM2">#REF!</definedName>
    <definedName name="_______SUM3">#REF!</definedName>
    <definedName name="______ACT995">#REF!</definedName>
    <definedName name="______SUM1">#N/A</definedName>
    <definedName name="______SUM2">#REF!</definedName>
    <definedName name="______SUM3">#REF!</definedName>
    <definedName name="______yo11121">#REF!</definedName>
    <definedName name="_____ACT995">#REF!</definedName>
    <definedName name="_____N4">#REF!</definedName>
    <definedName name="_____N6">#REF!</definedName>
    <definedName name="_____SUM1">#N/A</definedName>
    <definedName name="_____SUM2">#REF!</definedName>
    <definedName name="_____SUM3">#REF!</definedName>
    <definedName name="_____yo11121">#REF!</definedName>
    <definedName name="____ACT995">#REF!</definedName>
    <definedName name="____N4">#REF!</definedName>
    <definedName name="____N6">#REF!</definedName>
    <definedName name="____SUM1">#N/A</definedName>
    <definedName name="____SUM2">#REF!</definedName>
    <definedName name="____SUM3">#REF!</definedName>
    <definedName name="____yo11121">#REF!</definedName>
    <definedName name="___ACT995">#REF!</definedName>
    <definedName name="___fin1" localSheetId="4" hidden="1">{#N/A,#N/A,TRUE,"UKUPNO";#N/A,#N/A,TRUE,"PLASMAN";#N/A,#N/A,TRUE,"REKAP"}</definedName>
    <definedName name="___fin1" hidden="1">{#N/A,#N/A,TRUE,"UKUPNO";#N/A,#N/A,TRUE,"PLASMAN";#N/A,#N/A,TRUE,"REKAP"}</definedName>
    <definedName name="___HKJ1" localSheetId="4" hidden="1">{#N/A,#N/A,TRUE,"UKUPNO";#N/A,#N/A,TRUE,"PLASMAN";#N/A,#N/A,TRUE,"REKAP"}</definedName>
    <definedName name="___HKJ1" hidden="1">{#N/A,#N/A,TRUE,"UKUPNO";#N/A,#N/A,TRUE,"PLASMAN";#N/A,#N/A,TRUE,"REKAP"}</definedName>
    <definedName name="___HR1" localSheetId="4" hidden="1">{#N/A,#N/A,TRUE,"UKUPNO";#N/A,#N/A,TRUE,"PLASMAN";#N/A,#N/A,TRUE,"REKAP"}</definedName>
    <definedName name="___HR1" hidden="1">{#N/A,#N/A,TRUE,"UKUPNO";#N/A,#N/A,TRUE,"PLASMAN";#N/A,#N/A,TRUE,"REKAP"}</definedName>
    <definedName name="___K1" localSheetId="4" hidden="1">{#N/A,#N/A,TRUE,"UKUPNO";#N/A,#N/A,TRUE,"PLASMAN";#N/A,#N/A,TRUE,"REKAP"}</definedName>
    <definedName name="___K1" hidden="1">{#N/A,#N/A,TRUE,"UKUPNO";#N/A,#N/A,TRUE,"PLASMAN";#N/A,#N/A,TRUE,"REKAP"}</definedName>
    <definedName name="___KO1" localSheetId="4" hidden="1">{#N/A,#N/A,TRUE,"UKUPNO";#N/A,#N/A,TRUE,"PLASMAN";#N/A,#N/A,TRUE,"REKAP"}</definedName>
    <definedName name="___KO1" hidden="1">{#N/A,#N/A,TRUE,"UKUPNO";#N/A,#N/A,TRUE,"PLASMAN";#N/A,#N/A,TRUE,"REKAP"}</definedName>
    <definedName name="___N4">#REF!</definedName>
    <definedName name="___N6">#REF!</definedName>
    <definedName name="___SE1" localSheetId="4" hidden="1">{#N/A,#N/A,FALSE,"Aging Summary";#N/A,#N/A,FALSE,"Ratio Analysis";#N/A,#N/A,FALSE,"Test 120 Day Accts";#N/A,#N/A,FALSE,"Tickmarks"}</definedName>
    <definedName name="___SE1" hidden="1">{#N/A,#N/A,FALSE,"Aging Summary";#N/A,#N/A,FALSE,"Ratio Analysis";#N/A,#N/A,FALSE,"Test 120 Day Accts";#N/A,#N/A,FALSE,"Tickmarks"}</definedName>
    <definedName name="___SUM1">#N/A</definedName>
    <definedName name="___SUM2">#REF!</definedName>
    <definedName name="___SUM3">#REF!</definedName>
    <definedName name="___w1" localSheetId="4" hidden="1">{#N/A,#N/A,TRUE,"UKUPNO";#N/A,#N/A,TRUE,"PLASMAN";#N/A,#N/A,TRUE,"REKAP"}</definedName>
    <definedName name="___w1" hidden="1">{#N/A,#N/A,TRUE,"UKUPNO";#N/A,#N/A,TRUE,"PLASMAN";#N/A,#N/A,TRUE,"REKAP"}</definedName>
    <definedName name="___yo11121">#REF!</definedName>
    <definedName name="___z1" localSheetId="4" hidden="1">{#N/A,#N/A,TRUE,"UKUPNO";#N/A,#N/A,TRUE,"PLASMAN";#N/A,#N/A,TRUE,"REKAP"}</definedName>
    <definedName name="___z1" hidden="1">{#N/A,#N/A,TRUE,"UKUPNO";#N/A,#N/A,TRUE,"PLASMAN";#N/A,#N/A,TRUE,"REKAP"}</definedName>
    <definedName name="__123Graph_A" hidden="1">#REF!</definedName>
    <definedName name="__123Graph_ATRAIN" hidden="1">#REF!</definedName>
    <definedName name="__123Graph_B" hidden="1">#REF!</definedName>
    <definedName name="__123Graph_BTRAIN" hidden="1">#REF!</definedName>
    <definedName name="__123Graph_CTRAIN" hidden="1">#REF!</definedName>
    <definedName name="__123Graph_D" hidden="1">#REF!</definedName>
    <definedName name="__123Graph_DTRAIN" hidden="1">#REF!</definedName>
    <definedName name="__123Graph_E" hidden="1">#REF!</definedName>
    <definedName name="__123Graph_ETRAIN" hidden="1">#REF!</definedName>
    <definedName name="__123Graph_X" hidden="1">#REF!</definedName>
    <definedName name="__123Graph_XTRAIN" hidden="1">#REF!</definedName>
    <definedName name="__a1" localSheetId="4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ACT995">#REF!</definedName>
    <definedName name="__d2">#REF!</definedName>
    <definedName name="__FDS_HYPERLINK_TOGGLE_STATE__" hidden="1">"ON"</definedName>
    <definedName name="__FDS_UNIQUE_RANGE_ID_GENERATOR_COUNTER" hidden="1">1</definedName>
    <definedName name="__fin1" localSheetId="4" hidden="1">{#N/A,#N/A,TRUE,"UKUPNO";#N/A,#N/A,TRUE,"PLASMAN";#N/A,#N/A,TRUE,"REKAP"}</definedName>
    <definedName name="__fin1" hidden="1">{#N/A,#N/A,TRUE,"UKUPNO";#N/A,#N/A,TRUE,"PLASMAN";#N/A,#N/A,TRUE,"REKAP"}</definedName>
    <definedName name="__HKJ1" localSheetId="4" hidden="1">{#N/A,#N/A,TRUE,"UKUPNO";#N/A,#N/A,TRUE,"PLASMAN";#N/A,#N/A,TRUE,"REKAP"}</definedName>
    <definedName name="__HKJ1" hidden="1">{#N/A,#N/A,TRUE,"UKUPNO";#N/A,#N/A,TRUE,"PLASMAN";#N/A,#N/A,TRUE,"REKAP"}</definedName>
    <definedName name="__HR1" localSheetId="4" hidden="1">{#N/A,#N/A,TRUE,"UKUPNO";#N/A,#N/A,TRUE,"PLASMAN";#N/A,#N/A,TRUE,"REKAP"}</definedName>
    <definedName name="__HR1" hidden="1">{#N/A,#N/A,TRUE,"UKUPNO";#N/A,#N/A,TRUE,"PLASMAN";#N/A,#N/A,TRUE,"REKAP"}</definedName>
    <definedName name="__K1" localSheetId="4" hidden="1">{#N/A,#N/A,TRUE,"UKUPNO";#N/A,#N/A,TRUE,"PLASMAN";#N/A,#N/A,TRUE,"REKAP"}</definedName>
    <definedName name="__K1" hidden="1">{#N/A,#N/A,TRUE,"UKUPNO";#N/A,#N/A,TRUE,"PLASMAN";#N/A,#N/A,TRUE,"REKAP"}</definedName>
    <definedName name="__Key1" hidden="1">#REF!</definedName>
    <definedName name="__KO1" localSheetId="4" hidden="1">{#N/A,#N/A,TRUE,"UKUPNO";#N/A,#N/A,TRUE,"PLASMAN";#N/A,#N/A,TRUE,"REKAP"}</definedName>
    <definedName name="__KO1" hidden="1">{#N/A,#N/A,TRUE,"UKUPNO";#N/A,#N/A,TRUE,"PLASMAN";#N/A,#N/A,TRUE,"REKAP"}</definedName>
    <definedName name="__N4">#REF!</definedName>
    <definedName name="__N6">#REF!</definedName>
    <definedName name="__r" localSheetId="4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SE1" localSheetId="4" hidden="1">{#N/A,#N/A,FALSE,"Aging Summary";#N/A,#N/A,FALSE,"Ratio Analysis";#N/A,#N/A,FALSE,"Test 120 Day Accts";#N/A,#N/A,FALSE,"Tickmarks"}</definedName>
    <definedName name="__SE1" hidden="1">{#N/A,#N/A,FALSE,"Aging Summary";#N/A,#N/A,FALSE,"Ratio Analysis";#N/A,#N/A,FALSE,"Test 120 Day Accts";#N/A,#N/A,FALSE,"Tickmarks"}</definedName>
    <definedName name="__SUM1">#N/A</definedName>
    <definedName name="__SUM2">#REF!</definedName>
    <definedName name="__SUM3">#REF!</definedName>
    <definedName name="__w1" localSheetId="4" hidden="1">{#N/A,#N/A,TRUE,"UKUPNO";#N/A,#N/A,TRUE,"PLASMAN";#N/A,#N/A,TRUE,"REKAP"}</definedName>
    <definedName name="__w1" hidden="1">{#N/A,#N/A,TRUE,"UKUPNO";#N/A,#N/A,TRUE,"PLASMAN";#N/A,#N/A,TRUE,"REKAP"}</definedName>
    <definedName name="__yo11121">#REF!</definedName>
    <definedName name="__z1" localSheetId="4" hidden="1">{#N/A,#N/A,TRUE,"UKUPNO";#N/A,#N/A,TRUE,"PLASMAN";#N/A,#N/A,TRUE,"REKAP"}</definedName>
    <definedName name="__z1" hidden="1">{#N/A,#N/A,TRUE,"UKUPNO";#N/A,#N/A,TRUE,"PLASMAN";#N/A,#N/A,TRUE,"REKAP"}</definedName>
    <definedName name="_0001">#REF!</definedName>
    <definedName name="_0002">#REF!</definedName>
    <definedName name="_0010">#REF!</definedName>
    <definedName name="_0010AP">#REF!</definedName>
    <definedName name="_0015">#REF!</definedName>
    <definedName name="_0015AP">#REF!</definedName>
    <definedName name="_0020">#REF!</definedName>
    <definedName name="_0020AP">#REF!</definedName>
    <definedName name="_0050">#REF!</definedName>
    <definedName name="_0050AP">#REF!</definedName>
    <definedName name="_007">#REF!</definedName>
    <definedName name="_0070">#REF!</definedName>
    <definedName name="_0070AP">#REF!</definedName>
    <definedName name="_0071">#REF!</definedName>
    <definedName name="_0071AP">#REF!</definedName>
    <definedName name="_0072">#REF!</definedName>
    <definedName name="_0073">#REF!</definedName>
    <definedName name="_0073AP">#REF!</definedName>
    <definedName name="_0075">#REF!</definedName>
    <definedName name="_0075AP">#REF!</definedName>
    <definedName name="_0076">#REF!</definedName>
    <definedName name="_0077">#REF!</definedName>
    <definedName name="_0077AP">#REF!</definedName>
    <definedName name="_0078">#REF!</definedName>
    <definedName name="_0078AP">#REF!</definedName>
    <definedName name="_0078AP2">#REF!</definedName>
    <definedName name="_0078AP3">#REF!</definedName>
    <definedName name="_0079">#REF!</definedName>
    <definedName name="_0079AP">#REF!</definedName>
    <definedName name="_0080">#REF!</definedName>
    <definedName name="_0080AP">#REF!</definedName>
    <definedName name="_0081">#REF!</definedName>
    <definedName name="_0081AP">#REF!</definedName>
    <definedName name="_0082">#REF!</definedName>
    <definedName name="_0090">#REF!</definedName>
    <definedName name="_0090AP">#REF!</definedName>
    <definedName name="_0110">#REF!</definedName>
    <definedName name="_0110AP">#REF!</definedName>
    <definedName name="_0115">#REF!</definedName>
    <definedName name="_0115AP">#REF!</definedName>
    <definedName name="_0120">#REF!</definedName>
    <definedName name="_0120AP">#REF!</definedName>
    <definedName name="_0130">#REF!</definedName>
    <definedName name="_0130AP">#REF!</definedName>
    <definedName name="_0140">#REF!</definedName>
    <definedName name="_0140AP">#REF!</definedName>
    <definedName name="_0141">#REF!</definedName>
    <definedName name="_0141AP">#REF!</definedName>
    <definedName name="_0150">#REF!</definedName>
    <definedName name="_0150AP">#REF!</definedName>
    <definedName name="_0153">#REF!</definedName>
    <definedName name="_0153AP">#REF!</definedName>
    <definedName name="_1__FDSAUDITLINK__" localSheetId="4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0_Table2_" hidden="1">#REF!</definedName>
    <definedName name="_1_1100">#REF!</definedName>
    <definedName name="_10__123Graph_ACHART_29" hidden="1">#REF!</definedName>
    <definedName name="_10__123Graph_AGROWTH_REVS_A" hidden="1">#REF!</definedName>
    <definedName name="_10__FDSAUDITLINK__" localSheetId="4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_204">#REF!</definedName>
    <definedName name="_100__FDSAUDITLINK__" localSheetId="4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GJ">#REF!</definedName>
    <definedName name="_11__123Graph_AChart_2A" hidden="1">#REF!</definedName>
    <definedName name="_11__123Graph_AGROWTH_REVS_B" hidden="1">#REF!</definedName>
    <definedName name="_11__FDSAUDITLINK__" localSheetId="4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1__FDSAUDITLINK__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1_205">#REF!</definedName>
    <definedName name="_110GJ">#REF!</definedName>
    <definedName name="_115GJ">#REF!</definedName>
    <definedName name="_12__123Graph_ACHART_30" hidden="1">#REF!</definedName>
    <definedName name="_12__123Graph_BCHART_111" hidden="1">#REF!</definedName>
    <definedName name="_12__FDSAUDITLINK__" localSheetId="4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_FDSAUDITLINK__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206">#REF!</definedName>
    <definedName name="_120GJ">#REF!</definedName>
    <definedName name="_13__123Graph_BCHART_112" hidden="1">#REF!</definedName>
    <definedName name="_13__FDSAUDITLINK__" localSheetId="4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3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3_207">#REF!</definedName>
    <definedName name="_130GJ">#REF!</definedName>
    <definedName name="_14__123Graph_BCHART_26" hidden="1">#REF!</definedName>
    <definedName name="_14__FDSAUDITLINK__" localSheetId="4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4__FDSAUDITLINK__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4_208">#REF!</definedName>
    <definedName name="_140GJ">#REF!</definedName>
    <definedName name="_141GJ">#REF!</definedName>
    <definedName name="_15__123Graph_AGROSS_MARGINS" hidden="1">#REF!</definedName>
    <definedName name="_15__123Graph_BCHART_29" hidden="1">#REF!</definedName>
    <definedName name="_15__FDSAUDITLINK__" localSheetId="4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_FDSAUDITLINK__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209">#REF!</definedName>
    <definedName name="_150GJ">#REF!</definedName>
    <definedName name="_153GJ">#REF!</definedName>
    <definedName name="_15GJ">#REF!</definedName>
    <definedName name="_16__123Graph_BGROSS_MARGINS" hidden="1">#REF!</definedName>
    <definedName name="_16__FDSAUDITLINK__" localSheetId="4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6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6_210">#REF!</definedName>
    <definedName name="_17__123Graph_BGROWTH_REVS_A" hidden="1">#REF!</definedName>
    <definedName name="_17__FDSAUDITLINK__" localSheetId="4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7__FDSAUDITLINK__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7_211">#REF!</definedName>
    <definedName name="_18__123Graph_AGROWTH_REVS_A" hidden="1">#REF!</definedName>
    <definedName name="_18__123Graph_BGROWTH_REVS_B" hidden="1">#REF!</definedName>
    <definedName name="_18__FDSAUDITLINK__" localSheetId="4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_FDSAUDITLINK__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212">#REF!</definedName>
    <definedName name="_19__123Graph_CCHART_111" hidden="1">#REF!</definedName>
    <definedName name="_19__FDSAUDITLINK__" localSheetId="4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9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9_213">#REF!</definedName>
    <definedName name="_1A_P">#REF!</definedName>
    <definedName name="_1st__250_KWH">#REF!</definedName>
    <definedName name="_1ST_QUARTER">#REF!</definedName>
    <definedName name="_2__123Graph_ACHART_111" hidden="1">#REF!</definedName>
    <definedName name="_2__FDSAUDITLINK__" localSheetId="4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__FDSAUDITLINK__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_1101">#REF!</definedName>
    <definedName name="_20__123Graph_CCHART_112" hidden="1">#REF!</definedName>
    <definedName name="_20__FDSAUDITLINK__" localSheetId="4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_FDSAUDITLINK__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215">#REF!</definedName>
    <definedName name="_20GJ">#REF!</definedName>
    <definedName name="_21__123Graph_AGROWTH_REVS_B" hidden="1">#REF!</definedName>
    <definedName name="_21__123Graph_CCHART_26" hidden="1">#REF!</definedName>
    <definedName name="_21__FDSAUDITLINK__" localSheetId="4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__FDSAUDITLINK__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_216">#REF!</definedName>
    <definedName name="_22__123Graph_BCHART_111" hidden="1">#REF!</definedName>
    <definedName name="_22__123Graph_CCHART_30" hidden="1">#REF!</definedName>
    <definedName name="_22__FDSAUDITLINK__" localSheetId="4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2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2_217">#REF!</definedName>
    <definedName name="_22AP">#REF!</definedName>
    <definedName name="_23__123Graph_BCHART_112" hidden="1">#REF!</definedName>
    <definedName name="_23__123Graph_CGROWTH_REVS_A" hidden="1">#REF!</definedName>
    <definedName name="_23__FDSAUDITLINK__" localSheetId="4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3__FDSAUDITLINK__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3_218">#REF!</definedName>
    <definedName name="_24__123Graph_BCHART_26" hidden="1">#REF!</definedName>
    <definedName name="_24__123Graph_CGROWTH_REVS_B" hidden="1">#REF!</definedName>
    <definedName name="_24__FDSAUDITLINK__" localSheetId="4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_FDSAUDITLINK__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219">#REF!</definedName>
    <definedName name="_25__123Graph_DCHART_112" hidden="1">#REF!</definedName>
    <definedName name="_25__FDSAUDITLINK__" localSheetId="4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5_220">#REF!</definedName>
    <definedName name="_26__123Graph_DGROWTH_REVS_A" hidden="1">#REF!</definedName>
    <definedName name="_26__FDSAUDITLINK__" localSheetId="4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6__FDSAUDITLINK__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6_223">#REF!</definedName>
    <definedName name="_27__123Graph_BCHART_29" hidden="1">#REF!</definedName>
    <definedName name="_27__123Graph_DGROWTH_REVS_B" hidden="1">#REF!</definedName>
    <definedName name="_27__FDSAUDITLINK__" localSheetId="4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_FDSAUDITLINK__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224">#REF!</definedName>
    <definedName name="_28__123Graph_XCHART_112" hidden="1">#REF!</definedName>
    <definedName name="_28__FDSAUDITLINK__" localSheetId="4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8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8_232">#REF!</definedName>
    <definedName name="_29__123Graph_XChart_1A" hidden="1">#REF!</definedName>
    <definedName name="_29__FDSAUDITLINK__" localSheetId="4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9__FDSAUDITLINK__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9_240">#REF!</definedName>
    <definedName name="_2A_R">#REF!</definedName>
    <definedName name="_2ND_QUARTER">#REF!</definedName>
    <definedName name="_3__123Graph_ACHART_112" hidden="1">#REF!</definedName>
    <definedName name="_3__FDSAUDITLINK__" localSheetId="4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_FDSAUDITLINK__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0_Table2_" hidden="1">#REF!</definedName>
    <definedName name="_3_1120">#REF!</definedName>
    <definedName name="_30__123Graph_BGROSS_MARGINS" hidden="1">#REF!</definedName>
    <definedName name="_30__123Graph_XChart_2A" hidden="1">#REF!</definedName>
    <definedName name="_30__FDSAUDITLINK__" localSheetId="4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0__FDSAUDITLINK__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0_241">#REF!</definedName>
    <definedName name="_31__123Graph_XCHART_30" hidden="1">#REF!</definedName>
    <definedName name="_31__FDSAUDITLINK__" localSheetId="4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1_242">#REF!</definedName>
    <definedName name="_32__FDSAUDITLINK__" localSheetId="4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0_S" hidden="1">#REF!</definedName>
    <definedName name="_32_243">#REF!</definedName>
    <definedName name="_33__123Graph_BGROWTH_REVS_A" hidden="1">#REF!</definedName>
    <definedName name="_33__FDSAUDITLINK__" localSheetId="4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0_Table2_" hidden="1">#REF!</definedName>
    <definedName name="_33_250">#REF!</definedName>
    <definedName name="_34__FDSAUDITLINK__" localSheetId="4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0_Table2_" hidden="1">#REF!</definedName>
    <definedName name="_34_300">#REF!</definedName>
    <definedName name="_35__FDSAUDITLINK__" localSheetId="4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5_301">#REF!</definedName>
    <definedName name="_36__123Graph_BGROWTH_REVS_B" hidden="1">#REF!</definedName>
    <definedName name="_36__FDSAUDITLINK__" localSheetId="4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303">#REF!</definedName>
    <definedName name="_37__123Graph_CCHART_111" hidden="1">#REF!</definedName>
    <definedName name="_37__FDSAUDITLINK__" localSheetId="4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304">#REF!</definedName>
    <definedName name="_38__123Graph_CCHART_112" hidden="1">#REF!</definedName>
    <definedName name="_38__FDSAUDITLINK__" localSheetId="4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305">#REF!</definedName>
    <definedName name="_39__123Graph_CCHART_26" hidden="1">#REF!</definedName>
    <definedName name="_39__FDSAUDITLINK__" localSheetId="4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306">#REF!</definedName>
    <definedName name="_3C_CAPITAL">#REF!</definedName>
    <definedName name="_4__123Graph_ACHART_111" hidden="1">#REF!</definedName>
    <definedName name="_4__123Graph_AChart_1A" hidden="1">#REF!</definedName>
    <definedName name="_4__FDSAUDITLINK__" localSheetId="4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1140">#REF!</definedName>
    <definedName name="_40__123Graph_CCHART_30" hidden="1">#REF!</definedName>
    <definedName name="_40__FDSAUDITLINK__" localSheetId="4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307">#REF!</definedName>
    <definedName name="_41__FDSAUDITLINK__" localSheetId="4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308">#REF!</definedName>
    <definedName name="_42__FDSAUDITLINK__" localSheetId="4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309">#REF!</definedName>
    <definedName name="_43__123Graph_CGROWTH_REVS_A" hidden="1">#REF!</definedName>
    <definedName name="_43__FDSAUDITLINK__" localSheetId="4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310">#REF!</definedName>
    <definedName name="_44__FDSAUDITLINK__" localSheetId="4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311">#REF!</definedName>
    <definedName name="_45__FDSAUDITLINK__" localSheetId="4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312">#REF!</definedName>
    <definedName name="_46__123Graph_CGROWTH_REVS_B" hidden="1">#REF!</definedName>
    <definedName name="_46__FDSAUDITLINK__" localSheetId="4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313">#REF!</definedName>
    <definedName name="_47__123Graph_DCHART_112" hidden="1">#REF!</definedName>
    <definedName name="_47__FDSAUDITLINK__" localSheetId="4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315">#REF!</definedName>
    <definedName name="_48__FDSAUDITLINK__" localSheetId="4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316">#REF!</definedName>
    <definedName name="_49__FDSAUDITLINK__" localSheetId="4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317">#REF!</definedName>
    <definedName name="_4CUST_DEP">#REF!</definedName>
    <definedName name="_5__123Graph_ACHART_112" hidden="1">#REF!</definedName>
    <definedName name="_5__123Graph_ACHART_26" hidden="1">#REF!</definedName>
    <definedName name="_5__FDSAUDITLINK__" localSheetId="4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__FDSAUDITLINK__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_1150">#REF!</definedName>
    <definedName name="_50__123Graph_DGROWTH_REVS_A" hidden="1">#REF!</definedName>
    <definedName name="_50__FDSAUDITLINK__" localSheetId="4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0_318">#REF!</definedName>
    <definedName name="_50GJ">#REF!</definedName>
    <definedName name="_51__FDSAUDITLINK__" localSheetId="4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319">#REF!</definedName>
    <definedName name="_52__FDSAUDITLINK__" localSheetId="4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_FDSAUDITLINK__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320">#REF!</definedName>
    <definedName name="_53__123Graph_DGROWTH_REVS_B" hidden="1">#REF!</definedName>
    <definedName name="_53__FDSAUDITLINK__" localSheetId="4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_FDSAUDITLINK__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323">#REF!</definedName>
    <definedName name="_54__123Graph_XCHART_112" hidden="1">#REF!</definedName>
    <definedName name="_54__FDSAUDITLINK__" localSheetId="4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_FDSAUDITLINK__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324">#REF!</definedName>
    <definedName name="_55__123Graph_XChart_1A" hidden="1">#REF!</definedName>
    <definedName name="_55__FDSAUDITLINK__" localSheetId="4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332">#REF!</definedName>
    <definedName name="_558AP">#REF!</definedName>
    <definedName name="_56__123Graph_XChart_2A" hidden="1">#REF!</definedName>
    <definedName name="_56__FDSAUDITLINK__" localSheetId="4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_FDSAUDITLINK__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340">#REF!</definedName>
    <definedName name="_57__123Graph_XCHART_30" hidden="1">#REF!</definedName>
    <definedName name="_57__FDSAUDITLINK__" localSheetId="4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_FDSAUDITLINK__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390">#REF!</definedName>
    <definedName name="_58__FDSAUDITLINK__" localSheetId="4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_FDSAUDITLINK__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500">#REF!</definedName>
    <definedName name="_59__FDSAUDITLINK__" localSheetId="4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_FDSAUDITLINK__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600">#REF!</definedName>
    <definedName name="_5FIXED_ASSETS">#REF!</definedName>
    <definedName name="_6__123Graph_AChart_1A" hidden="1">#REF!</definedName>
    <definedName name="_6__123Graph_ACHART_29" hidden="1">#REF!</definedName>
    <definedName name="_6__FDSAUDITLINK__" localSheetId="4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__FDSAUDITLINK__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_1153">#REF!</definedName>
    <definedName name="_60__FDSAUDITLINK__" localSheetId="4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0_S" hidden="1">#REF!</definedName>
    <definedName name="_60_700">#REF!</definedName>
    <definedName name="_61__FDSAUDITLINK__" localSheetId="4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1__FDSAUDITLINK__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1_800">#REF!</definedName>
    <definedName name="_62__FDSAUDITLINK__" localSheetId="4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2__FDSAUDITLINK__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localSheetId="4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0_Table2_" hidden="1">#REF!</definedName>
    <definedName name="_64__FDSAUDITLINK__" localSheetId="4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4__FDSAUDITLINK__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localSheetId="4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localSheetId="4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0_Table2_" hidden="1">#REF!</definedName>
    <definedName name="_67__FDSAUDITLINK__" localSheetId="4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7__FDSAUDITLINK__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localSheetId="4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localSheetId="4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HALF_YEAR">#REF!</definedName>
    <definedName name="_7__123Graph_ACHART_26" hidden="1">#REF!</definedName>
    <definedName name="_7__123Graph_AChart_2A" hidden="1">#REF!</definedName>
    <definedName name="_7__FDSAUDITLINK__" localSheetId="4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200">#REF!</definedName>
    <definedName name="_70__FDSAUDITLINK__" localSheetId="4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ANALY">#REF!</definedName>
    <definedName name="_70GJ">#REF!</definedName>
    <definedName name="_71__FDSAUDITLINK__" localSheetId="4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1__FDSAUDITLINK__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localSheetId="4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localSheetId="4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localSheetId="4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localSheetId="4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GJ">#REF!</definedName>
    <definedName name="_76__FDSAUDITLINK__" localSheetId="4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6__FDSAUDITLINK__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localSheetId="4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GJ">#REF!</definedName>
    <definedName name="_78__FDSAUDITLINK__" localSheetId="4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__FDSAUDITLINK__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GJ">#REF!</definedName>
    <definedName name="_79__FDSAUDITLINK__" localSheetId="4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9__FDSAUDITLINK__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__123Graph_ACHART_30" hidden="1">#REF!</definedName>
    <definedName name="_8__FDSAUDITLINK__" localSheetId="4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__FDSAUDITLINK__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_201">#REF!</definedName>
    <definedName name="_80__FDSAUDITLINK__" localSheetId="4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0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0ANALY">#REF!</definedName>
    <definedName name="_80GJ">#REF!</definedName>
    <definedName name="_81__FDSAUDITLINK__" localSheetId="4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GJ">#REF!</definedName>
    <definedName name="_82__FDSAUDITLINK__" localSheetId="4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localSheetId="4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localSheetId="4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localSheetId="4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localSheetId="4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localSheetId="4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localSheetId="4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localSheetId="4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__123Graph_AGROSS_MARGINS" hidden="1">#REF!</definedName>
    <definedName name="_9__FDSAUDITLINK__" localSheetId="4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__FDSAUDITLINK__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_203">#REF!</definedName>
    <definedName name="_90__FDSAUDITLINK__" localSheetId="4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0GJ">#REF!</definedName>
    <definedName name="_91__FDSAUDITLINK__" localSheetId="4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localSheetId="4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localSheetId="4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localSheetId="4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localSheetId="4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localSheetId="4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localSheetId="4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localSheetId="4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localSheetId="4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a1" localSheetId="4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ct01">#REF!</definedName>
    <definedName name="_Act02">#REF!</definedName>
    <definedName name="_Act03">#REF!</definedName>
    <definedName name="_Act04">#REF!</definedName>
    <definedName name="_Act05">#REF!</definedName>
    <definedName name="_Act06">#REF!</definedName>
    <definedName name="_Act07">#REF!</definedName>
    <definedName name="_Act08">#REF!</definedName>
    <definedName name="_Act09">#REF!</definedName>
    <definedName name="_Act10">#REF!</definedName>
    <definedName name="_Act11">#REF!</definedName>
    <definedName name="_Act12">#REF!</definedName>
    <definedName name="_ACT995">#REF!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2B754C816B33440CA6B09FCECA363B1C.edm" hidden="1">#REF!</definedName>
    <definedName name="_bdm.4261CBDD64CC43EEAE9367E32A5D9415.edm" hidden="1">#REF!</definedName>
    <definedName name="_bdm.4E36B374656E4111BE06C6AA8593525F.edm" hidden="1">#REF!</definedName>
    <definedName name="_bdm.A2FC9A89D6D74FC893514932B9559E6F.edm" hidden="1">#REF!</definedName>
    <definedName name="_bdm.B6D3C63AED6645D6839BAAA3C46A1B11.edm" hidden="1">#REF!</definedName>
    <definedName name="_bdm.D3D232B0C825487C80B74D42D3DC9229.edm" hidden="1">#REF!</definedName>
    <definedName name="_bdm.EAA026CA20C74B79BA422B16028705A4.edm" hidden="1">#REF!</definedName>
    <definedName name="_bdm.EE4FE38359B54D868B4E6D164382A293.edm" hidden="1">#REF!</definedName>
    <definedName name="_d2">#REF!</definedName>
    <definedName name="_Dist_Bin" hidden="1">#REF!</definedName>
    <definedName name="_Dist_Values" hidden="1">#REF!</definedName>
    <definedName name="_eu_lblSeed1" hidden="1">6648124</definedName>
    <definedName name="_eu_lblSeed2" hidden="1">3105613</definedName>
    <definedName name="_eu_lblSeed3" hidden="1">9092828</definedName>
    <definedName name="_eu_lblSeed4" hidden="1">8231087</definedName>
    <definedName name="_eu_lblSeed5" hidden="1">8045525</definedName>
    <definedName name="_eu_lblSeed6" hidden="1">1463957</definedName>
    <definedName name="_eu_lblSeed7" hidden="1">1146085</definedName>
    <definedName name="_eu_lblSeed8" hidden="1">0</definedName>
    <definedName name="_Fill" hidden="1">#REF!</definedName>
    <definedName name="_xlnm._FilterDatabase" localSheetId="3" hidden="1">Componentization!$A$7:$E$66</definedName>
    <definedName name="_xlnm._FilterDatabase" localSheetId="4" hidden="1">'Components (WA)'!$A$8:$AG$150</definedName>
    <definedName name="_xlnm._FilterDatabase" localSheetId="2" hidden="1">'Guelph Hydro'!$A$7:$E$65</definedName>
    <definedName name="_xlnm._FilterDatabase" localSheetId="1" hidden="1">'Opening balance'!$B$7:$P$65</definedName>
    <definedName name="_xlnm._FilterDatabase" localSheetId="0" hidden="1">Reconciliation!#REF!</definedName>
    <definedName name="_fin1" localSheetId="4" hidden="1">{#N/A,#N/A,TRUE,"UKUPNO";#N/A,#N/A,TRUE,"PLASMAN";#N/A,#N/A,TRUE,"REKAP"}</definedName>
    <definedName name="_fin1" hidden="1">{#N/A,#N/A,TRUE,"UKUPNO";#N/A,#N/A,TRUE,"PLASMAN";#N/A,#N/A,TRUE,"REKAP"}</definedName>
    <definedName name="_HKJ1" localSheetId="4" hidden="1">{#N/A,#N/A,TRUE,"UKUPNO";#N/A,#N/A,TRUE,"PLASMAN";#N/A,#N/A,TRUE,"REKAP"}</definedName>
    <definedName name="_HKJ1" hidden="1">{#N/A,#N/A,TRUE,"UKUPNO";#N/A,#N/A,TRUE,"PLASMAN";#N/A,#N/A,TRUE,"REKAP"}</definedName>
    <definedName name="_HR1" localSheetId="4" hidden="1">{#N/A,#N/A,TRUE,"UKUPNO";#N/A,#N/A,TRUE,"PLASMAN";#N/A,#N/A,TRUE,"REKAP"}</definedName>
    <definedName name="_HR1" hidden="1">{#N/A,#N/A,TRUE,"UKUPNO";#N/A,#N/A,TRUE,"PLASMAN";#N/A,#N/A,TRUE,"REKAP"}</definedName>
    <definedName name="_K1" localSheetId="4" hidden="1">{#N/A,#N/A,TRUE,"UKUPNO";#N/A,#N/A,TRUE,"PLASMAN";#N/A,#N/A,TRUE,"REKAP"}</definedName>
    <definedName name="_K1" hidden="1">{#N/A,#N/A,TRUE,"UKUPNO";#N/A,#N/A,TRUE,"PLASMAN";#N/A,#N/A,TRUE,"REKAP"}</definedName>
    <definedName name="_Key1" hidden="1">#REF!</definedName>
    <definedName name="_Key2" hidden="1">#REF!</definedName>
    <definedName name="_KO1" localSheetId="4" hidden="1">{#N/A,#N/A,TRUE,"UKUPNO";#N/A,#N/A,TRUE,"PLASMAN";#N/A,#N/A,TRUE,"REKAP"}</definedName>
    <definedName name="_KO1" hidden="1">{#N/A,#N/A,TRUE,"UKUPNO";#N/A,#N/A,TRUE,"PLASMAN";#N/A,#N/A,TRUE,"REKAP"}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N4">#REF!</definedName>
    <definedName name="_N6">#REF!</definedName>
    <definedName name="_Order1" hidden="1">255</definedName>
    <definedName name="_Order2" hidden="1">255</definedName>
    <definedName name="_Parse_Out" hidden="1">#REF!</definedName>
    <definedName name="_r" localSheetId="4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egression_Out" hidden="1">#REF!</definedName>
    <definedName name="_Regression_X" hidden="1">#REF!</definedName>
    <definedName name="_SE1" localSheetId="4" hidden="1">{#N/A,#N/A,FALSE,"Aging Summary";#N/A,#N/A,FALSE,"Ratio Analysis";#N/A,#N/A,FALSE,"Test 120 Day Accts";#N/A,#N/A,FALSE,"Tickmarks"}</definedName>
    <definedName name="_SE1" hidden="1">{#N/A,#N/A,FALSE,"Aging Summary";#N/A,#N/A,FALSE,"Ratio Analysis";#N/A,#N/A,FALSE,"Test 120 Day Accts";#N/A,#N/A,FALSE,"Tickmarks"}</definedName>
    <definedName name="_Sort" hidden="1">#REF!</definedName>
    <definedName name="_SUM1">#N/A</definedName>
    <definedName name="_SUM2">#REF!</definedName>
    <definedName name="_SUM3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_V1" localSheetId="4" hidden="1">{#N/A,#N/A,FALSE,"Aging Summary";#N/A,#N/A,FALSE,"Ratio Analysis";#N/A,#N/A,FALSE,"Test 120 Day Accts";#N/A,#N/A,FALSE,"Tickmarks"}</definedName>
    <definedName name="_V1" hidden="1">{#N/A,#N/A,FALSE,"Aging Summary";#N/A,#N/A,FALSE,"Ratio Analysis";#N/A,#N/A,FALSE,"Test 120 Day Accts";#N/A,#N/A,FALSE,"Tickmarks"}</definedName>
    <definedName name="_w1" localSheetId="4" hidden="1">{#N/A,#N/A,TRUE,"UKUPNO";#N/A,#N/A,TRUE,"PLASMAN";#N/A,#N/A,TRUE,"REKAP"}</definedName>
    <definedName name="_w1" hidden="1">{#N/A,#N/A,TRUE,"UKUPNO";#N/A,#N/A,TRUE,"PLASMAN";#N/A,#N/A,TRUE,"REKAP"}</definedName>
    <definedName name="_yo11121">#REF!</definedName>
    <definedName name="_z1" localSheetId="4" hidden="1">{#N/A,#N/A,TRUE,"UKUPNO";#N/A,#N/A,TRUE,"PLASMAN";#N/A,#N/A,TRUE,"REKAP"}</definedName>
    <definedName name="_z1" hidden="1">{#N/A,#N/A,TRUE,"UKUPNO";#N/A,#N/A,TRUE,"PLASMAN";#N/A,#N/A,TRUE,"REKAP"}</definedName>
    <definedName name="a">#REF!</definedName>
    <definedName name="A1B53806">#REF!</definedName>
    <definedName name="A2159244F">#REF!,#REF!</definedName>
    <definedName name="A2159253J">#REF!,#REF!</definedName>
    <definedName name="A2159262K">#REF!,#REF!</definedName>
    <definedName name="A2159263L">#REF!,#REF!</definedName>
    <definedName name="A2159264R">#REF!,#REF!</definedName>
    <definedName name="A2159265T">#REF!,#REF!</definedName>
    <definedName name="A2159266V">#REF!,#REF!</definedName>
    <definedName name="A2159267W">#REF!,#REF!</definedName>
    <definedName name="A2159268X">#REF!,#REF!</definedName>
    <definedName name="A2159269A">#REF!,#REF!</definedName>
    <definedName name="A2159270K">#REF!,#REF!</definedName>
    <definedName name="A2159271L">#REF!,#REF!</definedName>
    <definedName name="A2159272R">#REF!,#REF!</definedName>
    <definedName name="A2159273T">#REF!,#REF!</definedName>
    <definedName name="A2159274V">#REF!,#REF!</definedName>
    <definedName name="A2159275W">#REF!,#REF!</definedName>
    <definedName name="A2159276X">#REF!,#REF!</definedName>
    <definedName name="A2159277A">#REF!,#REF!</definedName>
    <definedName name="A2159278C">#REF!,#REF!</definedName>
    <definedName name="A2159279F">#REF!,#REF!</definedName>
    <definedName name="A2159280R">#REF!,#REF!</definedName>
    <definedName name="A2159281T">#REF!,#REF!</definedName>
    <definedName name="A2159282V">#REF!,#REF!</definedName>
    <definedName name="A2159283W">#REF!,#REF!</definedName>
    <definedName name="A2159284X">#REF!,#REF!</definedName>
    <definedName name="A2159285A">#REF!,#REF!</definedName>
    <definedName name="A2159286C">#REF!,#REF!</definedName>
    <definedName name="A2159287F">#REF!,#REF!</definedName>
    <definedName name="A2159288J">#REF!,#REF!</definedName>
    <definedName name="A2159289K">#REF!,#REF!</definedName>
    <definedName name="A2159290V">#REF!,#REF!</definedName>
    <definedName name="A2159291W">#REF!,#REF!</definedName>
    <definedName name="A2159292X">#REF!,#REF!</definedName>
    <definedName name="A2159293A">#REF!,#REF!</definedName>
    <definedName name="A2159294C">#REF!,#REF!</definedName>
    <definedName name="A2159295F">#REF!,#REF!</definedName>
    <definedName name="A2159296J">#REF!,#REF!</definedName>
    <definedName name="A2159297K">#REF!,#REF!</definedName>
    <definedName name="A2159298L">#REF!,#REF!</definedName>
    <definedName name="A2325806K">#REF!,#REF!</definedName>
    <definedName name="A2325807L">#REF!,#REF!</definedName>
    <definedName name="A2325810A">#REF!,#REF!</definedName>
    <definedName name="A2325811C">#REF!,#REF!</definedName>
    <definedName name="A2325812F">#REF!,#REF!</definedName>
    <definedName name="A2325815L">#REF!,#REF!</definedName>
    <definedName name="A2325816R">#REF!,#REF!</definedName>
    <definedName name="A2325817T">#REF!,#REF!</definedName>
    <definedName name="A2325820F">#REF!,#REF!</definedName>
    <definedName name="A2325821J">#REF!,#REF!</definedName>
    <definedName name="A2325822K">#REF!,#REF!</definedName>
    <definedName name="A2325825T">#REF!,#REF!</definedName>
    <definedName name="A2325826V">#REF!,#REF!</definedName>
    <definedName name="A2325827W">#REF!,#REF!</definedName>
    <definedName name="A2325830K">#REF!,#REF!</definedName>
    <definedName name="A2325831L">#REF!,#REF!</definedName>
    <definedName name="A2325832R">#REF!,#REF!</definedName>
    <definedName name="A2325835W">#REF!,#REF!</definedName>
    <definedName name="A2325836X">#REF!,#REF!</definedName>
    <definedName name="A2325837A">#REF!,#REF!</definedName>
    <definedName name="A2325840R">#REF!,#REF!</definedName>
    <definedName name="A2325841T">#REF!,#REF!</definedName>
    <definedName name="A2325842V">#REF!,#REF!</definedName>
    <definedName name="A2325845A">#REF!,#REF!</definedName>
    <definedName name="A2325846C">#REF!,#REF!</definedName>
    <definedName name="A2325847F">#REF!,#REF!</definedName>
    <definedName name="A2325850V">#REF!,#REF!</definedName>
    <definedName name="aa" localSheetId="4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A_DOCTOPS" hidden="1">"AAA_SET"</definedName>
    <definedName name="AAA_duser" hidden="1">"OFF"</definedName>
    <definedName name="aaaaaaaa" localSheetId="4" hidden="1">{#N/A,#N/A,FALSE,"Aging Summary";#N/A,#N/A,FALSE,"Ratio Analysis";#N/A,#N/A,FALSE,"Test 120 Day Accts";#N/A,#N/A,FALSE,"Tickmarks"}</definedName>
    <definedName name="aaaaaaaa" hidden="1">{#N/A,#N/A,FALSE,"Aging Summary";#N/A,#N/A,FALSE,"Ratio Analysis";#N/A,#N/A,FALSE,"Test 120 Day Accts";#N/A,#N/A,FALSE,"Tickmarks"}</definedName>
    <definedName name="AAB_Addin5" hidden="1">"AAB_Description for addin 5,Description for addin 5,Description for addin 5,Description for addin 5,Description for addin 5,Description for addin 5"</definedName>
    <definedName name="aadava">#REF!</definedName>
    <definedName name="ab" localSheetId="4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localSheetId="4" hidden="1">{#N/A,#N/A,FALSE,"CLAIMS";#N/A,#N/A,FALSE,"EXPENSE";#N/A,#N/A,FALSE,"CAPITAL"}</definedName>
    <definedName name="abc" hidden="1">{#N/A,#N/A,FALSE,"CLAIMS";#N/A,#N/A,FALSE,"EXPENSE";#N/A,#N/A,FALSE,"CAPITAL"}</definedName>
    <definedName name="AccessDatabase" hidden="1">"C:\My Documents\発注予測.mdb"</definedName>
    <definedName name="ACCOUNT_LIST">#REF!</definedName>
    <definedName name="ACQ.COST">#REF!</definedName>
    <definedName name="ActDirect">#REF!</definedName>
    <definedName name="ActDirectApr">#REF!</definedName>
    <definedName name="ActDirectAug">#REF!</definedName>
    <definedName name="ActDirectDec">#REF!</definedName>
    <definedName name="ActDirectFeb">#REF!</definedName>
    <definedName name="ActDirectJan">#REF!</definedName>
    <definedName name="ActDirectJuly">#REF!</definedName>
    <definedName name="ActDirectJune">#REF!</definedName>
    <definedName name="ActDirectMar">#REF!</definedName>
    <definedName name="ActDirectMay">#REF!</definedName>
    <definedName name="ActDirectNov">#REF!</definedName>
    <definedName name="ActDirectOct">#REF!</definedName>
    <definedName name="ActDirectSept">#REF!</definedName>
    <definedName name="ActELDC">#REF!</definedName>
    <definedName name="ActELDCApr">#REF!</definedName>
    <definedName name="ActELDCAug">#REF!</definedName>
    <definedName name="ActELDCDec">#REF!</definedName>
    <definedName name="ActELDCFeb">#REF!</definedName>
    <definedName name="ActELDCJan">#REF!</definedName>
    <definedName name="ActELDCJuly">#REF!</definedName>
    <definedName name="ActELDCJune">#REF!</definedName>
    <definedName name="ActELDCMar">#REF!</definedName>
    <definedName name="ActELDCMay">#REF!</definedName>
    <definedName name="ActELDCNov">#REF!</definedName>
    <definedName name="ActELDCOct">#REF!</definedName>
    <definedName name="ActELDCSept">#REF!</definedName>
    <definedName name="ActOMEU">#REF!</definedName>
    <definedName name="ActOMEUApr">#REF!</definedName>
    <definedName name="ActOMEUAug">#REF!</definedName>
    <definedName name="ActOMEUDec">#REF!</definedName>
    <definedName name="ActOMEUFeb">#REF!</definedName>
    <definedName name="ActOMEUJan">#REF!</definedName>
    <definedName name="ActOMEUJuly">#REF!</definedName>
    <definedName name="ActOMEUJune">#REF!</definedName>
    <definedName name="ActOMEUMar">#REF!</definedName>
    <definedName name="ActOMEUMay">#REF!</definedName>
    <definedName name="ActOMEUNov">#REF!</definedName>
    <definedName name="ActOMEUOct">#REF!</definedName>
    <definedName name="ActOMEUSept">#REF!</definedName>
    <definedName name="ActRetail">#REF!</definedName>
    <definedName name="ActRetailApr">#REF!</definedName>
    <definedName name="ActRetailAug">#REF!</definedName>
    <definedName name="ActRetailDec">#REF!</definedName>
    <definedName name="ActRetailFeb">#REF!</definedName>
    <definedName name="ActRetailJan">#REF!</definedName>
    <definedName name="ActRetailJuly">#REF!</definedName>
    <definedName name="ActRetailJune">#REF!</definedName>
    <definedName name="ActRetailMar">#REF!</definedName>
    <definedName name="ActRetailMay">#REF!</definedName>
    <definedName name="ActRetailNov">#REF!</definedName>
    <definedName name="ActRetailOct">#REF!</definedName>
    <definedName name="ActRetailSept">#REF!</definedName>
    <definedName name="ActRetJan">#REF!</definedName>
    <definedName name="ActTXLDC">#REF!</definedName>
    <definedName name="ActTXLDCApr">#REF!</definedName>
    <definedName name="ActTXLDCAug">#REF!</definedName>
    <definedName name="ActTXLDCDec">#REF!</definedName>
    <definedName name="ActTXLDCFeb">#REF!</definedName>
    <definedName name="ActTXLDCJan">#REF!</definedName>
    <definedName name="ActTXLDCJuly">#REF!</definedName>
    <definedName name="ActTXLDCJune">#REF!</definedName>
    <definedName name="ActTXLDCMar">#REF!</definedName>
    <definedName name="ActTXLDCMay">#REF!</definedName>
    <definedName name="ActTXLDCNov">#REF!</definedName>
    <definedName name="ActTXLDCOct">#REF!</definedName>
    <definedName name="ActTXLDCSept">#REF!</definedName>
    <definedName name="ActTXMEU">#REF!</definedName>
    <definedName name="ActTXMEUApr">#REF!</definedName>
    <definedName name="ActTXMEUAug">#REF!</definedName>
    <definedName name="ActTXMEUDec">#REF!</definedName>
    <definedName name="ActTXMEUFeb">#REF!</definedName>
    <definedName name="ActTXMEUJan">#REF!</definedName>
    <definedName name="ActTXMEUJuly">#REF!</definedName>
    <definedName name="ActTXMEUJune">#REF!</definedName>
    <definedName name="ActTXMEUMar">#REF!</definedName>
    <definedName name="ActTXMEUMay">#REF!</definedName>
    <definedName name="ActTXMEUNov">#REF!</definedName>
    <definedName name="ActTXMEUOct">#REF!</definedName>
    <definedName name="ActTXMEUSept">#REF!</definedName>
    <definedName name="Actual">#REF!</definedName>
    <definedName name="adf" localSheetId="4" hidden="1">{#N/A,#N/A,FALSE,"Aging Summary";#N/A,#N/A,FALSE,"Ratio Analysis";#N/A,#N/A,FALSE,"Test 120 Day Accts";#N/A,#N/A,FALSE,"Tickmarks"}</definedName>
    <definedName name="adf" hidden="1">{#N/A,#N/A,FALSE,"Aging Summary";#N/A,#N/A,FALSE,"Ratio Analysis";#N/A,#N/A,FALSE,"Test 120 Day Accts";#N/A,#N/A,FALSE,"Tickmarks"}</definedName>
    <definedName name="administration">#REF!</definedName>
    <definedName name="ads" localSheetId="4" hidden="1">{#N/A,#N/A,FALSE,"Aging Summary";#N/A,#N/A,FALSE,"Ratio Analysis";#N/A,#N/A,FALSE,"Test 120 Day Accts";#N/A,#N/A,FALSE,"Tickmarks"}</definedName>
    <definedName name="ads" hidden="1">{#N/A,#N/A,FALSE,"Aging Summary";#N/A,#N/A,FALSE,"Ratio Analysis";#N/A,#N/A,FALSE,"Test 120 Day Accts";#N/A,#N/A,FALSE,"Tickmarks"}</definedName>
    <definedName name="ag">#REF!</definedName>
    <definedName name="AGMngmtFees10">#REF!</definedName>
    <definedName name="AGOtherIncome10">#REF!</definedName>
    <definedName name="aj" localSheetId="4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j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LLCYACT">#REF!</definedName>
    <definedName name="ALLCYACTCONT">#REF!</definedName>
    <definedName name="ALLCYBUD">#REF!</definedName>
    <definedName name="ALLCYBUDCONT">#REF!</definedName>
    <definedName name="ALLCYBUDFY">#REF!</definedName>
    <definedName name="ALLCYBUDFYCONT">#REF!</definedName>
    <definedName name="ALLCYCUMACT">#REF!</definedName>
    <definedName name="ALLCYCUMACTCONT">#REF!</definedName>
    <definedName name="ALLCYCUMACTGP">#REF!</definedName>
    <definedName name="ALLCYCUMBUD">#REF!</definedName>
    <definedName name="ALLCYCUMBUDCONT">#REF!</definedName>
    <definedName name="ALLCYCUMBUDGP">#REF!</definedName>
    <definedName name="ALLCYFORFY">#REF!</definedName>
    <definedName name="ALLCYFORFYCONT">#REF!</definedName>
    <definedName name="AllHistory">#REF!,#REF!</definedName>
    <definedName name="AllPages">#REF!,#REF!,#REF!,#REF!,#REF!,#REF!,#REF!,#REF!,#REF!,#REF!,#REF!</definedName>
    <definedName name="ALLPYACT">#REF!</definedName>
    <definedName name="ALLPYACTCONT">#REF!</definedName>
    <definedName name="ALLPYCUMACT">#REF!</definedName>
    <definedName name="ALLPYCUMACTCONT">#REF!</definedName>
    <definedName name="AllSum98">#REF!,#REF!,#REF!</definedName>
    <definedName name="amorcc">#REF!</definedName>
    <definedName name="amorcompl">#REF!</definedName>
    <definedName name="AMORCOMPLEAS">#REF!</definedName>
    <definedName name="amordef">#REF!</definedName>
    <definedName name="AMORDEFERRED">#REF!</definedName>
    <definedName name="amorlease">#REF!</definedName>
    <definedName name="AMORLEASEHOLD">#REF!</definedName>
    <definedName name="amorleasvhc">#REF!</definedName>
    <definedName name="amorleshld">#REF!</definedName>
    <definedName name="AMOROFFLEAS">#REF!</definedName>
    <definedName name="amort">#REF!</definedName>
    <definedName name="AMORTCC">#REF!</definedName>
    <definedName name="AMORTLEASVEH">#REF!</definedName>
    <definedName name="analysis" localSheetId="4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localSheetId="4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localSheetId="4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nual_Cost_per_User_MSOffice365">#REF!</definedName>
    <definedName name="APPENDIX">#REF!</definedName>
    <definedName name="AR">#REF!</definedName>
    <definedName name="AR_sales">#REF!</definedName>
    <definedName name="ARCPUBURL">""</definedName>
    <definedName name="area1">#REF!,#REF!,#REF!,#REF!,#REF!,#REF!</definedName>
    <definedName name="area1enr">#REF!</definedName>
    <definedName name="area2">#REF!,#REF!</definedName>
    <definedName name="area2enr">#REF!</definedName>
    <definedName name="area3enr">#REF!</definedName>
    <definedName name="area4enr">#REF!</definedName>
    <definedName name="area5enr">#REF!</definedName>
    <definedName name="area6enr">#REF!</definedName>
    <definedName name="arsdf" localSheetId="4" hidden="1">{#N/A,#N/A,FALSE,"Aging Summary";#N/A,#N/A,FALSE,"Ratio Analysis";#N/A,#N/A,FALSE,"Test 120 Day Accts";#N/A,#N/A,FALSE,"Tickmarks"}</definedName>
    <definedName name="arsdf" hidden="1">{#N/A,#N/A,FALSE,"Aging Summary";#N/A,#N/A,FALSE,"Ratio Analysis";#N/A,#N/A,FALSE,"Test 120 Day Accts";#N/A,#N/A,FALSE,"Tickmarks"}</definedName>
    <definedName name="AS2DocOpenMode" hidden="1">"AS2DocumentEdit"</definedName>
    <definedName name="AS2HasNoAutoHeaderFooter" hidden="1">" "</definedName>
    <definedName name="asasd">#REF!,#REF!,#REF!</definedName>
    <definedName name="ASD">#REF!</definedName>
    <definedName name="ASOFDATE">#REF!</definedName>
    <definedName name="ASOFDATE2">#REF!</definedName>
    <definedName name="ASSETADJ">#REF!</definedName>
    <definedName name="AssetNum">#REF!</definedName>
    <definedName name="ASSETS">#REF!</definedName>
    <definedName name="Assumptions_2002">#REF!</definedName>
    <definedName name="Assumptions_2003">#REF!</definedName>
    <definedName name="averton_common">#REF!</definedName>
    <definedName name="Avg_Burdened_Rate_of_Email_Users">#REF!</definedName>
    <definedName name="b" localSheetId="4" hidden="1">{#N/A,#N/A,FALSE,"Aging Summary";#N/A,#N/A,FALSE,"Ratio Analysis";#N/A,#N/A,FALSE,"Test 120 Day Accts";#N/A,#N/A,FALSE,"Tickmarks"}</definedName>
    <definedName name="b" hidden="1">{#N/A,#N/A,FALSE,"Aging Summary";#N/A,#N/A,FALSE,"Ratio Analysis";#N/A,#N/A,FALSE,"Test 120 Day Accts";#N/A,#N/A,FALSE,"Tickmarks"}</definedName>
    <definedName name="B6INC">#REF!</definedName>
    <definedName name="B6IVA">#REF!</definedName>
    <definedName name="BAL">#REF!</definedName>
    <definedName name="balan">#REF!</definedName>
    <definedName name="BALANCE">#REF!</definedName>
    <definedName name="BALSHT">#REF!</definedName>
    <definedName name="bayview">#REF!</definedName>
    <definedName name="bb" localSheetId="4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b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C">#REF!</definedName>
    <definedName name="BCB">#REF!</definedName>
    <definedName name="BE">#REF!</definedName>
    <definedName name="BEB">#REF!</definedName>
    <definedName name="BEOM">#REF!</definedName>
    <definedName name="BEOMB">#REF!</definedName>
    <definedName name="BI_LDCLIST">#REF!</definedName>
    <definedName name="Billed">#REF!</definedName>
    <definedName name="BillingCollecting">#REF!</definedName>
    <definedName name="Bk_of_Cda">#REF!</definedName>
    <definedName name="BlankCells">#REF!,#REF!,#REF!</definedName>
    <definedName name="bldgcap">#REF!</definedName>
    <definedName name="BLDGCAPBUD">#REF!</definedName>
    <definedName name="blnce">#REF!</definedName>
    <definedName name="Bloomberg">#REF!</definedName>
    <definedName name="BLPH1" hidden="1">#REF!</definedName>
    <definedName name="BLPH2" hidden="1">#REF!</definedName>
    <definedName name="BLPH3" hidden="1">#REF!</definedName>
    <definedName name="BMNPHC_kWAC">#REF!</definedName>
    <definedName name="BMNPHC_kWDC">#REF!</definedName>
    <definedName name="BMNPHC_OH">#REF!</definedName>
    <definedName name="BMNPHC_Potential_Inv">#REF!</definedName>
    <definedName name="BMNPHC_Total_Inv">#REF!</definedName>
    <definedName name="Box_1">#REF!</definedName>
    <definedName name="Box_11">#REF!</definedName>
    <definedName name="Box_12">#REF!</definedName>
    <definedName name="Box_13">#REF!</definedName>
    <definedName name="Box_2">#REF!</definedName>
    <definedName name="Box_23">#REF!</definedName>
    <definedName name="Box_3">#REF!</definedName>
    <definedName name="Box_4">#REF!</definedName>
    <definedName name="Box_5">#REF!</definedName>
    <definedName name="Box11or12kwh">#REF!</definedName>
    <definedName name="Box1or2kwh">#REF!</definedName>
    <definedName name="Box23kwh">#REF!</definedName>
    <definedName name="Box3or4kwh">#REF!</definedName>
    <definedName name="boyne">#REF!</definedName>
    <definedName name="BP">#REF!</definedName>
    <definedName name="BPAGE">"1"</definedName>
    <definedName name="BPB">#REF!</definedName>
    <definedName name="BPLMM">#REF!</definedName>
    <definedName name="BPLMMB">#REF!</definedName>
    <definedName name="Brampton">#REF!</definedName>
    <definedName name="Brampton___Mississauga">#REF!</definedName>
    <definedName name="Brampton___St._Catherines">#REF!</definedName>
    <definedName name="Brampton___Vaughan">#REF!</definedName>
    <definedName name="branch">#REF!</definedName>
    <definedName name="BridgeYear">#REF!</definedName>
    <definedName name="BS">#REF!</definedName>
    <definedName name="BSB">#REF!</definedName>
    <definedName name="BSE">#REF!</definedName>
    <definedName name="BSEB">#REF!</definedName>
    <definedName name="BTP">#REF!</definedName>
    <definedName name="Budg01">#REF!</definedName>
    <definedName name="Budg02">#REF!</definedName>
    <definedName name="Budg03">#REF!</definedName>
    <definedName name="Budg04">#REF!</definedName>
    <definedName name="Budg05">#REF!</definedName>
    <definedName name="Budg06">#REF!</definedName>
    <definedName name="Budg07">#REF!</definedName>
    <definedName name="Budg08">#REF!</definedName>
    <definedName name="Budg09">#REF!</definedName>
    <definedName name="Budg10">#REF!</definedName>
    <definedName name="Budg11">#REF!</definedName>
    <definedName name="Budg12">#REF!</definedName>
    <definedName name="budget">#REF!</definedName>
    <definedName name="Budget3">#REF!</definedName>
    <definedName name="Budget4">#REF!</definedName>
    <definedName name="Budget5">#REF!</definedName>
    <definedName name="BudgetBook">#REF!,#REF!,#REF!,#REF!</definedName>
    <definedName name="Buses">#REF!</definedName>
    <definedName name="BusinessUnitList">#REF!</definedName>
    <definedName name="BUV">#REF!</definedName>
    <definedName name="BV">#REF!</definedName>
    <definedName name="BVB">#REF!</definedName>
    <definedName name="BVMM">#REF!</definedName>
    <definedName name="BVMMB">#REF!</definedName>
    <definedName name="BVX">#REF!</definedName>
    <definedName name="C_">#REF!</definedName>
    <definedName name="cafe_validation_temp" hidden="1">#REF!</definedName>
    <definedName name="calcnwo">#REF!</definedName>
    <definedName name="CALCNWORKSHEET">#REF!</definedName>
    <definedName name="capcosttype">#REF!</definedName>
    <definedName name="CAPEXP">#REF!</definedName>
    <definedName name="CAPITAL">#REF!</definedName>
    <definedName name="CAPITALEXP">#REF!</definedName>
    <definedName name="CapitalProjects">#REF!</definedName>
    <definedName name="capo">#REF!</definedName>
    <definedName name="CapOEB">#REF!</definedName>
    <definedName name="capsupplier">#REF!</definedName>
    <definedName name="CapTax10">#REF!</definedName>
    <definedName name="CapTaxAG30">#REF!</definedName>
    <definedName name="CapTaxCC30">#REF!</definedName>
    <definedName name="CASH">#REF!</definedName>
    <definedName name="Cash2">#REF!</definedName>
    <definedName name="CASHFLOW">#REF!</definedName>
    <definedName name="cashfull">#REF!</definedName>
    <definedName name="categories">#REF!</definedName>
    <definedName name="CATEGORY">#REF!</definedName>
    <definedName name="CBudgetTiming">#REF!</definedName>
    <definedName name="CBWorkbookPriority" hidden="1">-844756298</definedName>
    <definedName name="cc">#REF!</definedName>
    <definedName name="CC_LIST">#REF!</definedName>
    <definedName name="CC_MASTER_LIST">#REF!</definedName>
    <definedName name="CC_OEB_LIST">#REF!</definedName>
    <definedName name="CCA_Class">#REF!</definedName>
    <definedName name="CCCA">#REF!</definedName>
    <definedName name="CCCapTax10">#REF!</definedName>
    <definedName name="CCDepAndAmort10">#REF!</definedName>
    <definedName name="CCIncomeAndLargeCorp10">#REF!</definedName>
    <definedName name="CCIntExpense10">#REF!</definedName>
    <definedName name="CCIntIncome10">#REF!</definedName>
    <definedName name="CCMngmtFees10">#REF!</definedName>
    <definedName name="CCOpCosts10">#REF!</definedName>
    <definedName name="CCOtherIncome10">#REF!</definedName>
    <definedName name="CCSalAndBen10">#REF!</definedName>
    <definedName name="CCYTD">OFFSET(#REF!,0,0,#REF!)</definedName>
    <definedName name="cd" localSheetId="4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ataRow">#REF!</definedName>
    <definedName name="CDataRowStart">#REF!</definedName>
    <definedName name="CDM_2007">#REF!</definedName>
    <definedName name="CEquipment">#REF!</definedName>
    <definedName name="CFLOW">#REF!</definedName>
    <definedName name="CG_FLEET_BURDEN">#REF!</definedName>
    <definedName name="CG_MAT_BURDEN">#REF!</definedName>
    <definedName name="CHANGES">#REF!</definedName>
    <definedName name="Chart_Data">#REF!</definedName>
    <definedName name="chngs">#REF!</definedName>
    <definedName name="CInventory">#REF!</definedName>
    <definedName name="CIQWBGuid" hidden="1">"b2a64c6c-42e0-40ff-84b5-17e326ba1c46"</definedName>
    <definedName name="CITY">#REF!</definedName>
    <definedName name="CIVA">#REF!</definedName>
    <definedName name="CLabour">#REF!</definedName>
    <definedName name="class">#REF!</definedName>
    <definedName name="CLEAR_ADJ">#REF!</definedName>
    <definedName name="Client_Asset_Code">#REF!</definedName>
    <definedName name="ClientName">#REF!</definedName>
    <definedName name="CLUSTER">#REF!</definedName>
    <definedName name="CLUSTER_LIST">#REF!</definedName>
    <definedName name="CNCYACT">#REF!</definedName>
    <definedName name="CNCYACTCONT">#REF!</definedName>
    <definedName name="CNCYBUD">#REF!</definedName>
    <definedName name="CNCYBUDCONT">#REF!</definedName>
    <definedName name="CNCYBUDFY">#REF!</definedName>
    <definedName name="CNCYBUDFYCONT">#REF!</definedName>
    <definedName name="CNCYCUMACT">#REF!</definedName>
    <definedName name="CNCYCUMACTCONT">#REF!</definedName>
    <definedName name="CNCYCUMBUD">#REF!</definedName>
    <definedName name="CNCYCUMBUDCONT">#REF!</definedName>
    <definedName name="CNCYFORFY">#REF!</definedName>
    <definedName name="CNCYFORFYCONT">#REF!</definedName>
    <definedName name="CNPYACT">#REF!</definedName>
    <definedName name="CNPYACTCONT">#REF!</definedName>
    <definedName name="CNPYCUMACT">#REF!</definedName>
    <definedName name="CNPYCUMACTCONT">#REF!</definedName>
    <definedName name="CO_LIST">#REF!</definedName>
    <definedName name="COB_kWAC">#REF!</definedName>
    <definedName name="COB_kWDC">#REF!</definedName>
    <definedName name="COB_OH">#REF!</definedName>
    <definedName name="COB_Potential_Inv">#REF!</definedName>
    <definedName name="COB_Total_Inv">#REF!</definedName>
    <definedName name="COM_kWAC">#REF!</definedName>
    <definedName name="COM_kWDC">#REF!</definedName>
    <definedName name="COM_OH">#REF!</definedName>
    <definedName name="COM_Potential_Inv">#REF!</definedName>
    <definedName name="COM_Total_Inv">#REF!</definedName>
    <definedName name="commst">#REF!</definedName>
    <definedName name="Comp">#REF!</definedName>
    <definedName name="COMP_IS">#REF!</definedName>
    <definedName name="Company">"Hydro One Brampton Networks"</definedName>
    <definedName name="Company10">#REF!</definedName>
    <definedName name="Company12">#REF!</definedName>
    <definedName name="CompanyList">#REF!</definedName>
    <definedName name="compca">#REF!</definedName>
    <definedName name="COMPCAPBUD">#REF!</definedName>
    <definedName name="CompIS">#REF!</definedName>
    <definedName name="compleas">#REF!</definedName>
    <definedName name="COMPLEASCAPBUD">#REF!</definedName>
    <definedName name="CON">#REF!</definedName>
    <definedName name="conn">#REF!</definedName>
    <definedName name="CONSOL_MOVE">#REF!</definedName>
    <definedName name="CONSOL_MOVE1">#REF!</definedName>
    <definedName name="contactf">#REF!</definedName>
    <definedName name="CONTINUITY">#REF!</definedName>
    <definedName name="CONTINUITY_SCHEDULE_____PLANT">#REF!</definedName>
    <definedName name="CONVALESCENCE_BEREAVEMENTS">#REF!</definedName>
    <definedName name="COP">#REF!</definedName>
    <definedName name="CorpVARYTD">INDEX(#REF!,#REF!)</definedName>
    <definedName name="CostCenter">#REF!</definedName>
    <definedName name="costtype">#REF!</definedName>
    <definedName name="COVER">#REF!,#REF!</definedName>
    <definedName name="CPAGE">"37"</definedName>
    <definedName name="CPNMB">"1"</definedName>
    <definedName name="_xlnm.Criteria">#REF!</definedName>
    <definedName name="Criteria1">#REF!</definedName>
    <definedName name="Crystal_1_1_WEBI_DataGrid" hidden="1">#REF!</definedName>
    <definedName name="Crystal_1_1_WEBI_HHeading" hidden="1">#REF!</definedName>
    <definedName name="Crystal_1_1_WEBI_Table" hidden="1">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SCYACT">#REF!</definedName>
    <definedName name="CSCYACTCONT">#REF!</definedName>
    <definedName name="CSCYBUD">#REF!</definedName>
    <definedName name="CSCYBUDCONT">#REF!</definedName>
    <definedName name="CSCYBUDFY">#REF!</definedName>
    <definedName name="CSCYBUDFYCONT">#REF!</definedName>
    <definedName name="CSCYCUMACT">#REF!</definedName>
    <definedName name="CSCYCUMACTCONT">#REF!</definedName>
    <definedName name="CSCYCUMBUD">#REF!</definedName>
    <definedName name="CSCYCUMBUDCONT">#REF!</definedName>
    <definedName name="CSCYFORFY">#REF!</definedName>
    <definedName name="CSCYFORFYCONT">#REF!</definedName>
    <definedName name="CSCYVARCOMM">#REF!</definedName>
    <definedName name="CSPYACT">#REF!</definedName>
    <definedName name="CSPYACTCONT">#REF!</definedName>
    <definedName name="CSPYCUMACT">#REF!</definedName>
    <definedName name="CSPYCUMACTCONT">#REF!</definedName>
    <definedName name="CSScenarioDescription">#REF!</definedName>
    <definedName name="CSUnlistedDescription">#REF!</definedName>
    <definedName name="CSUnlistedLabel">#REF!</definedName>
    <definedName name="CSUnlistedProjectID">#REF!</definedName>
    <definedName name="CTIM2">"122801"</definedName>
    <definedName name="CTIM2a">"161307"</definedName>
    <definedName name="CTotalsRow">#REF!</definedName>
    <definedName name="CUploadData">#REF!</definedName>
    <definedName name="Current_1">#REF!</definedName>
    <definedName name="Current_2">#REF!</definedName>
    <definedName name="Current_3">#REF!</definedName>
    <definedName name="CustomerAdministration">#REF!</definedName>
    <definedName name="CustomerCount">#REF!</definedName>
    <definedName name="CYData">#REF!</definedName>
    <definedName name="D" hidden="1">#REF!</definedName>
    <definedName name="D0016Pull">#REF!</definedName>
    <definedName name="D0042Pull">#REF!</definedName>
    <definedName name="D0044Pull">#REF!</definedName>
    <definedName name="D0045Pull">#REF!</definedName>
    <definedName name="D0046Pull">#REF!</definedName>
    <definedName name="D0047Pull">#REF!</definedName>
    <definedName name="D0048Pull">#REF!</definedName>
    <definedName name="D0049Pull">#REF!</definedName>
    <definedName name="D0055Pull">#REF!</definedName>
    <definedName name="DASH">""</definedName>
    <definedName name="DATA">#REF!</definedName>
    <definedName name="Data.Next">#REF!</definedName>
    <definedName name="Data.Next2">#REF!</definedName>
    <definedName name="data00">#REF!</definedName>
    <definedName name="data01">#REF!</definedName>
    <definedName name="data02">#REF!</definedName>
    <definedName name="data0211">#REF!</definedName>
    <definedName name="data03">#REF!</definedName>
    <definedName name="data04">#REF!</definedName>
    <definedName name="data05">#REF!</definedName>
    <definedName name="data06">#REF!</definedName>
    <definedName name="data07">#REF!</definedName>
    <definedName name="data08">#REF!</definedName>
    <definedName name="data09">#REF!</definedName>
    <definedName name="data10">#REF!</definedName>
    <definedName name="data11">#REF!</definedName>
    <definedName name="data3">#REF!</definedName>
    <definedName name="data303">#REF!</definedName>
    <definedName name="_xlnm.Database">#REF!</definedName>
    <definedName name="DATE">"SEP 2015"</definedName>
    <definedName name="DATE_LIST">#REF!</definedName>
    <definedName name="Date_Range">#REF!,#REF!</definedName>
    <definedName name="DATES">#N/A</definedName>
    <definedName name="DaysInPreviousYear">#REF!</definedName>
    <definedName name="DaysInYear">#REF!</definedName>
    <definedName name="db">#REF!</definedName>
    <definedName name="dc" localSheetId="4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_O_S">#REF!</definedName>
    <definedName name="DD">"07"</definedName>
    <definedName name="DEBT">#REF!</definedName>
    <definedName name="Dec_02_Actual">#REF!</definedName>
    <definedName name="deferrals">#REF!</definedName>
    <definedName name="Deloitte_Asset_Code">#REF!</definedName>
    <definedName name="deowatr">#REF!</definedName>
    <definedName name="DepAG30">#REF!</definedName>
    <definedName name="DepAndAmort10">#REF!</definedName>
    <definedName name="Departments">#REF!</definedName>
    <definedName name="DEPBYYR">#REF!</definedName>
    <definedName name="DepCC30">#REF!</definedName>
    <definedName name="depcom">#REF!</definedName>
    <definedName name="depcomp">#REF!</definedName>
    <definedName name="DEPCOMPBILLING">#REF!</definedName>
    <definedName name="DEPCOMPRETAIL">#REF!</definedName>
    <definedName name="DEPCOMPUTER">#REF!</definedName>
    <definedName name="depcompwat">#REF!</definedName>
    <definedName name="DEPCOMPWATER">#REF!</definedName>
    <definedName name="depcomret">#REF!</definedName>
    <definedName name="depgn">#REF!</definedName>
    <definedName name="depnclar">#REF!</definedName>
    <definedName name="DEPNCLEARTOT">#REF!</definedName>
    <definedName name="DEPNGRTOTAL">#REF!</definedName>
    <definedName name="DEPOFFEQUIP">#REF!</definedName>
    <definedName name="DEPOFFWATER">#REF!</definedName>
    <definedName name="DEPPLANT">#REF!</definedName>
    <definedName name="depplnt">#REF!</definedName>
    <definedName name="DEPRADIO">#REF!</definedName>
    <definedName name="DEPSTORES">#REF!</definedName>
    <definedName name="DEPTELEPHONE">#REF!</definedName>
    <definedName name="DeptID">#REF!</definedName>
    <definedName name="DEPTOOLS">#REF!</definedName>
    <definedName name="DEPVEHICLES">#REF!</definedName>
    <definedName name="DEPWATERHT">#REF!</definedName>
    <definedName name="DETAIL">#REF!</definedName>
    <definedName name="DETAILS">#REF!</definedName>
    <definedName name="DirectLoad">#REF!</definedName>
    <definedName name="DirectRate">#REF!</definedName>
    <definedName name="DISABILITY_MANAGEMENT">#REF!</definedName>
    <definedName name="DiscretionaryCount">#REF!</definedName>
    <definedName name="DISTRIB_ALL">#REF!</definedName>
    <definedName name="Distribution">#REF!</definedName>
    <definedName name="DISTRIBUTOR_NAME">#REF!</definedName>
    <definedName name="distributors">#REF!</definedName>
    <definedName name="dividend">#REF!</definedName>
    <definedName name="DME_BeforeCloseCompleted">"False"</definedName>
    <definedName name="DollarFormat">#REF!</definedName>
    <definedName name="DollarFormat_Area">#REF!</definedName>
    <definedName name="DOWNINSTRS">#REF!</definedName>
    <definedName name="dpoff">#REF!</definedName>
    <definedName name="DR">OFFSET(#REF!,0,0,1,#REF!)</definedName>
    <definedName name="DRBGT">OFFSET(#REF!,0,0,1,#REF!)</definedName>
    <definedName name="Driver">#REF!</definedName>
    <definedName name="DRLY">OFFSET(#REF!,0,0,1,#REF!)</definedName>
    <definedName name="DVA">#REF!</definedName>
    <definedName name="DVNAM">"QSYSPRT"</definedName>
    <definedName name="DVTYP">"PRINTER"</definedName>
    <definedName name="DXDepr99">#REF!</definedName>
    <definedName name="dyfhn" localSheetId="4" hidden="1">{#N/A,#N/A,FALSE,"Aging Summary";#N/A,#N/A,FALSE,"Ratio Analysis";#N/A,#N/A,FALSE,"Test 120 Day Accts";#N/A,#N/A,FALSE,"Tickmarks"}</definedName>
    <definedName name="dyfhn" hidden="1">{#N/A,#N/A,FALSE,"Aging Summary";#N/A,#N/A,FALSE,"Ratio Analysis";#N/A,#N/A,FALSE,"Test 120 Day Accts";#N/A,#N/A,FALSE,"Tickmarks"}</definedName>
    <definedName name="e" localSheetId="4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EACYACT">#REF!</definedName>
    <definedName name="EACYACTCONT">#REF!</definedName>
    <definedName name="EACYBUD">#REF!</definedName>
    <definedName name="EACYBUDCONT">#REF!</definedName>
    <definedName name="EACYBUDFY">#REF!</definedName>
    <definedName name="EACYBUDFYCONT">#REF!</definedName>
    <definedName name="EACYCUMACT">#REF!</definedName>
    <definedName name="EACYCUMACTCONT">#REF!</definedName>
    <definedName name="EACYCUMBUD">#REF!</definedName>
    <definedName name="EACYCUMBUDCONT">#REF!</definedName>
    <definedName name="EACYFORFY">#REF!</definedName>
    <definedName name="EACYFORFYCONT">#REF!</definedName>
    <definedName name="EAPYACT">#REF!</definedName>
    <definedName name="EAPYACTCONT">#REF!</definedName>
    <definedName name="EAPYCUMACT">#REF!</definedName>
    <definedName name="EAPYCUMACTCONT">#REF!</definedName>
    <definedName name="EARLY_RETIREMENTS">#REF!</definedName>
    <definedName name="EBNUMBER">#REF!</definedName>
    <definedName name="EDOInput">#REF!,#REF!,#REF!,#REF!</definedName>
    <definedName name="EDR_06_OthInfo">#REF!</definedName>
    <definedName name="EDR06Tariffs">#REF!</definedName>
    <definedName name="ee" hidden="1">#REF!</definedName>
    <definedName name="EfficientFrontierStart">#REF!</definedName>
    <definedName name="eLDC_1505">#REF!</definedName>
    <definedName name="ELDCLoad">#REF!</definedName>
    <definedName name="ELDCRate">#REF!</definedName>
    <definedName name="ELF" localSheetId="3">(((1+[0]!Real_Return)^Probable_Life)-(1+[0]!Real_Return)^#REF!)</definedName>
    <definedName name="ELF" localSheetId="4">(((1+Real_Return)^Probable_Life)-(1+Real_Return)^#REF!)</definedName>
    <definedName name="ELF" localSheetId="2">(((1+[0]!Real_Return)^Probable_Life)-(1+[0]!Real_Return)^#REF!)</definedName>
    <definedName name="ELF" localSheetId="1">(((1+[0]!Real_Return)^Probable_Life)-(1+[0]!Real_Return)^#REF!)</definedName>
    <definedName name="ELF">(((1+Real_Return)^Probable_Life)-(1+Real_Return)^#REF!)</definedName>
    <definedName name="EMP_LIST">#REF!</definedName>
    <definedName name="EPAGE">"1"</definedName>
    <definedName name="EQUITY">#REF!</definedName>
    <definedName name="ERR_INDEX_ACCT">#REF!</definedName>
    <definedName name="ErrCheck">#REF!</definedName>
    <definedName name="Essbase_Ret">#REF!</definedName>
    <definedName name="ESTACC">#REF!</definedName>
    <definedName name="etet" hidden="1">#REF!</definedName>
    <definedName name="EV__LASTREFTIME__" hidden="1">39729.3809143519</definedName>
    <definedName name="EXCELNO">"EXCEL1"</definedName>
    <definedName name="ExchangeRate">#REF!</definedName>
    <definedName name="exclude">#REF!</definedName>
    <definedName name="EXP">#REF!</definedName>
    <definedName name="expense">#REF!</definedName>
    <definedName name="EXPENSES">#REF!</definedName>
    <definedName name="F">#REF!</definedName>
    <definedName name="FA" localSheetId="4" hidden="1">{"datatable",#N/A,FALSE,"Cust.Adds_Volumes"}</definedName>
    <definedName name="FA" hidden="1">{"datatable",#N/A,FALSE,"Cust.Adds_Volumes"}</definedName>
    <definedName name="Fair_Value">#REF!</definedName>
    <definedName name="Fair_Value_Decision">#REF!</definedName>
    <definedName name="FDHDF" hidden="1">#REF!</definedName>
    <definedName name="Feb">#REF!</definedName>
    <definedName name="FebActRetail">#REF!</definedName>
    <definedName name="ff" localSheetId="4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f">#REF!</definedName>
    <definedName name="fg" localSheetId="4" hidden="1">{#N/A,#N/A,FALSE,"Aging Summary";#N/A,#N/A,FALSE,"Ratio Analysis";#N/A,#N/A,FALSE,"Test 120 Day Accts";#N/A,#N/A,FALSE,"Tickmarks"}</definedName>
    <definedName name="fg" hidden="1">{#N/A,#N/A,FALSE,"Aging Summary";#N/A,#N/A,FALSE,"Ratio Analysis";#N/A,#N/A,FALSE,"Test 120 Day Accts";#N/A,#N/A,FALSE,"Tickmarks"}</definedName>
    <definedName name="fgngdh">#REF!</definedName>
    <definedName name="fill" hidden="1">#REF!</definedName>
    <definedName name="Fill2" hidden="1">#REF!</definedName>
    <definedName name="Final98">#REF!,#REF!,#REF!,#REF!,#REF!,#REF!,#REF!,#REF!,#REF!,#REF!,#REF!,#REF!</definedName>
    <definedName name="FinalList">#REF!,#REF!,#REF!,#REF!,#REF!,#REF!,#REF!,#REF!,#REF!,#REF!</definedName>
    <definedName name="FinalProjects">#REF!,#REF!,#REF!,#REF!,#REF!,#REF!,#REF!,#REF!,#REF!,#REF!,#REF!</definedName>
    <definedName name="FINMAS">#REF!</definedName>
    <definedName name="First_Page">#REF!</definedName>
    <definedName name="FirstForcedCell">#REF!</definedName>
    <definedName name="FirstProjectID">#REF!</definedName>
    <definedName name="FirstSolverCell">#REF!</definedName>
    <definedName name="FirstUnitCell">#REF!</definedName>
    <definedName name="FirstYearConstraintCell">#REF!</definedName>
    <definedName name="FIT3.0_kWAC">#REF!</definedName>
    <definedName name="FIT3.0_kWDC">#REF!</definedName>
    <definedName name="five_yr_forecast">#REF!</definedName>
    <definedName name="Fixed_Charges">#REF!</definedName>
    <definedName name="flags_mergeES">#REF!</definedName>
    <definedName name="flags_mergeHOB">#REF!</definedName>
    <definedName name="flags_mergeHZ">#REF!</definedName>
    <definedName name="flags_mergePS">#REF!</definedName>
    <definedName name="FMTYP">"SP1"</definedName>
    <definedName name="fnew" localSheetId="4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new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localSheetId="4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nt2">#REF!</definedName>
    <definedName name="fontII">#REF!</definedName>
    <definedName name="Footer">#REF!</definedName>
    <definedName name="ForcedCount">#REF!</definedName>
    <definedName name="ForcedNames">#REF!</definedName>
    <definedName name="ForcedProjectList">#REF!</definedName>
    <definedName name="Forecast">#REF!</definedName>
    <definedName name="forecast97">#REF!,#REF!</definedName>
    <definedName name="FortyFivePercent">#REF!</definedName>
    <definedName name="FTE">#REF!</definedName>
    <definedName name="FTPT">#REF!</definedName>
    <definedName name="FullYrBudget">#REF!</definedName>
    <definedName name="FVD">#REF!</definedName>
    <definedName name="FVRate0">#REF!</definedName>
    <definedName name="FVRate1">#REF!</definedName>
    <definedName name="FVRate2">#REF!</definedName>
    <definedName name="FVRate3">#REF!</definedName>
    <definedName name="FVRate4">#REF!</definedName>
    <definedName name="fvsv">#REF!</definedName>
    <definedName name="FYCOLUMN">#REF!</definedName>
    <definedName name="G" hidden="1">#REF!</definedName>
    <definedName name="GA">#REF!</definedName>
    <definedName name="gap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CFC">#REF!</definedName>
    <definedName name="GENERAL">#REF!</definedName>
    <definedName name="GENERAL_1">#REF!</definedName>
    <definedName name="GFHDF" hidden="1">#REF!</definedName>
    <definedName name="gg" localSheetId="4">{"'2003 05 15'!$W$11:$AI$18","'2003 05 15'!$A$1:$V$30"}</definedName>
    <definedName name="gg">{"'2003 05 15'!$W$11:$AI$18","'2003 05 15'!$A$1:$V$30"}</definedName>
    <definedName name="ggggggg" localSheetId="4" hidden="1">{#N/A,#N/A,FALSE,"Aging Summary";#N/A,#N/A,FALSE,"Ratio Analysis";#N/A,#N/A,FALSE,"Test 120 Day Accts";#N/A,#N/A,FALSE,"Tickmarks"}</definedName>
    <definedName name="ggggggg" hidden="1">{#N/A,#N/A,FALSE,"Aging Summary";#N/A,#N/A,FALSE,"Ratio Analysis";#N/A,#N/A,FALSE,"Test 120 Day Accts";#N/A,#N/A,FALSE,"Tickmarks"}</definedName>
    <definedName name="gggj" localSheetId="4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J" hidden="1">#REF!</definedName>
    <definedName name="GJ">#REF!</definedName>
    <definedName name="GJUNDER">#REF!</definedName>
    <definedName name="GLaccount">#REF!</definedName>
    <definedName name="glcomp">#REF!</definedName>
    <definedName name="GLlookup">#REF!</definedName>
    <definedName name="GLname">#REF!</definedName>
    <definedName name="GM">OFFSET(#REF!,0,0,1,#REF!)</definedName>
    <definedName name="GMLY">OFFSET(#REF!,0,0,1,#REF!)</definedName>
    <definedName name="GOC">#REF!</definedName>
    <definedName name="GOCWI">#REF!</definedName>
    <definedName name="GOIPD">#REF!</definedName>
    <definedName name="GOX">#REF!</definedName>
    <definedName name="GPO">#REF!</definedName>
    <definedName name="GPOCWI">#REF!</definedName>
    <definedName name="GPOIPD">#REF!</definedName>
    <definedName name="GPOX">#REF!</definedName>
    <definedName name="GPSHR">#REF!</definedName>
    <definedName name="Graph" localSheetId="4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1" localSheetId="4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1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ossplant">#REF!</definedName>
    <definedName name="GROUP_ASSET_ADJ">#REF!</definedName>
    <definedName name="Group1">#REF!,#REF!,#REF!,#REF!</definedName>
    <definedName name="GROUPED_ASSET">#REF!</definedName>
    <definedName name="GUCYACT">#REF!</definedName>
    <definedName name="GUCYACTCONT">#REF!</definedName>
    <definedName name="GUCYBUD">#REF!</definedName>
    <definedName name="GUCYBUDCONT">#REF!</definedName>
    <definedName name="GUCYBUDFY">#REF!</definedName>
    <definedName name="GUCYBUDFYCONT">#REF!</definedName>
    <definedName name="GUCYCUMACT">#REF!</definedName>
    <definedName name="GUCYCUMACTCONT">#REF!</definedName>
    <definedName name="GUCYCUMBUD">#REF!</definedName>
    <definedName name="GUCYCUMBUDCONT">#REF!</definedName>
    <definedName name="GUCYFORFY">#REF!</definedName>
    <definedName name="GUCYFORFYCONT">#REF!</definedName>
    <definedName name="GUPYACT">#REF!</definedName>
    <definedName name="GUPYACTCONT">#REF!</definedName>
    <definedName name="GUPYCUMACT">#REF!</definedName>
    <definedName name="GUPYCUMACTCONT">#REF!</definedName>
    <definedName name="Hamilton">#REF!</definedName>
    <definedName name="Hamilton___Brampton">#REF!</definedName>
    <definedName name="Hamilton___Missisauga">#REF!</definedName>
    <definedName name="Hamilton___St._Catherines">#REF!</definedName>
    <definedName name="handshiresum">#REF!</definedName>
    <definedName name="HEADER1">"WORK ORDER ANALYSIS DETAIL  GAAP"</definedName>
    <definedName name="HEADER2">"2294"</definedName>
    <definedName name="HEADER3">"START DATE: JAN 2012     END DATE: FEB 2012"</definedName>
    <definedName name="HEADER4">""</definedName>
    <definedName name="hello">#REF!</definedName>
    <definedName name="hgjgjgjg" localSheetId="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localSheetId="4" hidden="1">{#N/A,#N/A,FALSE,"Aging Summary";#N/A,#N/A,FALSE,"Ratio Analysis";#N/A,#N/A,FALSE,"Test 120 Day Accts";#N/A,#N/A,FALSE,"Tickmarks"}</definedName>
    <definedName name="hgjhjhgjh" hidden="1">{#N/A,#N/A,FALSE,"Aging Summary";#N/A,#N/A,FALSE,"Ratio Analysis";#N/A,#N/A,FALSE,"Test 120 Day Accts";#N/A,#N/A,FALSE,"Tickmarks"}</definedName>
    <definedName name="HH">"12"</definedName>
    <definedName name="HighVoltageTrans">#REF!</definedName>
    <definedName name="histdate">#REF!</definedName>
    <definedName name="HISTORIC.COST">#REF!</definedName>
    <definedName name="hjhgjhgjg" localSheetId="4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KL" hidden="1">#REF!</definedName>
    <definedName name="HLJKGJKL" hidden="1">#REF!</definedName>
    <definedName name="HOEPApr">#REF!</definedName>
    <definedName name="HOEPAug">#REF!</definedName>
    <definedName name="HOEPDec">#REF!</definedName>
    <definedName name="HOEPFeb">#REF!</definedName>
    <definedName name="HOEPJan">#REF!</definedName>
    <definedName name="HOEPJul">#REF!</definedName>
    <definedName name="HOEPJun">#REF!</definedName>
    <definedName name="HOEPMar">#REF!</definedName>
    <definedName name="HOEPMay">#REF!</definedName>
    <definedName name="HOEPNov">#REF!</definedName>
    <definedName name="HOEPOct">#REF!</definedName>
    <definedName name="HOEPSep">#REF!</definedName>
    <definedName name="HOME">#REF!</definedName>
    <definedName name="HON_1505">#REF!</definedName>
    <definedName name="horseshow">#REF!</definedName>
    <definedName name="HoursAvail">#REF!</definedName>
    <definedName name="hrs">#REF!</definedName>
    <definedName name="HST">#REF!</definedName>
    <definedName name="HTML_CodePage">1252</definedName>
    <definedName name="HTML_Control" localSheetId="4">{"'2003 05 15'!$W$11:$AI$18","'2003 05 15'!$A$1:$V$30"}</definedName>
    <definedName name="HTML_Control">{"'2003 05 15'!$W$11:$AI$18","'2003 05 15'!$A$1:$V$30"}</definedName>
    <definedName name="HTML_Control_BIT" localSheetId="4">{"'2003 05 15'!$W$11:$AI$18","'2003 05 15'!$A$1:$V$30"}</definedName>
    <definedName name="HTML_Control_BIT">{"'2003 05 15'!$W$11:$AI$18","'2003 05 15'!$A$1:$V$30"}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uh?" localSheetId="4">{"'2003 05 15'!$W$11:$AI$18","'2003 05 15'!$A$1:$V$30"}</definedName>
    <definedName name="Huh?">{"'2003 05 15'!$W$11:$AI$18","'2003 05 15'!$A$1:$V$30"}</definedName>
    <definedName name="Huh?_BIT" localSheetId="4">{"'2003 05 15'!$W$11:$AI$18","'2003 05 15'!$A$1:$V$30"}</definedName>
    <definedName name="Huh?_BIT">{"'2003 05 15'!$W$11:$AI$18","'2003 05 15'!$A$1:$V$30"}</definedName>
    <definedName name="HVDS_LOW">#REF!</definedName>
    <definedName name="IBT">#REF!</definedName>
    <definedName name="IFRSFLAG">#REF!</definedName>
    <definedName name="ih">#REF!</definedName>
    <definedName name="IIC">#REF!</definedName>
    <definedName name="IICWI">#REF!</definedName>
    <definedName name="IIIPD">#REF!</definedName>
    <definedName name="IIX">#REF!</definedName>
    <definedName name="impactdata">#REF!</definedName>
    <definedName name="IncludeProject">#REF!</definedName>
    <definedName name="INCOME">#REF!</definedName>
    <definedName name="IncomeAndLargeCorp10">#REF!</definedName>
    <definedName name="Incr2000">#REF!</definedName>
    <definedName name="increase">#REF!</definedName>
    <definedName name="Input_FW">#REF!,#REF!,#REF!,#REF!</definedName>
    <definedName name="Input_HUC">#REF!,#REF!,#REF!,#REF!,#REF!,#REF!,#REF!,#REF!</definedName>
    <definedName name="InsertRow">#REF!</definedName>
    <definedName name="Internal_Resource_Burdened_Rate_Yearly">#REF!</definedName>
    <definedName name="IntExpense10">#REF!</definedName>
    <definedName name="IntExpenseAG30">#REF!</definedName>
    <definedName name="IntExpenseCC30">#REF!</definedName>
    <definedName name="IntIncome10">#REF!</definedName>
    <definedName name="IntIncomeAG30">#REF!</definedName>
    <definedName name="IntIncomeCC30">#REF!</definedName>
    <definedName name="INV">#REF!</definedName>
    <definedName name="INV_JRNL">#REF!</definedName>
    <definedName name="Iowa_Depreciation">#REF!</definedName>
    <definedName name="Iowa_UL_array">#REF!</definedName>
    <definedName name="IPATH">"I:\Compleo\Compleo IDF"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ROWTH_1" hidden="1">"c157"</definedName>
    <definedName name="IQ_EBIT_GROWTH_2" hidden="1">"c161"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"c156"</definedName>
    <definedName name="IQ_EBITDA_GROWTH_2" hidden="1">"c160"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1" hidden="1">"c189"</definedName>
    <definedName name="IQ_EPS_EST_CIQ" hidden="1">"c4994"</definedName>
    <definedName name="IQ_EPS_EST_REUT" hidden="1">"c5453"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REUT" hidden="1">"c3869"</definedName>
    <definedName name="IQ_EST_NUM_BUY_THOM" hidden="1">"c5165"</definedName>
    <definedName name="IQ_EST_NUM_HOLD" hidden="1">"c1761"</definedName>
    <definedName name="IQ_EST_NUM_HOLD_REUT" hidden="1">"c3871"</definedName>
    <definedName name="IQ_EST_NUM_HOLD_THOM" hidden="1">"c5167"</definedName>
    <definedName name="IQ_EST_NUM_NO_OPINION" hidden="1">"c1758"</definedName>
    <definedName name="IQ_EST_NUM_OUTPERFORM" hidden="1">"c1760"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>"assign"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TDDEV_EST" hidden="1">"c422"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AMOUNT" hidden="1">"c240"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AMOUNT" hidden="1">"c236"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42443.5659490741</definedName>
    <definedName name="IQ_NAMES_REVISION_DATE__1" hidden="1">41365.714224537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FLOAT" hidden="1">"c227"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1" hidden="1">"c190"</definedName>
    <definedName name="IQ_REVENUE_EST_CIQ" hidden="1">"c3616"</definedName>
    <definedName name="IQ_REVENUE_EST_REUT" hidden="1">"c3634"</definedName>
    <definedName name="IQ_REVENUE_GROWTH_1" hidden="1">"c155"</definedName>
    <definedName name="IQ_REVENUE_GROWTH_2" hidden="1">"c159"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B14" hidden="1">"$B$15:$B$518"</definedName>
    <definedName name="IQRB16" hidden="1">"$B$17:$B$520"</definedName>
    <definedName name="IQRB17" hidden="1">"$B$18:$B$122"</definedName>
    <definedName name="IQRB18" hidden="1">"$B$19:$B$522"</definedName>
    <definedName name="IQRBB17" hidden="1">"$BB$18:$BB$1299"</definedName>
    <definedName name="IQRC14" hidden="1">"$C$15:$C$119"</definedName>
    <definedName name="IQRD108" hidden="1">"$D$109:$D$111"</definedName>
    <definedName name="IQRD11" hidden="1">"$D$12:$D$21"</definedName>
    <definedName name="IQRD14" hidden="1">"$D$15:$D$38"</definedName>
    <definedName name="IQRD22" hidden="1">"$D$23:$D$25"</definedName>
    <definedName name="IQRD44" hidden="1">"$D$45:$D$53"</definedName>
    <definedName name="IQRD66" hidden="1">"$D$67:$D$69"</definedName>
    <definedName name="IQRD77" hidden="1">"$D$78:$D$87"</definedName>
    <definedName name="IQRLiquidityO5" hidden="1">#REF!</definedName>
    <definedName name="IQRLiquidityU5" hidden="1">#REF!</definedName>
    <definedName name="IQRLiquidityZ5" hidden="1">#REF!</definedName>
    <definedName name="IQRTKTMRawDataA3" hidden="1">#REF!</definedName>
    <definedName name="IS_CATEGORIES">#REF!</definedName>
    <definedName name="IS_MGMT">#REF!</definedName>
    <definedName name="isl">#REF!</definedName>
    <definedName name="Italy" hidden="1">#REF!</definedName>
    <definedName name="Items1997">#REF!,#REF!,#REF!,#REF!,#REF!</definedName>
    <definedName name="Items98">#REF!,#REF!,#REF!,#REF!,#REF!,#REF!,#REF!,#REF!,#REF!,#REF!,#REF!</definedName>
    <definedName name="IUE">#REF!</definedName>
    <definedName name="j" localSheetId="4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an_03_Estimate_p1">#REF!</definedName>
    <definedName name="Jan_03_Estimate_p2">#REF!</definedName>
    <definedName name="Jan_03_p3">#REF!</definedName>
    <definedName name="Jan_03_p4">#REF!</definedName>
    <definedName name="JBNAM">"WOANALYSIS"</definedName>
    <definedName name="JBNMB">"935083"</definedName>
    <definedName name="JCM_kWAC">#REF!</definedName>
    <definedName name="JCM_kWDC">#REF!</definedName>
    <definedName name="JCM_OH">#REF!</definedName>
    <definedName name="JCM_Potential_Inv">#REF!</definedName>
    <definedName name="JCM_Total_Inv">#REF!</definedName>
    <definedName name="jgg" localSheetId="4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localSheetId="4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localSheetId="4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localSheetId="4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hnhgg" localSheetId="4" hidden="1">{#N/A,#N/A,FALSE,"Aging Summary";#N/A,#N/A,FALSE,"Ratio Analysis";#N/A,#N/A,FALSE,"Test 120 Day Accts";#N/A,#N/A,FALSE,"Tickmarks"}</definedName>
    <definedName name="jhnhgg" hidden="1">{#N/A,#N/A,FALSE,"Aging Summary";#N/A,#N/A,FALSE,"Ratio Analysis";#N/A,#N/A,FALSE,"Test 120 Day Accts";#N/A,#N/A,FALSE,"Tickmarks"}</definedName>
    <definedName name="jj" localSheetId="4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>#REF!</definedName>
    <definedName name="john">#REF!</definedName>
    <definedName name="K" localSheetId="4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KFACTOR">#REF!</definedName>
    <definedName name="KK" localSheetId="4" hidden="1">{#N/A,#N/A,FALSE,"Aging Summary";#N/A,#N/A,FALSE,"Ratio Analysis";#N/A,#N/A,FALSE,"Test 120 Day Accts";#N/A,#N/A,FALSE,"Tickmarks"}</definedName>
    <definedName name="KK" hidden="1">{#N/A,#N/A,FALSE,"Aging Summary";#N/A,#N/A,FALSE,"Ratio Analysis";#N/A,#N/A,FALSE,"Test 120 Day Accts";#N/A,#N/A,FALSE,"Tickmarks"}</definedName>
    <definedName name="Kraft" localSheetId="4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l" localSheetId="4" hidden="1">{#N/A,#N/A,FALSE,"Aging Summary";#N/A,#N/A,FALSE,"Ratio Analysis";#N/A,#N/A,FALSE,"Test 120 Day Accts";#N/A,#N/A,FALSE,"Tickmarks"}</definedName>
    <definedName name="l" hidden="1">{#N/A,#N/A,FALSE,"Aging Summary";#N/A,#N/A,FALSE,"Ratio Analysis";#N/A,#N/A,FALSE,"Test 120 Day Accts";#N/A,#N/A,FALSE,"Tickmarks"}</definedName>
    <definedName name="LabourHours">#REF!</definedName>
    <definedName name="labourlist">#REF!</definedName>
    <definedName name="Language">#REF!</definedName>
    <definedName name="LARGEUSER">#REF!</definedName>
    <definedName name="LARGEUSER_1">#REF!</definedName>
    <definedName name="LastSheet" hidden="1">"Total Bill Impacts_All Customer"</definedName>
    <definedName name="LASTYR">#REF!</definedName>
    <definedName name="lastyrcap">#REF!</definedName>
    <definedName name="lastyrop">#REF!</definedName>
    <definedName name="LBRYTD">OFFSET(#REF!,0,0,#REF!)</definedName>
    <definedName name="LCS">#REF!</definedName>
    <definedName name="LCSB">#REF!</definedName>
    <definedName name="LDC">#REF!</definedName>
    <definedName name="LDC_LIST">#REF!</definedName>
    <definedName name="LDCkWh">#REF!</definedName>
    <definedName name="LDCkWh2">#REF!</definedName>
    <definedName name="LDCkWh3">#REF!</definedName>
    <definedName name="LDCLoads">#REF!</definedName>
    <definedName name="LDCRates">#REF!</definedName>
    <definedName name="LDCRates2">#REF!</definedName>
    <definedName name="LEAD">#REF!</definedName>
    <definedName name="LEASHOLDIMPROV">#REF!</definedName>
    <definedName name="LHI_UL">#REF!</definedName>
    <definedName name="Life">#REF!</definedName>
    <definedName name="LIMIT">#REF!</definedName>
    <definedName name="LIN">#REF!</definedName>
    <definedName name="LINB">#REF!</definedName>
    <definedName name="list">#REF!,#REF!,#REF!,#REF!,#REF!,#REF!,#REF!,#REF!,#REF!,#REF!</definedName>
    <definedName name="List2001">#REF!,#REF!,#REF!,#REF!,#REF!,#REF!,#REF!,#REF!,#REF!,#REF!</definedName>
    <definedName name="listlist" hidden="1">#REF!</definedName>
    <definedName name="ListOffset" hidden="1">1</definedName>
    <definedName name="LKASFDH" hidden="1">#REF!</definedName>
    <definedName name="LLC">#REF!</definedName>
    <definedName name="LLCB">#REF!</definedName>
    <definedName name="LMA">#REF!</definedName>
    <definedName name="LMAB">#REF!</definedName>
    <definedName name="LME">#REF!</definedName>
    <definedName name="LMEB">#REF!</definedName>
    <definedName name="LoadForecast">#REF!</definedName>
    <definedName name="Loads">#REF!</definedName>
    <definedName name="Location">#REF!</definedName>
    <definedName name="LossFactors">#REF!</definedName>
    <definedName name="LU">#REF!</definedName>
    <definedName name="LYN">#REF!</definedName>
    <definedName name="m" localSheetId="4" hidden="1">{#N/A,#N/A,FALSE,"Aging Summary";#N/A,#N/A,FALSE,"Ratio Analysis";#N/A,#N/A,FALSE,"Test 120 Day Accts";#N/A,#N/A,FALSE,"Tickmarks"}</definedName>
    <definedName name="m" hidden="1">{#N/A,#N/A,FALSE,"Aging Summary";#N/A,#N/A,FALSE,"Ratio Analysis";#N/A,#N/A,FALSE,"Test 120 Day Accts";#N/A,#N/A,FALSE,"Tickmarks"}</definedName>
    <definedName name="MACRO">#REF!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IN">#REF!</definedName>
    <definedName name="MAJTOOLCAPBUD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datoryTF">#REF!</definedName>
    <definedName name="MANEND">#REF!</definedName>
    <definedName name="Mann_kWAC">#REF!</definedName>
    <definedName name="Mann_kWDC">#REF!</definedName>
    <definedName name="Mann_OH">#REF!</definedName>
    <definedName name="Mann_Potential_Inv">#REF!</definedName>
    <definedName name="Mann_Total_Inv">#REF!</definedName>
    <definedName name="manNYbud">#REF!</definedName>
    <definedName name="manpower_costs">#REF!</definedName>
    <definedName name="manPYACT">#REF!</definedName>
    <definedName name="MANSTART">#REF!</definedName>
    <definedName name="Maple_kWAC">#REF!</definedName>
    <definedName name="Maple_kWDC">#REF!</definedName>
    <definedName name="Maple_OH">#REF!</definedName>
    <definedName name="Maple_Potential_Inv">#REF!</definedName>
    <definedName name="Maple_Total_Inv">#REF!</definedName>
    <definedName name="Market_Curve_Depreciation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ax">#REF!</definedName>
    <definedName name="Max_Mat">#REF!</definedName>
    <definedName name="MBUD">#REF!</definedName>
    <definedName name="MCYR">#REF!</definedName>
    <definedName name="MEAStats">#REF!</definedName>
    <definedName name="METERCAPBUD">#REF!</definedName>
    <definedName name="metricbridge" localSheetId="4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localSheetId="4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ULoads">#REF!</definedName>
    <definedName name="MEUR">#REF!</definedName>
    <definedName name="MEURates">#REF!</definedName>
    <definedName name="MEURTXLoad">#REF!</definedName>
    <definedName name="MEURTXRate">#REF!</definedName>
    <definedName name="mil">#REF!</definedName>
    <definedName name="million">#REF!</definedName>
    <definedName name="MIN">"28"</definedName>
    <definedName name="MINI">#REF!</definedName>
    <definedName name="Minimum_Percent_Good">#REF!</definedName>
    <definedName name="misc1">#REF!</definedName>
    <definedName name="misc2">#REF!</definedName>
    <definedName name="misc3">#REF!</definedName>
    <definedName name="misc4">#REF!</definedName>
    <definedName name="misc5">#REF!</definedName>
    <definedName name="misc6">#REF!</definedName>
    <definedName name="MissingEmployees">#REF!</definedName>
    <definedName name="Mississauga">#REF!</definedName>
    <definedName name="Mississauga___St._Catherines">#REF!</definedName>
    <definedName name="MM" hidden="1">#N/A</definedName>
    <definedName name="MMM">"MAR"</definedName>
    <definedName name="Mnum">#REF!</definedName>
    <definedName name="Model_Organization">#REF!</definedName>
    <definedName name="MofF">#REF!</definedName>
    <definedName name="Month">#REF!</definedName>
    <definedName name="MONTH_A">#REF!</definedName>
    <definedName name="MONTH_LONG">#REF!</definedName>
    <definedName name="Month2">OFFSET(#REF!,0,0,2,#REF!)</definedName>
    <definedName name="MONTHS">#REF!</definedName>
    <definedName name="MonthVAR">OFFSET(INDEX(#REF!,#REF!),0,0,#REF!)</definedName>
    <definedName name="MonthVAR2">OFFSET(INDEX(#REF!,#REF!),0,0,1,5)</definedName>
    <definedName name="MonthVARYTD">OFFSET(INDEX(#REF!,#REF!),0,0,1,5)</definedName>
    <definedName name="MonthYTD">OFFSET(#REF!,0,0,#REF!)</definedName>
    <definedName name="MPYR">#REF!</definedName>
    <definedName name="MSColorIndexBegin">#REF!</definedName>
    <definedName name="MULT">#REF!</definedName>
    <definedName name="MUNICPCAPBUD">#REF!</definedName>
    <definedName name="MUNM">#REF!</definedName>
    <definedName name="n">#REF!</definedName>
    <definedName name="NBV">#REF!</definedName>
    <definedName name="NBV_DISPOSALS">#REF!</definedName>
    <definedName name="NCCA">#REF!</definedName>
    <definedName name="NE">OFFSET(#REF!,0,0,1,#REF!)</definedName>
    <definedName name="NEB">OFFSET(#REF!,0,0,1,#REF!)</definedName>
    <definedName name="NegTaxesOK">#REF!</definedName>
    <definedName name="NELDC_kWhs">#REF!</definedName>
    <definedName name="NELY">OFFSET(#REF!,0,0,1,#REF!)</definedName>
    <definedName name="NETINT">#REF!</definedName>
    <definedName name="NewAccts">#REF!</definedName>
    <definedName name="NewAcctsEnd">#REF!</definedName>
    <definedName name="NewAcctsStart">#REF!</definedName>
    <definedName name="newrates">#REF!</definedName>
    <definedName name="newrates2">#REF!</definedName>
    <definedName name="NNELDCkWhs">#REF!</definedName>
    <definedName name="nnn">#REF!</definedName>
    <definedName name="NONBENF">#REF!</definedName>
    <definedName name="NonPayment">#REF!</definedName>
    <definedName name="nonreg">#REF!</definedName>
    <definedName name="nonregf">#REF!</definedName>
    <definedName name="NorB">#REF!</definedName>
    <definedName name="NOTE">#REF!</definedName>
    <definedName name="note5d">#REF!</definedName>
    <definedName name="NOTETOP">#REF!</definedName>
    <definedName name="NumOfPCs">#REF!</definedName>
    <definedName name="NvsAnswerCol">"[B0096.xls]Sheet1!$A$8:$A$426"</definedName>
    <definedName name="NvsASD">"V2001-12-31"</definedName>
    <definedName name="NvsAutoDrillOk">"VN"</definedName>
    <definedName name="NvsElapsedTime">0.000189120364666451</definedName>
    <definedName name="NvsEndTime">37266.6058056713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"%,X,RZF..OHnplode,CZF.."</definedName>
    <definedName name="NvsPanelBusUnit">"V"</definedName>
    <definedName name="NvsPanelEffdt">"V1901-01-01"</definedName>
    <definedName name="NvsPanelSetid">"V900"</definedName>
    <definedName name="NvsParentRef">#REF!</definedName>
    <definedName name="NvsReqBU">"V900"</definedName>
    <definedName name="NvsReqBUOnly">"VN"</definedName>
    <definedName name="NvsTransLed">"VN"</definedName>
    <definedName name="NvsTreeASD">"V2001-12-31"</definedName>
    <definedName name="NvsValTbl.ACCOUNT">"GL_ACCOUNT_TBL"</definedName>
    <definedName name="NvsValTbl.BUSINESS_UNIT">"BUS_UNIT_TBL_GL"</definedName>
    <definedName name="NvsValTbl.CURRENCY_CD">"CURRENCY_CD_TBL"</definedName>
    <definedName name="NvsValTbl.PROJECT_ID">"OH_P300_TREE_VW"</definedName>
    <definedName name="NvsValTbl.RESOURCE_TYPE">"PROJ_RES_TYPE"</definedName>
    <definedName name="o" localSheetId="4" hidden="1">{#N/A,#N/A,FALSE,"New Depr Sch-150% DB";#N/A,#N/A,FALSE,"Cash Flows RLP";#N/A,#N/A,FALSE,"IRR";#N/A,#N/A,FALSE,"Proforma IS";#N/A,#N/A,FALSE,"Assumptions"}</definedName>
    <definedName name="o" hidden="1">{#N/A,#N/A,FALSE,"New Depr Sch-150% DB";#N/A,#N/A,FALSE,"Cash Flows RLP";#N/A,#N/A,FALSE,"IRR";#N/A,#N/A,FALSE,"Proforma IS";#N/A,#N/A,FALSE,"Assumptions"}</definedName>
    <definedName name="ODataRow">#REF!</definedName>
    <definedName name="ODataRowStart">#REF!</definedName>
    <definedName name="OEB_LIST">#REF!</definedName>
    <definedName name="OEB_Lookup">#REF!</definedName>
    <definedName name="OEBcodes">#REF!</definedName>
    <definedName name="OEBName">#REF!</definedName>
    <definedName name="OEConstraint10Yr1">#REF!</definedName>
    <definedName name="OEConstraint10Yr10">#REF!</definedName>
    <definedName name="OEConstraint10Yr2">#REF!</definedName>
    <definedName name="OEConstraint10Yr3">#REF!</definedName>
    <definedName name="OEConstraint10Yr4">#REF!</definedName>
    <definedName name="OEConstraint10Yr5">#REF!</definedName>
    <definedName name="OEConstraint10Yr6">#REF!</definedName>
    <definedName name="OEConstraint10Yr7">#REF!</definedName>
    <definedName name="OEConstraint10Yr8">#REF!</definedName>
    <definedName name="OEConstraint10Yr9">#REF!</definedName>
    <definedName name="OEConstraint11Yr1">#REF!</definedName>
    <definedName name="OEConstraint11Yr10">#REF!</definedName>
    <definedName name="OEConstraint11Yr2">#REF!</definedName>
    <definedName name="OEConstraint11Yr3">#REF!</definedName>
    <definedName name="OEConstraint11Yr4">#REF!</definedName>
    <definedName name="OEConstraint11Yr5">#REF!</definedName>
    <definedName name="OEConstraint11Yr6">#REF!</definedName>
    <definedName name="OEConstraint11Yr7">#REF!</definedName>
    <definedName name="OEConstraint11Yr8">#REF!</definedName>
    <definedName name="OEConstraint11Yr9">#REF!</definedName>
    <definedName name="OEConstraint12Yr1">#REF!</definedName>
    <definedName name="OEConstraint12Yr10">#REF!</definedName>
    <definedName name="OEConstraint12Yr2">#REF!</definedName>
    <definedName name="OEConstraint12Yr3">#REF!</definedName>
    <definedName name="OEConstraint12Yr4">#REF!</definedName>
    <definedName name="OEConstraint12Yr5">#REF!</definedName>
    <definedName name="OEConstraint12Yr6">#REF!</definedName>
    <definedName name="OEConstraint12Yr7">#REF!</definedName>
    <definedName name="OEConstraint12Yr8">#REF!</definedName>
    <definedName name="OEConstraint12Yr9">#REF!</definedName>
    <definedName name="OEConstraint13Yr1">#REF!</definedName>
    <definedName name="OEConstraint13Yr10">#REF!</definedName>
    <definedName name="OEConstraint13Yr2">#REF!</definedName>
    <definedName name="OEConstraint13Yr3">#REF!</definedName>
    <definedName name="OEConstraint13Yr4">#REF!</definedName>
    <definedName name="OEConstraint13Yr5">#REF!</definedName>
    <definedName name="OEConstraint13Yr6">#REF!</definedName>
    <definedName name="OEConstraint13Yr7">#REF!</definedName>
    <definedName name="OEConstraint13Yr8">#REF!</definedName>
    <definedName name="OEConstraint13Yr9">#REF!</definedName>
    <definedName name="OEConstraint1Yr1">#REF!</definedName>
    <definedName name="OEConstraint1Yr10">#REF!</definedName>
    <definedName name="OEConstraint1Yr2">#REF!</definedName>
    <definedName name="OEConstraint1Yr3">#REF!</definedName>
    <definedName name="OEConstraint1Yr4">#REF!</definedName>
    <definedName name="OEConstraint1Yr5">#REF!</definedName>
    <definedName name="OEConstraint1Yr6">#REF!</definedName>
    <definedName name="OEConstraint1Yr7">#REF!</definedName>
    <definedName name="OEConstraint1Yr8">#REF!</definedName>
    <definedName name="OEConstraint1Yr9">#REF!</definedName>
    <definedName name="OEConstraint2Yr1">#REF!</definedName>
    <definedName name="OEConstraint2Yr10">#REF!</definedName>
    <definedName name="OEConstraint2Yr2">#REF!</definedName>
    <definedName name="OEConstraint2Yr3">#REF!</definedName>
    <definedName name="OEConstraint2Yr4">#REF!</definedName>
    <definedName name="OEConstraint2Yr5">#REF!</definedName>
    <definedName name="OEConstraint2Yr6">#REF!</definedName>
    <definedName name="OEConstraint2Yr7">#REF!</definedName>
    <definedName name="OEConstraint2Yr8">#REF!</definedName>
    <definedName name="OEConstraint2Yr9">#REF!</definedName>
    <definedName name="OEConstraint3Yr1">#REF!</definedName>
    <definedName name="OEConstraint3Yr10">#REF!</definedName>
    <definedName name="OEConstraint3Yr2">#REF!</definedName>
    <definedName name="OEConstraint3Yr3">#REF!</definedName>
    <definedName name="OEConstraint3Yr4">#REF!</definedName>
    <definedName name="OEConstraint3Yr5">#REF!</definedName>
    <definedName name="OEConstraint3Yr6">#REF!</definedName>
    <definedName name="OEConstraint3Yr7">#REF!</definedName>
    <definedName name="OEConstraint3Yr8">#REF!</definedName>
    <definedName name="OEConstraint3Yr9">#REF!</definedName>
    <definedName name="OEConstraint4Yr1">#REF!</definedName>
    <definedName name="OEConstraint4Yr10">#REF!</definedName>
    <definedName name="OEConstraint4Yr2">#REF!</definedName>
    <definedName name="OEConstraint4Yr3">#REF!</definedName>
    <definedName name="OEConstraint4Yr4">#REF!</definedName>
    <definedName name="OEConstraint4Yr5">#REF!</definedName>
    <definedName name="OEConstraint4Yr6">#REF!</definedName>
    <definedName name="OEConstraint4Yr7">#REF!</definedName>
    <definedName name="OEConstraint4Yr8">#REF!</definedName>
    <definedName name="OEConstraint4Yr9">#REF!</definedName>
    <definedName name="OEConstraint5Yr1">#REF!</definedName>
    <definedName name="OEConstraint5Yr10">#REF!</definedName>
    <definedName name="OEConstraint5Yr2">#REF!</definedName>
    <definedName name="OEConstraint5Yr3">#REF!</definedName>
    <definedName name="OEConstraint5Yr4">#REF!</definedName>
    <definedName name="OEConstraint5Yr5">#REF!</definedName>
    <definedName name="OEConstraint5Yr6">#REF!</definedName>
    <definedName name="OEConstraint5Yr7">#REF!</definedName>
    <definedName name="OEConstraint5Yr8">#REF!</definedName>
    <definedName name="OEConstraint5Yr9">#REF!</definedName>
    <definedName name="OEConstraint6Yr1">#REF!</definedName>
    <definedName name="OEConstraint6Yr10">#REF!</definedName>
    <definedName name="OEConstraint6Yr2">#REF!</definedName>
    <definedName name="OEConstraint6Yr3">#REF!</definedName>
    <definedName name="OEConstraint6Yr4">#REF!</definedName>
    <definedName name="OEConstraint6Yr5">#REF!</definedName>
    <definedName name="OEConstraint6Yr6">#REF!</definedName>
    <definedName name="OEConstraint6Yr7">#REF!</definedName>
    <definedName name="OEConstraint6Yr8">#REF!</definedName>
    <definedName name="OEConstraint6Yr9">#REF!</definedName>
    <definedName name="OEConstraint7Yr1">#REF!</definedName>
    <definedName name="OEConstraint7Yr10">#REF!</definedName>
    <definedName name="OEConstraint7Yr2">#REF!</definedName>
    <definedName name="OEConstraint7Yr3">#REF!</definedName>
    <definedName name="OEConstraint7Yr4">#REF!</definedName>
    <definedName name="OEConstraint7Yr5">#REF!</definedName>
    <definedName name="OEConstraint7Yr6">#REF!</definedName>
    <definedName name="OEConstraint7Yr7">#REF!</definedName>
    <definedName name="OEConstraint7Yr8">#REF!</definedName>
    <definedName name="OEConstraint7Yr9">#REF!</definedName>
    <definedName name="OEConstraint8Yr1">#REF!</definedName>
    <definedName name="OEConstraint8Yr10">#REF!</definedName>
    <definedName name="OEConstraint8Yr2">#REF!</definedName>
    <definedName name="OEConstraint8Yr3">#REF!</definedName>
    <definedName name="OEConstraint8Yr4">#REF!</definedName>
    <definedName name="OEConstraint8Yr5">#REF!</definedName>
    <definedName name="OEConstraint8Yr6">#REF!</definedName>
    <definedName name="OEConstraint8Yr7">#REF!</definedName>
    <definedName name="OEConstraint8Yr8">#REF!</definedName>
    <definedName name="OEConstraint8Yr9">#REF!</definedName>
    <definedName name="OEConstraint9Yr1">#REF!</definedName>
    <definedName name="OEConstraint9Yr10">#REF!</definedName>
    <definedName name="OEConstraint9Yr2">#REF!</definedName>
    <definedName name="OEConstraint9Yr3">#REF!</definedName>
    <definedName name="OEConstraint9Yr4">#REF!</definedName>
    <definedName name="OEConstraint9Yr5">#REF!</definedName>
    <definedName name="OEConstraint9Yr6">#REF!</definedName>
    <definedName name="OEConstraint9Yr7">#REF!</definedName>
    <definedName name="OEConstraint9Yr8">#REF!</definedName>
    <definedName name="OEConstraint9Yr9">#REF!</definedName>
    <definedName name="OEOptimized1">#REF!</definedName>
    <definedName name="OEOptimized10">#REF!</definedName>
    <definedName name="OEOptimized11">#REF!</definedName>
    <definedName name="OEOptimized12">#REF!</definedName>
    <definedName name="OEOptimized13">#REF!</definedName>
    <definedName name="OEOptimized2">#REF!</definedName>
    <definedName name="OEOptimized3">#REF!</definedName>
    <definedName name="OEOptimized4">#REF!</definedName>
    <definedName name="OEOptimized5">#REF!</definedName>
    <definedName name="OEOptimized6">#REF!</definedName>
    <definedName name="OEOptimized7">#REF!</definedName>
    <definedName name="OEOptimized8">#REF!</definedName>
    <definedName name="OEOptimized9">#REF!</definedName>
    <definedName name="OEquipment">#REF!</definedName>
    <definedName name="OESolverUnitsSelected">#REF!</definedName>
    <definedName name="OFFEQPCAPBUD">#REF!</definedName>
    <definedName name="OFFLEASCAPBUD">#REF!</definedName>
    <definedName name="OHLINCAPBUD">#REF!</definedName>
    <definedName name="oi" localSheetId="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nventory">#REF!</definedName>
    <definedName name="OLabour">#REF!</definedName>
    <definedName name="Old_Print_Area_A">#REF!</definedName>
    <definedName name="OMACAP">#REF!</definedName>
    <definedName name="ONT_STATS">#REF!</definedName>
    <definedName name="oo" localSheetId="4" hidden="1">{#N/A,#N/A,FALSE,"Aging Summary";#N/A,#N/A,FALSE,"Ratio Analysis";#N/A,#N/A,FALSE,"Test 120 Day Accts";#N/A,#N/A,FALSE,"Tickmarks"}</definedName>
    <definedName name="oo" hidden="1">{#N/A,#N/A,FALSE,"Aging Summary";#N/A,#N/A,FALSE,"Ratio Analysis";#N/A,#N/A,FALSE,"Test 120 Day Accts";#N/A,#N/A,FALSE,"Tickmarks"}</definedName>
    <definedName name="OPACR">OFFSET(#REF!,0,0,1,#REF!)</definedName>
    <definedName name="OPACRBGT">OFFSET(#REF!,0,0,1,#REF!)</definedName>
    <definedName name="OpCosts10">#REF!</definedName>
    <definedName name="OpCostsAG30">#REF!</definedName>
    <definedName name="OpCostsCC30">#REF!</definedName>
    <definedName name="OPERATING">#REF!</definedName>
    <definedName name="OPERATING_TOWN">#REF!</definedName>
    <definedName name="OPERATINGDIRECT">#REF!</definedName>
    <definedName name="OPERST_VARIANCE">#REF!</definedName>
    <definedName name="OpgTotals1">#REF!</definedName>
    <definedName name="OpgTotals2">#REF!</definedName>
    <definedName name="OpgTotals3">#REF!</definedName>
    <definedName name="OpgTotals4">#REF!</definedName>
    <definedName name="OpgTotals5">#REF!</definedName>
    <definedName name="OpgTotals6">#REF!</definedName>
    <definedName name="OpgTotals7">#REF!</definedName>
    <definedName name="OpgTotals8">#REF!</definedName>
    <definedName name="OpsTrialBalance">#REF!</definedName>
    <definedName name="opsupplier">#REF!</definedName>
    <definedName name="OPtimizationAnalysisStart">#REF!</definedName>
    <definedName name="OptimizedValue">#REF!</definedName>
    <definedName name="OQLIB">"QUSRSYS"</definedName>
    <definedName name="OQNAM">"COMPLEO"</definedName>
    <definedName name="OR">OFFSET(#REF!,0,0,1,#REF!)</definedName>
    <definedName name="Order" hidden="1">255</definedName>
    <definedName name="OrderCount">#REF!</definedName>
    <definedName name="ORLY">OFFSET(#REF!,0,0,1,#REF!)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erRateCharges">#REF!</definedName>
    <definedName name="OTHERYTD">OFFSET(#REF!,0,0,#REF!)</definedName>
    <definedName name="othNYbud">#REF!</definedName>
    <definedName name="othPYACT">#REF!</definedName>
    <definedName name="OTHSTART">#REF!</definedName>
    <definedName name="OTotalsRow">#REF!</definedName>
    <definedName name="OUploadData">#REF!</definedName>
    <definedName name="overhead">#REF!</definedName>
    <definedName name="OZZ_kWAC">#REF!</definedName>
    <definedName name="OZZ_kWDC">#REF!</definedName>
    <definedName name="OZZ_OH">#REF!</definedName>
    <definedName name="OZZ_Potential_Inv">#REF!</definedName>
    <definedName name="OZZ_Total_Inv">#REF!</definedName>
    <definedName name="p" localSheetId="4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age_Count">#REF!</definedName>
    <definedName name="page3">#REF!</definedName>
    <definedName name="page7a">#REF!</definedName>
    <definedName name="PageAll">#REF!,#REF!,#REF!,#REF!,#REF!,#REF!,#REF!,#REF!,#REF!</definedName>
    <definedName name="PagePart">#REF!,#REF!,#REF!,#REF!</definedName>
    <definedName name="Pages2000a">#REF!,#REF!,#REF!,#REF!,#REF!,#REF!</definedName>
    <definedName name="Pages2000b">#REF!,#REF!,#REF!,#REF!,#REF!,#REF!,#REF!</definedName>
    <definedName name="PagesAll">#REF!,#REF!,#REF!,#REF!,#REF!,#REF!,#REF!,#REF!,#REF!,#REF!,#REF!,#REF!</definedName>
    <definedName name="PAGEW">"132"</definedName>
    <definedName name="Pal_Workbook_GUID" hidden="1">"CJIDBG9LAGS8VPF2DQK4XUW3"</definedName>
    <definedName name="PBT">#REF!</definedName>
    <definedName name="PC">#REF!</definedName>
    <definedName name="PCDAT">"3/7/2012"</definedName>
    <definedName name="PCDAY">"07"</definedName>
    <definedName name="PCDT2">"20120307"</definedName>
    <definedName name="PCMON">"03"</definedName>
    <definedName name="PCTIM">"12:28:39 PM"</definedName>
    <definedName name="PCYEA">"2012"</definedName>
    <definedName name="PeerGroup1">#REF!</definedName>
    <definedName name="PeerGroup2">#REF!</definedName>
    <definedName name="PeerGroup3">#REF!</definedName>
    <definedName name="PeerGroup4">#REF!</definedName>
    <definedName name="PeerGroup5">#REF!</definedName>
    <definedName name="PeerGroup6">#REF!</definedName>
    <definedName name="pemployee">#REF!</definedName>
    <definedName name="PEP">#REF!</definedName>
    <definedName name="Percent_Area">#REF!,#REF!,#REF!,#REF!</definedName>
    <definedName name="Percent_Surviving">INDEX(#REF!,MATCH(ROUND(#REF!/#REF!*100,0),#REF!,0))</definedName>
    <definedName name="PERFORM">#REF!</definedName>
    <definedName name="PERIOD">"PERIOD  JAN 2015"</definedName>
    <definedName name="PERIOD_CUTOFF">#REF!</definedName>
    <definedName name="PG" localSheetId="3">(1+[0]!Real_Return)^Probable_Life-1</definedName>
    <definedName name="PG" localSheetId="4">(1+Real_Return)^Probable_Life-1</definedName>
    <definedName name="PG" localSheetId="2">(1+[0]!Real_Return)^Probable_Life-1</definedName>
    <definedName name="PG" localSheetId="1">(1+[0]!Real_Return)^Probable_Life-1</definedName>
    <definedName name="PG">(1+Real_Return)^Probable_Life-1</definedName>
    <definedName name="PGM">"GL06C"</definedName>
    <definedName name="PIVA">#REF!</definedName>
    <definedName name="PorW">#REF!</definedName>
    <definedName name="pp" localSheetId="4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PREPAIDS">#REF!</definedName>
    <definedName name="PriceCapParams">#REF!</definedName>
    <definedName name="primary">#REF!,#REF!,#REF!</definedName>
    <definedName name="prin">#REF!</definedName>
    <definedName name="Print">#REF!</definedName>
    <definedName name="Print_1">#REF!</definedName>
    <definedName name="Print_2">#REF!</definedName>
    <definedName name="_xlnm.Print_Area">#REF!</definedName>
    <definedName name="Print_Area2">#REF!</definedName>
    <definedName name="print_end">#REF!</definedName>
    <definedName name="Print_List">#REF!</definedName>
    <definedName name="PRINT_OPTIONS">#REF!</definedName>
    <definedName name="Print_Preview">#REF!</definedName>
    <definedName name="_xlnm.Print_Titles">#N/A</definedName>
    <definedName name="Print1">#REF!</definedName>
    <definedName name="Print2">#REF!</definedName>
    <definedName name="PRINT2000">#REF!</definedName>
    <definedName name="Print3">#REF!</definedName>
    <definedName name="Print4">#REF!</definedName>
    <definedName name="Print5">#REF!</definedName>
    <definedName name="Print6">#REF!</definedName>
    <definedName name="PRINT93">#REF!</definedName>
    <definedName name="PRINT94">#REF!</definedName>
    <definedName name="PRINT95">#REF!</definedName>
    <definedName name="PRINT96">#REF!</definedName>
    <definedName name="PRINT97">#REF!</definedName>
    <definedName name="PRINT98">#REF!</definedName>
    <definedName name="PRINT99">#REF!</definedName>
    <definedName name="PRINTALL">#REF!</definedName>
    <definedName name="PrintAP">#REF!</definedName>
    <definedName name="PrintAR">#REF!</definedName>
    <definedName name="PRINTCCAMORTIZN">#REF!</definedName>
    <definedName name="Printpref">#REF!</definedName>
    <definedName name="PRINTPROJN">#REF!</definedName>
    <definedName name="PRINTSCH">#REF!</definedName>
    <definedName name="PRIOR">" 5"</definedName>
    <definedName name="PRNTAREA">#REF!</definedName>
    <definedName name="PROGRAM">"GRWO144"</definedName>
    <definedName name="Proj01">#REF!</definedName>
    <definedName name="Proj01_CopyOH1">#REF!</definedName>
    <definedName name="Proj01_CopyOH2">#REF!</definedName>
    <definedName name="Proj01_CopyOH3">#REF!</definedName>
    <definedName name="Proj01_CopyOH4">#REF!</definedName>
    <definedName name="Proj01_CopyOH5">#REF!</definedName>
    <definedName name="Proj01_CopyOH6">#REF!</definedName>
    <definedName name="Proj01_CopyRange1">#REF!</definedName>
    <definedName name="Proj01_CopyRange2">#REF!</definedName>
    <definedName name="Proj01_CopyRange3">#REF!</definedName>
    <definedName name="Proj01_CopyUG1">#REF!</definedName>
    <definedName name="Proj01_CopyUG2">#REF!</definedName>
    <definedName name="Proj01_CopyUG3">#REF!</definedName>
    <definedName name="Proj01_CopyUG4">#REF!</definedName>
    <definedName name="Proj01_CopyUG5">#REF!</definedName>
    <definedName name="Proj01_CopyUG6">#REF!</definedName>
    <definedName name="Proj01_CopyUG7">#REF!</definedName>
    <definedName name="PROJECT">#REF!</definedName>
    <definedName name="ProjectCount">#REF!</definedName>
    <definedName name="projectemployee">#REF!</definedName>
    <definedName name="projectname">#REF!</definedName>
    <definedName name="PROPERTYTAX">#REF!</definedName>
    <definedName name="PROPTAX">#REF!</definedName>
    <definedName name="PROTAX">#REF!</definedName>
    <definedName name="Prudential_2002">#REF!</definedName>
    <definedName name="Prudential_2003">#REF!</definedName>
    <definedName name="PS_kWAC">#REF!</definedName>
    <definedName name="PS_kWDC">#REF!</definedName>
    <definedName name="PS_OH">#REF!</definedName>
    <definedName name="PS_Total_Inv">#REF!</definedName>
    <definedName name="PT">#N/A</definedName>
    <definedName name="PTI">#REF!</definedName>
    <definedName name="PV_Rate">#REF!</definedName>
    <definedName name="PVFloorCost">#REF!</definedName>
    <definedName name="PVStartCost">#REF!</definedName>
    <definedName name="Q_Exl_Payroll_W">#REF!</definedName>
    <definedName name="q1bpe">#REF!</definedName>
    <definedName name="qbs_table">#REF!</definedName>
    <definedName name="Qend">#REF!</definedName>
    <definedName name="QEWR" localSheetId="4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EWR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UARTER">#REF!</definedName>
    <definedName name="R_">#REF!</definedName>
    <definedName name="RADIO_PHONE">#REF!</definedName>
    <definedName name="RADIOCAPBUD">#REF!</definedName>
    <definedName name="range1">#REF!</definedName>
    <definedName name="Rate_Class">#REF!</definedName>
    <definedName name="Rate_Riders">#REF!</definedName>
    <definedName name="Rate100">#REF!</definedName>
    <definedName name="Rate125">#REF!</definedName>
    <definedName name="Rate25">#REF!</definedName>
    <definedName name="Rate50">#REF!</definedName>
    <definedName name="Rate80">#REF!</definedName>
    <definedName name="Ratebase">#REF!</definedName>
    <definedName name="ratedescription">#REF!</definedName>
    <definedName name="RateLookup">#REF!</definedName>
    <definedName name="RatesScenarios">#REF!</definedName>
    <definedName name="RBU">#REF!</definedName>
    <definedName name="RCN">#REF!</definedName>
    <definedName name="RCN_Weighted_Age">#REF!</definedName>
    <definedName name="RCN_Weighted_Book_Life">#REF!</definedName>
    <definedName name="RCN_Weighted_NUL">#REF!</definedName>
    <definedName name="RCN_Weighted_RUL">#REF!</definedName>
    <definedName name="Real_Return">#REF!</definedName>
    <definedName name="rearrange95">#REF!,#REF!,#REF!</definedName>
    <definedName name="REASON_CODES">#REF!</definedName>
    <definedName name="RebaseYear">#REF!</definedName>
    <definedName name="Recalculation_Flag">#REF!</definedName>
    <definedName name="Recover">#REF!</definedName>
    <definedName name="REIMBURSE">#REF!</definedName>
    <definedName name="REIMBURSET">#REF!</definedName>
    <definedName name="Renewal_Detail">#REF!</definedName>
    <definedName name="Report_Date">#REF!</definedName>
    <definedName name="Report_Month">#REF!</definedName>
    <definedName name="res">#REF!</definedName>
    <definedName name="RESIDENT_1">#REF!</definedName>
    <definedName name="RESIDENTIAL">#REF!</definedName>
    <definedName name="RESIDENTIAL_1">#REF!</definedName>
    <definedName name="ret">#REF!</definedName>
    <definedName name="Retailers_1505">#REF!</definedName>
    <definedName name="RetailRates">#REF!</definedName>
    <definedName name="RETAIN">#REF!</definedName>
    <definedName name="Retearn">#REF!</definedName>
    <definedName name="REV">#REF!</definedName>
    <definedName name="RevAG30">#REF!</definedName>
    <definedName name="RevCC30">#REF!</definedName>
    <definedName name="REVERSAL_VAL">#REF!</definedName>
    <definedName name="Revised_PV_Rates">#REF!</definedName>
    <definedName name="RevWHAG30">#REF!</definedName>
    <definedName name="RevWHCC30">#REF!</definedName>
    <definedName name="RIA_ADJ">#REF!</definedName>
    <definedName name="RID">#REF!</definedName>
    <definedName name="RIP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hartEquations">#REF!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TRUE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MDepr">#REF!</definedName>
    <definedName name="RNDS">#REF!</definedName>
    <definedName name="RNDSB">#REF!</definedName>
    <definedName name="RNDT">#REF!</definedName>
    <definedName name="RNDTB">#REF!</definedName>
    <definedName name="ROH" localSheetId="4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RO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Round">#REF!</definedName>
    <definedName name="RPP_Data">#REF!</definedName>
    <definedName name="rr" localSheetId="4" hidden="1">{#N/A,#N/A,FALSE,"Aging Summary";#N/A,#N/A,FALSE,"Ratio Analysis";#N/A,#N/A,FALSE,"Test 120 Day Accts";#N/A,#N/A,FALSE,"Tickmarks"}</definedName>
    <definedName name="rr" hidden="1">{#N/A,#N/A,FALSE,"Aging Summary";#N/A,#N/A,FALSE,"Ratio Analysis";#N/A,#N/A,FALSE,"Test 120 Day Accts";#N/A,#N/A,FALSE,"Tickmarks"}</definedName>
    <definedName name="rrr">#REF!</definedName>
    <definedName name="rtyr" localSheetId="4" hidden="1">{#N/A,#N/A,FALSE,"Aging Summary";#N/A,#N/A,FALSE,"Ratio Analysis";#N/A,#N/A,FALSE,"Test 120 Day Accts";#N/A,#N/A,FALSE,"Tickmarks"}</definedName>
    <definedName name="rtyr" hidden="1">{#N/A,#N/A,FALSE,"Aging Summary";#N/A,#N/A,FALSE,"Ratio Analysis";#N/A,#N/A,FALSE,"Test 120 Day Accts";#N/A,#N/A,FALSE,"Tickmarks"}</definedName>
    <definedName name="RUL_RANGE">#REF!</definedName>
    <definedName name="RZNUM">#REF!</definedName>
    <definedName name="sa" hidden="1">#REF!</definedName>
    <definedName name="SAINVCAT">#REF!</definedName>
    <definedName name="SalAndBen10">#REF!</definedName>
    <definedName name="SalAndBenAG30">#REF!</definedName>
    <definedName name="SalAndBenCC30">#REF!</definedName>
    <definedName name="SALBENF">#REF!</definedName>
    <definedName name="salreg">#REF!</definedName>
    <definedName name="SALREGF">#REF!</definedName>
    <definedName name="SAPBEXrevision" hidden="1">9</definedName>
    <definedName name="SAPBEXsysID" hidden="1">"BWP"</definedName>
    <definedName name="SAPBEXwbID" hidden="1">"451N6G6HNH5M7RVWKXOTIVLAA"</definedName>
    <definedName name="SCADACAPBUD">#REF!</definedName>
    <definedName name="SCHANGES">#REF!</definedName>
    <definedName name="SCN">#REF!</definedName>
    <definedName name="SDF" localSheetId="4" hidden="1">{#N/A,#N/A,FALSE,"Aging Summary";#N/A,#N/A,FALSE,"Ratio Analysis";#N/A,#N/A,FALSE,"Test 120 Day Accts";#N/A,#N/A,FALSE,"Tickmarks"}</definedName>
    <definedName name="SDF" hidden="1">{#N/A,#N/A,FALSE,"Aging Summary";#N/A,#N/A,FALSE,"Ratio Analysis";#N/A,#N/A,FALSE,"Test 120 Day Accts";#N/A,#N/A,FALSE,"Tickmarks"}</definedName>
    <definedName name="sdfasd" localSheetId="4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as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g" localSheetId="4" hidden="1">{#N/A,#N/A,FALSE,"Aging Summary";#N/A,#N/A,FALSE,"Ratio Analysis";#N/A,#N/A,FALSE,"Test 120 Day Accts";#N/A,#N/A,FALSE,"Tickmarks"}</definedName>
    <definedName name="sdfg" hidden="1">{#N/A,#N/A,FALSE,"Aging Summary";#N/A,#N/A,FALSE,"Ratio Analysis";#N/A,#N/A,FALSE,"Test 120 Day Accts";#N/A,#N/A,FALSE,"Tickmarks"}</definedName>
    <definedName name="sdfvsdfv" localSheetId="4" hidden="1">{#N/A,#N/A,FALSE,"Aging Summary";#N/A,#N/A,FALSE,"Ratio Analysis";#N/A,#N/A,FALSE,"Test 120 Day Accts";#N/A,#N/A,FALSE,"Tickmarks"}</definedName>
    <definedName name="sdfvsdfv" hidden="1">{#N/A,#N/A,FALSE,"Aging Summary";#N/A,#N/A,FALSE,"Ratio Analysis";#N/A,#N/A,FALSE,"Test 120 Day Accts";#N/A,#N/A,FALSE,"Tickmarks"}</definedName>
    <definedName name="Se" localSheetId="4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cndquart">#REF!</definedName>
    <definedName name="Security_Detail">#REF!</definedName>
    <definedName name="sen" localSheetId="4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n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NDTO">"JBENITEZ"</definedName>
    <definedName name="SENTINEL">#REF!</definedName>
    <definedName name="SENTINEL_1">#REF!</definedName>
    <definedName name="servco_switch">#REF!</definedName>
    <definedName name="Service_Factor" localSheetId="3">(1-[0]!Service_Life)*(Probable_Life-#REF!)/Probable_Life+[0]!Service_Life</definedName>
    <definedName name="Service_Factor" localSheetId="4">(1-Service_Life)*(Probable_Life-#REF!)/Probable_Life+Service_Life</definedName>
    <definedName name="Service_Factor" localSheetId="2">(1-[0]!Service_Life)*(Probable_Life-#REF!)/Probable_Life+[0]!Service_Life</definedName>
    <definedName name="Service_Factor" localSheetId="1">(1-[0]!Service_Life)*(Probable_Life-#REF!)/Probable_Life+[0]!Service_Life</definedName>
    <definedName name="Service_Factor">(1-Service_Life)*(Probable_Life-#REF!)/Probable_Life+Service_Life</definedName>
    <definedName name="Service_Life">#REF!</definedName>
    <definedName name="SFV">#REF!</definedName>
    <definedName name="SGDP">#REF!</definedName>
    <definedName name="SheetLockPW">#REF!</definedName>
    <definedName name="siofjej">#REF!</definedName>
    <definedName name="Size1_1_1">#REF!</definedName>
    <definedName name="Size1_1_2">#REF!</definedName>
    <definedName name="Size1_1_3">#REF!</definedName>
    <definedName name="Size1_1_4">#REF!</definedName>
    <definedName name="Size1_2_1">#REF!</definedName>
    <definedName name="Size1_2_2">#REF!</definedName>
    <definedName name="Size1_2_3">#REF!</definedName>
    <definedName name="Size1_2_4">#REF!</definedName>
    <definedName name="Size1_3_1">#REF!</definedName>
    <definedName name="Size1_3_2">#REF!</definedName>
    <definedName name="Size1_3_3">#REF!</definedName>
    <definedName name="Size1_3_4">#REF!</definedName>
    <definedName name="Size1_4_1">#REF!</definedName>
    <definedName name="Size1_4_2">#REF!</definedName>
    <definedName name="Size1_4_3">#REF!</definedName>
    <definedName name="Size1_4_4">#REF!</definedName>
    <definedName name="Size1OneOne">#REF!</definedName>
    <definedName name="Size1OneThree">#REF!</definedName>
    <definedName name="Size1OneTwo">#REF!</definedName>
    <definedName name="Size2_1_1">#REF!</definedName>
    <definedName name="Size2_1_2">#REF!</definedName>
    <definedName name="Size2_1_3">#REF!</definedName>
    <definedName name="Size2_1_4">#REF!</definedName>
    <definedName name="Size2_2_1">#REF!</definedName>
    <definedName name="Size2_2_2">#REF!</definedName>
    <definedName name="Size2_2_3">#REF!</definedName>
    <definedName name="Size2_2_4">#REF!</definedName>
    <definedName name="Size2_3_1">#REF!</definedName>
    <definedName name="Size2_3_2">#REF!</definedName>
    <definedName name="Size2_3_3">#REF!</definedName>
    <definedName name="Size2_3_4">#REF!</definedName>
    <definedName name="Size2_4_1">#REF!</definedName>
    <definedName name="Size2_4_2">#REF!</definedName>
    <definedName name="Size2_4_3">#REF!</definedName>
    <definedName name="Size2_4_4">#REF!</definedName>
    <definedName name="skycity">#REF!</definedName>
    <definedName name="SOPieColorsList">#REF!</definedName>
    <definedName name="SOPW">#REF!</definedName>
    <definedName name="Sort" localSheetId="4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r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rtData">#REF!</definedName>
    <definedName name="SOSO10Weight">#REF!</definedName>
    <definedName name="SOSO1Weight">#REF!</definedName>
    <definedName name="SOSO2Weight">#REF!</definedName>
    <definedName name="SOSO3Weight">#REF!</definedName>
    <definedName name="SOSO4Weight">#REF!</definedName>
    <definedName name="SOSO5Weight">#REF!</definedName>
    <definedName name="SOSO6Weight">#REF!</definedName>
    <definedName name="SOSO7Weight">#REF!</definedName>
    <definedName name="SOSO8Weight">#REF!</definedName>
    <definedName name="SOSO9Weight">#REF!</definedName>
    <definedName name="SPATH">"S1042357:\QUSRSYS\COMPLEO"</definedName>
    <definedName name="SPATH0">"S1042357:"</definedName>
    <definedName name="SPATH1">"QUSRSYS"</definedName>
    <definedName name="SPATH10">""</definedName>
    <definedName name="SPATH11">""</definedName>
    <definedName name="SPATH12">""</definedName>
    <definedName name="SPATH13">""</definedName>
    <definedName name="SPATH14">""</definedName>
    <definedName name="SPATH15">""</definedName>
    <definedName name="SPATH16">""</definedName>
    <definedName name="SPATH17">""</definedName>
    <definedName name="SPATH18">""</definedName>
    <definedName name="SPATH19">""</definedName>
    <definedName name="SPATH2">"ISPRT1"</definedName>
    <definedName name="SPATH20">""</definedName>
    <definedName name="SPATH21">""</definedName>
    <definedName name="SPATH22">""</definedName>
    <definedName name="SPATH23">""</definedName>
    <definedName name="SPATH24">""</definedName>
    <definedName name="SPATH25">""</definedName>
    <definedName name="SPATH26">""</definedName>
    <definedName name="SPATH27">""</definedName>
    <definedName name="SPATH28">""</definedName>
    <definedName name="SPATH29">""</definedName>
    <definedName name="SPATH3">""</definedName>
    <definedName name="SPATH4">""</definedName>
    <definedName name="SPATH5">""</definedName>
    <definedName name="SPATH6">""</definedName>
    <definedName name="SPATH7">""</definedName>
    <definedName name="SPATH8">""</definedName>
    <definedName name="SPATH9">""</definedName>
    <definedName name="SPDAT">"3/7/2012"</definedName>
    <definedName name="SPDAY">"07"</definedName>
    <definedName name="SPDT2">"20120307"</definedName>
    <definedName name="Split_kWh_First___Balance_040212b_Summary_Query">#REF!</definedName>
    <definedName name="SPMON">"03"</definedName>
    <definedName name="SPN_kWAC">#REF!</definedName>
    <definedName name="SPN_kWDC">#REF!</definedName>
    <definedName name="SPN_OH">#REF!</definedName>
    <definedName name="SPN_Potential_Inv">#REF!</definedName>
    <definedName name="SPN_Total_Inv">#REF!</definedName>
    <definedName name="SPNAM">"QSYSPRT"</definedName>
    <definedName name="SPNMB">"1"</definedName>
    <definedName name="SPTIM">"12:28:01"</definedName>
    <definedName name="SPTM2">"122839"</definedName>
    <definedName name="SPYEA">"2012"</definedName>
    <definedName name="SR">OFFSET(#REF!,0,0,1,#REF!)</definedName>
    <definedName name="SRBGT">OFFSET(#REF!,0,0,1,#REF!)</definedName>
    <definedName name="srdfg" localSheetId="4" hidden="1">{#N/A,#N/A,FALSE,"Aging Summary";#N/A,#N/A,FALSE,"Ratio Analysis";#N/A,#N/A,FALSE,"Test 120 Day Accts";#N/A,#N/A,FALSE,"Tickmarks"}</definedName>
    <definedName name="srdfg" hidden="1">{#N/A,#N/A,FALSE,"Aging Summary";#N/A,#N/A,FALSE,"Ratio Analysis";#N/A,#N/A,FALSE,"Test 120 Day Accts";#N/A,#N/A,FALSE,"Tickmarks"}</definedName>
    <definedName name="SRINVCAT">#REF!</definedName>
    <definedName name="SS">"01"</definedName>
    <definedName name="SSINVCAT">#REF!</definedName>
    <definedName name="sss">#REF!</definedName>
    <definedName name="St._Catherines">#REF!</definedName>
    <definedName name="St._Thomas_Energy_Inc.">#REF!</definedName>
    <definedName name="Start_31">#REF!</definedName>
    <definedName name="Start_32">#REF!</definedName>
    <definedName name="START_YR">#REF!</definedName>
    <definedName name="STARTCWIP">#REF!</definedName>
    <definedName name="STATE">"*READY"</definedName>
    <definedName name="STCYBUDFYGP">#REF!</definedName>
    <definedName name="STCYFORFYGP">#REF!</definedName>
    <definedName name="stdhg" localSheetId="4" hidden="1">{#N/A,#N/A,FALSE,"Aging Summary";#N/A,#N/A,FALSE,"Ratio Analysis";#N/A,#N/A,FALSE,"Test 120 Day Accts";#N/A,#N/A,FALSE,"Tickmarks"}</definedName>
    <definedName name="stdhg" hidden="1">{#N/A,#N/A,FALSE,"Aging Summary";#N/A,#N/A,FALSE,"Ratio Analysis";#N/A,#N/A,FALSE,"Test 120 Day Accts";#N/A,#N/A,FALSE,"Tickmarks"}</definedName>
    <definedName name="STORESCAPBUD">#REF!</definedName>
    <definedName name="STPYCUMACTGP">#REF!</definedName>
    <definedName name="STREETLITE">#REF!</definedName>
    <definedName name="STREETLITE_1">#REF!</definedName>
    <definedName name="StrObj10MainOE">#REF!</definedName>
    <definedName name="StrObj10SubList">#REF!</definedName>
    <definedName name="StrObj10SubOE">#REF!</definedName>
    <definedName name="StrObj1MainOE">#REF!</definedName>
    <definedName name="StrObj1SubList">#REF!</definedName>
    <definedName name="StrObj1SubOE">#REF!</definedName>
    <definedName name="StrObj2MainOE">#REF!</definedName>
    <definedName name="StrObj2SubList">#REF!</definedName>
    <definedName name="StrObj2SubOE">#REF!</definedName>
    <definedName name="StrObj3MainOE">#REF!</definedName>
    <definedName name="StrObj3SubList">#REF!</definedName>
    <definedName name="StrObj3SubOE">#REF!</definedName>
    <definedName name="StrObj4MainOE">#REF!</definedName>
    <definedName name="StrObj4SubList">#REF!</definedName>
    <definedName name="StrObj4SubOE">#REF!</definedName>
    <definedName name="StrObj5MainOE">#REF!</definedName>
    <definedName name="StrObj5SubList">#REF!</definedName>
    <definedName name="StrObj5SubOE">#REF!</definedName>
    <definedName name="StrObj6MainOE">#REF!</definedName>
    <definedName name="StrObj6SubList">#REF!</definedName>
    <definedName name="StrObj6SubOE">#REF!</definedName>
    <definedName name="StrObj7MainOE">#REF!</definedName>
    <definedName name="StrObj7SubList">#REF!</definedName>
    <definedName name="StrObj7SubOE">#REF!</definedName>
    <definedName name="StrObj8MainOE">#REF!</definedName>
    <definedName name="StrObj8SubList">#REF!</definedName>
    <definedName name="StrObj8SubOE">#REF!</definedName>
    <definedName name="StrObj9MainOE">#REF!</definedName>
    <definedName name="StrObj9SubList">#REF!</definedName>
    <definedName name="StrObj9SubOE">#REF!</definedName>
    <definedName name="StrObjMaster">#REF!</definedName>
    <definedName name="stsg" localSheetId="4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tsg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UB">#REF!</definedName>
    <definedName name="sub_table">#REF!</definedName>
    <definedName name="SubacctGrp">#REF!</definedName>
    <definedName name="subtrans">#REF!,#REF!,#REF!,#REF!,#REF!</definedName>
    <definedName name="Summary">#REF!</definedName>
    <definedName name="SUMMARY_IS">#REF!</definedName>
    <definedName name="SUPPLMT">#REF!</definedName>
    <definedName name="SUPPS">#REF!</definedName>
    <definedName name="SUR">#REF!</definedName>
    <definedName name="Surtax">#REF!</definedName>
    <definedName name="switch_mergeES">#REF!</definedName>
    <definedName name="switch_mergeHOB">#REF!</definedName>
    <definedName name="switch_mergeHZ">#REF!</definedName>
    <definedName name="switch_mergePS">#REF!</definedName>
    <definedName name="SysPageAll">#REF!,#REF!,#REF!,#REF!,#REF!,#REF!</definedName>
    <definedName name="SYSTEM">#REF!,#REF!,#REF!,#REF!,#REF!,#REF!,#REF!,#REF!</definedName>
    <definedName name="T">#REF!</definedName>
    <definedName name="TableLarge">#REF!,#REF!,#REF!,#REF!</definedName>
    <definedName name="TableName">"Dummy"</definedName>
    <definedName name="TableReportAll">#REF!,#REF!,#REF!</definedName>
    <definedName name="Target">#REF!</definedName>
    <definedName name="taxrate06">#REF!</definedName>
    <definedName name="taxrate08">#REF!</definedName>
    <definedName name="taxrate09">#REF!</definedName>
    <definedName name="taxrate10">#REF!</definedName>
    <definedName name="TaxYear">#REF!</definedName>
    <definedName name="TELECAPBUD">#REF!</definedName>
    <definedName name="temp">#REF!</definedName>
    <definedName name="TEMPA">#REF!</definedName>
    <definedName name="terr_name">#REF!</definedName>
    <definedName name="test" localSheetId="4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2" localSheetId="4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2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Year">#REF!</definedName>
    <definedName name="TFP_PG_Comp_121307_b">#REF!</definedName>
    <definedName name="thou">#REF!</definedName>
    <definedName name="Timing06A">#REF!</definedName>
    <definedName name="Timing06B">#REF!</definedName>
    <definedName name="Timing06F">#REF!</definedName>
    <definedName name="Timing07B">#REF!</definedName>
    <definedName name="Timing07C">#REF!</definedName>
    <definedName name="TITLE">"GAAP   CP batches from DEC 2014 to DEC 2014"</definedName>
    <definedName name="Title1">#REF!</definedName>
    <definedName name="Title2">#REF!</definedName>
    <definedName name="Title3">#REF!</definedName>
    <definedName name="TM1REBUILDOPTION">1</definedName>
    <definedName name="TorF">#REF!</definedName>
    <definedName name="total">#REF!,#REF!,#REF!,#REF!,#REF!,#REF!,#REF!,#REF!</definedName>
    <definedName name="total_dept">#REF!</definedName>
    <definedName name="Total_Email_Users_to_Migrate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otalAM">OFFSET(INDEX(#REF!,#REF!),0,0,#REF!)</definedName>
    <definedName name="TotalCapital">#REF!</definedName>
    <definedName name="TotalCORP">OFFSET(INDEX(#REF!,#REF!),0,0,#REF!)</definedName>
    <definedName name="TotalCS">OFFSET(INDEX(#REF!,#REF!),0,0,#REF!)</definedName>
    <definedName name="TotalFIN">OFFSET(INDEX(#REF!,#REF!),0,0,#REF!)</definedName>
    <definedName name="TotalLYYTD">OFFSET(#REF!,0,0,#REF!)</definedName>
    <definedName name="Totals1">#REF!</definedName>
    <definedName name="Totals2">#REF!</definedName>
    <definedName name="Totals3">#REF!</definedName>
    <definedName name="Totals4">#REF!</definedName>
    <definedName name="Totals5">#REF!</definedName>
    <definedName name="Totals6">#REF!</definedName>
    <definedName name="Totals7">#REF!</definedName>
    <definedName name="TotalVAR">OFFSET(INDEX(#REF!,#REF!),0,0,#REF!)</definedName>
    <definedName name="TotalYTD">OFFSET(#REF!,0,0,#REF!)</definedName>
    <definedName name="TOTPG">"1"</definedName>
    <definedName name="TPATH">"C:\Documents and Settings\All Users\Application Data\Symtrax\Compleo Suite 4\Temp\e28ba150-e788-403e-a1b0-986113841a4f"</definedName>
    <definedName name="TR">#REF!</definedName>
    <definedName name="Trade_Month">#REF!</definedName>
    <definedName name="TRANBUD">#REF!</definedName>
    <definedName name="TRANEND">#REF!</definedName>
    <definedName name="transportation_costs">#REF!</definedName>
    <definedName name="TRANSTART">#REF!</definedName>
    <definedName name="TRCYBUDFYGP">#REF!</definedName>
    <definedName name="TRCYCUMACTGP">#REF!</definedName>
    <definedName name="TRCYCUMBUDGP">#REF!</definedName>
    <definedName name="TRCYFORFYGP">#REF!</definedName>
    <definedName name="Trend">#REF!</definedName>
    <definedName name="TREND_FACTORS">#REF!</definedName>
    <definedName name="Trend_Index">#REF!</definedName>
    <definedName name="tretert" hidden="1">#REF!</definedName>
    <definedName name="TrialBalance02">#REF!</definedName>
    <definedName name="TrialBalance03">#REF!</definedName>
    <definedName name="TrialBalance04">#REF!</definedName>
    <definedName name="TrialBalance05">#REF!</definedName>
    <definedName name="TrialBalance06">#REF!</definedName>
    <definedName name="TrialBalance07">#REF!</definedName>
    <definedName name="TrialBalance08">#REF!</definedName>
    <definedName name="TrialBalance09">#REF!</definedName>
    <definedName name="TrialBalance10">#REF!</definedName>
    <definedName name="TrialBalance11">#REF!</definedName>
    <definedName name="TrialBalance89">#REF!</definedName>
    <definedName name="TrialBalance90">#REF!</definedName>
    <definedName name="TrialBalance91">#REF!</definedName>
    <definedName name="Trialbalance92">#REF!</definedName>
    <definedName name="TrialBalance93">#REF!</definedName>
    <definedName name="TrialBalance94">#REF!</definedName>
    <definedName name="TrialBalance95">#REF!</definedName>
    <definedName name="TrialBalance96">#REF!</definedName>
    <definedName name="TrialBalance97">#REF!</definedName>
    <definedName name="TrialBalance98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TRNSOHCAPBUD">#REF!</definedName>
    <definedName name="TRNSSTNCAPBUD">#REF!</definedName>
    <definedName name="TRNSUGCAPBUD">#REF!</definedName>
    <definedName name="TRPYCUMACTGP">#REF!</definedName>
    <definedName name="tryytry" localSheetId="4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t" localSheetId="4" hidden="1">{#N/A,#N/A,FALSE,"Aging Summary";#N/A,#N/A,FALSE,"Ratio Analysis";#N/A,#N/A,FALSE,"Test 120 Day Accts";#N/A,#N/A,FALSE,"Tickmarks"}</definedName>
    <definedName name="ttt" hidden="1">{#N/A,#N/A,FALSE,"Aging Summary";#N/A,#N/A,FALSE,"Ratio Analysis";#N/A,#N/A,FALSE,"Test 120 Day Accts";#N/A,#N/A,FALSE,"Tickmarks"}</definedName>
    <definedName name="TTTLE">"G/L ACCOUNT 4006  Residential Energy S
                                   STAT"</definedName>
    <definedName name="tutu" hidden="1">#REF!</definedName>
    <definedName name="TWENTY_FIVE_YEAR_CLUB">#REF!</definedName>
    <definedName name="TXLDCLoad">#REF!</definedName>
    <definedName name="TXLDCRate">#REF!</definedName>
    <definedName name="u" localSheetId="4" hidden="1">{#N/A,#N/A,FALSE,"Aging Summary";#N/A,#N/A,FALSE,"Ratio Analysis";#N/A,#N/A,FALSE,"Test 120 Day Accts";#N/A,#N/A,FALSE,"Tickmarks"}</definedName>
    <definedName name="u" hidden="1">{#N/A,#N/A,FALSE,"Aging Summary";#N/A,#N/A,FALSE,"Ratio Analysis";#N/A,#N/A,FALSE,"Test 120 Day Accts";#N/A,#N/A,FALSE,"Tickmarks"}</definedName>
    <definedName name="UGLINCAPBUD">#REF!</definedName>
    <definedName name="UL01_FixedCopy">#REF!</definedName>
    <definedName name="UL01_FixedPaste">#REF!</definedName>
    <definedName name="UL01_PasteRange1">#REF!</definedName>
    <definedName name="UL01_PasteRange2">#REF!</definedName>
    <definedName name="UL01_PasteRange3">#REF!</definedName>
    <definedName name="UL01_PasteUG">#REF!</definedName>
    <definedName name="UL01_PasteUG1">#REF!</definedName>
    <definedName name="UL01_PasteUGOH">#REF!</definedName>
    <definedName name="unbuntrans">#REF!</definedName>
    <definedName name="UnionStaff">#REF!</definedName>
    <definedName name="UnionTitles">#REF!</definedName>
    <definedName name="Units">#REF!</definedName>
    <definedName name="Untitled">#REF!</definedName>
    <definedName name="Update_Date">#REF!</definedName>
    <definedName name="USD">#REF!</definedName>
    <definedName name="USDAT">"GRWO19B_1"</definedName>
    <definedName name="UsefulLife">#REF!</definedName>
    <definedName name="USNAM">"SPRESSEAUL"</definedName>
    <definedName name="USOA">#REF!</definedName>
    <definedName name="USoATB">#REF!</definedName>
    <definedName name="usofa">#REF!</definedName>
    <definedName name="Utility">#REF!</definedName>
    <definedName name="UtilityInfo">#REF!</definedName>
    <definedName name="Utilization">#REF!</definedName>
    <definedName name="utitliy1">#REF!</definedName>
    <definedName name="uu" localSheetId="4" hidden="1">{#N/A,#N/A,FALSE,"Aging Summary";#N/A,#N/A,FALSE,"Ratio Analysis";#N/A,#N/A,FALSE,"Test 120 Day Accts";#N/A,#N/A,FALSE,"Tickmarks"}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localSheetId="4" hidden="1">{#N/A,#N/A,FALSE,"Aging Summary";#N/A,#N/A,FALSE,"Ratio Analysis";#N/A,#N/A,FALSE,"Test 120 Day Accts";#N/A,#N/A,FALSE,"Tickmarks"}</definedName>
    <definedName name="uuuu" hidden="1">{#N/A,#N/A,FALSE,"Aging Summary";#N/A,#N/A,FALSE,"Ratio Analysis";#N/A,#N/A,FALSE,"Test 120 Day Accts";#N/A,#N/A,FALSE,"Tickmarks"}</definedName>
    <definedName name="uv">#REF!</definedName>
    <definedName name="v">#REF!</definedName>
    <definedName name="Valuation_Date">#REF!</definedName>
    <definedName name="ValueAchievedYr1">#REF!</definedName>
    <definedName name="ValueAchievedYr10">#REF!</definedName>
    <definedName name="ValueAchievedYr2">#REF!</definedName>
    <definedName name="ValueAchievedYr3">#REF!</definedName>
    <definedName name="ValueAchievedYr4">#REF!</definedName>
    <definedName name="ValueAchievedYr5">#REF!</definedName>
    <definedName name="ValueAchievedYr6">#REF!</definedName>
    <definedName name="ValueAchievedYr7">#REF!</definedName>
    <definedName name="ValueAchievedYr8">#REF!</definedName>
    <definedName name="ValueAchievedYr9">#REF!</definedName>
    <definedName name="VARIANCECOMMENTS">#REF!</definedName>
    <definedName name="VarSum">#REF!</definedName>
    <definedName name="Vaughan">#REF!</definedName>
    <definedName name="Vaughan___Hamilton">#REF!</definedName>
    <definedName name="Vaughan___Mississauga">#REF!</definedName>
    <definedName name="Vaughan___St._Catherines">#REF!</definedName>
    <definedName name="vbbbbbbbbb" localSheetId="4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VEHCAPBUD">#REF!</definedName>
    <definedName name="vehicle">#REF!</definedName>
    <definedName name="VehicleHours">#REF!</definedName>
    <definedName name="vehiclelookup">#REF!</definedName>
    <definedName name="VEHLEASCAPBUD">#REF!</definedName>
    <definedName name="VOLVERC">#REF!</definedName>
    <definedName name="VV" localSheetId="4" hidden="1">{#N/A,#N/A,FALSE,"Aging Summary";#N/A,#N/A,FALSE,"Ratio Analysis";#N/A,#N/A,FALSE,"Test 120 Day Accts";#N/A,#N/A,FALSE,"Tickmarks"}</definedName>
    <definedName name="VV" hidden="1">{#N/A,#N/A,FALSE,"Aging Summary";#N/A,#N/A,FALSE,"Ratio Analysis";#N/A,#N/A,FALSE,"Test 120 Day Accts";#N/A,#N/A,FALSE,"Tickmarks"}</definedName>
    <definedName name="w" localSheetId="4" hidden="1">{#N/A,#N/A,FALSE,"Aging Summary";#N/A,#N/A,FALSE,"Ratio Analysis";#N/A,#N/A,FALSE,"Test 120 Day Accts";#N/A,#N/A,FALSE,"Tickmarks"}</definedName>
    <definedName name="w" hidden="1">{#N/A,#N/A,FALSE,"Aging Summary";#N/A,#N/A,FALSE,"Ratio Analysis";#N/A,#N/A,FALSE,"Test 120 Day Accts";#N/A,#N/A,FALSE,"Tickmarks"}</definedName>
    <definedName name="WAGBENF">#REF!</definedName>
    <definedName name="wagdob">#REF!</definedName>
    <definedName name="wagdobf">#REF!</definedName>
    <definedName name="Wage_Inflation_Rate">#REF!</definedName>
    <definedName name="wageinfl06">#REF!</definedName>
    <definedName name="wageinfl08">#REF!</definedName>
    <definedName name="wageinfl09">#REF!</definedName>
    <definedName name="wageinfl10">#REF!</definedName>
    <definedName name="wageinfla09">#REF!</definedName>
    <definedName name="wageinfla10">#REF!</definedName>
    <definedName name="wagreg">#REF!</definedName>
    <definedName name="wagregf">#REF!</definedName>
    <definedName name="waresd" localSheetId="4" hidden="1">{#N/A,#N/A,FALSE,"Aging Summary";#N/A,#N/A,FALSE,"Ratio Analysis";#N/A,#N/A,FALSE,"Test 120 Day Accts";#N/A,#N/A,FALSE,"Tickmarks"}</definedName>
    <definedName name="waresd" hidden="1">{#N/A,#N/A,FALSE,"Aging Summary";#N/A,#N/A,FALSE,"Ratio Analysis";#N/A,#N/A,FALSE,"Test 120 Day Accts";#N/A,#N/A,FALSE,"Tickmarks"}</definedName>
    <definedName name="WECYACT">#REF!</definedName>
    <definedName name="WECYACTCONT">#REF!</definedName>
    <definedName name="WECYBUD">#REF!</definedName>
    <definedName name="WECYBUDCONT">#REF!</definedName>
    <definedName name="WECYBUDFY">#REF!</definedName>
    <definedName name="WECYBUDFYCONT">#REF!</definedName>
    <definedName name="WECYCUMACT">#REF!</definedName>
    <definedName name="WECYCUMACTCONT">#REF!</definedName>
    <definedName name="WECYCUMBUD">#REF!</definedName>
    <definedName name="WECYCUMBUDCONT">#REF!</definedName>
    <definedName name="WECYFORFY">#REF!</definedName>
    <definedName name="WECYFORFYCONT">#REF!</definedName>
    <definedName name="wemployee">#REF!</definedName>
    <definedName name="WEPYACT">#REF!</definedName>
    <definedName name="WEPYACTCONT">#REF!</definedName>
    <definedName name="WEPYCUMACT">#REF!</definedName>
    <definedName name="WEPYCUMACTCONT">#REF!</definedName>
    <definedName name="WHEATCAPBUD">#REF!</definedName>
    <definedName name="WIP_ACCRUAL">#REF!</definedName>
    <definedName name="WLI">#REF!</definedName>
    <definedName name="wlkednjfc" localSheetId="4" hidden="1">{#N/A,#N/A,FALSE,"Aging Summary";#N/A,#N/A,FALSE,"Ratio Analysis";#N/A,#N/A,FALSE,"Test 120 Day Accts";#N/A,#N/A,FALSE,"Tickmarks"}</definedName>
    <definedName name="wlkednjfc" hidden="1">{#N/A,#N/A,FALSE,"Aging Summary";#N/A,#N/A,FALSE,"Ratio Analysis";#N/A,#N/A,FALSE,"Test 120 Day Accts";#N/A,#N/A,FALSE,"Tickmarks"}</definedName>
    <definedName name="wn.revenue" localSheetId="4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n.revenue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orkemployee">#REF!</definedName>
    <definedName name="Working_Version">"Retrieve_1"</definedName>
    <definedName name="workname">#REF!</definedName>
    <definedName name="woysum">#REF!</definedName>
    <definedName name="WRFIND">#REF!</definedName>
    <definedName name="wrn.1996._.PROPERTY._.AND._.BUSINESS._.INTERRUPTION._.VALUES." localSheetId="4" hidden="1">{#N/A,#N/A,TRUE,"96PROP"}</definedName>
    <definedName name="wrn.1996._.PROPERTY._.AND._.BUSINESS._.INTERRUPTION._.VALUES." hidden="1">{#N/A,#N/A,TRUE,"96PROP"}</definedName>
    <definedName name="wrn.5._.Year._.Plan." localSheetId="4" hidden="1">{#N/A,#N/A,FALSE,"Cover";#N/A,#N/A,FALSE,"Key Assumptions";#N/A,#N/A,FALSE,"Assum1";#N/A,#N/A,FALSE,"Revenue";#N/A,#N/A,FALSE,"Operating Income";#N/A,#N/A,FALSE,"Capital employed";#N/A,#N/A,FALSE,"Cap Emp WS"}</definedName>
    <definedName name="wrn.5._.Year._.Plan." hidden="1">{#N/A,#N/A,FALSE,"Cover";#N/A,#N/A,FALSE,"Key Assumptions";#N/A,#N/A,FALSE,"Assum1";#N/A,#N/A,FALSE,"Revenue";#N/A,#N/A,FALSE,"Operating Income";#N/A,#N/A,FALSE,"Capital employed";#N/A,#N/A,FALSE,"Cap Emp WS"}</definedName>
    <definedName name="wrn.AccumDepr." localSheetId="4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FE._.REGISTER." localSheetId="4" hidden="1">{#N/A,#N/A,FALSE,"CLAIMS";#N/A,#N/A,FALSE,"EXPENSE";#N/A,#N/A,FALSE,"CAPITAL"}</definedName>
    <definedName name="wrn.AFE._.REGISTER." hidden="1">{#N/A,#N/A,FALSE,"CLAIMS";#N/A,#N/A,FALSE,"EXPENSE";#N/A,#N/A,FALSE,"CAPITAL"}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_.Exhibits." localSheetId="4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STATEMENTS." localSheetId="4" hidden="1">{"BALANCE SHEET",#N/A,FALSE,"Balance Sheet";"INCOME STATEMENT",#N/A,FALSE,"Income Statement";"STMT OF CASH FLOWS",#N/A,FALSE,"Cash Flows Indirect";"PARTNERS CAPITAL STMT",#N/A,FALSE,"Partners Capital"}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PCT." localSheetId="4" hidden="1">{"Page1",#N/A,FALSE,"APCT";"Page2",#N/A,FALSE,"APCT"}</definedName>
    <definedName name="wrn.APCT." hidden="1">{"Page1",#N/A,FALSE,"APCT";"Page2",#N/A,FALSE,"APCT"}</definedName>
    <definedName name="wrn.APL." localSheetId="4" hidden="1">{"Page1",#N/A,FALSE,"APL";"Page2",#N/A,FALSE,"APL"}</definedName>
    <definedName name="wrn.APL." hidden="1">{"Page1",#N/A,FALSE,"APL";"Page2",#N/A,FALSE,"APL"}</definedName>
    <definedName name="wrn.Appendixes._.for._.OEB." localSheetId="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ssumptions." localSheetId="4" hidden="1">{"assumptions1",#N/A,FALSE,"Valuation Analysis";"assumptions2",#N/A,FALSE,"Valuation Analysis"}</definedName>
    <definedName name="wrn.assumptions." hidden="1">{"assumptions1",#N/A,FALSE,"Valuation Analysis";"assumptions2",#N/A,FALSE,"Valuation Analysis"}</definedName>
    <definedName name="wrn.backups._.for._.appendixes." localSheetId="4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lance._.sheet." localSheetId="4" hidden="1">{"bs",#N/A,FALSE,"SCF"}</definedName>
    <definedName name="wrn.balance._.sheet." hidden="1">{"bs",#N/A,FALSE,"SCF"}</definedName>
    <definedName name="wrn.Basic._.Report." localSheetId="4" hidden="1">{#N/A,#N/A,FALSE,"New Depr Sch-150% DB";#N/A,#N/A,FALSE,"Cash Flows RLP";#N/A,#N/A,FALSE,"IRR";#N/A,#N/A,FALSE,"Proforma IS";#N/A,#N/A,FALSE,"Assumptions"}</definedName>
    <definedName name="wrn.Basic._.Report." hidden="1">{#N/A,#N/A,FALSE,"New Depr Sch-150% DB";#N/A,#N/A,FALSE,"Cash Flows RLP";#N/A,#N/A,FALSE,"IRR";#N/A,#N/A,FALSE,"Proforma IS";#N/A,#N/A,FALSE,"Assumptions"}</definedName>
    <definedName name="wrn.clientcopy." localSheetId="4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ompare." localSheetId="4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localSheetId="4" hidden="1">{"year1",#N/A,FALSE,"compare";"year2",#N/A,FALSE,"compare";"year3",#N/A,FALSE,"compare";"year4",#N/A,FALSE,"compare";"year5",#N/A,FALSE,"compare"}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lete._.Report." localSheetId="4" hidden="1">{#N/A,#N/A,FALSE,"Assumptions";#N/A,#N/A,FALSE,"Proforma IS";#N/A,#N/A,FALSE,"Cash Flows RLP";#N/A,#N/A,FALSE,"IRR";#N/A,#N/A,FALSE,"New Depr Sch-150% DB";#N/A,#N/A,FALSE,"Comments"}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contributory._.asset._.charges." localSheetId="4" hidden="1">{"contributory1",#N/A,FALSE,"Contributory Assets Detail";"contributory2",#N/A,FALSE,"Contributory Assets Detail"}</definedName>
    <definedName name="wrn.contributory._.asset._.charges." hidden="1">{"contributory1",#N/A,FALSE,"Contributory Assets Detail";"contributory2",#N/A,FALSE,"Contributory Assets Detail"}</definedName>
    <definedName name="wrn.Coprorate._.Package." localSheetId="4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prorate._.Package.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SA._.FS._.국문." localSheetId="4" hidden="1">{#N/A,#N/A,FALSE,"BS";#N/A,#N/A,FALSE,"PL";#N/A,#N/A,FALSE,"처분";#N/A,#N/A,FALSE,"현금";#N/A,#N/A,FALSE,"매출";#N/A,#N/A,FALSE,"원가";#N/A,#N/A,FALSE,"경영"}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costs." localSheetId="4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rrent._.Year._.Plan._.Only." localSheetId="4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rrent._.Year._.Plan._.Only.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stadds_volumes." localSheetId="4" hidden="1">{"datatable",#N/A,FALSE,"Cust.Adds_Volumes"}</definedName>
    <definedName name="wrn.custadds_volumes." hidden="1">{"datatable",#N/A,FALSE,"Cust.Adds_Volumes"}</definedName>
    <definedName name="wrn.Depreciation._.Expense." localSheetId="4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ocumentation." localSheetId="4" hidden="1">{"documentation1",#N/A,FALSE,"Documentation";"documentation2",#N/A,FALSE,"Documentation"}</definedName>
    <definedName name="wrn.documentation." hidden="1">{"documentation1",#N/A,FALSE,"Documentation";"documentation2",#N/A,FALSE,"Documentation"}</definedName>
    <definedName name="wrn.Effective._.Capital._.Expenditures." localSheetId="4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ntitiesWithReclasses." localSheetId="4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xception._.Report." localSheetId="4" hidden="1">{#N/A,#N/A,FALSE,"Exception Report"}</definedName>
    <definedName name="wrn.Exception._.Report." hidden="1">{#N/A,#N/A,FALSE,"Exception Report"}</definedName>
    <definedName name="wrn.Exhibit_draft_report." localSheetId="4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localSheetId="4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filecopy." localSheetId="4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ve._.Year._.Plan." localSheetId="4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ive._.Year._.Plan.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OOTNOTES." localSheetId="4" hidden="1">{"Footnotespg1",#N/A,FALSE,"Footnotes";"Footnotespg2",#N/A,FALSE,"Footnotes"}</definedName>
    <definedName name="wrn.FOOTNOTES." hidden="1">{"Footnotespg1",#N/A,FALSE,"Footnotes";"Footnotespg2",#N/A,FALSE,"Footnotes"}</definedName>
    <definedName name="wrn.Full._.Business._.Plan._.Package." localSheetId="4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Full._.Business._.Plan._.Package.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GARNISH." localSheetId="4" hidden="1">{#N/A,#N/A,FALSE,"HIBBARD";#N/A,#N/A,FALSE,"BEATON";#N/A,#N/A,FALSE,"CLARKSON";#N/A,#N/A,FALSE,"HARTMAN";#N/A,#N/A,FALSE,"SAMSON";#N/A,#N/A,FALSE,"VENSKAITIS";#N/A,#N/A,FALSE,"MCNEIL"}</definedName>
    <definedName name="wrn.GARNISH." hidden="1">{#N/A,#N/A,FALSE,"HIBBARD";#N/A,#N/A,FALSE,"BEATON";#N/A,#N/A,FALSE,"CLARKSON";#N/A,#N/A,FALSE,"HARTMAN";#N/A,#N/A,FALSE,"SAMSON";#N/A,#N/A,FALSE,"VENSKAITIS";#N/A,#N/A,FALSE,"MCNEIL"}</definedName>
    <definedName name="wrn.GGR._.Network._.Exhibit." localSheetId="4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GR._.Network._.Exhibit.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ross._.margin._.detail." localSheetId="4" hidden="1">{"gross_margin1",#N/A,FALSE,"Gross Margin Detail";"gross_margin2",#N/A,FALSE,"Gross Margin Detail"}</definedName>
    <definedName name="wrn.gross._.margin._.detail." hidden="1">{"gross_margin1",#N/A,FALSE,"Gross Margin Detail";"gross_margin2",#N/A,FALSE,"Gross Margin Detail"}</definedName>
    <definedName name="wrn.Gross._.PPE.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historical._.performance." localSheetId="4" hidden="1">{"historical acquirer",#N/A,FALSE,"Historical Performance";"historical target",#N/A,FALSE,"Historical Performance"}</definedName>
    <definedName name="wrn.historical._.performance." hidden="1">{"historical acquirer",#N/A,FALSE,"Historical Performance";"historical target",#N/A,FALSE,"Historical Performance"}</definedName>
    <definedName name="wrn.income." localSheetId="4" hidden="1">{"income",#N/A,FALSE,"income_statement"}</definedName>
    <definedName name="wrn.income." hidden="1">{"income",#N/A,FALSE,"income_statement"}</definedName>
    <definedName name="wrn.INCOME._.STATEMENT." localSheetId="4" hidden="1">{"INCOME STATEMENT",#N/A,FALSE,"Income Statement"}</definedName>
    <definedName name="wrn.INCOME._.STATEMENT." hidden="1">{"INCOME STATEMENT",#N/A,FALSE,"Income Statement"}</definedName>
    <definedName name="wrn.incomestmt." localSheetId="4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put._.Items." localSheetId="4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sheet." localSheetId="4" hidden="1">{#N/A,#N/A,FALSE,"TICKERS INPUT SHEET"}</definedName>
    <definedName name="wrn.input._.sheet." hidden="1">{#N/A,#N/A,FALSE,"TICKERS INPUT SHEET"}</definedName>
    <definedName name="wrn.Lead._.Schedule." localSheetId="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PNL." localSheetId="4" hidden="1">{"LPNL1",#N/A,FALSE,"EntitiesWithReclasses";"LPNL2",#N/A,FALSE,"EntitiesWithReclasses";"LPNL3",#N/A,FALSE,"EntitiesWithReclasses"}</definedName>
    <definedName name="wrn.LPNL." hidden="1">{"LPNL1",#N/A,FALSE,"EntitiesWithReclasses";"LPNL2",#N/A,FALSE,"EntitiesWithReclasses";"LPNL3",#N/A,FALSE,"EntitiesWithReclasses"}</definedName>
    <definedName name="wrn.Multiples._.Calculation." localSheetId="4" hidden="1">{#N/A,#N/A,FALSE,"GCM Data Sum";#N/A,#N/A,FALSE,"TIC-Calculation";#N/A,#N/A,FALSE,"TIC  Multiples";#N/A,#N/A,FALSE,"P-E &amp; Price to Book Multiples";#N/A,#N/A,FALSE,"Margins-EBITDA-to-Growth"}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OMreport." localSheetId="4" hidden="1">{"OM_data",#N/A,FALSE,"O&amp;M Data Table";"OM_regulatory_adjustments",#N/A,FALSE,"O&amp;M Data Table";"OM_select_data",#N/A,FALSE,"O&amp;M Data Table"}</definedName>
    <definedName name="wrn.OMreport." hidden="1">{"OM_data",#N/A,FALSE,"O&amp;M Data Table";"OM_regulatory_adjustments",#N/A,FALSE,"O&amp;M Data Table";"OM_select_data",#N/A,FALSE,"O&amp;M Data Table"}</definedName>
    <definedName name="wrn.PARTNERS._.CAPITAL._.STMT." localSheetId="4" hidden="1">{"PARTNERS CAPITAL STMT",#N/A,FALSE,"Partners Capital"}</definedName>
    <definedName name="wrn.PARTNERS._.CAPITAL._.STMT." hidden="1">{"PARTNERS CAPITAL STMT",#N/A,FALSE,"Partners Capital"}</definedName>
    <definedName name="wrn.Plan._.Support._.Only." localSheetId="4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lan._.Support._.Only.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reliminary._.Plan." localSheetId="4" hidden="1">{#N/A,#N/A,FALSE,"Part E";#N/A,#N/A,FALSE,"E.1 Prelim Earnings Plan"}</definedName>
    <definedName name="wrn.Preliminary._.Plan." hidden="1">{#N/A,#N/A,FALSE,"Part E";#N/A,#N/A,FALSE,"E.1 Prelim Earnings Plan"}</definedName>
    <definedName name="wrn.President._.Report." localSheetId="4" hidden="1">{#N/A,#N/A,FALSE,"President's Cover";#N/A,#N/A,FALSE,"A.1 1998 Objectives";#N/A,#N/A,FALSE,"A.2 President's Measures";#N/A,#N/A,FALSE,"A.3 Commentary"}</definedName>
    <definedName name="wrn.President._.Report." hidden="1">{#N/A,#N/A,FALSE,"President's Cover";#N/A,#N/A,FALSE,"A.1 1998 Objectives";#N/A,#N/A,FALSE,"A.2 President's Measures";#N/A,#N/A,FALSE,"A.3 Commentary"}</definedName>
    <definedName name="wrn.print." localSheetId="4" hidden="1">{#N/A,#N/A,FALSE,"Japan 2003";#N/A,#N/A,FALSE,"Sheet2"}</definedName>
    <definedName name="wrn.print." hidden="1">{#N/A,#N/A,FALSE,"Japan 2003";#N/A,#N/A,FALSE,"Sheet2"}</definedName>
    <definedName name="wrn.Print._.All._.Exhibits." localSheetId="4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sheets." localSheetId="4" hidden="1">{"summary",#N/A,FALSE,"Valuation Analysis";"assumptions1",#N/A,FALSE,"Valuation Analysis";"assumptions2",#N/A,FALSE,"Valuation Analysis"}</definedName>
    <definedName name="wrn.print._.all._.sheets." hidden="1">{"summary",#N/A,FALSE,"Valuation Analysis";"assumptions1",#N/A,FALSE,"Valuation Analysis";"assumptions2",#N/A,FALSE,"Valuation Analysis"}</definedName>
    <definedName name="wrn.Print._.Blank._.Exhibit." localSheetId="4" hidden="1">{"Extra 1",#N/A,FALSE,"Blank"}</definedName>
    <definedName name="wrn.Print._.Blank._.Exhibit." hidden="1">{"Extra 1",#N/A,FALSE,"Blank"}</definedName>
    <definedName name="wrn.Print._.BS._.Exhibits." localSheetId="4" hidden="1">{"BS Dollar",#N/A,FALSE,"BS";"BS CS",#N/A,FALSE,"BS"}</definedName>
    <definedName name="wrn.Print._.BS._.Exhibits." hidden="1">{"BS Dollar",#N/A,FALSE,"BS";"BS CS",#N/A,FALSE,"BS"}</definedName>
    <definedName name="wrn.Print._.CF._.Exhibit." localSheetId="4" hidden="1">{"CF Dollar",#N/A,FALSE,"CF"}</definedName>
    <definedName name="wrn.Print._.CF._.Exhibit." hidden="1">{"CF Dollar",#N/A,FALSE,"CF"}</definedName>
    <definedName name="wrn.Print._.Everything." localSheetId="4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Everything.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IS._.Exhibits." localSheetId="4" hidden="1">{"Inc Stmt Dollar",#N/A,FALSE,"IS";"Inc Stmt CS",#N/A,FALSE,"IS"}</definedName>
    <definedName name="wrn.Print._.IS._.Exhibits." hidden="1">{"Inc Stmt Dollar",#N/A,FALSE,"IS";"Inc Stmt CS",#N/A,FALSE,"IS"}</definedName>
    <definedName name="wrn.Print._.Ratio._.Exhibits." localSheetId="4" hidden="1">{"Ratio No.1",#N/A,FALSE,"Ratio";"Ratio No.2",#N/A,FALSE,"Ratio"}</definedName>
    <definedName name="wrn.Print._.Ratio._.Exhibits." hidden="1">{"Ratio No.1",#N/A,FALSE,"Ratio";"Ratio No.2",#N/A,FALSE,"Ratio"}</definedName>
    <definedName name="wrn.Projected._.Data._.and._.Subject._.Company._.Data." localSheetId="4" hidden="1">{#N/A,#N/A,FALSE,"Projected Data &amp; SUBJECT-INPUTS"}</definedName>
    <definedName name="wrn.Projected._.Data._.and._.Subject._.Company._.Data." hidden="1">{#N/A,#N/A,FALSE,"Projected Data &amp; SUBJECT-INPUTS"}</definedName>
    <definedName name="wrn.Quarter._.1._.Forecast." localSheetId="4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1._.Forecast.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2._.Forecast." localSheetId="4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2._.Forecast.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3._.Forecast." localSheetId="4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._.3._.Forecast.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ly._.Consolidation._.Report." localSheetId="4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Quarterly._.Consolidation._.Report.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Range._.Values." localSheetId="4" hidden="1">{"page1",#N/A,FALSE,"Range Value - Incl Reclasses";"page2",#N/A,FALSE,"Range Value - Incl Reclasses";"page3",#N/A,FALSE,"Range Value - Incl Reclasses"}</definedName>
    <definedName name="wrn.Range._.Values." hidden="1">{"page1",#N/A,FALSE,"Range Value - Incl Reclasses";"page2",#N/A,FALSE,"Range Value - Incl Reclasses";"page3",#N/A,FALSE,"Range Value - Incl Reclasses"}</definedName>
    <definedName name="wrn.Report._.Exhibits." localSheetId="4" hidden="1">{"Inc Stmt Exhibit",#N/A,FALSE,"IS";"BS Exhibit",#N/A,FALSE,"BS";"Ratio No.1",#N/A,FALSE,"Ratio";"Ratio No.2",#N/A,FALSE,"Ratio"}</definedName>
    <definedName name="wrn.Report._.Exhibits." hidden="1">{"Inc Stmt Exhibit",#N/A,FALSE,"IS";"BS Exhibit",#N/A,FALSE,"BS";"Ratio No.1",#N/A,FALSE,"Ratio";"Ratio No.2",#N/A,FALSE,"Ratio"}</definedName>
    <definedName name="wrn.revenue." localSheetId="4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.detail." localSheetId="4" hidden="1">{"revenue detail 1",#N/A,FALSE,"Revenue Detail";"revenue detail 2",#N/A,FALSE,"Revenue Detail";"revenue detail 3",#N/A,FALSE,"Revenue Detail";"revenue detail 4",#N/A,FALSE,"Revenue Detail"}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localSheetId="4" hidden="1">{"revenue graph",#N/A,FALSE,"Revenue Graph"}</definedName>
    <definedName name="wrn.revenue._.graph." hidden="1">{"revenue graph",#N/A,FALSE,"Revenue Graph"}</definedName>
    <definedName name="wrn.sample." localSheetId="4" hidden="1">{"sample",#N/A,FALSE,"Client Input Sheet"}</definedName>
    <definedName name="wrn.sample." hidden="1">{"sample",#N/A,FALSE,"Client Input Sheet"}</definedName>
    <definedName name="wrn.Shorten._.Version." localSheetId="4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tandard." localSheetId="4" hidden="1">{#N/A,#N/A,FALSE,"IS US";#N/A,#N/A,FALSE,"BS US";#N/A,#N/A,FALSE,"IS LOCAL";#N/A,#N/A,FALSE,"BS INPUT";#N/A,#N/A,FALSE,"EQUITY";#N/A,#N/A,FALSE,"LOCAL ADJ";#N/A,#N/A,FALSE,"GAAP ADJ"}</definedName>
    <definedName name="wrn.Standard." hidden="1">{#N/A,#N/A,FALSE,"IS US";#N/A,#N/A,FALSE,"BS US";#N/A,#N/A,FALSE,"IS LOCAL";#N/A,#N/A,FALSE,"BS INPUT";#N/A,#N/A,FALSE,"EQUITY";#N/A,#N/A,FALSE,"LOCAL ADJ";#N/A,#N/A,FALSE,"GAAP ADJ"}</definedName>
    <definedName name="wrn.STMT._.OF._.CASH._.FLOWS." localSheetId="4" hidden="1">{"STMT OF CASH FLOWS",#N/A,FALSE,"Cash Flows Indirect"}</definedName>
    <definedName name="wrn.STMT._.OF._.CASH._.FLOWS." hidden="1">{"STMT OF CASH FLOWS",#N/A,FALSE,"Cash Flows Indirect"}</definedName>
    <definedName name="wrn.summary." localSheetId="4" hidden="1">{"summary",#N/A,FALSE,"Valuation Analysis"}</definedName>
    <definedName name="wrn.summary." hidden="1">{"summary",#N/A,FALSE,"Valuation Analysis"}</definedName>
    <definedName name="wrn.summary._.schedules." localSheetId="4" hidden="1">{"summary1",#N/A,FALSE,"Summary of Values";"summary2",#N/A,FALSE,"Summary of Values"}</definedName>
    <definedName name="wrn.summary._.schedules." hidden="1">{"summary1",#N/A,FALSE,"Summary of Values";"summary2",#N/A,FALSE,"Summary of Values"}</definedName>
    <definedName name="wrn.Supplemental._.Pkg.." localSheetId="4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Supplemental._.Pkg..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TB._.ALL._.ACCTS." localSheetId="4" hidden="1">{"BALANCE SHEET ACCOUNTS",#N/A,TRUE,"Working Trial Balance";"INCOME ACCOUNTS",#N/A,TRUE,"Working Trial Balance"}</definedName>
    <definedName name="wrn.TB._.ALL._.ACCTS." hidden="1">{"BALANCE SHEET ACCOUNTS",#N/A,TRUE,"Working Trial Balance";"INCOME ACCOUNTS",#N/A,TRUE,"Working Trial Balance"}</definedName>
    <definedName name="wrn.TB._.BALANCE._.SHEET." localSheetId="4" hidden="1">{"BALANCE SHEET ACCOUNTS",#N/A,FALSE,"Working Trial Balance"}</definedName>
    <definedName name="wrn.TB._.BALANCE._.SHEET." hidden="1">{"BALANCE SHEET ACCOUNTS",#N/A,FALSE,"Working Trial Balance"}</definedName>
    <definedName name="wrn.TB._.EXPLANATIONS." localSheetId="4" hidden="1">{"EXPLANATIONS",#N/A,FALSE,"Working Trial Balance"}</definedName>
    <definedName name="wrn.TB._.EXPLANATIONS." hidden="1">{"EXPLANATIONS",#N/A,FALSE,"Working Trial Balance"}</definedName>
    <definedName name="wrn.TB._.INCOME._.STMT." localSheetId="4" hidden="1">{"INCOME ACCOUNTS",#N/A,FALSE,"Working Trial Balance"}</definedName>
    <definedName name="wrn.TB._.INCOME._.STMT." hidden="1">{"INCOME ACCOUNTS",#N/A,FALSE,"Working Trial Balance"}</definedName>
    <definedName name="wrn.technology." localSheetId="4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rademark._.and._.trade._.name." localSheetId="4" hidden="1">{"trademark1",#N/A,FALSE,"Trademark(s) and Trade Name(s)"}</definedName>
    <definedName name="wrn.trademark._.and._.trade._.name." hidden="1">{"trademark1",#N/A,FALSE,"Trademark(s) and Trade Name(s)"}</definedName>
    <definedName name="wrn.Worcester._.Model._._._.Full." localSheetId="4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wrn.Worcester._.Model._._._.Full.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wrn.work._.paper._.shcedules." localSheetId="4" hidden="1">{"summary1",#N/A,FALSE,"Summary of Values";"summary2",#N/A,FALSE,"Summary of Values";"weighted average returns",#N/A,FALSE,"WACC and WARA";"fixed asset detail",#N/A,FALSE,"Fixed Asset Detail"}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X140." localSheetId="4" hidden="1">{"page1",#N/A,FALSE,"X140withReclasses";"page2",#N/A,FALSE,"X140withReclasses";"page3",#N/A,FALSE,"X140withReclasses"}</definedName>
    <definedName name="wrn.X140." hidden="1">{"page1",#N/A,FALSE,"X140withReclasses";"page2",#N/A,FALSE,"X140withReclasses";"page3",#N/A,FALSE,"X140withReclasses"}</definedName>
    <definedName name="wrn.Year._.End._.Reporting._.Pkg.." localSheetId="4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Year._.End._.Reporting._.Pkg..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土地." localSheetId="4" hidden="1">{"土地",#N/A,FALSE,"土地建物"}</definedName>
    <definedName name="wrn.土地." hidden="1">{"土地",#N/A,FALSE,"土地建物"}</definedName>
    <definedName name="wrn.建物." localSheetId="4" hidden="1">{"建物",#N/A,FALSE,"土地建物"}</definedName>
    <definedName name="wrn.建物." hidden="1">{"建物",#N/A,FALSE,"土地建物"}</definedName>
    <definedName name="WS">#REF!</definedName>
    <definedName name="wwwwww">#REF!</definedName>
    <definedName name="x">#REF!</definedName>
    <definedName name="XK_by_Peer_Group">#REF!</definedName>
    <definedName name="xxx">#REF!</definedName>
    <definedName name="xxxxxx">#REF!</definedName>
    <definedName name="xxxxxxx" localSheetId="4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xxxxxxx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Year">#REF!</definedName>
    <definedName name="YEAR_LIST">#REF!</definedName>
    <definedName name="YearList">#REF!</definedName>
    <definedName name="YearTag">#REF!</definedName>
    <definedName name="Yr1Depr">#REF!</definedName>
    <definedName name="yrh" localSheetId="4" hidden="1">{#N/A,#N/A,FALSE,"Aging Summary";#N/A,#N/A,FALSE,"Ratio Analysis";#N/A,#N/A,FALSE,"Test 120 Day Accts";#N/A,#N/A,FALSE,"Tickmarks"}</definedName>
    <definedName name="yrh" hidden="1">{#N/A,#N/A,FALSE,"Aging Summary";#N/A,#N/A,FALSE,"Ratio Analysis";#N/A,#N/A,FALSE,"Test 120 Day Accts";#N/A,#N/A,FALSE,"Tickmarks"}</definedName>
    <definedName name="YTD_LAB">#REF!</definedName>
    <definedName name="YTD_LAB_VA">#REF!</definedName>
    <definedName name="YTD_RNM">#REF!</definedName>
    <definedName name="YTD_RNM_VA">#REF!</definedName>
    <definedName name="YTDAct01">#REF!</definedName>
    <definedName name="YTDAct02">#REF!</definedName>
    <definedName name="YTDAct03">#REF!</definedName>
    <definedName name="YTDAct04">#REF!</definedName>
    <definedName name="YTDAct05">#REF!</definedName>
    <definedName name="YTDAct06">#REF!</definedName>
    <definedName name="YTDAct07">#REF!</definedName>
    <definedName name="YTDAct08">#REF!</definedName>
    <definedName name="YTDAct09">#REF!</definedName>
    <definedName name="YTDAct10">#REF!</definedName>
    <definedName name="YTDAct11">#REF!</definedName>
    <definedName name="YTDAct12">#REF!</definedName>
    <definedName name="YTDActual">#REF!</definedName>
    <definedName name="YTDActualsTiming">#REF!</definedName>
    <definedName name="YTDBudg01">#REF!</definedName>
    <definedName name="YTDBudg02">#REF!</definedName>
    <definedName name="YTDBudg03">#REF!</definedName>
    <definedName name="YTDBudg04">#REF!</definedName>
    <definedName name="YTDBudg05">#REF!</definedName>
    <definedName name="YTDBudg06">#REF!</definedName>
    <definedName name="YTDBudg07">#REF!</definedName>
    <definedName name="YTDBudg08">#REF!</definedName>
    <definedName name="YTDBudg09">#REF!</definedName>
    <definedName name="YTDBudg10">#REF!</definedName>
    <definedName name="YTDBudg11">#REF!</definedName>
    <definedName name="YTDBudg12">#REF!</definedName>
    <definedName name="YTDBudget">#REF!</definedName>
    <definedName name="YTDBudgetTiming">#REF!</definedName>
    <definedName name="YTDvar">#REF!</definedName>
    <definedName name="ytrytry" localSheetId="4" hidden="1">{#N/A,#N/A,FALSE,"Aging Summary";#N/A,#N/A,FALSE,"Ratio Analysis";#N/A,#N/A,FALSE,"Test 120 Day Accts";#N/A,#N/A,FALSE,"Tickmarks"}</definedName>
    <definedName name="ytrytry" hidden="1">{#N/A,#N/A,FALSE,"Aging Summary";#N/A,#N/A,FALSE,"Ratio Analysis";#N/A,#N/A,FALSE,"Test 120 Day Accts";#N/A,#N/A,FALSE,"Tickmarks"}</definedName>
    <definedName name="yy" localSheetId="4" hidden="1">{#N/A,#N/A,FALSE,"Aging Summary";#N/A,#N/A,FALSE,"Ratio Analysis";#N/A,#N/A,FALSE,"Test 120 Day Accts";#N/A,#N/A,FALSE,"Tickmarks"}</definedName>
    <definedName name="yy" hidden="1">{#N/A,#N/A,FALSE,"Aging Summary";#N/A,#N/A,FALSE,"Ratio Analysis";#N/A,#N/A,FALSE,"Test 120 Day Accts";#N/A,#N/A,FALSE,"Tickmarks"}</definedName>
    <definedName name="yytr" localSheetId="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YY">"2012"</definedName>
    <definedName name="z">#REF!</definedName>
    <definedName name="Z_Factor_Analysis">#REF!</definedName>
    <definedName name="zzz" localSheetId="4" hidden="1">{#N/A,#N/A,FALSE,"Aging Summary";#N/A,#N/A,FALSE,"Ratio Analysis";#N/A,#N/A,FALSE,"Test 120 Day Accts";#N/A,#N/A,FALSE,"Tickmarks"}</definedName>
    <definedName name="zzz" hidden="1">{#N/A,#N/A,FALSE,"Aging Summary";#N/A,#N/A,FALSE,"Ratio Analysis";#N/A,#N/A,FALSE,"Test 120 Day Accts";#N/A,#N/A,FALSE,"Tickmarks"}</definedName>
    <definedName name="건가new" localSheetId="4" hidden="1">{#N/A,#N/A,FALSE,"BS";#N/A,#N/A,FALSE,"PL";#N/A,#N/A,FALSE,"처분";#N/A,#N/A,FALSE,"현금";#N/A,#N/A,FALSE,"매출";#N/A,#N/A,FALSE,"원가";#N/A,#N/A,FALSE,"경영"}</definedName>
    <definedName name="건가new" hidden="1">{#N/A,#N/A,FALSE,"BS";#N/A,#N/A,FALSE,"PL";#N/A,#N/A,FALSE,"처분";#N/A,#N/A,FALSE,"현금";#N/A,#N/A,FALSE,"매출";#N/A,#N/A,FALSE,"원가";#N/A,#N/A,FALSE,"경영"}</definedName>
    <definedName name="결맹" localSheetId="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맹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산공고" localSheetId="4" hidden="1">{#N/A,#N/A,FALSE,"BS";#N/A,#N/A,FALSE,"PL";#N/A,#N/A,FALSE,"처분";#N/A,#N/A,FALSE,"현금";#N/A,#N/A,FALSE,"매출";#N/A,#N/A,FALSE,"원가";#N/A,#N/A,FALSE,"경영"}</definedName>
    <definedName name="결산공고" hidden="1">{#N/A,#N/A,FALSE,"BS";#N/A,#N/A,FALSE,"PL";#N/A,#N/A,FALSE,"처분";#N/A,#N/A,FALSE,"현금";#N/A,#N/A,FALSE,"매출";#N/A,#N/A,FALSE,"원가";#N/A,#N/A,FALSE,"경영"}</definedName>
    <definedName name="결손" localSheetId="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금" localSheetId="4" hidden="1">{#N/A,#N/A,FALSE,"BS";#N/A,#N/A,FALSE,"PL";#N/A,#N/A,FALSE,"처분";#N/A,#N/A,FALSE,"현금";#N/A,#N/A,FALSE,"매출";#N/A,#N/A,FALSE,"원가";#N/A,#N/A,FALSE,"경영"}</definedName>
    <definedName name="결손금" hidden="1">{#N/A,#N/A,FALSE,"BS";#N/A,#N/A,FALSE,"PL";#N/A,#N/A,FALSE,"처분";#N/A,#N/A,FALSE,"현금";#N/A,#N/A,FALSE,"매출";#N/A,#N/A,FALSE,"원가";#N/A,#N/A,FALSE,"경영"}</definedName>
    <definedName name="ㄴㅇ" localSheetId="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ㄴㅇ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localSheetId="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편집" localSheetId="4" hidden="1">{#N/A,#N/A,FALSE,"BS";#N/A,#N/A,FALSE,"PL";#N/A,#N/A,FALSE,"처분";#N/A,#N/A,FALSE,"현금";#N/A,#N/A,FALSE,"매출";#N/A,#N/A,FALSE,"원가";#N/A,#N/A,FALSE,"경영"}</definedName>
    <definedName name="편집" hidden="1">{#N/A,#N/A,FALSE,"BS";#N/A,#N/A,FALSE,"PL";#N/A,#N/A,FALSE,"처분";#N/A,#N/A,FALSE,"현금";#N/A,#N/A,FALSE,"매출";#N/A,#N/A,FALSE,"원가";#N/A,#N/A,FALSE,"경영"}</definedName>
    <definedName name="현금및등가물" localSheetId="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현금및등가물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62" i="35" l="1"/>
  <c r="AO54" i="35"/>
  <c r="AO55" i="35"/>
  <c r="AO56" i="35"/>
  <c r="AO57" i="35"/>
  <c r="AO58" i="35"/>
  <c r="AO59" i="35"/>
  <c r="AO60" i="35"/>
  <c r="AO61" i="35"/>
  <c r="C43" i="35"/>
  <c r="AM23" i="35"/>
  <c r="BB61" i="35"/>
  <c r="BA61" i="35"/>
  <c r="AZ61" i="35"/>
  <c r="AY61" i="35"/>
  <c r="AX61" i="35"/>
  <c r="AW61" i="35"/>
  <c r="AV61" i="35"/>
  <c r="AU61" i="35"/>
  <c r="BB60" i="35"/>
  <c r="BA60" i="35"/>
  <c r="AZ60" i="35"/>
  <c r="AY60" i="35"/>
  <c r="AX60" i="35"/>
  <c r="AW60" i="35"/>
  <c r="AV60" i="35"/>
  <c r="AU60" i="35"/>
  <c r="BB59" i="35"/>
  <c r="BA59" i="35"/>
  <c r="AZ59" i="35"/>
  <c r="AY59" i="35"/>
  <c r="AX59" i="35"/>
  <c r="AW59" i="35"/>
  <c r="AV59" i="35"/>
  <c r="AU59" i="35"/>
  <c r="BB58" i="35"/>
  <c r="BA58" i="35"/>
  <c r="AZ58" i="35"/>
  <c r="AY58" i="35"/>
  <c r="AX58" i="35"/>
  <c r="AW58" i="35"/>
  <c r="AV58" i="35"/>
  <c r="AU58" i="35"/>
  <c r="BB57" i="35"/>
  <c r="BA57" i="35"/>
  <c r="AZ57" i="35"/>
  <c r="AY57" i="35"/>
  <c r="AX57" i="35"/>
  <c r="AW57" i="35"/>
  <c r="AV57" i="35"/>
  <c r="AU57" i="35"/>
  <c r="BB56" i="35"/>
  <c r="BA56" i="35"/>
  <c r="AZ56" i="35"/>
  <c r="AY56" i="35"/>
  <c r="AX56" i="35"/>
  <c r="AW56" i="35"/>
  <c r="AV56" i="35"/>
  <c r="AU56" i="35"/>
  <c r="BB55" i="35"/>
  <c r="BA55" i="35"/>
  <c r="AZ55" i="35"/>
  <c r="AY55" i="35"/>
  <c r="AX55" i="35"/>
  <c r="AW55" i="35"/>
  <c r="AV55" i="35"/>
  <c r="AU55" i="35"/>
  <c r="BB54" i="35"/>
  <c r="BA54" i="35"/>
  <c r="AZ54" i="35"/>
  <c r="AY54" i="35"/>
  <c r="AX54" i="35"/>
  <c r="AW54" i="35"/>
  <c r="AV54" i="35"/>
  <c r="AU54" i="35"/>
  <c r="BB52" i="35"/>
  <c r="BA52" i="35"/>
  <c r="AZ52" i="35"/>
  <c r="AY52" i="35"/>
  <c r="AX52" i="35"/>
  <c r="AW52" i="35"/>
  <c r="BB51" i="35"/>
  <c r="BA51" i="35"/>
  <c r="AZ51" i="35"/>
  <c r="AY51" i="35"/>
  <c r="AX51" i="35"/>
  <c r="AW51" i="35"/>
  <c r="BB50" i="35"/>
  <c r="BA50" i="35"/>
  <c r="AZ50" i="35"/>
  <c r="AY50" i="35"/>
  <c r="AX50" i="35"/>
  <c r="AW50" i="35"/>
  <c r="BB49" i="35"/>
  <c r="BA49" i="35"/>
  <c r="AZ49" i="35"/>
  <c r="AY49" i="35"/>
  <c r="AX49" i="35"/>
  <c r="AW49" i="35"/>
  <c r="BB48" i="35"/>
  <c r="BA48" i="35"/>
  <c r="AZ48" i="35"/>
  <c r="AY48" i="35"/>
  <c r="AX48" i="35"/>
  <c r="AW48" i="35"/>
  <c r="BB47" i="35"/>
  <c r="BA47" i="35"/>
  <c r="AZ47" i="35"/>
  <c r="AY47" i="35"/>
  <c r="AX47" i="35"/>
  <c r="AW47" i="35"/>
  <c r="BB46" i="35"/>
  <c r="BA46" i="35"/>
  <c r="AZ46" i="35"/>
  <c r="AY46" i="35"/>
  <c r="AX46" i="35"/>
  <c r="AW46" i="35"/>
  <c r="BB45" i="35"/>
  <c r="BA45" i="35"/>
  <c r="AZ45" i="35"/>
  <c r="AY45" i="35"/>
  <c r="AX45" i="35"/>
  <c r="AW45" i="35"/>
  <c r="BB44" i="35"/>
  <c r="BA44" i="35"/>
  <c r="AZ44" i="35"/>
  <c r="AY44" i="35"/>
  <c r="AX44" i="35"/>
  <c r="AW44" i="35"/>
  <c r="BA43" i="35"/>
  <c r="AZ43" i="35"/>
  <c r="AY43" i="35"/>
  <c r="AX43" i="35"/>
  <c r="AW43" i="35"/>
  <c r="BB42" i="35"/>
  <c r="BA42" i="35"/>
  <c r="AZ42" i="35"/>
  <c r="AY42" i="35"/>
  <c r="AX42" i="35"/>
  <c r="AW42" i="35"/>
  <c r="BB41" i="35"/>
  <c r="BA41" i="35"/>
  <c r="AZ41" i="35"/>
  <c r="AY41" i="35"/>
  <c r="AX41" i="35"/>
  <c r="AW41" i="35"/>
  <c r="BB40" i="35"/>
  <c r="BA40" i="35"/>
  <c r="AZ40" i="35"/>
  <c r="AY40" i="35"/>
  <c r="AX40" i="35"/>
  <c r="AW40" i="35"/>
  <c r="BB39" i="35"/>
  <c r="BA39" i="35"/>
  <c r="AZ39" i="35"/>
  <c r="AY39" i="35"/>
  <c r="AX39" i="35"/>
  <c r="AW39" i="35"/>
  <c r="BB38" i="35"/>
  <c r="BA38" i="35"/>
  <c r="AZ38" i="35"/>
  <c r="AY38" i="35"/>
  <c r="AX38" i="35"/>
  <c r="AW38" i="35"/>
  <c r="BB37" i="35"/>
  <c r="BA37" i="35"/>
  <c r="AZ37" i="35"/>
  <c r="AY37" i="35"/>
  <c r="AX37" i="35"/>
  <c r="AW37" i="35"/>
  <c r="BB36" i="35"/>
  <c r="BA36" i="35"/>
  <c r="AZ36" i="35"/>
  <c r="AY36" i="35"/>
  <c r="AX36" i="35"/>
  <c r="AW36" i="35"/>
  <c r="BB35" i="35"/>
  <c r="BA35" i="35"/>
  <c r="AZ35" i="35"/>
  <c r="AY35" i="35"/>
  <c r="AX35" i="35"/>
  <c r="AW35" i="35"/>
  <c r="BB34" i="35"/>
  <c r="BA34" i="35"/>
  <c r="AZ34" i="35"/>
  <c r="AY34" i="35"/>
  <c r="AX34" i="35"/>
  <c r="AW34" i="35"/>
  <c r="BB33" i="35"/>
  <c r="BA33" i="35"/>
  <c r="AZ33" i="35"/>
  <c r="AY33" i="35"/>
  <c r="AX33" i="35"/>
  <c r="AW33" i="35"/>
  <c r="BB32" i="35"/>
  <c r="BA32" i="35"/>
  <c r="AZ32" i="35"/>
  <c r="AY32" i="35"/>
  <c r="AX32" i="35"/>
  <c r="AW32" i="35"/>
  <c r="BB31" i="35"/>
  <c r="BA31" i="35"/>
  <c r="AZ31" i="35"/>
  <c r="AY31" i="35"/>
  <c r="AX31" i="35"/>
  <c r="AW31" i="35"/>
  <c r="BB30" i="35"/>
  <c r="BA30" i="35"/>
  <c r="AZ30" i="35"/>
  <c r="AY30" i="35"/>
  <c r="AX30" i="35"/>
  <c r="AW30" i="35"/>
  <c r="BB29" i="35"/>
  <c r="BA29" i="35"/>
  <c r="AZ29" i="35"/>
  <c r="AY29" i="35"/>
  <c r="AX29" i="35"/>
  <c r="AW29" i="35"/>
  <c r="BB28" i="35"/>
  <c r="BA28" i="35"/>
  <c r="AZ28" i="35"/>
  <c r="AY28" i="35"/>
  <c r="AX28" i="35"/>
  <c r="AW28" i="35"/>
  <c r="BB27" i="35"/>
  <c r="BA27" i="35"/>
  <c r="AZ27" i="35"/>
  <c r="AY27" i="35"/>
  <c r="AX27" i="35"/>
  <c r="AW27" i="35"/>
  <c r="BB26" i="35"/>
  <c r="BA26" i="35"/>
  <c r="AZ26" i="35"/>
  <c r="AY26" i="35"/>
  <c r="AX26" i="35"/>
  <c r="AW26" i="35"/>
  <c r="BB25" i="35"/>
  <c r="BA25" i="35"/>
  <c r="AZ25" i="35"/>
  <c r="AY25" i="35"/>
  <c r="AX25" i="35"/>
  <c r="AW25" i="35"/>
  <c r="BB24" i="35"/>
  <c r="BA24" i="35"/>
  <c r="AZ24" i="35"/>
  <c r="AY24" i="35"/>
  <c r="AX24" i="35"/>
  <c r="AW24" i="35"/>
  <c r="AZ23" i="35"/>
  <c r="AY23" i="35"/>
  <c r="AX23" i="35"/>
  <c r="AW23" i="35"/>
  <c r="BB22" i="35"/>
  <c r="BA22" i="35"/>
  <c r="AZ22" i="35"/>
  <c r="AY22" i="35"/>
  <c r="AX22" i="35"/>
  <c r="AW22" i="35"/>
  <c r="BB21" i="35"/>
  <c r="BA21" i="35"/>
  <c r="AZ21" i="35"/>
  <c r="AY21" i="35"/>
  <c r="AX21" i="35"/>
  <c r="AW21" i="35"/>
  <c r="BB20" i="35"/>
  <c r="BA20" i="35"/>
  <c r="AZ20" i="35"/>
  <c r="AY20" i="35"/>
  <c r="AX20" i="35"/>
  <c r="AW20" i="35"/>
  <c r="BB19" i="35"/>
  <c r="BA19" i="35"/>
  <c r="AZ19" i="35"/>
  <c r="AY19" i="35"/>
  <c r="AX19" i="35"/>
  <c r="AW19" i="35"/>
  <c r="BB18" i="35"/>
  <c r="BA18" i="35"/>
  <c r="AZ18" i="35"/>
  <c r="AY18" i="35"/>
  <c r="AX18" i="35"/>
  <c r="AW18" i="35"/>
  <c r="BB17" i="35"/>
  <c r="BA17" i="35"/>
  <c r="AZ17" i="35"/>
  <c r="AY17" i="35"/>
  <c r="AX17" i="35"/>
  <c r="AW17" i="35"/>
  <c r="BB16" i="35"/>
  <c r="BA16" i="35"/>
  <c r="AZ16" i="35"/>
  <c r="AY16" i="35"/>
  <c r="AX16" i="35"/>
  <c r="AW16" i="35"/>
  <c r="BB15" i="35"/>
  <c r="BA15" i="35"/>
  <c r="AZ15" i="35"/>
  <c r="AY15" i="35"/>
  <c r="AX15" i="35"/>
  <c r="AW15" i="35"/>
  <c r="BB14" i="35"/>
  <c r="BA14" i="35"/>
  <c r="AZ14" i="35"/>
  <c r="AY14" i="35"/>
  <c r="AX14" i="35"/>
  <c r="AW14" i="35"/>
  <c r="BB13" i="35"/>
  <c r="BA13" i="35"/>
  <c r="AZ13" i="35"/>
  <c r="AY13" i="35"/>
  <c r="AX13" i="35"/>
  <c r="AW13" i="35"/>
  <c r="BB12" i="35"/>
  <c r="BA12" i="35"/>
  <c r="AZ12" i="35"/>
  <c r="AY12" i="35"/>
  <c r="AX12" i="35"/>
  <c r="AW12" i="35"/>
  <c r="BB11" i="35"/>
  <c r="BA11" i="35"/>
  <c r="AZ11" i="35"/>
  <c r="AY11" i="35"/>
  <c r="AX11" i="35"/>
  <c r="AW11" i="35"/>
  <c r="BB10" i="35"/>
  <c r="BA10" i="35"/>
  <c r="AZ10" i="35"/>
  <c r="AY10" i="35"/>
  <c r="AX10" i="35"/>
  <c r="AW10" i="35"/>
  <c r="BB9" i="35"/>
  <c r="BA9" i="35"/>
  <c r="AZ9" i="35"/>
  <c r="AY9" i="35"/>
  <c r="AX9" i="35"/>
  <c r="AW9" i="35"/>
  <c r="BB8" i="35"/>
  <c r="BA8" i="35"/>
  <c r="AZ8" i="35"/>
  <c r="AY8" i="35"/>
  <c r="AX8" i="35"/>
  <c r="AW8" i="35"/>
  <c r="AR52" i="35"/>
  <c r="AR51" i="35"/>
  <c r="AR50" i="35"/>
  <c r="AR49" i="35"/>
  <c r="AR48" i="35"/>
  <c r="AR47" i="35"/>
  <c r="AR46" i="35"/>
  <c r="AR45" i="35"/>
  <c r="AR44" i="35"/>
  <c r="AR43" i="35"/>
  <c r="AR42" i="35"/>
  <c r="AR41" i="35"/>
  <c r="AR40" i="35"/>
  <c r="AR39" i="35"/>
  <c r="AR38" i="35"/>
  <c r="AR37" i="35"/>
  <c r="AR36" i="35"/>
  <c r="AR35" i="35"/>
  <c r="AR34" i="35"/>
  <c r="AR33" i="35"/>
  <c r="AR32" i="35"/>
  <c r="AR31" i="35"/>
  <c r="AR30" i="35"/>
  <c r="AR29" i="35"/>
  <c r="AR28" i="35"/>
  <c r="AR27" i="35"/>
  <c r="AR26" i="35"/>
  <c r="AR25" i="35"/>
  <c r="AR24" i="35"/>
  <c r="AR23" i="35"/>
  <c r="AR22" i="35"/>
  <c r="AR21" i="35"/>
  <c r="AR20" i="35"/>
  <c r="AR19" i="35"/>
  <c r="AR18" i="35"/>
  <c r="AR17" i="35"/>
  <c r="AR16" i="35"/>
  <c r="AR15" i="35"/>
  <c r="AR14" i="35"/>
  <c r="AR13" i="35"/>
  <c r="AR12" i="35"/>
  <c r="AR11" i="35"/>
  <c r="AR10" i="35"/>
  <c r="AR9" i="35"/>
  <c r="AR8" i="35"/>
  <c r="AQ52" i="35"/>
  <c r="AQ51" i="35"/>
  <c r="AQ50" i="35"/>
  <c r="AQ49" i="35"/>
  <c r="AQ48" i="35"/>
  <c r="AQ47" i="35"/>
  <c r="AQ46" i="35"/>
  <c r="AQ45" i="35"/>
  <c r="AQ44" i="35"/>
  <c r="AQ43" i="35"/>
  <c r="AQ42" i="35"/>
  <c r="AQ41" i="35"/>
  <c r="AQ40" i="35"/>
  <c r="AQ39" i="35"/>
  <c r="AQ38" i="35"/>
  <c r="AQ37" i="35"/>
  <c r="AQ36" i="35"/>
  <c r="AQ35" i="35"/>
  <c r="AQ34" i="35"/>
  <c r="AQ33" i="35"/>
  <c r="AQ32" i="35"/>
  <c r="AQ31" i="35"/>
  <c r="AQ30" i="35"/>
  <c r="AQ29" i="35"/>
  <c r="AQ28" i="35"/>
  <c r="AQ27" i="35"/>
  <c r="AQ26" i="35"/>
  <c r="AQ25" i="35"/>
  <c r="AQ24" i="35"/>
  <c r="AQ23" i="35"/>
  <c r="AQ22" i="35"/>
  <c r="AQ21" i="35"/>
  <c r="AQ20" i="35"/>
  <c r="AQ19" i="35"/>
  <c r="AQ18" i="35"/>
  <c r="AQ17" i="35"/>
  <c r="AQ16" i="35"/>
  <c r="AQ15" i="35"/>
  <c r="AQ14" i="35"/>
  <c r="AQ13" i="35"/>
  <c r="AQ12" i="35"/>
  <c r="AQ11" i="35"/>
  <c r="AQ10" i="35"/>
  <c r="AQ9" i="35"/>
  <c r="AQ8" i="35"/>
  <c r="AO47" i="35"/>
  <c r="AO42" i="35"/>
  <c r="AO41" i="35"/>
  <c r="AO39" i="35"/>
  <c r="AO35" i="35"/>
  <c r="AO34" i="35"/>
  <c r="M61" i="35"/>
  <c r="M60" i="35"/>
  <c r="M59" i="35"/>
  <c r="M58" i="35"/>
  <c r="M57" i="35"/>
  <c r="M56" i="35"/>
  <c r="M55" i="35"/>
  <c r="M54" i="35"/>
  <c r="M18" i="35"/>
  <c r="M19" i="35"/>
  <c r="M20" i="35"/>
  <c r="M21" i="35"/>
  <c r="M22" i="35"/>
  <c r="M23" i="35"/>
  <c r="M24" i="35"/>
  <c r="M25" i="35"/>
  <c r="M26" i="35"/>
  <c r="M27" i="35"/>
  <c r="M28" i="35"/>
  <c r="M29" i="35"/>
  <c r="M30" i="35"/>
  <c r="M31" i="35"/>
  <c r="M32" i="35"/>
  <c r="M33" i="35"/>
  <c r="M34" i="35"/>
  <c r="M35" i="35"/>
  <c r="M36" i="35"/>
  <c r="M37" i="35"/>
  <c r="M38" i="35"/>
  <c r="M39" i="35"/>
  <c r="M40" i="35"/>
  <c r="M41" i="35"/>
  <c r="M42" i="35"/>
  <c r="M43" i="35"/>
  <c r="M44" i="35"/>
  <c r="M45" i="35"/>
  <c r="M46" i="35"/>
  <c r="M47" i="35"/>
  <c r="M48" i="35"/>
  <c r="M49" i="35"/>
  <c r="M50" i="35"/>
  <c r="M51" i="35"/>
  <c r="M52" i="35"/>
  <c r="M17" i="35"/>
  <c r="M9" i="35"/>
  <c r="M10" i="35"/>
  <c r="M11" i="35"/>
  <c r="M12" i="35"/>
  <c r="M13" i="35"/>
  <c r="M14" i="35"/>
  <c r="M15" i="35"/>
  <c r="M16" i="35"/>
  <c r="M8" i="35"/>
  <c r="L61" i="35"/>
  <c r="L60" i="35"/>
  <c r="L59" i="35"/>
  <c r="L58" i="35"/>
  <c r="L57" i="35"/>
  <c r="L56" i="35"/>
  <c r="L55" i="35"/>
  <c r="L54" i="35"/>
  <c r="L52" i="35"/>
  <c r="AV52" i="35" s="1"/>
  <c r="L51" i="35"/>
  <c r="AV51" i="35" s="1"/>
  <c r="L50" i="35"/>
  <c r="AV50" i="35" s="1"/>
  <c r="L49" i="35"/>
  <c r="L48" i="35"/>
  <c r="AV48" i="35" s="1"/>
  <c r="L47" i="35"/>
  <c r="L46" i="35"/>
  <c r="AV46" i="35" s="1"/>
  <c r="L45" i="35"/>
  <c r="L44" i="35"/>
  <c r="AV44" i="35" s="1"/>
  <c r="L43" i="35"/>
  <c r="AV43" i="35" s="1"/>
  <c r="L42" i="35"/>
  <c r="AV42" i="35" s="1"/>
  <c r="L41" i="35"/>
  <c r="AV41" i="35" s="1"/>
  <c r="L40" i="35"/>
  <c r="AV40" i="35" s="1"/>
  <c r="L39" i="35"/>
  <c r="AV39" i="35" s="1"/>
  <c r="L38" i="35"/>
  <c r="AV38" i="35" s="1"/>
  <c r="L37" i="35"/>
  <c r="AV37" i="35" s="1"/>
  <c r="L36" i="35"/>
  <c r="AV36" i="35" s="1"/>
  <c r="L35" i="35"/>
  <c r="L34" i="35"/>
  <c r="AV34" i="35" s="1"/>
  <c r="L33" i="35"/>
  <c r="L32" i="35"/>
  <c r="AV32" i="35" s="1"/>
  <c r="L31" i="35"/>
  <c r="AV31" i="35" s="1"/>
  <c r="L30" i="35"/>
  <c r="AV30" i="35" s="1"/>
  <c r="L29" i="35"/>
  <c r="AV29" i="35" s="1"/>
  <c r="L28" i="35"/>
  <c r="AV28" i="35" s="1"/>
  <c r="L27" i="35"/>
  <c r="AV27" i="35" s="1"/>
  <c r="L26" i="35"/>
  <c r="AV26" i="35" s="1"/>
  <c r="L25" i="35"/>
  <c r="AV25" i="35" s="1"/>
  <c r="L24" i="35"/>
  <c r="AV24" i="35" s="1"/>
  <c r="L23" i="35"/>
  <c r="L22" i="35"/>
  <c r="AV22" i="35" s="1"/>
  <c r="L21" i="35"/>
  <c r="AV21" i="35" s="1"/>
  <c r="L20" i="35"/>
  <c r="AV20" i="35" s="1"/>
  <c r="L19" i="35"/>
  <c r="AV19" i="35" s="1"/>
  <c r="L18" i="35"/>
  <c r="AV18" i="35" s="1"/>
  <c r="L17" i="35"/>
  <c r="AV17" i="35" s="1"/>
  <c r="L16" i="35"/>
  <c r="AV16" i="35" s="1"/>
  <c r="L15" i="35"/>
  <c r="L14" i="35"/>
  <c r="AV14" i="35" s="1"/>
  <c r="L13" i="35"/>
  <c r="AV13" i="35" s="1"/>
  <c r="L12" i="35"/>
  <c r="L11" i="35"/>
  <c r="AV11" i="35" s="1"/>
  <c r="L10" i="35"/>
  <c r="AV10" i="35" s="1"/>
  <c r="L9" i="35"/>
  <c r="AV9" i="35" s="1"/>
  <c r="L8" i="35"/>
  <c r="K61" i="35"/>
  <c r="K60" i="35"/>
  <c r="K59" i="35"/>
  <c r="K58" i="35"/>
  <c r="K57" i="35"/>
  <c r="K56" i="35"/>
  <c r="K55" i="35"/>
  <c r="K54" i="35"/>
  <c r="K52" i="35"/>
  <c r="K51" i="35"/>
  <c r="AU51" i="35" s="1"/>
  <c r="K50" i="35"/>
  <c r="K49" i="35"/>
  <c r="AU49" i="35" s="1"/>
  <c r="K48" i="35"/>
  <c r="K47" i="35"/>
  <c r="K46" i="35"/>
  <c r="AU46" i="35" s="1"/>
  <c r="K45" i="35"/>
  <c r="AU45" i="35" s="1"/>
  <c r="K44" i="35"/>
  <c r="K43" i="35"/>
  <c r="AU43" i="35" s="1"/>
  <c r="K42" i="35"/>
  <c r="AU42" i="35" s="1"/>
  <c r="K41" i="35"/>
  <c r="AU41" i="35" s="1"/>
  <c r="K40" i="35"/>
  <c r="AU40" i="35" s="1"/>
  <c r="K39" i="35"/>
  <c r="AU39" i="35" s="1"/>
  <c r="K38" i="35"/>
  <c r="AU38" i="35" s="1"/>
  <c r="K37" i="35"/>
  <c r="AU37" i="35" s="1"/>
  <c r="K36" i="35"/>
  <c r="AU36" i="35" s="1"/>
  <c r="K35" i="35"/>
  <c r="AU35" i="35" s="1"/>
  <c r="K34" i="35"/>
  <c r="AU34" i="35" s="1"/>
  <c r="K33" i="35"/>
  <c r="AU33" i="35" s="1"/>
  <c r="K32" i="35"/>
  <c r="K31" i="35"/>
  <c r="AU31" i="35" s="1"/>
  <c r="K30" i="35"/>
  <c r="AU30" i="35" s="1"/>
  <c r="K29" i="35"/>
  <c r="AU29" i="35" s="1"/>
  <c r="K28" i="35"/>
  <c r="K27" i="35"/>
  <c r="AU27" i="35" s="1"/>
  <c r="K26" i="35"/>
  <c r="AU26" i="35" s="1"/>
  <c r="K25" i="35"/>
  <c r="AU25" i="35" s="1"/>
  <c r="K24" i="35"/>
  <c r="K23" i="35"/>
  <c r="K22" i="35"/>
  <c r="AU22" i="35" s="1"/>
  <c r="K21" i="35"/>
  <c r="AU21" i="35" s="1"/>
  <c r="K20" i="35"/>
  <c r="K19" i="35"/>
  <c r="AU19" i="35" s="1"/>
  <c r="K18" i="35"/>
  <c r="AU18" i="35" s="1"/>
  <c r="K17" i="35"/>
  <c r="AU17" i="35" s="1"/>
  <c r="K16" i="35"/>
  <c r="K15" i="35"/>
  <c r="AU15" i="35" s="1"/>
  <c r="K14" i="35"/>
  <c r="K13" i="35"/>
  <c r="AU13" i="35" s="1"/>
  <c r="K12" i="35"/>
  <c r="AU12" i="35" s="1"/>
  <c r="K11" i="35"/>
  <c r="AU11" i="35" s="1"/>
  <c r="K10" i="35"/>
  <c r="K9" i="35"/>
  <c r="AU9" i="35" s="1"/>
  <c r="K8" i="35"/>
  <c r="AU8" i="35" s="1"/>
  <c r="F61" i="35"/>
  <c r="AN60" i="35"/>
  <c r="AP60" i="35"/>
  <c r="AN59" i="35"/>
  <c r="AN58" i="35"/>
  <c r="F57" i="35"/>
  <c r="AG59" i="35"/>
  <c r="AJ59" i="35" s="1"/>
  <c r="AG58" i="35"/>
  <c r="AJ58" i="35" s="1"/>
  <c r="AG57" i="35"/>
  <c r="AJ57" i="35" s="1"/>
  <c r="AG56" i="35"/>
  <c r="AJ56" i="35" s="1"/>
  <c r="AG55" i="35"/>
  <c r="AJ55" i="35" s="1"/>
  <c r="AG54" i="35"/>
  <c r="AJ54" i="35" s="1"/>
  <c r="AG50" i="35"/>
  <c r="AJ50" i="35" s="1"/>
  <c r="AG49" i="35"/>
  <c r="AJ49" i="35" s="1"/>
  <c r="AG48" i="35"/>
  <c r="AJ48" i="35" s="1"/>
  <c r="AG47" i="35"/>
  <c r="AJ47" i="35" s="1"/>
  <c r="AG46" i="35"/>
  <c r="AJ46" i="35" s="1"/>
  <c r="AG45" i="35"/>
  <c r="AJ45" i="35" s="1"/>
  <c r="AG44" i="35"/>
  <c r="AJ44" i="35" s="1"/>
  <c r="AG43" i="35"/>
  <c r="AJ43" i="35" s="1"/>
  <c r="AG42" i="35"/>
  <c r="AJ42" i="35" s="1"/>
  <c r="AG41" i="35"/>
  <c r="AJ41" i="35" s="1"/>
  <c r="AG40" i="35"/>
  <c r="AJ40" i="35" s="1"/>
  <c r="AG39" i="35"/>
  <c r="AJ39" i="35" s="1"/>
  <c r="AG38" i="35"/>
  <c r="AJ38" i="35" s="1"/>
  <c r="AG37" i="35"/>
  <c r="AJ37" i="35" s="1"/>
  <c r="AG36" i="35"/>
  <c r="AJ36" i="35" s="1"/>
  <c r="AG35" i="35"/>
  <c r="AJ35" i="35" s="1"/>
  <c r="AG34" i="35"/>
  <c r="AJ34" i="35" s="1"/>
  <c r="AG33" i="35"/>
  <c r="AJ33" i="35" s="1"/>
  <c r="AG32" i="35"/>
  <c r="AJ32" i="35" s="1"/>
  <c r="AG31" i="35"/>
  <c r="AJ31" i="35" s="1"/>
  <c r="AG30" i="35"/>
  <c r="AJ30" i="35" s="1"/>
  <c r="AG29" i="35"/>
  <c r="AJ29" i="35" s="1"/>
  <c r="AG28" i="35"/>
  <c r="AJ28" i="35" s="1"/>
  <c r="AG27" i="35"/>
  <c r="AJ27" i="35" s="1"/>
  <c r="AG26" i="35"/>
  <c r="AJ26" i="35" s="1"/>
  <c r="AG25" i="35"/>
  <c r="AJ25" i="35" s="1"/>
  <c r="AG24" i="35"/>
  <c r="AJ24" i="35" s="1"/>
  <c r="AG23" i="35"/>
  <c r="AJ23" i="35" s="1"/>
  <c r="AG22" i="35"/>
  <c r="AJ22" i="35" s="1"/>
  <c r="AG21" i="35"/>
  <c r="AJ21" i="35" s="1"/>
  <c r="AG20" i="35"/>
  <c r="AJ20" i="35" s="1"/>
  <c r="AG19" i="35"/>
  <c r="AJ19" i="35" s="1"/>
  <c r="AG18" i="35"/>
  <c r="AJ18" i="35" s="1"/>
  <c r="AG17" i="35"/>
  <c r="AJ17" i="35" s="1"/>
  <c r="AG16" i="35"/>
  <c r="AJ16" i="35" s="1"/>
  <c r="AG15" i="35"/>
  <c r="AJ15" i="35" s="1"/>
  <c r="AG14" i="35"/>
  <c r="AJ14" i="35" s="1"/>
  <c r="AG13" i="35"/>
  <c r="AJ13" i="35" s="1"/>
  <c r="AG12" i="35"/>
  <c r="AJ12" i="35" s="1"/>
  <c r="AG11" i="35"/>
  <c r="AJ11" i="35" s="1"/>
  <c r="AG10" i="35"/>
  <c r="AJ10" i="35" s="1"/>
  <c r="AG9" i="35"/>
  <c r="AG8" i="35"/>
  <c r="AJ8" i="35" s="1"/>
  <c r="AB51" i="35"/>
  <c r="AK51" i="35" s="1"/>
  <c r="AB50" i="35"/>
  <c r="AB49" i="35"/>
  <c r="AK49" i="35" s="1"/>
  <c r="AB47" i="35"/>
  <c r="AB15" i="35"/>
  <c r="Y61" i="35"/>
  <c r="AB61" i="35" s="1"/>
  <c r="AK61" i="35" s="1"/>
  <c r="Y60" i="35"/>
  <c r="AB60" i="35" s="1"/>
  <c r="AK60" i="35" s="1"/>
  <c r="Y59" i="35"/>
  <c r="AB59" i="35" s="1"/>
  <c r="AK59" i="35" s="1"/>
  <c r="Y58" i="35"/>
  <c r="AB58" i="35" s="1"/>
  <c r="Y57" i="35"/>
  <c r="AB57" i="35" s="1"/>
  <c r="Y56" i="35"/>
  <c r="Y55" i="35"/>
  <c r="AB55" i="35" s="1"/>
  <c r="Y54" i="35"/>
  <c r="AB54" i="35" s="1"/>
  <c r="Y52" i="35"/>
  <c r="AB52" i="35" s="1"/>
  <c r="AK52" i="35" s="1"/>
  <c r="Y51" i="35"/>
  <c r="Y50" i="35"/>
  <c r="Y49" i="35"/>
  <c r="Y48" i="35"/>
  <c r="AB48" i="35" s="1"/>
  <c r="Y47" i="35"/>
  <c r="Y46" i="35"/>
  <c r="AB46" i="35" s="1"/>
  <c r="Y45" i="35"/>
  <c r="AB45" i="35" s="1"/>
  <c r="Y44" i="35"/>
  <c r="AB44" i="35" s="1"/>
  <c r="Y43" i="35"/>
  <c r="AB43" i="35" s="1"/>
  <c r="Y42" i="35"/>
  <c r="AB42" i="35" s="1"/>
  <c r="Y41" i="35"/>
  <c r="AB41" i="35" s="1"/>
  <c r="Y40" i="35"/>
  <c r="AB40" i="35" s="1"/>
  <c r="Y39" i="35"/>
  <c r="AB39" i="35" s="1"/>
  <c r="Y38" i="35"/>
  <c r="AB38" i="35" s="1"/>
  <c r="Y37" i="35"/>
  <c r="AB37" i="35" s="1"/>
  <c r="AK37" i="35" s="1"/>
  <c r="Y36" i="35"/>
  <c r="AB36" i="35" s="1"/>
  <c r="AK36" i="35" s="1"/>
  <c r="Y35" i="35"/>
  <c r="AB35" i="35" s="1"/>
  <c r="Y34" i="35"/>
  <c r="AB34" i="35" s="1"/>
  <c r="Y33" i="35"/>
  <c r="AB33" i="35" s="1"/>
  <c r="Y32" i="35"/>
  <c r="AB32" i="35" s="1"/>
  <c r="Y31" i="35"/>
  <c r="AB31" i="35" s="1"/>
  <c r="Y30" i="35"/>
  <c r="AB30" i="35" s="1"/>
  <c r="Y29" i="35"/>
  <c r="AB29" i="35" s="1"/>
  <c r="Y28" i="35"/>
  <c r="AB28" i="35" s="1"/>
  <c r="Y27" i="35"/>
  <c r="AB27" i="35" s="1"/>
  <c r="Y26" i="35"/>
  <c r="AB26" i="35" s="1"/>
  <c r="Y25" i="35"/>
  <c r="AB25" i="35" s="1"/>
  <c r="AK25" i="35" s="1"/>
  <c r="Y24" i="35"/>
  <c r="AB24" i="35" s="1"/>
  <c r="Y23" i="35"/>
  <c r="AB23" i="35" s="1"/>
  <c r="Y22" i="35"/>
  <c r="AB22" i="35" s="1"/>
  <c r="Y21" i="35"/>
  <c r="AB21" i="35" s="1"/>
  <c r="Y20" i="35"/>
  <c r="AB20" i="35" s="1"/>
  <c r="Y19" i="35"/>
  <c r="AB19" i="35" s="1"/>
  <c r="Y18" i="35"/>
  <c r="AB18" i="35" s="1"/>
  <c r="Y17" i="35"/>
  <c r="AB17" i="35" s="1"/>
  <c r="Y16" i="35"/>
  <c r="AB16" i="35" s="1"/>
  <c r="Y15" i="35"/>
  <c r="Y14" i="35"/>
  <c r="AB14" i="35" s="1"/>
  <c r="Y13" i="35"/>
  <c r="AB13" i="35" s="1"/>
  <c r="Y12" i="35"/>
  <c r="AB12" i="35" s="1"/>
  <c r="AK12" i="35" s="1"/>
  <c r="Y11" i="35"/>
  <c r="AB11" i="35" s="1"/>
  <c r="Y10" i="35"/>
  <c r="AB10" i="35" s="1"/>
  <c r="Y9" i="35"/>
  <c r="Y8" i="35"/>
  <c r="AB8" i="35" s="1"/>
  <c r="AK8" i="35" s="1"/>
  <c r="N35" i="35"/>
  <c r="Q35" i="35" s="1"/>
  <c r="F58" i="35"/>
  <c r="I58" i="35" s="1"/>
  <c r="F56" i="35"/>
  <c r="I56" i="35" s="1"/>
  <c r="F55" i="35"/>
  <c r="I55" i="35" s="1"/>
  <c r="AI53" i="35"/>
  <c r="AI62" i="35" s="1"/>
  <c r="AH53" i="35"/>
  <c r="AH62" i="35" s="1"/>
  <c r="AF53" i="35"/>
  <c r="AF62" i="35" s="1"/>
  <c r="AE53" i="35"/>
  <c r="AE62" i="35" s="1"/>
  <c r="AD53" i="35"/>
  <c r="AD62" i="35" s="1"/>
  <c r="AA53" i="35"/>
  <c r="AA62" i="35" s="1"/>
  <c r="Z53" i="35"/>
  <c r="Z62" i="35" s="1"/>
  <c r="X53" i="35"/>
  <c r="X62" i="35" s="1"/>
  <c r="W53" i="35"/>
  <c r="W62" i="35" s="1"/>
  <c r="V53" i="35"/>
  <c r="V62" i="35" s="1"/>
  <c r="P53" i="35"/>
  <c r="P62" i="35" s="1"/>
  <c r="O53" i="35"/>
  <c r="O62" i="35" s="1"/>
  <c r="G53" i="35"/>
  <c r="G62" i="35" s="1"/>
  <c r="H53" i="35"/>
  <c r="H62" i="35" s="1"/>
  <c r="H137" i="45"/>
  <c r="I137" i="45"/>
  <c r="O137" i="45"/>
  <c r="P137" i="45"/>
  <c r="V137" i="45"/>
  <c r="W137" i="45"/>
  <c r="AC137" i="45"/>
  <c r="AD137" i="45"/>
  <c r="E47" i="35"/>
  <c r="E48" i="35"/>
  <c r="AO48" i="35" s="1"/>
  <c r="E49" i="35"/>
  <c r="AO49" i="35" s="1"/>
  <c r="E50" i="35"/>
  <c r="AO50" i="35" s="1"/>
  <c r="E51" i="35"/>
  <c r="AO51" i="35" s="1"/>
  <c r="E52" i="35"/>
  <c r="AO52" i="35" s="1"/>
  <c r="E39" i="35"/>
  <c r="E41" i="35"/>
  <c r="E42" i="35"/>
  <c r="E46" i="35"/>
  <c r="AO46" i="35" s="1"/>
  <c r="E32" i="35"/>
  <c r="AO32" i="35" s="1"/>
  <c r="E34" i="35"/>
  <c r="E35" i="35"/>
  <c r="E36" i="35"/>
  <c r="AO36" i="35" s="1"/>
  <c r="E38" i="35"/>
  <c r="AO38" i="35" s="1"/>
  <c r="E28" i="35"/>
  <c r="AO28" i="35" s="1"/>
  <c r="E26" i="35"/>
  <c r="AO26" i="35" s="1"/>
  <c r="E24" i="35"/>
  <c r="AO24" i="35" s="1"/>
  <c r="AV12" i="35"/>
  <c r="AV15" i="35"/>
  <c r="AV23" i="35"/>
  <c r="AV35" i="35"/>
  <c r="AV47" i="35"/>
  <c r="AV49" i="35"/>
  <c r="AU52" i="35"/>
  <c r="AS61" i="35"/>
  <c r="AR61" i="35"/>
  <c r="AP61" i="35"/>
  <c r="AN61" i="35"/>
  <c r="AM61" i="35"/>
  <c r="AS60" i="35"/>
  <c r="AR60" i="35"/>
  <c r="AS59" i="35"/>
  <c r="AR59" i="35"/>
  <c r="AP59" i="35"/>
  <c r="AM59" i="35"/>
  <c r="AS58" i="35"/>
  <c r="AR58" i="35"/>
  <c r="AP58" i="35"/>
  <c r="AM58" i="35"/>
  <c r="AS57" i="35"/>
  <c r="AR57" i="35"/>
  <c r="AP57" i="35"/>
  <c r="AN57" i="35"/>
  <c r="AM57" i="35"/>
  <c r="AS56" i="35"/>
  <c r="AR56" i="35"/>
  <c r="AP56" i="35"/>
  <c r="AN56" i="35"/>
  <c r="AM56" i="35"/>
  <c r="AS55" i="35"/>
  <c r="AR55" i="35"/>
  <c r="AP55" i="35"/>
  <c r="AN55" i="35"/>
  <c r="AM55" i="35"/>
  <c r="AS54" i="35"/>
  <c r="AR54" i="35"/>
  <c r="AP54" i="35"/>
  <c r="AN54" i="35"/>
  <c r="AW53" i="35" l="1"/>
  <c r="AK11" i="35"/>
  <c r="AK35" i="35"/>
  <c r="N24" i="35"/>
  <c r="N48" i="35"/>
  <c r="N11" i="35"/>
  <c r="Q11" i="35" s="1"/>
  <c r="N33" i="35"/>
  <c r="Q33" i="35" s="1"/>
  <c r="N45" i="35"/>
  <c r="Q45" i="35" s="1"/>
  <c r="N28" i="35"/>
  <c r="Q28" i="35" s="1"/>
  <c r="AK21" i="35"/>
  <c r="AK33" i="35"/>
  <c r="AK45" i="35"/>
  <c r="AK58" i="35"/>
  <c r="N23" i="35"/>
  <c r="Q23" i="35" s="1"/>
  <c r="BA23" i="35" s="1"/>
  <c r="N47" i="35"/>
  <c r="Q47" i="35" s="1"/>
  <c r="AU47" i="35"/>
  <c r="AU28" i="35"/>
  <c r="AK57" i="35"/>
  <c r="N10" i="35"/>
  <c r="Q10" i="35" s="1"/>
  <c r="AK24" i="35"/>
  <c r="AK48" i="35"/>
  <c r="N12" i="35"/>
  <c r="AK10" i="35"/>
  <c r="AK22" i="35"/>
  <c r="AK34" i="35"/>
  <c r="AK46" i="35"/>
  <c r="AK26" i="35"/>
  <c r="AK50" i="35"/>
  <c r="N14" i="35"/>
  <c r="Q14" i="35" s="1"/>
  <c r="AU23" i="35"/>
  <c r="N16" i="35"/>
  <c r="Q16" i="35" s="1"/>
  <c r="AU16" i="35"/>
  <c r="AV33" i="35"/>
  <c r="N49" i="35"/>
  <c r="Q49" i="35" s="1"/>
  <c r="N50" i="35"/>
  <c r="Q50" i="35" s="1"/>
  <c r="AU24" i="35"/>
  <c r="AK13" i="35"/>
  <c r="AQ61" i="35"/>
  <c r="AU48" i="35"/>
  <c r="AK44" i="35"/>
  <c r="AK14" i="35"/>
  <c r="AK41" i="35"/>
  <c r="AK38" i="35"/>
  <c r="N56" i="35"/>
  <c r="Q56" i="35" s="1"/>
  <c r="R56" i="35" s="1"/>
  <c r="AK17" i="35"/>
  <c r="AK29" i="35"/>
  <c r="N36" i="35"/>
  <c r="N59" i="35"/>
  <c r="Q59" i="35" s="1"/>
  <c r="AU10" i="35"/>
  <c r="AK18" i="35"/>
  <c r="AK30" i="35"/>
  <c r="AK42" i="35"/>
  <c r="AK20" i="35"/>
  <c r="AK27" i="35"/>
  <c r="AK32" i="35"/>
  <c r="AK16" i="35"/>
  <c r="AK28" i="35"/>
  <c r="AK40" i="35"/>
  <c r="AK54" i="35"/>
  <c r="AK15" i="35"/>
  <c r="AK39" i="35"/>
  <c r="AK55" i="35"/>
  <c r="AK19" i="35"/>
  <c r="AK31" i="35"/>
  <c r="AK43" i="35"/>
  <c r="AK23" i="35"/>
  <c r="AK47" i="35"/>
  <c r="AU50" i="35"/>
  <c r="N58" i="35"/>
  <c r="Q58" i="35" s="1"/>
  <c r="AQ56" i="35"/>
  <c r="AG53" i="35"/>
  <c r="AG62" i="35" s="1"/>
  <c r="N9" i="35"/>
  <c r="Q9" i="35" s="1"/>
  <c r="N34" i="35"/>
  <c r="Q34" i="35" s="1"/>
  <c r="AJ9" i="35"/>
  <c r="AJ53" i="35" s="1"/>
  <c r="AJ62" i="35" s="1"/>
  <c r="Y53" i="35"/>
  <c r="N39" i="35"/>
  <c r="Q39" i="35" s="1"/>
  <c r="N27" i="35"/>
  <c r="Q27" i="35" s="1"/>
  <c r="AV45" i="35"/>
  <c r="N15" i="35"/>
  <c r="Q15" i="35" s="1"/>
  <c r="N26" i="35"/>
  <c r="Q26" i="35" s="1"/>
  <c r="AR53" i="35"/>
  <c r="AB56" i="35"/>
  <c r="AK56" i="35" s="1"/>
  <c r="N37" i="35"/>
  <c r="N25" i="35"/>
  <c r="Q25" i="35" s="1"/>
  <c r="AU14" i="35"/>
  <c r="AB9" i="35"/>
  <c r="N13" i="35"/>
  <c r="N22" i="35"/>
  <c r="Q22" i="35" s="1"/>
  <c r="N38" i="35"/>
  <c r="Q38" i="35" s="1"/>
  <c r="N40" i="35"/>
  <c r="Q40" i="35" s="1"/>
  <c r="N46" i="35"/>
  <c r="Q46" i="35" s="1"/>
  <c r="N21" i="35"/>
  <c r="Q21" i="35" s="1"/>
  <c r="M53" i="35"/>
  <c r="M62" i="35" s="1"/>
  <c r="L53" i="35"/>
  <c r="L62" i="35" s="1"/>
  <c r="Q12" i="35"/>
  <c r="N32" i="35"/>
  <c r="Q32" i="35" s="1"/>
  <c r="N44" i="35"/>
  <c r="Q44" i="35" s="1"/>
  <c r="N20" i="35"/>
  <c r="Q20" i="35" s="1"/>
  <c r="AV8" i="35"/>
  <c r="N57" i="35"/>
  <c r="K53" i="35"/>
  <c r="K62" i="35" s="1"/>
  <c r="N17" i="35"/>
  <c r="N18" i="35"/>
  <c r="N30" i="35"/>
  <c r="N42" i="35"/>
  <c r="N41" i="35"/>
  <c r="AU44" i="35"/>
  <c r="AU32" i="35"/>
  <c r="AU20" i="35"/>
  <c r="N19" i="35"/>
  <c r="Q19" i="35" s="1"/>
  <c r="N31" i="35"/>
  <c r="Q31" i="35" s="1"/>
  <c r="N43" i="35"/>
  <c r="Q43" i="35" s="1"/>
  <c r="N29" i="35"/>
  <c r="N8" i="35"/>
  <c r="N55" i="35"/>
  <c r="Q55" i="35" s="1"/>
  <c r="N54" i="35"/>
  <c r="Q54" i="35" s="1"/>
  <c r="I61" i="35"/>
  <c r="R61" i="35" s="1"/>
  <c r="F60" i="35"/>
  <c r="AQ60" i="35" s="1"/>
  <c r="AM60" i="35"/>
  <c r="F59" i="35"/>
  <c r="AQ59" i="35" s="1"/>
  <c r="AQ58" i="35"/>
  <c r="AQ57" i="35"/>
  <c r="I57" i="35"/>
  <c r="AQ55" i="35"/>
  <c r="F54" i="35"/>
  <c r="I54" i="35" s="1"/>
  <c r="AM54" i="35"/>
  <c r="Y62" i="35"/>
  <c r="E11" i="35"/>
  <c r="AO11" i="35" s="1"/>
  <c r="E12" i="35"/>
  <c r="AO12" i="35" s="1"/>
  <c r="D9" i="35"/>
  <c r="AN9" i="35" s="1"/>
  <c r="D10" i="35"/>
  <c r="AN10" i="35" s="1"/>
  <c r="D11" i="35"/>
  <c r="AN11" i="35" s="1"/>
  <c r="D12" i="35"/>
  <c r="AN12" i="35" s="1"/>
  <c r="D13" i="35"/>
  <c r="AN13" i="35" s="1"/>
  <c r="D14" i="35"/>
  <c r="AN14" i="35" s="1"/>
  <c r="D15" i="35"/>
  <c r="AN15" i="35" s="1"/>
  <c r="D16" i="35"/>
  <c r="AN16" i="35" s="1"/>
  <c r="D17" i="35"/>
  <c r="AN17" i="35" s="1"/>
  <c r="D18" i="35"/>
  <c r="AN18" i="35" s="1"/>
  <c r="D19" i="35"/>
  <c r="AN19" i="35" s="1"/>
  <c r="D20" i="35"/>
  <c r="AN20" i="35" s="1"/>
  <c r="D21" i="35"/>
  <c r="AN21" i="35" s="1"/>
  <c r="D22" i="35"/>
  <c r="AN22" i="35" s="1"/>
  <c r="D23" i="35"/>
  <c r="AN23" i="35" s="1"/>
  <c r="D24" i="35"/>
  <c r="AN24" i="35" s="1"/>
  <c r="D25" i="35"/>
  <c r="AN25" i="35" s="1"/>
  <c r="D26" i="35"/>
  <c r="AN26" i="35" s="1"/>
  <c r="D27" i="35"/>
  <c r="AN27" i="35" s="1"/>
  <c r="D28" i="35"/>
  <c r="AN28" i="35" s="1"/>
  <c r="D29" i="35"/>
  <c r="AN29" i="35" s="1"/>
  <c r="D30" i="35"/>
  <c r="AN30" i="35" s="1"/>
  <c r="D31" i="35"/>
  <c r="AN31" i="35" s="1"/>
  <c r="D32" i="35"/>
  <c r="AN32" i="35" s="1"/>
  <c r="D33" i="35"/>
  <c r="AN33" i="35" s="1"/>
  <c r="D34" i="35"/>
  <c r="AN34" i="35" s="1"/>
  <c r="D35" i="35"/>
  <c r="AN35" i="35" s="1"/>
  <c r="D36" i="35"/>
  <c r="AN36" i="35" s="1"/>
  <c r="D37" i="35"/>
  <c r="AN37" i="35" s="1"/>
  <c r="D38" i="35"/>
  <c r="AN38" i="35" s="1"/>
  <c r="D39" i="35"/>
  <c r="AN39" i="35" s="1"/>
  <c r="D40" i="35"/>
  <c r="AN40" i="35" s="1"/>
  <c r="D41" i="35"/>
  <c r="AN41" i="35" s="1"/>
  <c r="D42" i="35"/>
  <c r="AN42" i="35" s="1"/>
  <c r="D43" i="35"/>
  <c r="AN43" i="35" s="1"/>
  <c r="D44" i="35"/>
  <c r="AN44" i="35" s="1"/>
  <c r="D45" i="35"/>
  <c r="AN45" i="35" s="1"/>
  <c r="D46" i="35"/>
  <c r="AN46" i="35" s="1"/>
  <c r="D47" i="35"/>
  <c r="AN47" i="35" s="1"/>
  <c r="D48" i="35"/>
  <c r="AN48" i="35" s="1"/>
  <c r="D49" i="35"/>
  <c r="AN49" i="35" s="1"/>
  <c r="D50" i="35"/>
  <c r="AN50" i="35" s="1"/>
  <c r="D51" i="35"/>
  <c r="AN51" i="35" s="1"/>
  <c r="D52" i="35"/>
  <c r="AN52" i="35" s="1"/>
  <c r="D8" i="35"/>
  <c r="C9" i="35"/>
  <c r="C10" i="35"/>
  <c r="C11" i="35"/>
  <c r="C12" i="35"/>
  <c r="C13" i="35"/>
  <c r="C14" i="35"/>
  <c r="C15" i="35"/>
  <c r="C16" i="35"/>
  <c r="C17" i="35"/>
  <c r="C18" i="35"/>
  <c r="C19" i="35"/>
  <c r="C20" i="35"/>
  <c r="C21" i="35"/>
  <c r="C22" i="35"/>
  <c r="C23" i="35"/>
  <c r="C24" i="35"/>
  <c r="C25" i="35"/>
  <c r="C26" i="35"/>
  <c r="C27" i="35"/>
  <c r="C28" i="35"/>
  <c r="C29" i="35"/>
  <c r="C30" i="35"/>
  <c r="C31" i="35"/>
  <c r="C32" i="35"/>
  <c r="C33" i="35"/>
  <c r="C34" i="35"/>
  <c r="C35" i="35"/>
  <c r="C36" i="35"/>
  <c r="C37" i="35"/>
  <c r="C38" i="35"/>
  <c r="C39" i="35"/>
  <c r="C40" i="35"/>
  <c r="C41" i="35"/>
  <c r="C42" i="35"/>
  <c r="C44" i="35"/>
  <c r="C45" i="35"/>
  <c r="C46" i="35"/>
  <c r="C47" i="35"/>
  <c r="C48" i="35"/>
  <c r="C49" i="35"/>
  <c r="C50" i="35"/>
  <c r="C51" i="35"/>
  <c r="C52" i="35"/>
  <c r="C8" i="35"/>
  <c r="AD17" i="45"/>
  <c r="AC17" i="45"/>
  <c r="C148" i="45"/>
  <c r="D44" i="47" s="1"/>
  <c r="B149" i="45"/>
  <c r="C45" i="47" s="1"/>
  <c r="E44" i="35" s="1"/>
  <c r="AO44" i="35" s="1"/>
  <c r="C149" i="45"/>
  <c r="D45" i="47" s="1"/>
  <c r="B148" i="45"/>
  <c r="C44" i="47" s="1"/>
  <c r="AD144" i="45"/>
  <c r="AC144" i="45"/>
  <c r="W144" i="45"/>
  <c r="V144" i="45"/>
  <c r="P144" i="45"/>
  <c r="O144" i="45"/>
  <c r="I144" i="45"/>
  <c r="H144" i="45"/>
  <c r="AD141" i="45"/>
  <c r="AC141" i="45"/>
  <c r="W141" i="45"/>
  <c r="V141" i="45"/>
  <c r="P141" i="45"/>
  <c r="O141" i="45"/>
  <c r="I141" i="45"/>
  <c r="H141" i="45"/>
  <c r="AD132" i="45"/>
  <c r="AC132" i="45"/>
  <c r="W132" i="45"/>
  <c r="V132" i="45"/>
  <c r="P132" i="45"/>
  <c r="O132" i="45"/>
  <c r="I132" i="45"/>
  <c r="H132" i="45"/>
  <c r="AD128" i="45"/>
  <c r="AC128" i="45"/>
  <c r="W128" i="45"/>
  <c r="V128" i="45"/>
  <c r="P128" i="45"/>
  <c r="O128" i="45"/>
  <c r="I128" i="45"/>
  <c r="H128" i="45"/>
  <c r="AD124" i="45"/>
  <c r="AC124" i="45"/>
  <c r="W124" i="45"/>
  <c r="V124" i="45"/>
  <c r="P124" i="45"/>
  <c r="O124" i="45"/>
  <c r="I124" i="45"/>
  <c r="H124" i="45"/>
  <c r="AD120" i="45"/>
  <c r="AC120" i="45"/>
  <c r="W120" i="45"/>
  <c r="V120" i="45"/>
  <c r="P120" i="45"/>
  <c r="O120" i="45"/>
  <c r="I120" i="45"/>
  <c r="H120" i="45"/>
  <c r="B117" i="45"/>
  <c r="AD116" i="45"/>
  <c r="AC116" i="45"/>
  <c r="W116" i="45"/>
  <c r="V116" i="45"/>
  <c r="P116" i="45"/>
  <c r="O116" i="45"/>
  <c r="H116" i="45"/>
  <c r="AD107" i="45"/>
  <c r="AC107" i="45"/>
  <c r="W107" i="45"/>
  <c r="V107" i="45"/>
  <c r="P107" i="45"/>
  <c r="O107" i="45"/>
  <c r="I107" i="45"/>
  <c r="H107" i="45"/>
  <c r="AC102" i="45"/>
  <c r="W102" i="45"/>
  <c r="V102" i="45"/>
  <c r="P102" i="45"/>
  <c r="O102" i="45"/>
  <c r="AD91" i="45"/>
  <c r="AC91" i="45"/>
  <c r="W91" i="45"/>
  <c r="V91" i="45"/>
  <c r="O91" i="45"/>
  <c r="I91" i="45"/>
  <c r="H91" i="45"/>
  <c r="AD83" i="45"/>
  <c r="AC83" i="45"/>
  <c r="W83" i="45"/>
  <c r="V83" i="45"/>
  <c r="P83" i="45"/>
  <c r="O83" i="45"/>
  <c r="I83" i="45"/>
  <c r="H83" i="45"/>
  <c r="B78" i="45"/>
  <c r="AC77" i="45"/>
  <c r="V77" i="45"/>
  <c r="O77" i="45"/>
  <c r="C63" i="45"/>
  <c r="B64" i="45"/>
  <c r="B65" i="45"/>
  <c r="B66" i="45"/>
  <c r="C66" i="45"/>
  <c r="B67" i="45"/>
  <c r="B68" i="45"/>
  <c r="B69" i="45"/>
  <c r="B70" i="45"/>
  <c r="B71" i="45"/>
  <c r="B72" i="45"/>
  <c r="B73" i="45"/>
  <c r="B74" i="45"/>
  <c r="B75" i="45"/>
  <c r="B76" i="45"/>
  <c r="C76" i="45"/>
  <c r="B62" i="45"/>
  <c r="AD61" i="45"/>
  <c r="AC61" i="45"/>
  <c r="W61" i="45"/>
  <c r="V61" i="45"/>
  <c r="P61" i="45"/>
  <c r="O61" i="45"/>
  <c r="I61" i="45"/>
  <c r="H61" i="45"/>
  <c r="AD58" i="45"/>
  <c r="AC58" i="45"/>
  <c r="W58" i="45"/>
  <c r="V58" i="45"/>
  <c r="O58" i="45"/>
  <c r="H58" i="45"/>
  <c r="AD51" i="45"/>
  <c r="AC51" i="45"/>
  <c r="W51" i="45"/>
  <c r="V51" i="45"/>
  <c r="O51" i="45"/>
  <c r="I51" i="45"/>
  <c r="H51" i="45"/>
  <c r="AD44" i="45"/>
  <c r="AC44" i="45"/>
  <c r="V44" i="45"/>
  <c r="O44" i="45"/>
  <c r="H44" i="45"/>
  <c r="I37" i="45"/>
  <c r="H37" i="45"/>
  <c r="O37" i="45"/>
  <c r="W37" i="45"/>
  <c r="V37" i="45"/>
  <c r="AC37" i="45"/>
  <c r="AD37" i="45"/>
  <c r="AD32" i="45"/>
  <c r="AC32" i="45"/>
  <c r="W32" i="45"/>
  <c r="V32" i="45"/>
  <c r="P32" i="45"/>
  <c r="O32" i="45"/>
  <c r="I32" i="45"/>
  <c r="H32" i="45"/>
  <c r="AD26" i="45"/>
  <c r="AC26" i="45"/>
  <c r="V26" i="45"/>
  <c r="P26" i="45"/>
  <c r="O26" i="45"/>
  <c r="H26" i="45"/>
  <c r="V17" i="45"/>
  <c r="AD13" i="45"/>
  <c r="AC13" i="45"/>
  <c r="P13" i="45"/>
  <c r="O13" i="45"/>
  <c r="I13" i="45"/>
  <c r="H13" i="45"/>
  <c r="V13" i="45"/>
  <c r="AD147" i="45"/>
  <c r="AC147" i="45"/>
  <c r="V147" i="45"/>
  <c r="P147" i="45"/>
  <c r="O147" i="45"/>
  <c r="H147" i="45"/>
  <c r="C146" i="45"/>
  <c r="B146" i="45"/>
  <c r="C145" i="45"/>
  <c r="B145" i="45"/>
  <c r="C143" i="45"/>
  <c r="C142" i="45"/>
  <c r="C140" i="45"/>
  <c r="C139" i="45"/>
  <c r="C138" i="45"/>
  <c r="C136" i="45"/>
  <c r="C135" i="45"/>
  <c r="C134" i="45"/>
  <c r="C133" i="45"/>
  <c r="C131" i="45"/>
  <c r="C130" i="45"/>
  <c r="C129" i="45"/>
  <c r="C127" i="45"/>
  <c r="C126" i="45"/>
  <c r="C125" i="45"/>
  <c r="C123" i="45"/>
  <c r="C122" i="45"/>
  <c r="C121" i="45"/>
  <c r="C119" i="45"/>
  <c r="C118" i="45"/>
  <c r="C117" i="45"/>
  <c r="C115" i="45"/>
  <c r="C113" i="45"/>
  <c r="C112" i="45"/>
  <c r="C111" i="45"/>
  <c r="C110" i="45"/>
  <c r="C109" i="45"/>
  <c r="C108" i="45"/>
  <c r="C106" i="45"/>
  <c r="C105" i="45"/>
  <c r="C104" i="45"/>
  <c r="C103" i="45"/>
  <c r="C101" i="45"/>
  <c r="C100" i="45"/>
  <c r="C96" i="45"/>
  <c r="C95" i="45"/>
  <c r="C90" i="45"/>
  <c r="C89" i="45"/>
  <c r="C87" i="45"/>
  <c r="C86" i="45"/>
  <c r="C85" i="45"/>
  <c r="C84" i="45"/>
  <c r="C82" i="45"/>
  <c r="C81" i="45"/>
  <c r="C80" i="45"/>
  <c r="C79" i="45"/>
  <c r="C78" i="45"/>
  <c r="C60" i="45"/>
  <c r="C59" i="45"/>
  <c r="C57" i="45"/>
  <c r="C55" i="45"/>
  <c r="C54" i="45"/>
  <c r="C50" i="45"/>
  <c r="C49" i="45"/>
  <c r="C47" i="45"/>
  <c r="C46" i="45"/>
  <c r="C45" i="45"/>
  <c r="C43" i="45"/>
  <c r="C41" i="45"/>
  <c r="C36" i="45"/>
  <c r="C34" i="45"/>
  <c r="C33" i="45"/>
  <c r="C31" i="45"/>
  <c r="C30" i="45"/>
  <c r="C29" i="45"/>
  <c r="C28" i="45"/>
  <c r="C27" i="45"/>
  <c r="C25" i="45"/>
  <c r="C22" i="45"/>
  <c r="C21" i="45"/>
  <c r="C20" i="45"/>
  <c r="C19" i="45"/>
  <c r="C18" i="45"/>
  <c r="C16" i="45"/>
  <c r="C15" i="45"/>
  <c r="C14" i="45"/>
  <c r="C12" i="45"/>
  <c r="B143" i="45"/>
  <c r="B142" i="45"/>
  <c r="B140" i="45"/>
  <c r="B139" i="45"/>
  <c r="B138" i="45"/>
  <c r="B136" i="45"/>
  <c r="B135" i="45"/>
  <c r="B134" i="45"/>
  <c r="B133" i="45"/>
  <c r="B131" i="45"/>
  <c r="B130" i="45"/>
  <c r="B129" i="45"/>
  <c r="B127" i="45"/>
  <c r="B126" i="45"/>
  <c r="B125" i="45"/>
  <c r="B123" i="45"/>
  <c r="B122" i="45"/>
  <c r="B121" i="45"/>
  <c r="B119" i="45"/>
  <c r="B118" i="45"/>
  <c r="B115" i="45"/>
  <c r="B114" i="45"/>
  <c r="B113" i="45"/>
  <c r="B112" i="45"/>
  <c r="B111" i="45"/>
  <c r="B110" i="45"/>
  <c r="B109" i="45"/>
  <c r="B108" i="45"/>
  <c r="B106" i="45"/>
  <c r="B105" i="45"/>
  <c r="B104" i="45"/>
  <c r="B103" i="45"/>
  <c r="B101" i="45"/>
  <c r="B100" i="45"/>
  <c r="B99" i="45"/>
  <c r="B98" i="45"/>
  <c r="B97" i="45"/>
  <c r="B95" i="45"/>
  <c r="B94" i="45"/>
  <c r="B93" i="45"/>
  <c r="B92" i="45"/>
  <c r="B90" i="45"/>
  <c r="B89" i="45"/>
  <c r="B88" i="45"/>
  <c r="B87" i="45"/>
  <c r="B86" i="45"/>
  <c r="B85" i="45"/>
  <c r="B84" i="45"/>
  <c r="B82" i="45"/>
  <c r="B81" i="45"/>
  <c r="B80" i="45"/>
  <c r="B79" i="45"/>
  <c r="B60" i="45"/>
  <c r="B59" i="45"/>
  <c r="B57" i="45"/>
  <c r="B56" i="45"/>
  <c r="B55" i="45"/>
  <c r="B54" i="45"/>
  <c r="B53" i="45"/>
  <c r="B52" i="45"/>
  <c r="B50" i="45"/>
  <c r="B49" i="45"/>
  <c r="B48" i="45"/>
  <c r="B47" i="45"/>
  <c r="B46" i="45"/>
  <c r="B45" i="45"/>
  <c r="B43" i="45"/>
  <c r="B42" i="45"/>
  <c r="B41" i="45"/>
  <c r="B40" i="45"/>
  <c r="B39" i="45"/>
  <c r="B38" i="45"/>
  <c r="B36" i="45"/>
  <c r="B35" i="45"/>
  <c r="B34" i="45"/>
  <c r="B33" i="45"/>
  <c r="B31" i="45"/>
  <c r="B30" i="45"/>
  <c r="B29" i="45"/>
  <c r="B28" i="45"/>
  <c r="B27" i="45"/>
  <c r="B25" i="45"/>
  <c r="B24" i="45"/>
  <c r="B23" i="45"/>
  <c r="B22" i="45"/>
  <c r="B21" i="45"/>
  <c r="B20" i="45"/>
  <c r="B19" i="45"/>
  <c r="B18" i="45"/>
  <c r="B16" i="45"/>
  <c r="B15" i="45"/>
  <c r="B14" i="45"/>
  <c r="B11" i="45"/>
  <c r="B12" i="45"/>
  <c r="B10" i="45"/>
  <c r="O150" i="45"/>
  <c r="AK9" i="35" l="1"/>
  <c r="Q37" i="35"/>
  <c r="R58" i="35"/>
  <c r="Q36" i="35"/>
  <c r="Q48" i="35"/>
  <c r="Q24" i="35"/>
  <c r="Q13" i="35"/>
  <c r="I60" i="35"/>
  <c r="R60" i="35" s="1"/>
  <c r="AK53" i="35"/>
  <c r="AK62" i="35" s="1"/>
  <c r="AB53" i="35"/>
  <c r="AB62" i="35" s="1"/>
  <c r="AM20" i="35"/>
  <c r="AM17" i="35"/>
  <c r="F52" i="35"/>
  <c r="AP52" i="35" s="1"/>
  <c r="AM52" i="35"/>
  <c r="AM40" i="35"/>
  <c r="F28" i="35"/>
  <c r="AP28" i="35" s="1"/>
  <c r="AM28" i="35"/>
  <c r="AM16" i="35"/>
  <c r="AM51" i="35"/>
  <c r="F51" i="35"/>
  <c r="AP51" i="35" s="1"/>
  <c r="AM39" i="35"/>
  <c r="F39" i="35"/>
  <c r="AP39" i="35" s="1"/>
  <c r="AM27" i="35"/>
  <c r="AM15" i="35"/>
  <c r="D53" i="35"/>
  <c r="D62" i="35" s="1"/>
  <c r="AN8" i="35"/>
  <c r="AM31" i="35"/>
  <c r="AM18" i="35"/>
  <c r="AM41" i="35"/>
  <c r="F41" i="35"/>
  <c r="AP41" i="35" s="1"/>
  <c r="F38" i="35"/>
  <c r="AP38" i="35" s="1"/>
  <c r="AM38" i="35"/>
  <c r="AM26" i="35"/>
  <c r="F26" i="35"/>
  <c r="AP26" i="35" s="1"/>
  <c r="AM37" i="35"/>
  <c r="AM13" i="35"/>
  <c r="AM36" i="35"/>
  <c r="F36" i="35"/>
  <c r="AP36" i="35" s="1"/>
  <c r="AM47" i="35"/>
  <c r="F47" i="35"/>
  <c r="AP47" i="35" s="1"/>
  <c r="AM11" i="35"/>
  <c r="F11" i="35"/>
  <c r="AP11" i="35" s="1"/>
  <c r="F44" i="35"/>
  <c r="AP44" i="35" s="1"/>
  <c r="AM44" i="35"/>
  <c r="F32" i="35"/>
  <c r="AP32" i="35" s="1"/>
  <c r="AM32" i="35"/>
  <c r="AM19" i="35"/>
  <c r="AM30" i="35"/>
  <c r="AM29" i="35"/>
  <c r="AM50" i="35"/>
  <c r="F50" i="35"/>
  <c r="AP50" i="35" s="1"/>
  <c r="AM14" i="35"/>
  <c r="AM25" i="35"/>
  <c r="AM48" i="35"/>
  <c r="F48" i="35"/>
  <c r="AP48" i="35" s="1"/>
  <c r="AM12" i="35"/>
  <c r="F12" i="35"/>
  <c r="AP12" i="35" s="1"/>
  <c r="F35" i="35"/>
  <c r="AP35" i="35" s="1"/>
  <c r="AM35" i="35"/>
  <c r="AM46" i="35"/>
  <c r="F46" i="35"/>
  <c r="AP46" i="35" s="1"/>
  <c r="AM34" i="35"/>
  <c r="F34" i="35"/>
  <c r="AP34" i="35" s="1"/>
  <c r="AM22" i="35"/>
  <c r="AM10" i="35"/>
  <c r="I59" i="35"/>
  <c r="R59" i="35" s="1"/>
  <c r="AM43" i="35"/>
  <c r="F42" i="35"/>
  <c r="AP42" i="35" s="1"/>
  <c r="AM42" i="35"/>
  <c r="AM8" i="35"/>
  <c r="C53" i="35"/>
  <c r="C62" i="35" s="1"/>
  <c r="AM49" i="35"/>
  <c r="F49" i="35"/>
  <c r="AP49" i="35" s="1"/>
  <c r="AM24" i="35"/>
  <c r="F24" i="35"/>
  <c r="AP24" i="35" s="1"/>
  <c r="AM45" i="35"/>
  <c r="AM33" i="35"/>
  <c r="AM21" i="35"/>
  <c r="AM9" i="35"/>
  <c r="Q57" i="35"/>
  <c r="Q17" i="35"/>
  <c r="Q41" i="35"/>
  <c r="Q29" i="35"/>
  <c r="Q42" i="35"/>
  <c r="Q30" i="35"/>
  <c r="Q18" i="35"/>
  <c r="Q8" i="35"/>
  <c r="N53" i="35"/>
  <c r="N62" i="35" s="1"/>
  <c r="AQ54" i="35"/>
  <c r="R54" i="35"/>
  <c r="R55" i="35"/>
  <c r="B137" i="45"/>
  <c r="C38" i="47" s="1"/>
  <c r="E43" i="35"/>
  <c r="AO43" i="35" s="1"/>
  <c r="C137" i="45"/>
  <c r="C61" i="45"/>
  <c r="D20" i="47" s="1"/>
  <c r="L20" i="47" s="1"/>
  <c r="B51" i="45"/>
  <c r="C18" i="47" s="1"/>
  <c r="B61" i="45"/>
  <c r="C20" i="47" s="1"/>
  <c r="B124" i="45"/>
  <c r="C31" i="47" s="1"/>
  <c r="K31" i="47" s="1"/>
  <c r="C83" i="45"/>
  <c r="D22" i="47" s="1"/>
  <c r="L22" i="47" s="1"/>
  <c r="B141" i="45"/>
  <c r="C41" i="47" s="1"/>
  <c r="E40" i="35" s="1"/>
  <c r="AO40" i="35" s="1"/>
  <c r="B144" i="45"/>
  <c r="C8" i="47" s="1"/>
  <c r="B17" i="45"/>
  <c r="C10" i="47" s="1"/>
  <c r="E10" i="35" s="1"/>
  <c r="AO10" i="35" s="1"/>
  <c r="B147" i="45"/>
  <c r="C46" i="47" s="1"/>
  <c r="E45" i="35" s="1"/>
  <c r="AO45" i="35" s="1"/>
  <c r="B150" i="45"/>
  <c r="C147" i="45"/>
  <c r="B116" i="45"/>
  <c r="C28" i="47" s="1"/>
  <c r="B37" i="45"/>
  <c r="C15" i="47" s="1"/>
  <c r="E15" i="35" s="1"/>
  <c r="AO15" i="35" s="1"/>
  <c r="C107" i="45"/>
  <c r="D26" i="47" s="1"/>
  <c r="D58" i="47" s="1"/>
  <c r="C32" i="45"/>
  <c r="D14" i="47" s="1"/>
  <c r="L14" i="47" s="1"/>
  <c r="B58" i="45"/>
  <c r="C19" i="47" s="1"/>
  <c r="B91" i="45"/>
  <c r="C23" i="47" s="1"/>
  <c r="B120" i="45"/>
  <c r="C30" i="47" s="1"/>
  <c r="E29" i="35" s="1"/>
  <c r="AO29" i="35" s="1"/>
  <c r="B32" i="45"/>
  <c r="C14" i="47" s="1"/>
  <c r="E14" i="35" s="1"/>
  <c r="AO14" i="35" s="1"/>
  <c r="B83" i="45"/>
  <c r="C22" i="47" s="1"/>
  <c r="B44" i="45"/>
  <c r="C16" i="47" s="1"/>
  <c r="E16" i="35" s="1"/>
  <c r="AO16" i="35" s="1"/>
  <c r="B107" i="45"/>
  <c r="C26" i="47" s="1"/>
  <c r="B26" i="45"/>
  <c r="C13" i="47" s="1"/>
  <c r="E13" i="35" s="1"/>
  <c r="AO13" i="35" s="1"/>
  <c r="B132" i="45"/>
  <c r="C34" i="47" s="1"/>
  <c r="E33" i="35" s="1"/>
  <c r="AO33" i="35" s="1"/>
  <c r="B13" i="45"/>
  <c r="C9" i="47" s="1"/>
  <c r="E9" i="35" s="1"/>
  <c r="AO9" i="35" s="1"/>
  <c r="C141" i="45"/>
  <c r="C132" i="45"/>
  <c r="C128" i="45"/>
  <c r="B128" i="45"/>
  <c r="C32" i="47" s="1"/>
  <c r="E31" i="35" s="1"/>
  <c r="C144" i="45"/>
  <c r="C124" i="45"/>
  <c r="C120" i="45"/>
  <c r="D30" i="47" s="1"/>
  <c r="L30" i="47" s="1"/>
  <c r="I54" i="47"/>
  <c r="H54" i="47"/>
  <c r="L53" i="36"/>
  <c r="M53" i="36"/>
  <c r="N53" i="36"/>
  <c r="K53" i="36"/>
  <c r="N61" i="36"/>
  <c r="M61" i="36"/>
  <c r="L61" i="36"/>
  <c r="K61" i="36"/>
  <c r="N60" i="36"/>
  <c r="M60" i="36"/>
  <c r="L60" i="36"/>
  <c r="K60" i="36"/>
  <c r="N59" i="36"/>
  <c r="M59" i="36"/>
  <c r="L59" i="36"/>
  <c r="K59" i="36"/>
  <c r="N58" i="36"/>
  <c r="M58" i="36"/>
  <c r="L58" i="36"/>
  <c r="K58" i="36"/>
  <c r="N57" i="36"/>
  <c r="M57" i="36"/>
  <c r="L57" i="36"/>
  <c r="K57" i="36"/>
  <c r="N56" i="36"/>
  <c r="M56" i="36"/>
  <c r="L56" i="36"/>
  <c r="K56" i="36"/>
  <c r="N55" i="36"/>
  <c r="M55" i="36"/>
  <c r="L55" i="36"/>
  <c r="K55" i="36"/>
  <c r="N54" i="36"/>
  <c r="M54" i="36"/>
  <c r="L54" i="36"/>
  <c r="K54" i="36"/>
  <c r="E61" i="36"/>
  <c r="F61" i="36"/>
  <c r="G61" i="36"/>
  <c r="D61" i="36"/>
  <c r="E60" i="36"/>
  <c r="F60" i="36"/>
  <c r="G60" i="36"/>
  <c r="D60" i="36"/>
  <c r="E59" i="36"/>
  <c r="F59" i="36"/>
  <c r="G59" i="36"/>
  <c r="D59" i="36"/>
  <c r="E58" i="36"/>
  <c r="F58" i="36"/>
  <c r="G58" i="36"/>
  <c r="D58" i="36"/>
  <c r="E57" i="36"/>
  <c r="F57" i="36"/>
  <c r="G57" i="36"/>
  <c r="D57" i="36"/>
  <c r="E56" i="36"/>
  <c r="F56" i="36"/>
  <c r="G56" i="36"/>
  <c r="D56" i="36"/>
  <c r="G55" i="36"/>
  <c r="E55" i="36"/>
  <c r="F55" i="36"/>
  <c r="D55" i="36"/>
  <c r="E54" i="36"/>
  <c r="F54" i="36"/>
  <c r="G54" i="36"/>
  <c r="D54" i="36"/>
  <c r="E53" i="36"/>
  <c r="F53" i="36"/>
  <c r="F62" i="36" s="1"/>
  <c r="G53" i="36"/>
  <c r="D53" i="36"/>
  <c r="AD150" i="45"/>
  <c r="C94" i="45"/>
  <c r="C93" i="45"/>
  <c r="C67" i="45"/>
  <c r="C68" i="45"/>
  <c r="C64" i="45"/>
  <c r="C42" i="45"/>
  <c r="W26" i="45"/>
  <c r="W17" i="45"/>
  <c r="C11" i="45"/>
  <c r="P150" i="45"/>
  <c r="C56" i="45"/>
  <c r="P51" i="45"/>
  <c r="P44" i="45"/>
  <c r="C99" i="45"/>
  <c r="C98" i="45"/>
  <c r="C75" i="45"/>
  <c r="C74" i="45"/>
  <c r="C73" i="45"/>
  <c r="C53" i="45"/>
  <c r="I60" i="47"/>
  <c r="H60" i="47"/>
  <c r="I59" i="47"/>
  <c r="H59" i="47"/>
  <c r="D60" i="47"/>
  <c r="C60" i="47"/>
  <c r="I58" i="47"/>
  <c r="H58" i="47"/>
  <c r="H61" i="47"/>
  <c r="K61" i="47" s="1"/>
  <c r="I56" i="47"/>
  <c r="H56" i="47"/>
  <c r="H55" i="47"/>
  <c r="L45" i="47"/>
  <c r="L44" i="47"/>
  <c r="L62" i="47"/>
  <c r="K62" i="47"/>
  <c r="L61" i="47"/>
  <c r="L57" i="47"/>
  <c r="K57" i="47"/>
  <c r="L56" i="47"/>
  <c r="K56" i="47"/>
  <c r="L11" i="47"/>
  <c r="L12" i="47"/>
  <c r="L17" i="47"/>
  <c r="L25" i="47"/>
  <c r="L27" i="47"/>
  <c r="L29" i="47"/>
  <c r="L33" i="47"/>
  <c r="L35" i="47"/>
  <c r="L36" i="47"/>
  <c r="L37" i="47"/>
  <c r="L39" i="47"/>
  <c r="L40" i="47"/>
  <c r="L42" i="47"/>
  <c r="L43" i="47"/>
  <c r="L47" i="47"/>
  <c r="L48" i="47"/>
  <c r="L49" i="47"/>
  <c r="L50" i="47"/>
  <c r="L51" i="47"/>
  <c r="L52" i="47"/>
  <c r="L53" i="47"/>
  <c r="K11" i="47"/>
  <c r="K12" i="47"/>
  <c r="K17" i="47"/>
  <c r="K25" i="47"/>
  <c r="K27" i="47"/>
  <c r="K29" i="47"/>
  <c r="K33" i="47"/>
  <c r="K35" i="47"/>
  <c r="K36" i="47"/>
  <c r="K37" i="47"/>
  <c r="K39" i="47"/>
  <c r="K40" i="47"/>
  <c r="K42" i="47"/>
  <c r="K43" i="47"/>
  <c r="K47" i="47"/>
  <c r="K48" i="47"/>
  <c r="K49" i="47"/>
  <c r="K50" i="47"/>
  <c r="K51" i="47"/>
  <c r="K52" i="47"/>
  <c r="K53" i="47"/>
  <c r="R57" i="35" l="1"/>
  <c r="F31" i="35"/>
  <c r="AP31" i="35" s="1"/>
  <c r="AO31" i="35"/>
  <c r="F14" i="35"/>
  <c r="AP14" i="35" s="1"/>
  <c r="F29" i="35"/>
  <c r="AP29" i="35" s="1"/>
  <c r="F45" i="35"/>
  <c r="AP45" i="35" s="1"/>
  <c r="F43" i="35"/>
  <c r="AP43" i="35" s="1"/>
  <c r="I31" i="35"/>
  <c r="AS31" i="35" s="1"/>
  <c r="I45" i="35"/>
  <c r="I11" i="35"/>
  <c r="I26" i="35"/>
  <c r="I42" i="35"/>
  <c r="F16" i="35"/>
  <c r="AP16" i="35" s="1"/>
  <c r="I47" i="35"/>
  <c r="I32" i="35"/>
  <c r="I24" i="35"/>
  <c r="I50" i="35"/>
  <c r="I36" i="35"/>
  <c r="F15" i="35"/>
  <c r="AP15" i="35" s="1"/>
  <c r="I28" i="35"/>
  <c r="F9" i="35"/>
  <c r="AP9" i="35" s="1"/>
  <c r="I44" i="35"/>
  <c r="F40" i="35"/>
  <c r="AP40" i="35" s="1"/>
  <c r="I46" i="35"/>
  <c r="I41" i="35"/>
  <c r="I39" i="35"/>
  <c r="I52" i="35"/>
  <c r="I49" i="35"/>
  <c r="I35" i="35"/>
  <c r="I12" i="35"/>
  <c r="F13" i="35"/>
  <c r="AP13" i="35" s="1"/>
  <c r="I34" i="35"/>
  <c r="F33" i="35"/>
  <c r="AP33" i="35" s="1"/>
  <c r="I51" i="35"/>
  <c r="I38" i="35"/>
  <c r="F10" i="35"/>
  <c r="AP10" i="35" s="1"/>
  <c r="I48" i="35"/>
  <c r="Q53" i="35"/>
  <c r="Q62" i="35" s="1"/>
  <c r="E37" i="35"/>
  <c r="AO37" i="35" s="1"/>
  <c r="E30" i="35"/>
  <c r="AO30" i="35" s="1"/>
  <c r="E27" i="35"/>
  <c r="AO27" i="35" s="1"/>
  <c r="E25" i="35"/>
  <c r="AO25" i="35" s="1"/>
  <c r="E22" i="35"/>
  <c r="AO22" i="35" s="1"/>
  <c r="E21" i="35"/>
  <c r="E19" i="35"/>
  <c r="AO19" i="35" s="1"/>
  <c r="E18" i="35"/>
  <c r="AO18" i="35" s="1"/>
  <c r="E17" i="35"/>
  <c r="AO17" i="35" s="1"/>
  <c r="K46" i="47"/>
  <c r="C55" i="47"/>
  <c r="K55" i="47" s="1"/>
  <c r="E8" i="35"/>
  <c r="AO8" i="35" s="1"/>
  <c r="K32" i="47"/>
  <c r="K30" i="47"/>
  <c r="K41" i="47"/>
  <c r="K34" i="47"/>
  <c r="L58" i="47"/>
  <c r="K8" i="47"/>
  <c r="D46" i="47"/>
  <c r="L46" i="47" s="1"/>
  <c r="D31" i="47"/>
  <c r="L31" i="47" s="1"/>
  <c r="D32" i="47"/>
  <c r="L32" i="47" s="1"/>
  <c r="D8" i="47"/>
  <c r="L8" i="47" s="1"/>
  <c r="D41" i="47"/>
  <c r="L41" i="47" s="1"/>
  <c r="D34" i="47"/>
  <c r="L34" i="47" s="1"/>
  <c r="C70" i="45"/>
  <c r="I44" i="45"/>
  <c r="W44" i="45"/>
  <c r="C72" i="45"/>
  <c r="C92" i="45"/>
  <c r="AD102" i="45"/>
  <c r="C10" i="45"/>
  <c r="C13" i="45" s="1"/>
  <c r="W13" i="45"/>
  <c r="C52" i="45"/>
  <c r="C58" i="45" s="1"/>
  <c r="I58" i="45"/>
  <c r="W77" i="45"/>
  <c r="AD77" i="45"/>
  <c r="C65" i="45"/>
  <c r="P58" i="45"/>
  <c r="C97" i="45"/>
  <c r="I102" i="45"/>
  <c r="C69" i="45"/>
  <c r="I77" i="45"/>
  <c r="C71" i="45"/>
  <c r="C88" i="45"/>
  <c r="C91" i="45" s="1"/>
  <c r="P91" i="45"/>
  <c r="C62" i="45"/>
  <c r="P77" i="45"/>
  <c r="C23" i="45"/>
  <c r="C38" i="45"/>
  <c r="C48" i="45"/>
  <c r="C51" i="45" s="1"/>
  <c r="C40" i="45"/>
  <c r="C39" i="45"/>
  <c r="O56" i="36"/>
  <c r="O59" i="36"/>
  <c r="G62" i="36"/>
  <c r="O57" i="36"/>
  <c r="O60" i="36"/>
  <c r="E62" i="36"/>
  <c r="D62" i="36"/>
  <c r="O55" i="36"/>
  <c r="O54" i="36"/>
  <c r="O61" i="36"/>
  <c r="O58" i="36"/>
  <c r="C17" i="45"/>
  <c r="L55" i="47"/>
  <c r="D59" i="47"/>
  <c r="L59" i="47" s="1"/>
  <c r="L26" i="47"/>
  <c r="L60" i="47"/>
  <c r="I63" i="47"/>
  <c r="L63" i="47"/>
  <c r="H63" i="47"/>
  <c r="I62" i="46"/>
  <c r="I53" i="46"/>
  <c r="H53" i="46"/>
  <c r="H62" i="46" s="1"/>
  <c r="L9" i="46"/>
  <c r="L10" i="46"/>
  <c r="L11" i="46"/>
  <c r="L12" i="46"/>
  <c r="L13" i="46"/>
  <c r="L14" i="46"/>
  <c r="L15" i="46"/>
  <c r="L16" i="46"/>
  <c r="L17" i="46"/>
  <c r="L18" i="46"/>
  <c r="L19" i="46"/>
  <c r="L20" i="46"/>
  <c r="L21" i="46"/>
  <c r="L22" i="46"/>
  <c r="L23" i="46"/>
  <c r="L24" i="46"/>
  <c r="L25" i="46"/>
  <c r="L26" i="46"/>
  <c r="L27" i="46"/>
  <c r="L28" i="46"/>
  <c r="L29" i="46"/>
  <c r="L30" i="46"/>
  <c r="L31" i="46"/>
  <c r="L32" i="46"/>
  <c r="L33" i="46"/>
  <c r="L34" i="46"/>
  <c r="L35" i="46"/>
  <c r="L36" i="46"/>
  <c r="L37" i="46"/>
  <c r="L38" i="46"/>
  <c r="L39" i="46"/>
  <c r="L40" i="46"/>
  <c r="L41" i="46"/>
  <c r="L42" i="46"/>
  <c r="L43" i="46"/>
  <c r="L44" i="46"/>
  <c r="L45" i="46"/>
  <c r="L46" i="46"/>
  <c r="L47" i="46"/>
  <c r="L48" i="46"/>
  <c r="L49" i="46"/>
  <c r="L50" i="46"/>
  <c r="L51" i="46"/>
  <c r="L52" i="46"/>
  <c r="L54" i="46"/>
  <c r="L55" i="46"/>
  <c r="L56" i="46"/>
  <c r="L57" i="46"/>
  <c r="L58" i="46"/>
  <c r="L59" i="46"/>
  <c r="L60" i="46"/>
  <c r="L62" i="46" s="1"/>
  <c r="L61" i="46"/>
  <c r="L8" i="46"/>
  <c r="K9" i="46"/>
  <c r="K10" i="46"/>
  <c r="K11" i="46"/>
  <c r="K12" i="46"/>
  <c r="K13" i="46"/>
  <c r="K14" i="46"/>
  <c r="K15" i="46"/>
  <c r="K16" i="46"/>
  <c r="K17" i="46"/>
  <c r="K18" i="46"/>
  <c r="K19" i="46"/>
  <c r="K20" i="46"/>
  <c r="K21" i="46"/>
  <c r="K22" i="46"/>
  <c r="K23" i="46"/>
  <c r="K24" i="46"/>
  <c r="K25" i="46"/>
  <c r="K26" i="46"/>
  <c r="K27" i="46"/>
  <c r="K28" i="46"/>
  <c r="K29" i="46"/>
  <c r="K30" i="46"/>
  <c r="K31" i="46"/>
  <c r="K32" i="46"/>
  <c r="K33" i="46"/>
  <c r="K34" i="46"/>
  <c r="K35" i="46"/>
  <c r="K36" i="46"/>
  <c r="K37" i="46"/>
  <c r="K38" i="46"/>
  <c r="K39" i="46"/>
  <c r="K40" i="46"/>
  <c r="K41" i="46"/>
  <c r="K42" i="46"/>
  <c r="K43" i="46"/>
  <c r="K44" i="46"/>
  <c r="K45" i="46"/>
  <c r="K46" i="46"/>
  <c r="K47" i="46"/>
  <c r="K48" i="46"/>
  <c r="K49" i="46"/>
  <c r="K50" i="46"/>
  <c r="K51" i="46"/>
  <c r="K52" i="46"/>
  <c r="K54" i="46"/>
  <c r="K55" i="46"/>
  <c r="K56" i="46"/>
  <c r="K57" i="46"/>
  <c r="K58" i="46"/>
  <c r="K59" i="46"/>
  <c r="K60" i="46"/>
  <c r="K61" i="46"/>
  <c r="K8" i="46"/>
  <c r="D53" i="46"/>
  <c r="D62" i="46" s="1"/>
  <c r="C53" i="46"/>
  <c r="C62" i="46" s="1"/>
  <c r="AC150" i="45"/>
  <c r="V150" i="45"/>
  <c r="V152" i="45" s="1"/>
  <c r="H150" i="45"/>
  <c r="K44" i="47"/>
  <c r="C150" i="45"/>
  <c r="O17" i="45"/>
  <c r="O152" i="45" s="1"/>
  <c r="H17" i="45"/>
  <c r="I43" i="35" l="1"/>
  <c r="AS43" i="35" s="1"/>
  <c r="R41" i="35"/>
  <c r="AS41" i="35"/>
  <c r="R46" i="35"/>
  <c r="AS46" i="35"/>
  <c r="R42" i="35"/>
  <c r="AS42" i="35"/>
  <c r="R34" i="35"/>
  <c r="AS34" i="35"/>
  <c r="R11" i="35"/>
  <c r="AS11" i="35"/>
  <c r="R35" i="35"/>
  <c r="AS35" i="35"/>
  <c r="R28" i="35"/>
  <c r="AS28" i="35"/>
  <c r="R51" i="35"/>
  <c r="AS51" i="35"/>
  <c r="R26" i="35"/>
  <c r="AS26" i="35"/>
  <c r="R45" i="35"/>
  <c r="AS45" i="35"/>
  <c r="R49" i="35"/>
  <c r="AS49" i="35"/>
  <c r="R44" i="35"/>
  <c r="AS44" i="35"/>
  <c r="R12" i="35"/>
  <c r="AS12" i="35"/>
  <c r="F21" i="35"/>
  <c r="AP21" i="35" s="1"/>
  <c r="AO21" i="35"/>
  <c r="R36" i="35"/>
  <c r="AS36" i="35"/>
  <c r="I14" i="35"/>
  <c r="R50" i="35"/>
  <c r="AS50" i="35"/>
  <c r="R48" i="35"/>
  <c r="AS48" i="35"/>
  <c r="R52" i="35"/>
  <c r="AS52" i="35"/>
  <c r="R24" i="35"/>
  <c r="AS24" i="35"/>
  <c r="R39" i="35"/>
  <c r="AS39" i="35"/>
  <c r="R32" i="35"/>
  <c r="AS32" i="35"/>
  <c r="R38" i="35"/>
  <c r="AS38" i="35"/>
  <c r="I29" i="35"/>
  <c r="R47" i="35"/>
  <c r="AS47" i="35"/>
  <c r="I15" i="35"/>
  <c r="I21" i="35"/>
  <c r="I10" i="35"/>
  <c r="F27" i="35"/>
  <c r="AP27" i="35" s="1"/>
  <c r="F25" i="35"/>
  <c r="AP25" i="35" s="1"/>
  <c r="F8" i="35"/>
  <c r="AP8" i="35" s="1"/>
  <c r="F30" i="35"/>
  <c r="AP30" i="35" s="1"/>
  <c r="F37" i="35"/>
  <c r="AP37" i="35" s="1"/>
  <c r="I33" i="35"/>
  <c r="I40" i="35"/>
  <c r="F22" i="35"/>
  <c r="AP22" i="35" s="1"/>
  <c r="I16" i="35"/>
  <c r="F17" i="35"/>
  <c r="AP17" i="35" s="1"/>
  <c r="F18" i="35"/>
  <c r="AP18" i="35" s="1"/>
  <c r="R31" i="35"/>
  <c r="F19" i="35"/>
  <c r="AP19" i="35" s="1"/>
  <c r="I13" i="35"/>
  <c r="I9" i="35"/>
  <c r="AD152" i="45"/>
  <c r="K53" i="46"/>
  <c r="K62" i="46" s="1"/>
  <c r="L53" i="46"/>
  <c r="D19" i="47"/>
  <c r="L19" i="47" s="1"/>
  <c r="D18" i="47"/>
  <c r="L18" i="47" s="1"/>
  <c r="D38" i="47"/>
  <c r="L38" i="47" s="1"/>
  <c r="D23" i="47"/>
  <c r="L23" i="47" s="1"/>
  <c r="D10" i="47"/>
  <c r="L10" i="47" s="1"/>
  <c r="D9" i="47"/>
  <c r="W152" i="45"/>
  <c r="C44" i="45"/>
  <c r="AC152" i="45"/>
  <c r="H77" i="45"/>
  <c r="B63" i="45"/>
  <c r="B77" i="45" s="1"/>
  <c r="C21" i="47" s="1"/>
  <c r="B96" i="45"/>
  <c r="B102" i="45" s="1"/>
  <c r="C24" i="47" s="1"/>
  <c r="H102" i="45"/>
  <c r="C35" i="45"/>
  <c r="P37" i="45"/>
  <c r="P152" i="45" s="1"/>
  <c r="C77" i="45"/>
  <c r="D21" i="47" s="1"/>
  <c r="L21" i="47" s="1"/>
  <c r="C102" i="45"/>
  <c r="C24" i="45"/>
  <c r="C26" i="45" s="1"/>
  <c r="I26" i="45"/>
  <c r="K38" i="47"/>
  <c r="K45" i="47"/>
  <c r="C59" i="47"/>
  <c r="K59" i="47" s="1"/>
  <c r="K26" i="47"/>
  <c r="K60" i="47"/>
  <c r="K10" i="47"/>
  <c r="K16" i="47"/>
  <c r="K23" i="47"/>
  <c r="K15" i="47"/>
  <c r="K18" i="47"/>
  <c r="K20" i="47"/>
  <c r="K9" i="47"/>
  <c r="K19" i="47"/>
  <c r="K14" i="47"/>
  <c r="K28" i="47"/>
  <c r="R43" i="35" l="1"/>
  <c r="BB43" i="35" s="1"/>
  <c r="R33" i="35"/>
  <c r="AS33" i="35"/>
  <c r="R9" i="35"/>
  <c r="AS9" i="35"/>
  <c r="R13" i="35"/>
  <c r="AS13" i="35"/>
  <c r="R10" i="35"/>
  <c r="AS10" i="35"/>
  <c r="R14" i="35"/>
  <c r="AS14" i="35"/>
  <c r="R21" i="35"/>
  <c r="AS21" i="35"/>
  <c r="R15" i="35"/>
  <c r="AS15" i="35"/>
  <c r="R16" i="35"/>
  <c r="AS16" i="35"/>
  <c r="R40" i="35"/>
  <c r="AS40" i="35"/>
  <c r="R29" i="35"/>
  <c r="AS29" i="35"/>
  <c r="I27" i="35"/>
  <c r="I19" i="35"/>
  <c r="I18" i="35"/>
  <c r="I37" i="35"/>
  <c r="I25" i="35"/>
  <c r="I30" i="35"/>
  <c r="I22" i="35"/>
  <c r="I17" i="35"/>
  <c r="I8" i="35"/>
  <c r="AS8" i="35" s="1"/>
  <c r="E23" i="35"/>
  <c r="AO23" i="35" s="1"/>
  <c r="E20" i="35"/>
  <c r="AO20" i="35" s="1"/>
  <c r="AO53" i="35" s="1"/>
  <c r="D16" i="47"/>
  <c r="L16" i="47" s="1"/>
  <c r="D13" i="47"/>
  <c r="L13" i="47" s="1"/>
  <c r="D24" i="47"/>
  <c r="L24" i="47" s="1"/>
  <c r="L9" i="47"/>
  <c r="H152" i="45"/>
  <c r="B152" i="45"/>
  <c r="C37" i="45"/>
  <c r="C114" i="45"/>
  <c r="C116" i="45" s="1"/>
  <c r="D28" i="47" s="1"/>
  <c r="L28" i="47" s="1"/>
  <c r="I116" i="45"/>
  <c r="I152" i="45" s="1"/>
  <c r="K22" i="47"/>
  <c r="K24" i="47"/>
  <c r="C58" i="47"/>
  <c r="K58" i="47" s="1"/>
  <c r="K13" i="47"/>
  <c r="K21" i="47"/>
  <c r="R37" i="35" l="1"/>
  <c r="AS37" i="35"/>
  <c r="R27" i="35"/>
  <c r="AS27" i="35"/>
  <c r="R18" i="35"/>
  <c r="AS18" i="35"/>
  <c r="R17" i="35"/>
  <c r="AS17" i="35"/>
  <c r="R19" i="35"/>
  <c r="AS19" i="35"/>
  <c r="R22" i="35"/>
  <c r="AS22" i="35"/>
  <c r="R30" i="35"/>
  <c r="AS30" i="35"/>
  <c r="R25" i="35"/>
  <c r="AS25" i="35"/>
  <c r="F23" i="35"/>
  <c r="AP23" i="35" s="1"/>
  <c r="F20" i="35"/>
  <c r="AP20" i="35" s="1"/>
  <c r="E53" i="35"/>
  <c r="E62" i="35" s="1"/>
  <c r="R8" i="35"/>
  <c r="D15" i="47"/>
  <c r="C152" i="45"/>
  <c r="K54" i="47"/>
  <c r="K63" i="47" s="1"/>
  <c r="C54" i="47"/>
  <c r="C63" i="47" s="1"/>
  <c r="O154" i="45"/>
  <c r="I20" i="35" l="1"/>
  <c r="AS20" i="35" s="1"/>
  <c r="F53" i="35"/>
  <c r="F62" i="35" s="1"/>
  <c r="I23" i="35"/>
  <c r="L15" i="47"/>
  <c r="L54" i="47" s="1"/>
  <c r="D54" i="47"/>
  <c r="D63" i="47" s="1"/>
  <c r="N62" i="36"/>
  <c r="N64" i="36" s="1"/>
  <c r="M62" i="36"/>
  <c r="L62" i="36"/>
  <c r="K62" i="36"/>
  <c r="J62" i="36"/>
  <c r="I53" i="36"/>
  <c r="I62" i="36" s="1"/>
  <c r="O52" i="36"/>
  <c r="X52" i="36" s="1"/>
  <c r="H52" i="36"/>
  <c r="W52" i="36" s="1"/>
  <c r="O51" i="36"/>
  <c r="X51" i="36" s="1"/>
  <c r="H51" i="36"/>
  <c r="W51" i="36" s="1"/>
  <c r="O50" i="36"/>
  <c r="X50" i="36" s="1"/>
  <c r="H50" i="36"/>
  <c r="W50" i="36" s="1"/>
  <c r="O49" i="36"/>
  <c r="X49" i="36" s="1"/>
  <c r="H49" i="36"/>
  <c r="W49" i="36" s="1"/>
  <c r="O48" i="36"/>
  <c r="X48" i="36" s="1"/>
  <c r="H48" i="36"/>
  <c r="W48" i="36" s="1"/>
  <c r="O47" i="36"/>
  <c r="X47" i="36" s="1"/>
  <c r="H47" i="36"/>
  <c r="W47" i="36" s="1"/>
  <c r="O46" i="36"/>
  <c r="X46" i="36" s="1"/>
  <c r="H46" i="36"/>
  <c r="W46" i="36" s="1"/>
  <c r="O45" i="36"/>
  <c r="X45" i="36" s="1"/>
  <c r="H45" i="36"/>
  <c r="W45" i="36" s="1"/>
  <c r="O44" i="36"/>
  <c r="X44" i="36" s="1"/>
  <c r="H44" i="36"/>
  <c r="W44" i="36" s="1"/>
  <c r="O43" i="36"/>
  <c r="X43" i="36" s="1"/>
  <c r="H43" i="36"/>
  <c r="W43" i="36" s="1"/>
  <c r="O42" i="36"/>
  <c r="X42" i="36" s="1"/>
  <c r="H42" i="36"/>
  <c r="W42" i="36" s="1"/>
  <c r="O41" i="36"/>
  <c r="X41" i="36" s="1"/>
  <c r="H41" i="36"/>
  <c r="W41" i="36" s="1"/>
  <c r="O40" i="36"/>
  <c r="X40" i="36" s="1"/>
  <c r="H40" i="36"/>
  <c r="W40" i="36" s="1"/>
  <c r="O39" i="36"/>
  <c r="X39" i="36" s="1"/>
  <c r="H39" i="36"/>
  <c r="W39" i="36" s="1"/>
  <c r="O38" i="36"/>
  <c r="X38" i="36" s="1"/>
  <c r="H38" i="36"/>
  <c r="W38" i="36" s="1"/>
  <c r="O37" i="36"/>
  <c r="X37" i="36" s="1"/>
  <c r="H37" i="36"/>
  <c r="W37" i="36" s="1"/>
  <c r="O36" i="36"/>
  <c r="X36" i="36" s="1"/>
  <c r="H36" i="36"/>
  <c r="W36" i="36" s="1"/>
  <c r="O35" i="36"/>
  <c r="X35" i="36" s="1"/>
  <c r="H35" i="36"/>
  <c r="W35" i="36" s="1"/>
  <c r="O34" i="36"/>
  <c r="X34" i="36" s="1"/>
  <c r="H34" i="36"/>
  <c r="W34" i="36" s="1"/>
  <c r="H33" i="36"/>
  <c r="W33" i="36" s="1"/>
  <c r="O32" i="36"/>
  <c r="X32" i="36" s="1"/>
  <c r="H32" i="36"/>
  <c r="W32" i="36" s="1"/>
  <c r="H31" i="36"/>
  <c r="W31" i="36" s="1"/>
  <c r="O30" i="36"/>
  <c r="X30" i="36" s="1"/>
  <c r="H30" i="36"/>
  <c r="W30" i="36" s="1"/>
  <c r="O29" i="36"/>
  <c r="X29" i="36" s="1"/>
  <c r="H29" i="36"/>
  <c r="W29" i="36" s="1"/>
  <c r="O28" i="36"/>
  <c r="X28" i="36" s="1"/>
  <c r="H28" i="36"/>
  <c r="W28" i="36" s="1"/>
  <c r="O27" i="36"/>
  <c r="X27" i="36" s="1"/>
  <c r="H27" i="36"/>
  <c r="W27" i="36" s="1"/>
  <c r="O26" i="36"/>
  <c r="X26" i="36" s="1"/>
  <c r="H26" i="36"/>
  <c r="W26" i="36" s="1"/>
  <c r="O25" i="36"/>
  <c r="X25" i="36" s="1"/>
  <c r="H25" i="36"/>
  <c r="W25" i="36" s="1"/>
  <c r="O24" i="36"/>
  <c r="X24" i="36" s="1"/>
  <c r="H24" i="36"/>
  <c r="W24" i="36" s="1"/>
  <c r="O23" i="36"/>
  <c r="X23" i="36" s="1"/>
  <c r="H23" i="36"/>
  <c r="W23" i="36" s="1"/>
  <c r="O22" i="36"/>
  <c r="X22" i="36" s="1"/>
  <c r="H22" i="36"/>
  <c r="W22" i="36" s="1"/>
  <c r="O21" i="36"/>
  <c r="X21" i="36" s="1"/>
  <c r="H21" i="36"/>
  <c r="W21" i="36" s="1"/>
  <c r="O20" i="36"/>
  <c r="X20" i="36" s="1"/>
  <c r="H20" i="36"/>
  <c r="W20" i="36" s="1"/>
  <c r="O19" i="36"/>
  <c r="X19" i="36" s="1"/>
  <c r="H19" i="36"/>
  <c r="W19" i="36" s="1"/>
  <c r="O18" i="36"/>
  <c r="X18" i="36" s="1"/>
  <c r="H18" i="36"/>
  <c r="W18" i="36" s="1"/>
  <c r="O17" i="36"/>
  <c r="X17" i="36" s="1"/>
  <c r="H17" i="36"/>
  <c r="W17" i="36" s="1"/>
  <c r="O16" i="36"/>
  <c r="X16" i="36" s="1"/>
  <c r="H16" i="36"/>
  <c r="W16" i="36" s="1"/>
  <c r="O15" i="36"/>
  <c r="X15" i="36" s="1"/>
  <c r="H15" i="36"/>
  <c r="W15" i="36" s="1"/>
  <c r="O14" i="36"/>
  <c r="X14" i="36" s="1"/>
  <c r="H14" i="36"/>
  <c r="W14" i="36" s="1"/>
  <c r="O13" i="36"/>
  <c r="X13" i="36" s="1"/>
  <c r="H13" i="36"/>
  <c r="W13" i="36" s="1"/>
  <c r="O12" i="36"/>
  <c r="X12" i="36" s="1"/>
  <c r="H12" i="36"/>
  <c r="W12" i="36" s="1"/>
  <c r="O11" i="36"/>
  <c r="X11" i="36" s="1"/>
  <c r="H11" i="36"/>
  <c r="W11" i="36" s="1"/>
  <c r="O10" i="36"/>
  <c r="X10" i="36" s="1"/>
  <c r="H10" i="36"/>
  <c r="W10" i="36" s="1"/>
  <c r="O9" i="36"/>
  <c r="X9" i="36" s="1"/>
  <c r="H9" i="36"/>
  <c r="W9" i="36" s="1"/>
  <c r="O8" i="36"/>
  <c r="H8" i="36"/>
  <c r="R23" i="35" l="1"/>
  <c r="BB23" i="35" s="1"/>
  <c r="AS23" i="35"/>
  <c r="AS53" i="35" s="1"/>
  <c r="R20" i="35"/>
  <c r="I53" i="35"/>
  <c r="I62" i="35" s="1"/>
  <c r="H53" i="36"/>
  <c r="W8" i="36"/>
  <c r="X8" i="36"/>
  <c r="W53" i="36"/>
  <c r="P23" i="36"/>
  <c r="P17" i="36"/>
  <c r="O31" i="36"/>
  <c r="X31" i="36" s="1"/>
  <c r="O67" i="36"/>
  <c r="H57" i="36"/>
  <c r="W57" i="36" s="1"/>
  <c r="H59" i="36"/>
  <c r="W59" i="36" s="1"/>
  <c r="H61" i="36"/>
  <c r="W61" i="36" s="1"/>
  <c r="H56" i="36"/>
  <c r="W56" i="36" s="1"/>
  <c r="H60" i="36"/>
  <c r="W60" i="36" s="1"/>
  <c r="H54" i="36"/>
  <c r="W54" i="36" s="1"/>
  <c r="O33" i="36"/>
  <c r="X33" i="36" s="1"/>
  <c r="O68" i="36"/>
  <c r="H58" i="36"/>
  <c r="W58" i="36" s="1"/>
  <c r="H55" i="36"/>
  <c r="W55" i="36" s="1"/>
  <c r="P8" i="36"/>
  <c r="P9" i="36"/>
  <c r="P10" i="36"/>
  <c r="P11" i="36"/>
  <c r="P12" i="36"/>
  <c r="P13" i="36"/>
  <c r="P14" i="36"/>
  <c r="P15" i="36"/>
  <c r="P16" i="36"/>
  <c r="P18" i="36"/>
  <c r="P19" i="36"/>
  <c r="P20" i="36"/>
  <c r="P21" i="36"/>
  <c r="P22" i="36"/>
  <c r="P24" i="36"/>
  <c r="P25" i="36"/>
  <c r="P26" i="36"/>
  <c r="P27" i="36"/>
  <c r="P28" i="36"/>
  <c r="P29" i="36"/>
  <c r="P30" i="36"/>
  <c r="P32" i="36"/>
  <c r="P34" i="36"/>
  <c r="P35" i="36"/>
  <c r="P36" i="36"/>
  <c r="P37" i="36"/>
  <c r="P38" i="36"/>
  <c r="P39" i="36"/>
  <c r="P40" i="36"/>
  <c r="P41" i="36"/>
  <c r="P42" i="36"/>
  <c r="P43" i="36"/>
  <c r="P44" i="36"/>
  <c r="P45" i="36"/>
  <c r="P46" i="36"/>
  <c r="P47" i="36"/>
  <c r="P48" i="36"/>
  <c r="P49" i="36"/>
  <c r="P50" i="36"/>
  <c r="P51" i="36"/>
  <c r="P52" i="36"/>
  <c r="X54" i="36"/>
  <c r="X55" i="36"/>
  <c r="X56" i="36"/>
  <c r="X57" i="36"/>
  <c r="X58" i="36"/>
  <c r="X59" i="36"/>
  <c r="X60" i="36"/>
  <c r="X61" i="36"/>
  <c r="R53" i="35" l="1"/>
  <c r="R62" i="35" s="1"/>
  <c r="O53" i="36"/>
  <c r="H62" i="36"/>
  <c r="W62" i="36"/>
  <c r="O70" i="36"/>
  <c r="P59" i="36"/>
  <c r="P57" i="36"/>
  <c r="P31" i="36"/>
  <c r="P53" i="36" s="1"/>
  <c r="P55" i="36"/>
  <c r="P60" i="36"/>
  <c r="P33" i="36"/>
  <c r="P56" i="36"/>
  <c r="P58" i="36"/>
  <c r="P61" i="36"/>
  <c r="P54" i="36"/>
  <c r="P62" i="36" l="1"/>
  <c r="O62" i="36"/>
  <c r="X53" i="36"/>
  <c r="X62" i="36" s="1"/>
  <c r="AN53" i="35" l="1"/>
  <c r="AN62" i="35" s="1"/>
  <c r="AR62" i="35" l="1"/>
  <c r="AV53" i="35" l="1"/>
  <c r="AV62" i="35" s="1"/>
  <c r="AZ53" i="35" l="1"/>
  <c r="AZ62" i="35" s="1"/>
  <c r="AY53" i="35" l="1"/>
  <c r="AY62" i="35" s="1"/>
  <c r="BA53" i="35" l="1"/>
  <c r="BA62" i="35" s="1"/>
  <c r="AU53" i="35"/>
  <c r="AU62" i="35" s="1"/>
  <c r="AX53" i="35" l="1"/>
  <c r="AX62" i="35" s="1"/>
  <c r="AQ53" i="35" l="1"/>
  <c r="AQ62" i="35" s="1"/>
  <c r="AM53" i="35" l="1"/>
  <c r="AM62" i="35" l="1"/>
  <c r="AP53" i="35"/>
  <c r="AP62" i="35" l="1"/>
  <c r="AS62" i="35" l="1"/>
  <c r="BB53" i="35"/>
  <c r="BB62" i="35" l="1"/>
</calcChain>
</file>

<file path=xl/sharedStrings.xml><?xml version="1.0" encoding="utf-8"?>
<sst xmlns="http://schemas.openxmlformats.org/spreadsheetml/2006/main" count="1220" uniqueCount="331">
  <si>
    <t>Additions</t>
  </si>
  <si>
    <t>Poles, Towers &amp; Fixtures</t>
  </si>
  <si>
    <t>Contract Services</t>
  </si>
  <si>
    <t>U/G Services</t>
  </si>
  <si>
    <t>Meters</t>
  </si>
  <si>
    <t>Interval Meters</t>
  </si>
  <si>
    <t>SG Smart Meters</t>
  </si>
  <si>
    <t>Leasehold Improvements</t>
  </si>
  <si>
    <t>Stores Equipment</t>
  </si>
  <si>
    <t>Land</t>
  </si>
  <si>
    <t>120020</t>
  </si>
  <si>
    <t>Buildings-Brick</t>
  </si>
  <si>
    <t>Buildings-Oth</t>
  </si>
  <si>
    <t>120247</t>
  </si>
  <si>
    <t>Underground Accessories</t>
  </si>
  <si>
    <t>120248</t>
  </si>
  <si>
    <t>120410</t>
  </si>
  <si>
    <t>Smart Meters Large Users</t>
  </si>
  <si>
    <t>Air Insulated Switchgear Spare</t>
  </si>
  <si>
    <t>Overhead Conductors and Devices Secondary and Service</t>
  </si>
  <si>
    <t>Underground Conductors and Devices Switches and Switchgear</t>
  </si>
  <si>
    <t>1862</t>
  </si>
  <si>
    <t>Meters - Smart Meters Residential</t>
  </si>
  <si>
    <t>Meters - Smart Meters Commercial</t>
  </si>
  <si>
    <t>Power Operated Equipment</t>
  </si>
  <si>
    <t>Communications Equipment</t>
  </si>
  <si>
    <t>Completed Construction Not Classified - Electric</t>
  </si>
  <si>
    <t>Underground Conduit</t>
  </si>
  <si>
    <t>Line Transformers</t>
  </si>
  <si>
    <t>Computer Equipment - Hardware</t>
  </si>
  <si>
    <t>Transportation Equipment</t>
  </si>
  <si>
    <t>Electric Plant Held for Future</t>
  </si>
  <si>
    <t>Capital Contributions Paid</t>
  </si>
  <si>
    <t>Deferred Revenue</t>
  </si>
  <si>
    <t>Horizon</t>
  </si>
  <si>
    <t>GRAND TOTAL</t>
  </si>
  <si>
    <t>Sub</t>
  </si>
  <si>
    <t>Description</t>
  </si>
  <si>
    <t>BRICK</t>
  </si>
  <si>
    <t>OTH</t>
  </si>
  <si>
    <t>LU</t>
  </si>
  <si>
    <t>SPARE</t>
  </si>
  <si>
    <t>Buildings</t>
  </si>
  <si>
    <t>Closing Balance</t>
  </si>
  <si>
    <t>Cost</t>
  </si>
  <si>
    <t>Alectra</t>
  </si>
  <si>
    <t>Accumulated Depreciation</t>
  </si>
  <si>
    <r>
      <t xml:space="preserve">OEB Account </t>
    </r>
    <r>
      <rPr>
        <b/>
        <vertAlign val="superscript"/>
        <sz val="10"/>
        <rFont val="Arial"/>
        <family val="2"/>
      </rPr>
      <t>3</t>
    </r>
  </si>
  <si>
    <r>
      <t xml:space="preserve">Description </t>
    </r>
    <r>
      <rPr>
        <b/>
        <vertAlign val="superscript"/>
        <sz val="10"/>
        <rFont val="Arial"/>
        <family val="2"/>
      </rPr>
      <t>3</t>
    </r>
  </si>
  <si>
    <r>
      <t xml:space="preserve">Opening Balance </t>
    </r>
    <r>
      <rPr>
        <b/>
        <vertAlign val="superscript"/>
        <sz val="10"/>
        <rFont val="Arial"/>
        <family val="2"/>
      </rPr>
      <t>8</t>
    </r>
  </si>
  <si>
    <r>
      <t xml:space="preserve">Additions </t>
    </r>
    <r>
      <rPr>
        <b/>
        <vertAlign val="superscript"/>
        <sz val="10"/>
        <rFont val="Arial"/>
        <family val="2"/>
      </rPr>
      <t>4</t>
    </r>
  </si>
  <si>
    <r>
      <t xml:space="preserve">Disposals </t>
    </r>
    <r>
      <rPr>
        <b/>
        <vertAlign val="superscript"/>
        <sz val="10"/>
        <rFont val="Arial"/>
        <family val="2"/>
      </rPr>
      <t>6</t>
    </r>
  </si>
  <si>
    <t>RRR DATA</t>
  </si>
  <si>
    <t>Net Book Value</t>
  </si>
  <si>
    <t>Computer Software (Formally known as Account 1925)</t>
  </si>
  <si>
    <t>Land Rights (Formally known as Account 1906)</t>
  </si>
  <si>
    <t>Transformer Station Equipment &gt;50 kV</t>
  </si>
  <si>
    <t>Distribution Station Equipment &lt;50 kV</t>
  </si>
  <si>
    <t>Overhead Conductors &amp; Devices</t>
  </si>
  <si>
    <t>Underground Conductors &amp; Devices</t>
  </si>
  <si>
    <t>Services (Overhead &amp; Underground)</t>
  </si>
  <si>
    <t>Buildings &amp; Fixtures</t>
  </si>
  <si>
    <t>Office Furniture &amp; Equipment (10 years)</t>
  </si>
  <si>
    <t>Tools, Shop &amp; Garage Equipment</t>
  </si>
  <si>
    <t>Measurement &amp; Testing Equipment</t>
  </si>
  <si>
    <t xml:space="preserve">Miscellaneous Equipment </t>
  </si>
  <si>
    <t>Load Management Controls Customer Premises</t>
  </si>
  <si>
    <t>Load Management Controls Utility Premises</t>
  </si>
  <si>
    <t>System Supervisor Equipment</t>
  </si>
  <si>
    <t>Miscellaneous Fixed Assets</t>
  </si>
  <si>
    <t>Other Tangible Property</t>
  </si>
  <si>
    <t>Contributions &amp; Grants</t>
  </si>
  <si>
    <r>
      <t>Deferred Revenue</t>
    </r>
    <r>
      <rPr>
        <vertAlign val="superscript"/>
        <sz val="10"/>
        <rFont val="Arial"/>
        <family val="2"/>
      </rPr>
      <t>5</t>
    </r>
  </si>
  <si>
    <r>
      <t>Property Under Finance Lease</t>
    </r>
    <r>
      <rPr>
        <vertAlign val="superscript"/>
        <sz val="10"/>
        <rFont val="Arial"/>
        <family val="2"/>
      </rPr>
      <t>7</t>
    </r>
  </si>
  <si>
    <t>Construction Work In Progress</t>
  </si>
  <si>
    <t>Sub-Total</t>
  </si>
  <si>
    <t>Total PP&amp;E</t>
  </si>
  <si>
    <r>
      <t>Depreciation Expense adj. from gain or loss on the retirement of assets (pool of like assets), if applicable</t>
    </r>
    <r>
      <rPr>
        <b/>
        <vertAlign val="superscript"/>
        <sz val="10"/>
        <rFont val="Arial"/>
        <family val="2"/>
      </rPr>
      <t>6</t>
    </r>
  </si>
  <si>
    <t>Total</t>
  </si>
  <si>
    <r>
      <rPr>
        <b/>
        <sz val="10"/>
        <rFont val="Arial"/>
        <family val="2"/>
      </rPr>
      <t>Less: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Fully Allocated Depreciation</t>
    </r>
  </si>
  <si>
    <t>Transportation</t>
  </si>
  <si>
    <t>Net Depreciation</t>
  </si>
  <si>
    <t>Other Installations on Customer's Premises</t>
  </si>
  <si>
    <t>Street Lighting and Signal Systems</t>
  </si>
  <si>
    <t>2440.NDA</t>
  </si>
  <si>
    <t>Deferred Revenue-Non Distribution Assets</t>
  </si>
  <si>
    <t>Green Energy FIT/MicroFIT3</t>
  </si>
  <si>
    <t xml:space="preserve">Non-Utility Property Owned </t>
  </si>
  <si>
    <t>Less Other Installations on Customer's Premises</t>
  </si>
  <si>
    <t>Less Street Lighting and Signal Systems</t>
  </si>
  <si>
    <t>Less Deferred Revenue-non distribution assets</t>
  </si>
  <si>
    <t>2055.CIAC</t>
  </si>
  <si>
    <t>Construction Work In Progress - CIAC</t>
  </si>
  <si>
    <t>Adjusted Opening Balance</t>
  </si>
  <si>
    <r>
      <t xml:space="preserve">Less Socialized Renewable Energy Generation Investments </t>
    </r>
    <r>
      <rPr>
        <sz val="9"/>
        <rFont val="Arial"/>
        <family val="2"/>
      </rPr>
      <t>(input as negative)</t>
    </r>
  </si>
  <si>
    <r>
      <t xml:space="preserve">Less Other Non Rate-Regulated Utility Assets </t>
    </r>
    <r>
      <rPr>
        <i/>
        <sz val="9"/>
        <rFont val="Arial"/>
        <family val="2"/>
      </rPr>
      <t>(input as negative)</t>
    </r>
  </si>
  <si>
    <t>1995.NDA</t>
  </si>
  <si>
    <t>Contributions &amp; Grants-Non Distribution Assets</t>
  </si>
  <si>
    <t>1531.ES</t>
  </si>
  <si>
    <t>Reclasses</t>
  </si>
  <si>
    <t>Less Socialized Renewable Energy Generation Investments (input as negative)</t>
  </si>
  <si>
    <t>Less Other Non Rate-Regulated Utility Assets (input as negative)</t>
  </si>
  <si>
    <t>Storage Battery Equipment</t>
  </si>
  <si>
    <t>Total PP&amp;E for Rate Base Purposes</t>
  </si>
  <si>
    <t>Alectra_Attach 2B-1_OEB Appendix 2-BA - Fixed Asset Continuity Schedule</t>
  </si>
  <si>
    <t>Alectra_Attach 2B-1_OEB Appendix 2-BA - Fixed Asset Continuity Schedule_20251014 updated</t>
  </si>
  <si>
    <t>Differences</t>
  </si>
  <si>
    <t>Guelph Hydro Cost</t>
  </si>
  <si>
    <t>Componentization</t>
  </si>
  <si>
    <t>Guelph Hydro Accumulated Depreciation</t>
  </si>
  <si>
    <t>Deferred Revenue5</t>
  </si>
  <si>
    <t>Property Under Finance Lease7</t>
  </si>
  <si>
    <t>Depreciation Expense adj. from gain or loss on the retirement of assets (pool of like assets), if applicable6</t>
  </si>
  <si>
    <t>Less: Fully Allocated Depreciation</t>
  </si>
  <si>
    <t>Ending 2018 Balance ERZ</t>
  </si>
  <si>
    <t>Ending 2018 Balances PRZ</t>
  </si>
  <si>
    <t>Ending 2018 Balance BRZ</t>
  </si>
  <si>
    <t>Ending 2018 Balance HRZ</t>
  </si>
  <si>
    <t>Consolidated Ending 2018 Balance</t>
  </si>
  <si>
    <t>2019 Appendix 2-BA (As filed)</t>
  </si>
  <si>
    <r>
      <t xml:space="preserve">Cost Opening Balance </t>
    </r>
    <r>
      <rPr>
        <b/>
        <vertAlign val="superscript"/>
        <sz val="10"/>
        <rFont val="Arial"/>
        <family val="2"/>
      </rPr>
      <t>8</t>
    </r>
  </si>
  <si>
    <t>Opening Balances</t>
  </si>
  <si>
    <r>
      <t xml:space="preserve">Accumulated Depreciation Opening Balance </t>
    </r>
    <r>
      <rPr>
        <b/>
        <vertAlign val="superscript"/>
        <sz val="10"/>
        <rFont val="Arial"/>
        <family val="2"/>
      </rPr>
      <t>8</t>
    </r>
  </si>
  <si>
    <t>Alectra Componentization</t>
  </si>
  <si>
    <t>as of Dec 31, 2018</t>
  </si>
  <si>
    <t>Brampton</t>
  </si>
  <si>
    <t>ASSET CATEGORY</t>
  </si>
  <si>
    <t>Total Cost</t>
  </si>
  <si>
    <t>USofA</t>
  </si>
  <si>
    <t>Acct</t>
  </si>
  <si>
    <t>Note Reference</t>
  </si>
  <si>
    <t>Intangible Assets - Computer Software</t>
  </si>
  <si>
    <t>Note 55</t>
  </si>
  <si>
    <t xml:space="preserve">Computer Equipment                          </t>
  </si>
  <si>
    <t>CAPITAL CONTRIBUTIONS PAID</t>
  </si>
  <si>
    <t>COMPUTER SOFTWARE</t>
  </si>
  <si>
    <t>TS/MS from Buildings - Brick</t>
  </si>
  <si>
    <t>Note 1</t>
  </si>
  <si>
    <t>MS and TS Buildings</t>
  </si>
  <si>
    <t>Note 22</t>
  </si>
  <si>
    <t>MS/TS from Buildings - Other</t>
  </si>
  <si>
    <t>Note 4</t>
  </si>
  <si>
    <t xml:space="preserve">Jim Yarrow Trans Station                    </t>
  </si>
  <si>
    <t>Note 24</t>
  </si>
  <si>
    <t>From Substation 120020</t>
  </si>
  <si>
    <t>Note 5</t>
  </si>
  <si>
    <t>Less Transformers</t>
  </si>
  <si>
    <t>Note 25</t>
  </si>
  <si>
    <t>Note 3</t>
  </si>
  <si>
    <t xml:space="preserve">Buildings and Fixtures                      </t>
  </si>
  <si>
    <t>Note 23</t>
  </si>
  <si>
    <t>Note 2</t>
  </si>
  <si>
    <t>Administration Buildings</t>
  </si>
  <si>
    <t>Note 26</t>
  </si>
  <si>
    <t xml:space="preserve"> MS and TS Buildings                   </t>
  </si>
  <si>
    <t>Other reclass to 1908</t>
  </si>
  <si>
    <t>Note 6</t>
  </si>
  <si>
    <t>Note 54</t>
  </si>
  <si>
    <t>BUILDINGS</t>
  </si>
  <si>
    <t>Less: U/G Transformer Spares</t>
  </si>
  <si>
    <t>Less: O/H Transformer Spares</t>
  </si>
  <si>
    <t>Less: Metering Spares</t>
  </si>
  <si>
    <t>Less: Switchgear Spares</t>
  </si>
  <si>
    <t>LEASEHOLD IMPROVEMENTS</t>
  </si>
  <si>
    <t>From 1816/1818</t>
  </si>
  <si>
    <t>Note 27</t>
  </si>
  <si>
    <t>Transformers from Trans Station Metering</t>
  </si>
  <si>
    <t>Allocation of Pre-IFRS Capital Contributions</t>
  </si>
  <si>
    <t xml:space="preserve"> TS Protection/Auto Transfer Sys &amp; A   </t>
  </si>
  <si>
    <t>Note 30</t>
  </si>
  <si>
    <t>Other reclass to 1820</t>
  </si>
  <si>
    <t xml:space="preserve">Hydro One Owned TS Station                  </t>
  </si>
  <si>
    <t>Note 28</t>
  </si>
  <si>
    <t>TRANSFORMER STATION&gt;50kV</t>
  </si>
  <si>
    <t>Less Aquitaine MS</t>
  </si>
  <si>
    <t>Substation Equipment</t>
  </si>
  <si>
    <t>Note 14</t>
  </si>
  <si>
    <t>1816/1818</t>
  </si>
  <si>
    <t>Transfer from 1816/1818</t>
  </si>
  <si>
    <t>Other reclass from 1815</t>
  </si>
  <si>
    <t xml:space="preserve">Trans Station Metering                      </t>
  </si>
  <si>
    <t>Note 29</t>
  </si>
  <si>
    <t xml:space="preserve"> TS Cables and Terminations           </t>
  </si>
  <si>
    <t>Note 41</t>
  </si>
  <si>
    <t>DISTRIBUTION STATION &lt;50kV</t>
  </si>
  <si>
    <t>Removal of Conduit Primary</t>
  </si>
  <si>
    <t>Note 7</t>
  </si>
  <si>
    <t>Removal of Conduit Secondary</t>
  </si>
  <si>
    <t>Note 8</t>
  </si>
  <si>
    <t>Note 9</t>
  </si>
  <si>
    <t>Amount from Poles, Towers &amp; Fixtures</t>
  </si>
  <si>
    <t>Note 31</t>
  </si>
  <si>
    <t>Note 10</t>
  </si>
  <si>
    <t>POLES, TOWERS &amp; FIXTURES</t>
  </si>
  <si>
    <t>Conduit from Wood poles</t>
  </si>
  <si>
    <t>Note 32</t>
  </si>
  <si>
    <t xml:space="preserve"> Secondary Main Line Conductors</t>
  </si>
  <si>
    <t>Note 42</t>
  </si>
  <si>
    <t>Note 43</t>
  </si>
  <si>
    <t>Conduit from Concrete poles</t>
  </si>
  <si>
    <t>Switchgear from O/H Conductors and Devices</t>
  </si>
  <si>
    <t>Note 33</t>
  </si>
  <si>
    <t>Add Switchgear from O/H Conductors and Devices</t>
  </si>
  <si>
    <t>OVERHEAD CONDUCTORS &amp; DEVICES</t>
  </si>
  <si>
    <t>Note 11</t>
  </si>
  <si>
    <t>UNDERGROUND CONDUIT</t>
  </si>
  <si>
    <t xml:space="preserve"> TS CABLES AND TERMINATIONS            </t>
  </si>
  <si>
    <t>XLPE Non-Tr from U/G Cond &amp; Devices Primary - XLPE TR</t>
  </si>
  <si>
    <t>Note 44</t>
  </si>
  <si>
    <t xml:space="preserve"> U/G Cable System</t>
  </si>
  <si>
    <t>Note 15</t>
  </si>
  <si>
    <t xml:space="preserve"> U/G Cond &amp; Devices</t>
  </si>
  <si>
    <t>Note 34</t>
  </si>
  <si>
    <t xml:space="preserve">Underground Conductors and Devices Primary XLPE </t>
  </si>
  <si>
    <t>Note 45</t>
  </si>
  <si>
    <t>Note 16</t>
  </si>
  <si>
    <t>Note 35</t>
  </si>
  <si>
    <t>Move to Solid Dielectric</t>
  </si>
  <si>
    <t>Note 46</t>
  </si>
  <si>
    <t>Note 17</t>
  </si>
  <si>
    <t>Note 36</t>
  </si>
  <si>
    <t>Note 47</t>
  </si>
  <si>
    <t>Note 50</t>
  </si>
  <si>
    <t>Note 18</t>
  </si>
  <si>
    <t>Cable Injection</t>
  </si>
  <si>
    <t>Note 48</t>
  </si>
  <si>
    <t xml:space="preserve">  Transfer to In Duct Services</t>
  </si>
  <si>
    <t>Note 19</t>
  </si>
  <si>
    <t>Note 37</t>
  </si>
  <si>
    <t xml:space="preserve">U/G LOW VOLTAGE (120 - 600V) SERVIC   </t>
  </si>
  <si>
    <t>Note 49</t>
  </si>
  <si>
    <t>Note 20</t>
  </si>
  <si>
    <t>UNDERGROUND CONDUCTORS &amp; DEVICES</t>
  </si>
  <si>
    <t>LINE TRANSFORMERS</t>
  </si>
  <si>
    <t xml:space="preserve"> SECONDARY MAIN LINE CONDUCTORS        </t>
  </si>
  <si>
    <t>SERVICES</t>
  </si>
  <si>
    <t>From Smart Meter Large Users</t>
  </si>
  <si>
    <t>Note 12</t>
  </si>
  <si>
    <t>Note 52</t>
  </si>
  <si>
    <t>Note 21</t>
  </si>
  <si>
    <t>Meters - PTs AND CTs</t>
  </si>
  <si>
    <t>Note 53</t>
  </si>
  <si>
    <t>Note 13</t>
  </si>
  <si>
    <t>Note 51</t>
  </si>
  <si>
    <t>Note 38</t>
  </si>
  <si>
    <t>Less Interval Meters</t>
  </si>
  <si>
    <t>METERS</t>
  </si>
  <si>
    <t>STREET LIGHTING AND SIGNAL SYSTEM</t>
  </si>
  <si>
    <t>Remove TS/MS</t>
  </si>
  <si>
    <t xml:space="preserve"> ADMINISTRATION BUILDING               </t>
  </si>
  <si>
    <t>Other reclass from 1808</t>
  </si>
  <si>
    <t>BUILDING &amp; FIXTURES</t>
  </si>
  <si>
    <t>Transfer to EMS smart Grid</t>
  </si>
  <si>
    <t>Note 39</t>
  </si>
  <si>
    <t>MISCELLANEOUS EQUIPMENT</t>
  </si>
  <si>
    <t>CONTRIBUTIONS &amp; GRANTS</t>
  </si>
  <si>
    <t>NOTES:</t>
  </si>
  <si>
    <t xml:space="preserve">MS Buildings and Fixtures split from USofA 1908 (Buildings &amp; Fixtures) and moved to USofA 1808 (Buildings and Fixtures MS). </t>
  </si>
  <si>
    <t xml:space="preserve">Buildings and Fixtures split from USofA 1808 (MS Buildings &amp; Fixtures) and moved to USofA 1908 (Buildings and Fixtures). </t>
  </si>
  <si>
    <t>MS Building Improvements split from Buildings &amp; Fixtures and moved to Building Improvements MS. No change in USofA.</t>
  </si>
  <si>
    <t xml:space="preserve">MS Building Improvements split from USofA 1908 (Building Improvements) and moved to USofA 1808 (Building Improvements MS). </t>
  </si>
  <si>
    <t xml:space="preserve">MS Building Improvements split from USofA 1820 (Substation Equipment) and moved to USofA 1808 (Building Improvements MS-Aquitaine). </t>
  </si>
  <si>
    <t xml:space="preserve">Other Building &amp; Fixtures split from USofA 1808 (Building Improvements MS) and moved to USofA 1908 (Buildings &amp; Fixtures). </t>
  </si>
  <si>
    <t>Primary conduit removed from USofA 1830 (wood poles) and moved to USofA 1835 (primary conduit)</t>
  </si>
  <si>
    <t>Secondary conduit removed from USofA 1830 (wood poles) and moved to USofA 1855 (secondary conduit)</t>
  </si>
  <si>
    <t>Primary conduit removed from USofA 1830 (concrete poles) and moved to USofA 1835 (primary conduit)</t>
  </si>
  <si>
    <t>Secondary conduit removed from USofA 1830 (concrete poles) and moved to USofA 1855 (secondary conduit)</t>
  </si>
  <si>
    <t>O/H Accessories reclassed from Usof A 1840 (U/G Accessories) and moved to USof A 1855 (O/H Accessories)</t>
  </si>
  <si>
    <t>Interval meter split from Smart Meters Commercial and moved to Interval meters.  No change in USofA.</t>
  </si>
  <si>
    <t>XLPE-TR conduit split from U/G conductors and moved to the XLPE TR conduit.  No change in USofA</t>
  </si>
  <si>
    <t>Direct Buried conduit split from U/G Cable and moved to the Direct Buried conduit component.  No change in USofA</t>
  </si>
  <si>
    <t>Secondary Direct Buried conduit split from U/G Cable and moved to the Secondary Direct Buried Conduit component.  No change in USofA</t>
  </si>
  <si>
    <t>In Duct conduit split from U/G Cable and moved to the In Duct conduit component.  No change in USofA</t>
  </si>
  <si>
    <t>In Duct service split from U/G Cable and moved to the In Duct services component.  No change in USofA</t>
  </si>
  <si>
    <t>Secondary In Duct services split from U/G conduit and moved to the In Duct services component.  No change in USofA</t>
  </si>
  <si>
    <t>Interval meter split from Conventional meters and moved to Interval meters.  No change in USofA.</t>
  </si>
  <si>
    <t>Moving of MS Building and Fixtures from TS Building and Fixtures.  No change in USofA</t>
  </si>
  <si>
    <t>Splitting and moving of Building and Fixtures from USofA 1808 (Building and Fixtures MS) to USofA 1908 (Building and Fixtures).</t>
  </si>
  <si>
    <t>Moving of TS Station building from USofA 1820 (Transformers) to USofA 1808 (Buildings &amp; Fixtures TS).</t>
  </si>
  <si>
    <t>Moving of Tap Changers from USofA 1808 (Buildings &amp; Fixtures TS) to USofA 1815 (Tap Changes TS).</t>
  </si>
  <si>
    <t>Split of Administrative Building portion from USofA 1808 (Building Improvements MS) to USofA 1908 (Building Improvements)</t>
  </si>
  <si>
    <t xml:space="preserve"> MS Transformers split from USofA 1815 (Transformers) and moved to USofA 1820 (MS Transformers).</t>
  </si>
  <si>
    <t>TS transformers split from USofA 1820 (Transformers MS) and moved to USofA 1815 (Transformers TS)</t>
  </si>
  <si>
    <t>Metering moved from USofA 1815 (Ttansformers TS) to USofA 1860 (meters).</t>
  </si>
  <si>
    <t>Split P&amp;C/Relays from USofA 1820 (Relays/P&amp;C MS) and move to USofA 1815 (Relays/P&amp;C TS)</t>
  </si>
  <si>
    <t>Concrete poles split from wood poles and moved to concrete poles.  No change in USofA</t>
  </si>
  <si>
    <t>Switches split from OH Conductors and Devices and moved to OH Switches/Capacitors.  No change in USofA.</t>
  </si>
  <si>
    <t>Air Insulated conduit split from U/G conductors and moved to the Air Insulated conduit component.  No change in USofA</t>
  </si>
  <si>
    <t>Solid Dielectric/SF6 split from U/G conductors and moved to the Solid Dielectric/SF6 component.  No change in USofA</t>
  </si>
  <si>
    <t>Direct Buried secondary conduit split from U/G conductors &amp; devices and moved to the Direct Buried secondary component.  No change in USofA</t>
  </si>
  <si>
    <t>Smart Meters split from USofA 1960 (SG Smart Meters) and moved to USofA 1860 (Smart Meters).</t>
  </si>
  <si>
    <t>Split of EMS Smart Grid from Wires and Parts.  No change in USofA.</t>
  </si>
  <si>
    <t>Note 40</t>
  </si>
  <si>
    <t>PILC moved to USofA 1845 (Air Insulated) from USofA 1820 (Transformers).</t>
  </si>
  <si>
    <t>Secondary conductors removed from USofA 1835 (OH Conductors &amp; Devices) and moved to USofA 1855 (OH conductors &amp; devices).</t>
  </si>
  <si>
    <t>Split secondary conductors and services from USofA 1835 (OH Conductors) and move to USofA 1855 (O/H Conductors - Secondary/Services)</t>
  </si>
  <si>
    <t>XLPE Non-TR conduit split from U/G conductors and devices XLPE TR and moved to the XLPE Non-TR conduit.  No change in USofA</t>
  </si>
  <si>
    <t>Solid Dielectric  split from U/G conductors and devices XLPE TR and moved to Solid Dielectric/SF6.  No change in USofA</t>
  </si>
  <si>
    <t>Cable injection split from U/G conductors and devices XLPE TR and moved to Cable Injection.  No change in USofA</t>
  </si>
  <si>
    <t>Air Insulated switchgear moved to Air Insulated.  No change in USofA.</t>
  </si>
  <si>
    <t>Solid Dielectric  split from U/G conductors and devices Air Insulated and moved to Solid Dielectric/SF6.  No change in USofA</t>
  </si>
  <si>
    <t>Residential meters moved to SM Residential from Meters Conventional.  No change in USofA</t>
  </si>
  <si>
    <t>Move Commercial meters from Interval meters.  No change in USofA.</t>
  </si>
  <si>
    <t>Move PT's and CT's to commercial meters from Interval meters.  No change in USofA.</t>
  </si>
  <si>
    <t>Split out of Software from USofA 1609 to USofA 1611</t>
  </si>
  <si>
    <t>Opening Balance  2019  GRZ</t>
  </si>
  <si>
    <t>Guelph Hydro Balances</t>
  </si>
  <si>
    <t>OEB Account</t>
  </si>
  <si>
    <t>Note 3: See Tab "Componentization" for a reconciliation of Componentization changes</t>
  </si>
  <si>
    <t>Componentization Column</t>
  </si>
  <si>
    <t>Based on Componentization changes</t>
  </si>
  <si>
    <t>Total Accum Depreciation</t>
  </si>
  <si>
    <t>Accum Dep'n</t>
  </si>
  <si>
    <t>2019 Adjusted Openning Balances</t>
  </si>
  <si>
    <t>Powerstream</t>
  </si>
  <si>
    <t>Enersource</t>
  </si>
  <si>
    <t>Accounting Standard</t>
  </si>
  <si>
    <t>MIFRS</t>
  </si>
  <si>
    <t xml:space="preserve">Year </t>
  </si>
  <si>
    <t>MS Transformers split from Substation Equipment and moved to the Transformer UGcomponent.  No change in USofA</t>
  </si>
  <si>
    <t>Note 56</t>
  </si>
  <si>
    <t>Allocation of pre-IFRS contributions to the respective USofA</t>
  </si>
  <si>
    <t>Note 57</t>
  </si>
  <si>
    <t>Allocation of spares to the respective USofA</t>
  </si>
  <si>
    <t>Split Administrative Building costs and moved to Building Improvements. No change in USofA.</t>
  </si>
  <si>
    <t>Opening Balance (as per Attachment 3)</t>
  </si>
  <si>
    <t>Guelph Hydro Cost (as per Attachment 4)</t>
  </si>
  <si>
    <t>Combined Ending Balances 2018 (See attachment 3)</t>
  </si>
  <si>
    <t>GRZ  Opening 2019 (As per Attachment 4)</t>
  </si>
  <si>
    <t>Note 1: See Tab "Opening balance" for a reconciliation of opening 2019 Balances as compared to the total of 2018 ending balances for each legacy</t>
  </si>
  <si>
    <t>Note 2: See Tab "Guelph Hydro" for a reconciliation of opening 2019 Balances as compared to the 2018 ending balances for Guelph Hydro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</si>
</sst>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* #,##0_);_(* \(#,##0\);_(* &quot;-&quot;??_);_(@_)"/>
    <numFmt numFmtId="167" formatCode="_-&quot;$&quot;* #,##0_-;\-&quot;$&quot;* #,##0_-;_-&quot;$&quot;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i/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2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2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1"/>
      <color rgb="FF0070C0"/>
      <name val="Calibri"/>
      <family val="2"/>
      <scheme val="minor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8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5" fillId="0" borderId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223">
    <xf numFmtId="0" fontId="0" fillId="0" borderId="0" xfId="0"/>
    <xf numFmtId="0" fontId="4" fillId="0" borderId="0" xfId="14" applyAlignment="1" applyProtection="1">
      <alignment horizontal="center"/>
      <protection locked="0"/>
    </xf>
    <xf numFmtId="0" fontId="4" fillId="0" borderId="0" xfId="14" applyProtection="1">
      <protection locked="0"/>
    </xf>
    <xf numFmtId="0" fontId="4" fillId="5" borderId="10" xfId="14" applyFill="1" applyBorder="1" applyProtection="1">
      <protection locked="0"/>
    </xf>
    <xf numFmtId="0" fontId="7" fillId="5" borderId="11" xfId="14" applyFont="1" applyFill="1" applyBorder="1" applyProtection="1">
      <protection locked="0"/>
    </xf>
    <xf numFmtId="0" fontId="7" fillId="5" borderId="9" xfId="14" applyFont="1" applyFill="1" applyBorder="1" applyAlignment="1" applyProtection="1">
      <alignment horizontal="center" wrapText="1"/>
      <protection locked="0"/>
    </xf>
    <xf numFmtId="0" fontId="4" fillId="5" borderId="5" xfId="14" applyFill="1" applyBorder="1" applyProtection="1">
      <protection locked="0"/>
    </xf>
    <xf numFmtId="0" fontId="4" fillId="0" borderId="9" xfId="14" applyBorder="1" applyAlignment="1" applyProtection="1">
      <alignment horizontal="center" vertical="center"/>
      <protection locked="0"/>
    </xf>
    <xf numFmtId="0" fontId="4" fillId="0" borderId="9" xfId="14" applyBorder="1" applyAlignment="1" applyProtection="1">
      <alignment vertical="center" wrapText="1"/>
      <protection locked="0"/>
    </xf>
    <xf numFmtId="167" fontId="0" fillId="0" borderId="9" xfId="15" applyNumberFormat="1" applyFont="1" applyFill="1" applyBorder="1" applyProtection="1">
      <protection locked="0"/>
    </xf>
    <xf numFmtId="167" fontId="0" fillId="0" borderId="9" xfId="15" applyNumberFormat="1" applyFont="1" applyBorder="1" applyProtection="1"/>
    <xf numFmtId="0" fontId="4" fillId="0" borderId="5" xfId="14" applyBorder="1" applyProtection="1">
      <protection locked="0"/>
    </xf>
    <xf numFmtId="0" fontId="4" fillId="0" borderId="9" xfId="14" applyBorder="1" applyAlignment="1" applyProtection="1">
      <alignment horizontal="left" vertical="center"/>
      <protection locked="0"/>
    </xf>
    <xf numFmtId="0" fontId="4" fillId="0" borderId="9" xfId="14" applyBorder="1" applyAlignment="1" applyProtection="1">
      <alignment horizontal="center"/>
      <protection locked="0"/>
    </xf>
    <xf numFmtId="0" fontId="7" fillId="0" borderId="9" xfId="14" applyFont="1" applyBorder="1" applyProtection="1">
      <protection locked="0"/>
    </xf>
    <xf numFmtId="167" fontId="7" fillId="0" borderId="9" xfId="14" applyNumberFormat="1" applyFont="1" applyBorder="1"/>
    <xf numFmtId="0" fontId="4" fillId="4" borderId="9" xfId="14" applyFill="1" applyBorder="1" applyProtection="1">
      <protection locked="0"/>
    </xf>
    <xf numFmtId="0" fontId="7" fillId="0" borderId="10" xfId="14" applyFont="1" applyBorder="1" applyProtection="1">
      <protection locked="0"/>
    </xf>
    <xf numFmtId="167" fontId="0" fillId="0" borderId="0" xfId="15" applyNumberFormat="1" applyFont="1" applyFill="1" applyBorder="1" applyProtection="1">
      <protection locked="0"/>
    </xf>
    <xf numFmtId="167" fontId="4" fillId="0" borderId="0" xfId="14" applyNumberFormat="1" applyProtection="1">
      <protection locked="0"/>
    </xf>
    <xf numFmtId="0" fontId="4" fillId="0" borderId="10" xfId="14" applyBorder="1" applyProtection="1">
      <protection locked="0"/>
    </xf>
    <xf numFmtId="0" fontId="4" fillId="0" borderId="11" xfId="14" applyBorder="1" applyProtection="1">
      <protection locked="0"/>
    </xf>
    <xf numFmtId="167" fontId="7" fillId="0" borderId="12" xfId="14" applyNumberFormat="1" applyFont="1" applyBorder="1"/>
    <xf numFmtId="167" fontId="0" fillId="0" borderId="9" xfId="15" applyNumberFormat="1" applyFont="1" applyFill="1" applyBorder="1" applyProtection="1"/>
    <xf numFmtId="166" fontId="4" fillId="0" borderId="0" xfId="1" applyNumberFormat="1" applyFont="1" applyProtection="1">
      <protection locked="0"/>
    </xf>
    <xf numFmtId="0" fontId="7" fillId="0" borderId="9" xfId="14" applyFont="1" applyBorder="1" applyAlignment="1" applyProtection="1">
      <alignment horizontal="center" wrapText="1"/>
      <protection locked="0"/>
    </xf>
    <xf numFmtId="167" fontId="4" fillId="0" borderId="0" xfId="14" applyNumberFormat="1"/>
    <xf numFmtId="167" fontId="7" fillId="0" borderId="0" xfId="14" applyNumberFormat="1" applyFont="1"/>
    <xf numFmtId="43" fontId="4" fillId="0" borderId="0" xfId="14" applyNumberFormat="1" applyProtection="1">
      <protection locked="0"/>
    </xf>
    <xf numFmtId="167" fontId="0" fillId="4" borderId="12" xfId="21" applyNumberFormat="1" applyFont="1" applyFill="1" applyBorder="1" applyProtection="1">
      <protection locked="0"/>
    </xf>
    <xf numFmtId="0" fontId="7" fillId="0" borderId="12" xfId="14" applyFont="1" applyBorder="1" applyAlignment="1" applyProtection="1">
      <alignment horizontal="left"/>
      <protection locked="0"/>
    </xf>
    <xf numFmtId="0" fontId="4" fillId="5" borderId="11" xfId="14" applyFill="1" applyBorder="1" applyProtection="1">
      <protection locked="0"/>
    </xf>
    <xf numFmtId="0" fontId="10" fillId="0" borderId="9" xfId="14" applyFont="1" applyBorder="1" applyAlignment="1" applyProtection="1">
      <alignment vertical="top" wrapText="1"/>
      <protection locked="0"/>
    </xf>
    <xf numFmtId="167" fontId="7" fillId="6" borderId="9" xfId="14" applyNumberFormat="1" applyFont="1" applyFill="1" applyBorder="1"/>
    <xf numFmtId="167" fontId="7" fillId="6" borderId="9" xfId="14" applyNumberFormat="1" applyFont="1" applyFill="1" applyBorder="1" applyProtection="1">
      <protection locked="0"/>
    </xf>
    <xf numFmtId="0" fontId="4" fillId="3" borderId="0" xfId="14" applyFill="1" applyProtection="1">
      <protection locked="0"/>
    </xf>
    <xf numFmtId="167" fontId="4" fillId="3" borderId="0" xfId="14" applyNumberFormat="1" applyFill="1"/>
    <xf numFmtId="167" fontId="4" fillId="3" borderId="9" xfId="14" applyNumberFormat="1" applyFill="1" applyBorder="1"/>
    <xf numFmtId="0" fontId="4" fillId="3" borderId="5" xfId="14" applyFill="1" applyBorder="1" applyProtection="1">
      <protection locked="0"/>
    </xf>
    <xf numFmtId="167" fontId="0" fillId="3" borderId="9" xfId="15" applyNumberFormat="1" applyFont="1" applyFill="1" applyBorder="1" applyProtection="1"/>
    <xf numFmtId="0" fontId="4" fillId="0" borderId="0" xfId="26" applyAlignment="1" applyProtection="1">
      <alignment horizontal="center"/>
      <protection locked="0"/>
    </xf>
    <xf numFmtId="0" fontId="4" fillId="0" borderId="0" xfId="26" applyProtection="1">
      <protection locked="0"/>
    </xf>
    <xf numFmtId="167" fontId="4" fillId="0" borderId="0" xfId="26" applyNumberFormat="1" applyProtection="1">
      <protection locked="0"/>
    </xf>
    <xf numFmtId="0" fontId="4" fillId="0" borderId="10" xfId="26" applyBorder="1" applyProtection="1">
      <protection locked="0"/>
    </xf>
    <xf numFmtId="0" fontId="4" fillId="0" borderId="11" xfId="26" applyBorder="1" applyProtection="1">
      <protection locked="0"/>
    </xf>
    <xf numFmtId="0" fontId="7" fillId="5" borderId="11" xfId="26" applyFont="1" applyFill="1" applyBorder="1" applyProtection="1">
      <protection locked="0"/>
    </xf>
    <xf numFmtId="0" fontId="7" fillId="5" borderId="12" xfId="26" applyFont="1" applyFill="1" applyBorder="1" applyProtection="1">
      <protection locked="0"/>
    </xf>
    <xf numFmtId="0" fontId="7" fillId="5" borderId="10" xfId="26" applyFont="1" applyFill="1" applyBorder="1" applyAlignment="1" applyProtection="1">
      <alignment horizontal="center"/>
      <protection locked="0"/>
    </xf>
    <xf numFmtId="0" fontId="7" fillId="5" borderId="11" xfId="26" applyFont="1" applyFill="1" applyBorder="1" applyAlignment="1" applyProtection="1">
      <alignment horizontal="center"/>
      <protection locked="0"/>
    </xf>
    <xf numFmtId="0" fontId="7" fillId="5" borderId="9" xfId="26" applyFont="1" applyFill="1" applyBorder="1" applyAlignment="1" applyProtection="1">
      <alignment horizontal="center" wrapText="1"/>
      <protection locked="0"/>
    </xf>
    <xf numFmtId="0" fontId="7" fillId="5" borderId="9" xfId="26" applyFont="1" applyFill="1" applyBorder="1" applyProtection="1">
      <protection locked="0"/>
    </xf>
    <xf numFmtId="0" fontId="7" fillId="0" borderId="9" xfId="26" applyFont="1" applyBorder="1" applyAlignment="1" applyProtection="1">
      <alignment horizontal="center" wrapText="1"/>
      <protection locked="0"/>
    </xf>
    <xf numFmtId="0" fontId="7" fillId="5" borderId="9" xfId="26" applyFont="1" applyFill="1" applyBorder="1" applyAlignment="1" applyProtection="1">
      <alignment horizontal="center"/>
      <protection locked="0"/>
    </xf>
    <xf numFmtId="0" fontId="4" fillId="5" borderId="5" xfId="26" applyFill="1" applyBorder="1" applyProtection="1">
      <protection locked="0"/>
    </xf>
    <xf numFmtId="0" fontId="7" fillId="5" borderId="7" xfId="26" applyFont="1" applyFill="1" applyBorder="1" applyAlignment="1" applyProtection="1">
      <alignment horizontal="center"/>
      <protection locked="0"/>
    </xf>
    <xf numFmtId="0" fontId="7" fillId="5" borderId="7" xfId="26" applyFont="1" applyFill="1" applyBorder="1" applyAlignment="1" applyProtection="1">
      <alignment horizontal="center" wrapText="1"/>
      <protection locked="0"/>
    </xf>
    <xf numFmtId="0" fontId="4" fillId="0" borderId="9" xfId="26" applyBorder="1" applyAlignment="1" applyProtection="1">
      <alignment horizontal="center" vertical="center"/>
      <protection locked="0"/>
    </xf>
    <xf numFmtId="0" fontId="4" fillId="0" borderId="9" xfId="26" applyBorder="1" applyAlignment="1" applyProtection="1">
      <alignment vertical="center" wrapText="1"/>
      <protection locked="0"/>
    </xf>
    <xf numFmtId="167" fontId="0" fillId="0" borderId="9" xfId="13" applyNumberFormat="1" applyFont="1" applyFill="1" applyBorder="1" applyProtection="1">
      <protection locked="0"/>
    </xf>
    <xf numFmtId="167" fontId="0" fillId="4" borderId="9" xfId="13" applyNumberFormat="1" applyFont="1" applyFill="1" applyBorder="1" applyProtection="1">
      <protection locked="0"/>
    </xf>
    <xf numFmtId="167" fontId="0" fillId="0" borderId="9" xfId="13" applyNumberFormat="1" applyFont="1" applyBorder="1" applyProtection="1"/>
    <xf numFmtId="167" fontId="4" fillId="0" borderId="9" xfId="26" applyNumberFormat="1" applyBorder="1"/>
    <xf numFmtId="0" fontId="4" fillId="0" borderId="5" xfId="26" applyBorder="1" applyProtection="1">
      <protection locked="0"/>
    </xf>
    <xf numFmtId="167" fontId="0" fillId="0" borderId="12" xfId="13" applyNumberFormat="1" applyFont="1" applyFill="1" applyBorder="1" applyProtection="1">
      <protection locked="0"/>
    </xf>
    <xf numFmtId="0" fontId="4" fillId="0" borderId="9" xfId="26" applyBorder="1" applyAlignment="1" applyProtection="1">
      <alignment horizontal="left" vertical="center"/>
      <protection locked="0"/>
    </xf>
    <xf numFmtId="0" fontId="4" fillId="0" borderId="9" xfId="26" applyBorder="1" applyAlignment="1" applyProtection="1">
      <alignment horizontal="center"/>
      <protection locked="0"/>
    </xf>
    <xf numFmtId="0" fontId="4" fillId="0" borderId="9" xfId="26" applyBorder="1" applyProtection="1">
      <protection locked="0"/>
    </xf>
    <xf numFmtId="0" fontId="7" fillId="0" borderId="9" xfId="26" applyFont="1" applyBorder="1" applyProtection="1">
      <protection locked="0"/>
    </xf>
    <xf numFmtId="167" fontId="7" fillId="0" borderId="9" xfId="26" applyNumberFormat="1" applyFont="1" applyBorder="1"/>
    <xf numFmtId="167" fontId="7" fillId="0" borderId="9" xfId="26" applyNumberFormat="1" applyFont="1" applyBorder="1" applyProtection="1">
      <protection locked="0"/>
    </xf>
    <xf numFmtId="0" fontId="10" fillId="0" borderId="9" xfId="26" applyFont="1" applyBorder="1" applyAlignment="1" applyProtection="1">
      <alignment vertical="top" wrapText="1"/>
      <protection locked="0"/>
    </xf>
    <xf numFmtId="0" fontId="7" fillId="0" borderId="12" xfId="26" applyFont="1" applyBorder="1" applyAlignment="1" applyProtection="1">
      <alignment horizontal="left"/>
      <protection locked="0"/>
    </xf>
    <xf numFmtId="41" fontId="4" fillId="0" borderId="0" xfId="26" applyNumberFormat="1" applyProtection="1">
      <protection locked="0"/>
    </xf>
    <xf numFmtId="0" fontId="7" fillId="0" borderId="10" xfId="26" applyFont="1" applyBorder="1" applyProtection="1">
      <protection locked="0"/>
    </xf>
    <xf numFmtId="0" fontId="7" fillId="0" borderId="10" xfId="14" applyFont="1" applyBorder="1" applyAlignment="1" applyProtection="1">
      <alignment horizontal="left"/>
      <protection locked="0"/>
    </xf>
    <xf numFmtId="0" fontId="7" fillId="0" borderId="11" xfId="14" applyFont="1" applyBorder="1" applyAlignment="1" applyProtection="1">
      <alignment horizontal="left"/>
      <protection locked="0"/>
    </xf>
    <xf numFmtId="0" fontId="7" fillId="0" borderId="0" xfId="14" applyFont="1" applyAlignment="1" applyProtection="1">
      <alignment horizontal="left"/>
      <protection locked="0"/>
    </xf>
    <xf numFmtId="0" fontId="7" fillId="0" borderId="10" xfId="26" applyFont="1" applyBorder="1" applyAlignment="1" applyProtection="1">
      <alignment horizontal="left"/>
      <protection locked="0"/>
    </xf>
    <xf numFmtId="0" fontId="7" fillId="0" borderId="11" xfId="26" applyFont="1" applyBorder="1" applyAlignment="1" applyProtection="1">
      <alignment horizontal="left"/>
      <protection locked="0"/>
    </xf>
    <xf numFmtId="0" fontId="15" fillId="0" borderId="0" xfId="14" applyFont="1" applyAlignment="1" applyProtection="1">
      <alignment horizontal="left"/>
      <protection locked="0"/>
    </xf>
    <xf numFmtId="0" fontId="16" fillId="0" borderId="0" xfId="14" applyFont="1" applyAlignment="1" applyProtection="1">
      <alignment horizontal="left"/>
      <protection locked="0"/>
    </xf>
    <xf numFmtId="167" fontId="0" fillId="0" borderId="9" xfId="15" quotePrefix="1" applyNumberFormat="1" applyFont="1" applyFill="1" applyBorder="1" applyProtection="1">
      <protection locked="0"/>
    </xf>
    <xf numFmtId="0" fontId="4" fillId="0" borderId="0" xfId="14" applyAlignment="1" applyProtection="1">
      <alignment horizontal="center" vertical="center"/>
      <protection locked="0"/>
    </xf>
    <xf numFmtId="0" fontId="4" fillId="0" borderId="0" xfId="14" applyAlignment="1" applyProtection="1">
      <alignment vertical="center" wrapText="1"/>
      <protection locked="0"/>
    </xf>
    <xf numFmtId="0" fontId="7" fillId="5" borderId="10" xfId="14" applyFont="1" applyFill="1" applyBorder="1" applyAlignment="1" applyProtection="1">
      <alignment horizontal="center"/>
      <protection locked="0"/>
    </xf>
    <xf numFmtId="0" fontId="14" fillId="0" borderId="9" xfId="26" applyFont="1" applyBorder="1" applyAlignment="1" applyProtection="1">
      <alignment horizontal="center" vertical="center"/>
      <protection locked="0"/>
    </xf>
    <xf numFmtId="0" fontId="14" fillId="0" borderId="9" xfId="26" applyFont="1" applyBorder="1" applyAlignment="1" applyProtection="1">
      <alignment vertical="center" wrapText="1"/>
      <protection locked="0"/>
    </xf>
    <xf numFmtId="167" fontId="5" fillId="0" borderId="9" xfId="13" applyNumberFormat="1" applyFont="1" applyFill="1" applyBorder="1" applyProtection="1">
      <protection locked="0"/>
    </xf>
    <xf numFmtId="0" fontId="14" fillId="0" borderId="0" xfId="26" applyFont="1" applyProtection="1">
      <protection locked="0"/>
    </xf>
    <xf numFmtId="0" fontId="4" fillId="0" borderId="9" xfId="26" applyBorder="1" applyAlignment="1" applyProtection="1">
      <alignment vertical="top" wrapText="1"/>
      <protection locked="0"/>
    </xf>
    <xf numFmtId="0" fontId="16" fillId="0" borderId="0" xfId="14" applyFont="1" applyProtection="1">
      <protection locked="0"/>
    </xf>
    <xf numFmtId="0" fontId="17" fillId="0" borderId="0" xfId="0" applyFont="1"/>
    <xf numFmtId="0" fontId="18" fillId="0" borderId="0" xfId="0" applyFont="1"/>
    <xf numFmtId="43" fontId="18" fillId="0" borderId="0" xfId="1" applyFont="1"/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43" fontId="21" fillId="0" borderId="0" xfId="1" applyFont="1" applyFill="1" applyBorder="1"/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8" borderId="1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43" fontId="22" fillId="2" borderId="17" xfId="1" applyFont="1" applyFill="1" applyBorder="1" applyAlignment="1">
      <alignment horizontal="center"/>
    </xf>
    <xf numFmtId="0" fontId="22" fillId="0" borderId="1" xfId="0" applyFont="1" applyBorder="1" applyAlignment="1">
      <alignment horizontal="center" wrapText="1"/>
    </xf>
    <xf numFmtId="0" fontId="22" fillId="2" borderId="13" xfId="0" applyFont="1" applyFill="1" applyBorder="1" applyAlignment="1">
      <alignment horizontal="left"/>
    </xf>
    <xf numFmtId="0" fontId="24" fillId="0" borderId="0" xfId="0" applyFont="1"/>
    <xf numFmtId="0" fontId="18" fillId="0" borderId="0" xfId="0" applyFont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43" fontId="22" fillId="0" borderId="8" xfId="1" applyFont="1" applyFill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21" fillId="0" borderId="15" xfId="0" applyFont="1" applyBorder="1"/>
    <xf numFmtId="43" fontId="21" fillId="7" borderId="0" xfId="0" applyNumberFormat="1" applyFont="1" applyFill="1" applyAlignment="1">
      <alignment horizontal="center"/>
    </xf>
    <xf numFmtId="0" fontId="21" fillId="0" borderId="14" xfId="0" applyFont="1" applyBorder="1"/>
    <xf numFmtId="0" fontId="21" fillId="0" borderId="15" xfId="0" applyFont="1" applyBorder="1" applyAlignment="1">
      <alignment wrapText="1"/>
    </xf>
    <xf numFmtId="43" fontId="21" fillId="0" borderId="16" xfId="1" applyFont="1" applyFill="1" applyBorder="1"/>
    <xf numFmtId="0" fontId="21" fillId="0" borderId="14" xfId="0" applyFont="1" applyBorder="1" applyAlignment="1">
      <alignment horizontal="right"/>
    </xf>
    <xf numFmtId="0" fontId="21" fillId="0" borderId="0" xfId="0" applyFont="1"/>
    <xf numFmtId="1" fontId="21" fillId="0" borderId="6" xfId="0" applyNumberFormat="1" applyFont="1" applyBorder="1" applyAlignment="1">
      <alignment horizontal="left"/>
    </xf>
    <xf numFmtId="0" fontId="21" fillId="0" borderId="0" xfId="0" applyFont="1" applyAlignment="1">
      <alignment wrapText="1"/>
    </xf>
    <xf numFmtId="43" fontId="21" fillId="0" borderId="8" xfId="1" applyFont="1" applyFill="1" applyBorder="1"/>
    <xf numFmtId="0" fontId="21" fillId="0" borderId="6" xfId="0" applyFont="1" applyBorder="1" applyAlignment="1">
      <alignment horizontal="right"/>
    </xf>
    <xf numFmtId="0" fontId="21" fillId="0" borderId="6" xfId="0" quotePrefix="1" applyFont="1" applyBorder="1" applyAlignment="1">
      <alignment horizontal="right"/>
    </xf>
    <xf numFmtId="0" fontId="21" fillId="0" borderId="6" xfId="0" applyFont="1" applyBorder="1"/>
    <xf numFmtId="0" fontId="25" fillId="2" borderId="3" xfId="0" applyFont="1" applyFill="1" applyBorder="1"/>
    <xf numFmtId="0" fontId="26" fillId="2" borderId="2" xfId="0" applyFont="1" applyFill="1" applyBorder="1"/>
    <xf numFmtId="0" fontId="26" fillId="2" borderId="3" xfId="0" applyFont="1" applyFill="1" applyBorder="1"/>
    <xf numFmtId="0" fontId="26" fillId="2" borderId="3" xfId="0" applyFont="1" applyFill="1" applyBorder="1" applyAlignment="1">
      <alignment wrapText="1"/>
    </xf>
    <xf numFmtId="1" fontId="26" fillId="2" borderId="2" xfId="0" applyNumberFormat="1" applyFont="1" applyFill="1" applyBorder="1" applyAlignment="1">
      <alignment horizontal="left"/>
    </xf>
    <xf numFmtId="1" fontId="21" fillId="0" borderId="14" xfId="0" applyNumberFormat="1" applyFont="1" applyBorder="1" applyAlignment="1">
      <alignment horizontal="left"/>
    </xf>
    <xf numFmtId="0" fontId="21" fillId="3" borderId="6" xfId="0" applyFont="1" applyFill="1" applyBorder="1" applyAlignment="1">
      <alignment horizontal="left"/>
    </xf>
    <xf numFmtId="43" fontId="21" fillId="0" borderId="8" xfId="0" applyNumberFormat="1" applyFont="1" applyBorder="1" applyAlignment="1">
      <alignment horizontal="right"/>
    </xf>
    <xf numFmtId="0" fontId="21" fillId="0" borderId="6" xfId="0" applyFont="1" applyBorder="1" applyAlignment="1">
      <alignment horizontal="left"/>
    </xf>
    <xf numFmtId="0" fontId="21" fillId="0" borderId="1" xfId="0" applyFont="1" applyBorder="1"/>
    <xf numFmtId="0" fontId="21" fillId="0" borderId="13" xfId="0" applyFont="1" applyBorder="1" applyAlignment="1">
      <alignment horizontal="right"/>
    </xf>
    <xf numFmtId="0" fontId="21" fillId="0" borderId="1" xfId="0" applyFont="1" applyBorder="1" applyAlignment="1">
      <alignment wrapText="1"/>
    </xf>
    <xf numFmtId="43" fontId="21" fillId="0" borderId="17" xfId="1" applyFont="1" applyFill="1" applyBorder="1"/>
    <xf numFmtId="0" fontId="21" fillId="0" borderId="13" xfId="0" applyFont="1" applyBorder="1"/>
    <xf numFmtId="1" fontId="21" fillId="0" borderId="13" xfId="0" applyNumberFormat="1" applyFont="1" applyBorder="1" applyAlignment="1">
      <alignment horizontal="left"/>
    </xf>
    <xf numFmtId="0" fontId="21" fillId="0" borderId="14" xfId="0" applyFont="1" applyBorder="1" applyAlignment="1">
      <alignment horizontal="left"/>
    </xf>
    <xf numFmtId="1" fontId="21" fillId="0" borderId="6" xfId="0" quotePrefix="1" applyNumberFormat="1" applyFont="1" applyBorder="1" applyAlignment="1">
      <alignment horizontal="left"/>
    </xf>
    <xf numFmtId="0" fontId="21" fillId="0" borderId="13" xfId="0" applyFont="1" applyBorder="1" applyAlignment="1">
      <alignment horizontal="left"/>
    </xf>
    <xf numFmtId="43" fontId="21" fillId="0" borderId="0" xfId="1" applyFont="1" applyFill="1" applyBorder="1" applyAlignment="1">
      <alignment horizontal="left" wrapText="1"/>
    </xf>
    <xf numFmtId="0" fontId="21" fillId="0" borderId="6" xfId="0" quotePrefix="1" applyFont="1" applyBorder="1" applyAlignment="1">
      <alignment horizontal="left"/>
    </xf>
    <xf numFmtId="43" fontId="21" fillId="0" borderId="8" xfId="1" applyFont="1" applyFill="1" applyBorder="1" applyAlignment="1">
      <alignment horizontal="center"/>
    </xf>
    <xf numFmtId="0" fontId="18" fillId="0" borderId="6" xfId="0" applyFont="1" applyBorder="1"/>
    <xf numFmtId="0" fontId="18" fillId="0" borderId="6" xfId="0" applyFont="1" applyBorder="1" applyAlignment="1">
      <alignment horizontal="left"/>
    </xf>
    <xf numFmtId="43" fontId="21" fillId="0" borderId="0" xfId="0" applyNumberFormat="1" applyFont="1" applyAlignment="1">
      <alignment horizontal="left" wrapText="1"/>
    </xf>
    <xf numFmtId="44" fontId="25" fillId="2" borderId="4" xfId="21" applyFont="1" applyFill="1" applyBorder="1"/>
    <xf numFmtId="0" fontId="22" fillId="0" borderId="0" xfId="0" applyFont="1"/>
    <xf numFmtId="166" fontId="18" fillId="0" borderId="0" xfId="1" applyNumberFormat="1" applyFont="1" applyFill="1"/>
    <xf numFmtId="43" fontId="18" fillId="0" borderId="0" xfId="1" applyFont="1" applyFill="1" applyBorder="1" applyAlignment="1">
      <alignment horizontal="right"/>
    </xf>
    <xf numFmtId="43" fontId="18" fillId="0" borderId="0" xfId="1" applyFont="1" applyFill="1"/>
    <xf numFmtId="43" fontId="21" fillId="0" borderId="0" xfId="0" applyNumberFormat="1" applyFont="1"/>
    <xf numFmtId="43" fontId="21" fillId="0" borderId="0" xfId="0" applyNumberFormat="1" applyFont="1" applyAlignment="1">
      <alignment wrapText="1"/>
    </xf>
    <xf numFmtId="166" fontId="27" fillId="0" borderId="0" xfId="1" applyNumberFormat="1" applyFont="1" applyFill="1"/>
    <xf numFmtId="43" fontId="27" fillId="0" borderId="0" xfId="1" applyFont="1" applyFill="1" applyBorder="1" applyAlignment="1">
      <alignment horizontal="right"/>
    </xf>
    <xf numFmtId="166" fontId="27" fillId="0" borderId="0" xfId="1" applyNumberFormat="1" applyFont="1" applyFill="1" applyBorder="1" applyAlignment="1">
      <alignment horizontal="right"/>
    </xf>
    <xf numFmtId="167" fontId="0" fillId="0" borderId="7" xfId="15" quotePrefix="1" applyNumberFormat="1" applyFont="1" applyFill="1" applyBorder="1" applyProtection="1">
      <protection locked="0"/>
    </xf>
    <xf numFmtId="0" fontId="7" fillId="0" borderId="0" xfId="14" applyFont="1" applyProtection="1">
      <protection locked="0"/>
    </xf>
    <xf numFmtId="0" fontId="4" fillId="0" borderId="0" xfId="14" applyAlignment="1" applyProtection="1">
      <alignment vertical="center"/>
      <protection locked="0"/>
    </xf>
    <xf numFmtId="0" fontId="15" fillId="0" borderId="0" xfId="14" applyFont="1" applyProtection="1">
      <protection locked="0"/>
    </xf>
    <xf numFmtId="43" fontId="22" fillId="2" borderId="1" xfId="1" applyFont="1" applyFill="1" applyBorder="1" applyAlignment="1">
      <alignment horizontal="center"/>
    </xf>
    <xf numFmtId="43" fontId="22" fillId="0" borderId="0" xfId="1" applyFont="1" applyFill="1" applyBorder="1" applyAlignment="1">
      <alignment horizontal="center"/>
    </xf>
    <xf numFmtId="43" fontId="21" fillId="0" borderId="15" xfId="1" applyFont="1" applyFill="1" applyBorder="1"/>
    <xf numFmtId="43" fontId="21" fillId="0" borderId="1" xfId="1" applyFont="1" applyFill="1" applyBorder="1"/>
    <xf numFmtId="44" fontId="25" fillId="2" borderId="3" xfId="21" applyFont="1" applyFill="1" applyBorder="1"/>
    <xf numFmtId="0" fontId="4" fillId="3" borderId="9" xfId="14" applyFill="1" applyBorder="1" applyAlignment="1" applyProtection="1">
      <alignment horizontal="center" vertical="center"/>
      <protection locked="0"/>
    </xf>
    <xf numFmtId="43" fontId="21" fillId="0" borderId="0" xfId="1" applyFont="1" applyFill="1" applyBorder="1" applyAlignment="1" applyProtection="1">
      <protection locked="0"/>
    </xf>
    <xf numFmtId="43" fontId="21" fillId="0" borderId="0" xfId="1" applyFont="1" applyFill="1" applyBorder="1" applyAlignment="1" applyProtection="1">
      <alignment horizontal="left" wrapText="1"/>
      <protection locked="0"/>
    </xf>
    <xf numFmtId="0" fontId="18" fillId="0" borderId="19" xfId="0" applyFont="1" applyBorder="1"/>
    <xf numFmtId="43" fontId="21" fillId="7" borderId="18" xfId="0" applyNumberFormat="1" applyFont="1" applyFill="1" applyBorder="1" applyAlignment="1">
      <alignment horizontal="center"/>
    </xf>
    <xf numFmtId="0" fontId="21" fillId="3" borderId="0" xfId="0" applyFont="1" applyFill="1" applyAlignment="1">
      <alignment horizontal="left"/>
    </xf>
    <xf numFmtId="0" fontId="21" fillId="3" borderId="0" xfId="0" applyFont="1" applyFill="1" applyAlignment="1">
      <alignment horizontal="left" wrapText="1"/>
    </xf>
    <xf numFmtId="0" fontId="21" fillId="3" borderId="0" xfId="0" applyFont="1" applyFill="1" applyAlignment="1">
      <alignment wrapText="1"/>
    </xf>
    <xf numFmtId="0" fontId="21" fillId="0" borderId="0" xfId="0" applyFont="1" applyAlignment="1">
      <alignment horizontal="left"/>
    </xf>
    <xf numFmtId="43" fontId="22" fillId="0" borderId="15" xfId="1" applyFont="1" applyFill="1" applyBorder="1" applyAlignment="1">
      <alignment horizontal="center"/>
    </xf>
    <xf numFmtId="43" fontId="21" fillId="0" borderId="0" xfId="0" applyNumberFormat="1" applyFont="1" applyAlignment="1">
      <alignment horizontal="right"/>
    </xf>
    <xf numFmtId="166" fontId="21" fillId="0" borderId="0" xfId="1" applyNumberFormat="1" applyFont="1" applyFill="1" applyBorder="1"/>
    <xf numFmtId="43" fontId="21" fillId="0" borderId="0" xfId="1" applyFont="1" applyFill="1" applyBorder="1" applyAlignment="1">
      <alignment horizontal="right"/>
    </xf>
    <xf numFmtId="43" fontId="21" fillId="0" borderId="20" xfId="1" applyFont="1" applyFill="1" applyBorder="1"/>
    <xf numFmtId="0" fontId="21" fillId="0" borderId="19" xfId="0" applyFont="1" applyBorder="1"/>
    <xf numFmtId="0" fontId="21" fillId="0" borderId="18" xfId="0" applyFont="1" applyBorder="1"/>
    <xf numFmtId="0" fontId="18" fillId="0" borderId="0" xfId="0" applyFont="1" applyAlignment="1">
      <alignment horizontal="center" wrapText="1"/>
    </xf>
    <xf numFmtId="43" fontId="18" fillId="0" borderId="0" xfId="1" applyFont="1" applyFill="1" applyBorder="1" applyAlignment="1">
      <alignment horizontal="center"/>
    </xf>
    <xf numFmtId="43" fontId="21" fillId="0" borderId="0" xfId="1" applyFont="1" applyFill="1" applyBorder="1" applyAlignment="1">
      <alignment horizontal="center"/>
    </xf>
    <xf numFmtId="0" fontId="24" fillId="7" borderId="15" xfId="0" applyFont="1" applyFill="1" applyBorder="1"/>
    <xf numFmtId="0" fontId="18" fillId="0" borderId="14" xfId="0" applyFont="1" applyBorder="1" applyAlignment="1">
      <alignment horizontal="left"/>
    </xf>
    <xf numFmtId="0" fontId="18" fillId="0" borderId="15" xfId="0" applyFont="1" applyBorder="1" applyAlignment="1">
      <alignment horizontal="center"/>
    </xf>
    <xf numFmtId="43" fontId="18" fillId="0" borderId="15" xfId="1" applyFont="1" applyFill="1" applyBorder="1" applyAlignment="1">
      <alignment horizontal="center"/>
    </xf>
    <xf numFmtId="43" fontId="21" fillId="7" borderId="15" xfId="0" applyNumberFormat="1" applyFont="1" applyFill="1" applyBorder="1" applyAlignment="1">
      <alignment horizontal="center"/>
    </xf>
    <xf numFmtId="43" fontId="21" fillId="0" borderId="6" xfId="1" applyFont="1" applyFill="1" applyBorder="1" applyAlignment="1" applyProtection="1">
      <alignment wrapText="1"/>
      <protection locked="0"/>
    </xf>
    <xf numFmtId="0" fontId="21" fillId="0" borderId="8" xfId="0" applyFont="1" applyBorder="1"/>
    <xf numFmtId="43" fontId="21" fillId="0" borderId="8" xfId="0" applyNumberFormat="1" applyFont="1" applyBorder="1"/>
    <xf numFmtId="43" fontId="21" fillId="0" borderId="15" xfId="1" applyFont="1" applyFill="1" applyBorder="1" applyAlignment="1">
      <alignment horizontal="center"/>
    </xf>
    <xf numFmtId="0" fontId="7" fillId="0" borderId="0" xfId="26" applyFont="1" applyAlignment="1" applyProtection="1">
      <alignment horizontal="center" wrapText="1"/>
      <protection locked="0"/>
    </xf>
    <xf numFmtId="0" fontId="7" fillId="0" borderId="0" xfId="26" applyFont="1" applyProtection="1">
      <protection locked="0"/>
    </xf>
    <xf numFmtId="0" fontId="7" fillId="0" borderId="0" xfId="14" applyFont="1" applyAlignment="1" applyProtection="1">
      <alignment horizontal="center" wrapText="1"/>
      <protection locked="0"/>
    </xf>
    <xf numFmtId="167" fontId="21" fillId="0" borderId="0" xfId="0" applyNumberFormat="1" applyFont="1"/>
    <xf numFmtId="0" fontId="26" fillId="0" borderId="0" xfId="0" applyFont="1"/>
    <xf numFmtId="0" fontId="4" fillId="0" borderId="0" xfId="26" applyAlignment="1" applyProtection="1">
      <alignment horizontal="center" vertical="center"/>
      <protection locked="0"/>
    </xf>
    <xf numFmtId="0" fontId="4" fillId="0" borderId="0" xfId="26" applyAlignment="1" applyProtection="1">
      <alignment vertical="center" wrapText="1"/>
      <protection locked="0"/>
    </xf>
    <xf numFmtId="167" fontId="0" fillId="0" borderId="0" xfId="13" applyNumberFormat="1" applyFont="1" applyFill="1" applyBorder="1" applyProtection="1">
      <protection locked="0"/>
    </xf>
    <xf numFmtId="44" fontId="26" fillId="0" borderId="0" xfId="0" applyNumberFormat="1" applyFont="1"/>
    <xf numFmtId="167" fontId="5" fillId="0" borderId="0" xfId="13" applyNumberFormat="1" applyFont="1" applyFill="1" applyBorder="1" applyProtection="1">
      <protection locked="0"/>
    </xf>
    <xf numFmtId="0" fontId="14" fillId="0" borderId="0" xfId="26" applyFont="1" applyAlignment="1" applyProtection="1">
      <alignment horizontal="center" vertical="center"/>
      <protection locked="0"/>
    </xf>
    <xf numFmtId="0" fontId="14" fillId="0" borderId="0" xfId="26" applyFont="1" applyAlignment="1" applyProtection="1">
      <alignment vertical="center" wrapText="1"/>
      <protection locked="0"/>
    </xf>
    <xf numFmtId="0" fontId="4" fillId="0" borderId="0" xfId="26" applyAlignment="1" applyProtection="1">
      <alignment vertical="top" wrapText="1"/>
      <protection locked="0"/>
    </xf>
    <xf numFmtId="43" fontId="18" fillId="0" borderId="0" xfId="1" applyFont="1" applyFill="1" applyBorder="1"/>
    <xf numFmtId="0" fontId="7" fillId="0" borderId="0" xfId="14" applyFont="1" applyAlignment="1" applyProtection="1">
      <alignment horizontal="right"/>
      <protection locked="0"/>
    </xf>
    <xf numFmtId="0" fontId="5" fillId="9" borderId="0" xfId="23" applyFill="1" applyAlignment="1" applyProtection="1">
      <alignment horizontal="center" vertical="center"/>
      <protection locked="0"/>
    </xf>
    <xf numFmtId="0" fontId="28" fillId="0" borderId="21" xfId="14" applyFont="1" applyBorder="1" applyAlignment="1">
      <alignment horizontal="center"/>
    </xf>
    <xf numFmtId="43" fontId="4" fillId="0" borderId="0" xfId="1" applyFont="1" applyProtection="1">
      <protection locked="0"/>
    </xf>
    <xf numFmtId="0" fontId="7" fillId="5" borderId="10" xfId="14" applyFont="1" applyFill="1" applyBorder="1" applyAlignment="1" applyProtection="1">
      <alignment horizontal="center"/>
      <protection locked="0"/>
    </xf>
    <xf numFmtId="0" fontId="7" fillId="5" borderId="11" xfId="14" applyFont="1" applyFill="1" applyBorder="1" applyAlignment="1" applyProtection="1">
      <alignment horizontal="center"/>
      <protection locked="0"/>
    </xf>
    <xf numFmtId="0" fontId="7" fillId="5" borderId="12" xfId="14" applyFont="1" applyFill="1" applyBorder="1" applyAlignment="1" applyProtection="1">
      <alignment horizontal="center"/>
      <protection locked="0"/>
    </xf>
    <xf numFmtId="0" fontId="7" fillId="0" borderId="10" xfId="14" applyFont="1" applyBorder="1" applyProtection="1">
      <protection locked="0"/>
    </xf>
    <xf numFmtId="0" fontId="7" fillId="0" borderId="11" xfId="14" applyFont="1" applyBorder="1" applyProtection="1">
      <protection locked="0"/>
    </xf>
    <xf numFmtId="0" fontId="23" fillId="2" borderId="14" xfId="0" applyFont="1" applyFill="1" applyBorder="1" applyAlignment="1">
      <alignment horizontal="center"/>
    </xf>
    <xf numFmtId="0" fontId="23" fillId="2" borderId="15" xfId="0" applyFont="1" applyFill="1" applyBorder="1" applyAlignment="1">
      <alignment horizontal="center"/>
    </xf>
    <xf numFmtId="0" fontId="23" fillId="2" borderId="16" xfId="0" applyFont="1" applyFill="1" applyBorder="1" applyAlignment="1">
      <alignment horizontal="center"/>
    </xf>
  </cellXfs>
  <cellStyles count="28">
    <cellStyle name="Comma" xfId="1" builtinId="3"/>
    <cellStyle name="Comma 2" xfId="9" xr:uid="{1C3EEAE8-EFC9-4041-A9EB-EFBF05654A03}"/>
    <cellStyle name="Comma 2 16" xfId="11" xr:uid="{F0AFF3DD-5B79-4215-A001-3F7FB7BC37DD}"/>
    <cellStyle name="Comma 2 17" xfId="25" xr:uid="{597485AE-B34A-416F-9BB8-A5AF093654BC}"/>
    <cellStyle name="Comma 2 2" xfId="20" xr:uid="{8414BCCD-1AEF-4BAC-8A23-F55698BF1AC5}"/>
    <cellStyle name="Comma 20" xfId="5" xr:uid="{226CCD3D-9A88-413A-9FE9-55F1C9708022}"/>
    <cellStyle name="Comma 26" xfId="22" xr:uid="{92B03F16-4885-4458-A38B-8695D2AFCC56}"/>
    <cellStyle name="Comma 3 12" xfId="8" xr:uid="{E9955744-8AC0-4BF8-B7DE-983F1D9C200E}"/>
    <cellStyle name="Comma 49" xfId="4" xr:uid="{DC16210B-A347-4E57-9C05-4BBDE81196A8}"/>
    <cellStyle name="Comma 5" xfId="18" xr:uid="{23BC136D-B45A-4F8D-AC80-4501B029D9D0}"/>
    <cellStyle name="Currency" xfId="21" builtinId="4"/>
    <cellStyle name="Currency 2" xfId="13" xr:uid="{AF044D9E-3F81-4156-B2EE-710BACE08955}"/>
    <cellStyle name="Currency 4" xfId="17" xr:uid="{BF7036E2-0F02-4502-834E-384ECF5462E6}"/>
    <cellStyle name="Currency 5 5" xfId="15" xr:uid="{20F0F8D1-43E0-4EDF-AD7F-B968575C5310}"/>
    <cellStyle name="Hyperlink 2" xfId="10" xr:uid="{62E19BE0-7341-4D19-A91E-2ED4C84C3FF6}"/>
    <cellStyle name="Normal" xfId="0" builtinId="0"/>
    <cellStyle name="Normal - Style1 11 2 2 2" xfId="3" xr:uid="{2FBB91C3-FAA2-47DC-836C-A08142B9AF9F}"/>
    <cellStyle name="Normal - Style1 2" xfId="6" xr:uid="{FE86776C-DC3B-4EEA-ADF0-5E89139C607D}"/>
    <cellStyle name="Normal 2" xfId="7" xr:uid="{059B6C77-2A6A-45E8-BC90-F288A766A0F7}"/>
    <cellStyle name="Normal 2 15" xfId="26" xr:uid="{A4057190-2775-4276-A8ED-C36932222EF5}"/>
    <cellStyle name="Normal 2 19" xfId="23" xr:uid="{153C327A-EFAF-4073-B474-1FD1B7CE9C25}"/>
    <cellStyle name="Normal 2 2 2 2" xfId="14" xr:uid="{8D29BAC1-B8A8-4B9F-B202-DADDAA390112}"/>
    <cellStyle name="Normal 3" xfId="12" xr:uid="{03E5629D-E2EA-41AD-BE73-B5CBA63DAE7A}"/>
    <cellStyle name="Normal 32" xfId="27" xr:uid="{561127B9-75CE-40EA-8CC0-3279CCCE7609}"/>
    <cellStyle name="Normal 69" xfId="2" xr:uid="{CF3545E9-1070-4979-8EC0-7C1F1E5AE6B2}"/>
    <cellStyle name="Percent 10" xfId="24" xr:uid="{E3E71BE9-EE88-425C-9ABA-251C99141089}"/>
    <cellStyle name="Percent 2 2 2" xfId="16" xr:uid="{0C6D2B1F-893F-4734-B545-0920574A6582}"/>
    <cellStyle name="Percent 5" xfId="19" xr:uid="{96BB30C0-2B15-400A-ADBA-DD97B5AC4A4A}"/>
  </cellStyles>
  <dxfs count="0"/>
  <tableStyles count="0" defaultTableStyle="TableStyleMedium2" defaultPivotStyle="PivotStyleLight16"/>
  <colors>
    <mruColors>
      <color rgb="FFFFFF99"/>
      <color rgb="FFCC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6123C-EE45-4242-9550-9B4C0AE73476}">
  <dimension ref="A1:BF67"/>
  <sheetViews>
    <sheetView tabSelected="1" zoomScale="80" zoomScaleNormal="80" workbookViewId="0">
      <pane xSplit="2" ySplit="7" topLeftCell="AF40" activePane="bottomRight" state="frozen"/>
      <selection pane="topRight" activeCell="C1" sqref="C1"/>
      <selection pane="bottomLeft" activeCell="A8" sqref="A8"/>
      <selection pane="bottomRight" activeCell="AN3" sqref="AN3"/>
    </sheetView>
  </sheetViews>
  <sheetFormatPr defaultColWidth="9" defaultRowHeight="12.5" x14ac:dyDescent="0.25"/>
  <cols>
    <col min="1" max="1" width="9" style="2"/>
    <col min="2" max="2" width="42.90625" style="2" customWidth="1"/>
    <col min="3" max="3" width="16.36328125" style="2" bestFit="1" customWidth="1"/>
    <col min="4" max="4" width="18.36328125" style="2" bestFit="1" customWidth="1"/>
    <col min="5" max="5" width="14.90625" style="2" bestFit="1" customWidth="1"/>
    <col min="6" max="6" width="16.36328125" style="2" bestFit="1" customWidth="1"/>
    <col min="7" max="7" width="14.54296875" style="2" bestFit="1" customWidth="1"/>
    <col min="8" max="8" width="13.453125" style="2" bestFit="1" customWidth="1"/>
    <col min="9" max="9" width="17" style="2" bestFit="1" customWidth="1"/>
    <col min="10" max="10" width="4.90625" style="2" customWidth="1"/>
    <col min="11" max="11" width="15.6328125" style="2" customWidth="1"/>
    <col min="12" max="12" width="18.54296875" style="2" customWidth="1"/>
    <col min="13" max="13" width="16.54296875" style="2" customWidth="1"/>
    <col min="14" max="14" width="14.08984375" style="2" bestFit="1" customWidth="1"/>
    <col min="15" max="15" width="15.90625" style="2" customWidth="1"/>
    <col min="16" max="16" width="13.36328125" style="2" bestFit="1" customWidth="1"/>
    <col min="17" max="17" width="14.08984375" style="2" bestFit="1" customWidth="1"/>
    <col min="18" max="18" width="17.453125" style="2" customWidth="1"/>
    <col min="19" max="19" width="14.90625" style="2" customWidth="1"/>
    <col min="20" max="20" width="9" style="2"/>
    <col min="21" max="21" width="42.90625" style="2" customWidth="1"/>
    <col min="22" max="22" width="16.36328125" style="2" bestFit="1" customWidth="1"/>
    <col min="23" max="23" width="19.453125" style="2" customWidth="1"/>
    <col min="24" max="24" width="14.90625" style="2" bestFit="1" customWidth="1"/>
    <col min="25" max="25" width="15.6328125" style="2" bestFit="1" customWidth="1"/>
    <col min="26" max="26" width="14.54296875" style="2" bestFit="1" customWidth="1"/>
    <col min="27" max="27" width="14.90625" style="2" bestFit="1" customWidth="1"/>
    <col min="28" max="28" width="19.54296875" style="2" customWidth="1"/>
    <col min="29" max="29" width="4.90625" style="2" customWidth="1"/>
    <col min="30" max="30" width="18.36328125" style="2" bestFit="1" customWidth="1"/>
    <col min="31" max="31" width="14.36328125" style="2" bestFit="1" customWidth="1"/>
    <col min="32" max="32" width="13.453125" style="2" bestFit="1" customWidth="1"/>
    <col min="33" max="34" width="14.54296875" style="2" bestFit="1" customWidth="1"/>
    <col min="35" max="35" width="13.453125" style="2" bestFit="1" customWidth="1"/>
    <col min="36" max="36" width="14.54296875" style="2" bestFit="1" customWidth="1"/>
    <col min="37" max="37" width="16.36328125" style="2" bestFit="1" customWidth="1"/>
    <col min="38" max="38" width="11.453125" style="2" customWidth="1"/>
    <col min="39" max="39" width="14.90625" style="2" bestFit="1" customWidth="1"/>
    <col min="40" max="40" width="9.54296875" style="2" bestFit="1" customWidth="1"/>
    <col min="41" max="41" width="9.54296875" style="2" customWidth="1"/>
    <col min="42" max="42" width="14.90625" style="2" bestFit="1" customWidth="1"/>
    <col min="43" max="43" width="13.36328125" style="2" bestFit="1" customWidth="1"/>
    <col min="44" max="44" width="12.08984375" style="2" bestFit="1" customWidth="1"/>
    <col min="45" max="45" width="14.90625" style="2" bestFit="1" customWidth="1"/>
    <col min="46" max="46" width="4.54296875" style="2" customWidth="1"/>
    <col min="47" max="54" width="13.1796875" style="2" customWidth="1"/>
    <col min="55" max="16384" width="9" style="2"/>
  </cols>
  <sheetData>
    <row r="1" spans="1:58" customFormat="1" ht="14.5" x14ac:dyDescent="0.35"/>
    <row r="2" spans="1:58" customFormat="1" ht="14.5" x14ac:dyDescent="0.35"/>
    <row r="3" spans="1:58" ht="15" thickBot="1" x14ac:dyDescent="0.35">
      <c r="G3" s="211" t="s">
        <v>316</v>
      </c>
      <c r="H3" s="212" t="s">
        <v>317</v>
      </c>
    </row>
    <row r="4" spans="1:58" ht="14.5" thickBot="1" x14ac:dyDescent="0.35">
      <c r="A4" s="79" t="s">
        <v>105</v>
      </c>
      <c r="G4" s="211" t="s">
        <v>318</v>
      </c>
      <c r="H4" s="213">
        <v>2019</v>
      </c>
      <c r="T4" s="79" t="s">
        <v>105</v>
      </c>
    </row>
    <row r="5" spans="1:58" ht="13" x14ac:dyDescent="0.3">
      <c r="A5" s="80" t="s">
        <v>313</v>
      </c>
      <c r="T5" s="80" t="s">
        <v>119</v>
      </c>
      <c r="AM5" s="90" t="s">
        <v>106</v>
      </c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</row>
    <row r="6" spans="1:58" ht="13" x14ac:dyDescent="0.3">
      <c r="C6" s="214"/>
      <c r="AM6" s="47" t="s">
        <v>44</v>
      </c>
      <c r="AN6" s="48"/>
      <c r="AO6" s="48"/>
      <c r="AP6" s="48"/>
      <c r="AQ6" s="48"/>
      <c r="AR6" s="48"/>
      <c r="AS6" s="48"/>
      <c r="AT6" s="41"/>
      <c r="AU6" s="43"/>
      <c r="AV6" s="44"/>
      <c r="AW6" s="48"/>
      <c r="AX6" s="44"/>
      <c r="AY6" s="45" t="s">
        <v>46</v>
      </c>
      <c r="AZ6" s="45"/>
      <c r="BA6" s="46"/>
      <c r="BB6" s="41"/>
      <c r="BC6" s="41"/>
      <c r="BD6" s="41"/>
      <c r="BE6" s="41"/>
      <c r="BF6" s="41"/>
    </row>
    <row r="7" spans="1:58" ht="41" x14ac:dyDescent="0.3">
      <c r="A7" s="49" t="s">
        <v>307</v>
      </c>
      <c r="B7" s="50" t="s">
        <v>37</v>
      </c>
      <c r="C7" s="51" t="s">
        <v>325</v>
      </c>
      <c r="D7" s="25" t="s">
        <v>326</v>
      </c>
      <c r="E7" s="25" t="s">
        <v>108</v>
      </c>
      <c r="F7" s="25" t="s">
        <v>93</v>
      </c>
      <c r="G7" s="52" t="s">
        <v>50</v>
      </c>
      <c r="H7" s="52" t="s">
        <v>51</v>
      </c>
      <c r="I7" s="49" t="s">
        <v>43</v>
      </c>
      <c r="J7" s="53"/>
      <c r="K7" s="51" t="s">
        <v>49</v>
      </c>
      <c r="L7" s="25" t="s">
        <v>109</v>
      </c>
      <c r="M7" s="25" t="s">
        <v>108</v>
      </c>
      <c r="N7" s="25" t="s">
        <v>93</v>
      </c>
      <c r="O7" s="52" t="s">
        <v>0</v>
      </c>
      <c r="P7" s="52" t="s">
        <v>51</v>
      </c>
      <c r="Q7" s="49" t="s">
        <v>43</v>
      </c>
      <c r="R7" s="49" t="s">
        <v>53</v>
      </c>
      <c r="T7" s="49" t="s">
        <v>47</v>
      </c>
      <c r="U7" s="50" t="s">
        <v>48</v>
      </c>
      <c r="V7" s="51" t="s">
        <v>49</v>
      </c>
      <c r="W7" s="25" t="s">
        <v>107</v>
      </c>
      <c r="X7" s="25" t="s">
        <v>108</v>
      </c>
      <c r="Y7" s="25" t="s">
        <v>93</v>
      </c>
      <c r="Z7" s="52" t="s">
        <v>50</v>
      </c>
      <c r="AA7" s="52" t="s">
        <v>51</v>
      </c>
      <c r="AB7" s="49" t="s">
        <v>43</v>
      </c>
      <c r="AC7" s="53"/>
      <c r="AD7" s="51" t="s">
        <v>49</v>
      </c>
      <c r="AE7" s="25" t="s">
        <v>109</v>
      </c>
      <c r="AF7" s="25" t="s">
        <v>108</v>
      </c>
      <c r="AG7" s="25" t="s">
        <v>93</v>
      </c>
      <c r="AH7" s="52" t="s">
        <v>0</v>
      </c>
      <c r="AI7" s="52" t="s">
        <v>51</v>
      </c>
      <c r="AJ7" s="49" t="s">
        <v>43</v>
      </c>
      <c r="AK7" s="49" t="s">
        <v>53</v>
      </c>
      <c r="AM7" s="51" t="s">
        <v>49</v>
      </c>
      <c r="AN7" s="51" t="s">
        <v>99</v>
      </c>
      <c r="AO7" s="51" t="s">
        <v>108</v>
      </c>
      <c r="AP7" s="51" t="s">
        <v>93</v>
      </c>
      <c r="AQ7" s="52" t="s">
        <v>50</v>
      </c>
      <c r="AR7" s="52" t="s">
        <v>51</v>
      </c>
      <c r="AS7" s="49" t="s">
        <v>43</v>
      </c>
      <c r="AT7" s="53"/>
      <c r="AU7" s="51" t="s">
        <v>49</v>
      </c>
      <c r="AV7" s="51" t="s">
        <v>99</v>
      </c>
      <c r="AW7" s="51" t="s">
        <v>108</v>
      </c>
      <c r="AX7" s="51" t="s">
        <v>93</v>
      </c>
      <c r="AY7" s="54" t="s">
        <v>0</v>
      </c>
      <c r="AZ7" s="54" t="s">
        <v>51</v>
      </c>
      <c r="BA7" s="55" t="s">
        <v>43</v>
      </c>
      <c r="BB7" s="49" t="s">
        <v>53</v>
      </c>
      <c r="BC7" s="41"/>
      <c r="BD7" s="41"/>
      <c r="BE7" s="41"/>
      <c r="BF7" s="41"/>
    </row>
    <row r="8" spans="1:58" ht="14.5" x14ac:dyDescent="0.35">
      <c r="A8" s="56">
        <v>1531</v>
      </c>
      <c r="B8" s="57" t="s">
        <v>86</v>
      </c>
      <c r="C8" s="58">
        <f>'Opening balance'!H8</f>
        <v>1347208.5200000003</v>
      </c>
      <c r="D8" s="58">
        <f>'Guelph Hydro'!C8</f>
        <v>0</v>
      </c>
      <c r="E8" s="58">
        <f>Componentization!C8</f>
        <v>0</v>
      </c>
      <c r="F8" s="58">
        <f>SUM(C8:E8)</f>
        <v>1347208.5200000003</v>
      </c>
      <c r="G8" s="59">
        <v>6180.54</v>
      </c>
      <c r="H8" s="59">
        <v>0</v>
      </c>
      <c r="I8" s="60">
        <f>SUM(F8:H8)</f>
        <v>1353389.0600000003</v>
      </c>
      <c r="J8" s="53"/>
      <c r="K8" s="58">
        <f>'Opening balance'!O8</f>
        <v>-982809.94</v>
      </c>
      <c r="L8" s="58">
        <f>'Guelph Hydro'!D8</f>
        <v>0</v>
      </c>
      <c r="M8" s="58">
        <f>Componentization!D8</f>
        <v>653637.35999999987</v>
      </c>
      <c r="N8" s="58">
        <f>SUM(K8:M8)</f>
        <v>-329172.58000000007</v>
      </c>
      <c r="O8" s="59">
        <v>-90616.99</v>
      </c>
      <c r="P8" s="59">
        <v>0</v>
      </c>
      <c r="Q8" s="60">
        <f>SUM(N8:P8)</f>
        <v>-419789.57000000007</v>
      </c>
      <c r="R8" s="61">
        <f>I8+Q8</f>
        <v>933599.49000000022</v>
      </c>
      <c r="T8" s="56">
        <v>1531</v>
      </c>
      <c r="U8" s="57" t="s">
        <v>86</v>
      </c>
      <c r="V8" s="58">
        <v>1347208.5200000003</v>
      </c>
      <c r="W8" s="58">
        <v>0</v>
      </c>
      <c r="X8" s="58">
        <v>0</v>
      </c>
      <c r="Y8" s="58">
        <f>SUM(V8:X8)</f>
        <v>1347208.5200000003</v>
      </c>
      <c r="Z8" s="59">
        <v>6180.54</v>
      </c>
      <c r="AA8" s="59">
        <v>0</v>
      </c>
      <c r="AB8" s="60">
        <f>SUM(Y8:AA8)</f>
        <v>1353389.0600000003</v>
      </c>
      <c r="AC8" s="53"/>
      <c r="AD8" s="58">
        <v>-982809.94</v>
      </c>
      <c r="AE8" s="58">
        <v>0</v>
      </c>
      <c r="AF8" s="58">
        <v>653637.35999999987</v>
      </c>
      <c r="AG8" s="58">
        <f>SUM(AD8:AF8)</f>
        <v>-329172.58000000007</v>
      </c>
      <c r="AH8" s="59">
        <v>-90616.99</v>
      </c>
      <c r="AI8" s="59">
        <v>0</v>
      </c>
      <c r="AJ8" s="60">
        <f>SUM(AG8:AI8)</f>
        <v>-419789.57000000007</v>
      </c>
      <c r="AK8" s="61">
        <f>AB8+AJ8</f>
        <v>933599.49000000022</v>
      </c>
      <c r="AL8" s="41"/>
      <c r="AM8" s="58">
        <f>C8-V8</f>
        <v>0</v>
      </c>
      <c r="AN8" s="58">
        <f t="shared" ref="AN8:AS23" si="0">D8-W8</f>
        <v>0</v>
      </c>
      <c r="AO8" s="58">
        <f t="shared" si="0"/>
        <v>0</v>
      </c>
      <c r="AP8" s="58">
        <f t="shared" si="0"/>
        <v>0</v>
      </c>
      <c r="AQ8" s="58">
        <f t="shared" si="0"/>
        <v>0</v>
      </c>
      <c r="AR8" s="58">
        <f t="shared" si="0"/>
        <v>0</v>
      </c>
      <c r="AS8" s="58">
        <f t="shared" si="0"/>
        <v>0</v>
      </c>
      <c r="AT8" s="53"/>
      <c r="AU8" s="58">
        <f t="shared" ref="AU8:AU52" si="1">K8-AD8</f>
        <v>0</v>
      </c>
      <c r="AV8" s="58">
        <f t="shared" ref="AV8:AV52" si="2">L8-AE8</f>
        <v>0</v>
      </c>
      <c r="AW8" s="58">
        <f t="shared" ref="AW8:AW52" si="3">M8-AF8</f>
        <v>0</v>
      </c>
      <c r="AX8" s="58">
        <f t="shared" ref="AX8:AX52" si="4">N8-AG8</f>
        <v>0</v>
      </c>
      <c r="AY8" s="58">
        <f t="shared" ref="AY8:AY52" si="5">O8-AH8</f>
        <v>0</v>
      </c>
      <c r="AZ8" s="58">
        <f t="shared" ref="AZ8:AZ52" si="6">P8-AI8</f>
        <v>0</v>
      </c>
      <c r="BA8" s="58">
        <f t="shared" ref="BA8:BA52" si="7">Q8-AJ8</f>
        <v>0</v>
      </c>
      <c r="BB8" s="58">
        <f t="shared" ref="BB8:BB52" si="8">R8-AK8</f>
        <v>0</v>
      </c>
      <c r="BC8" s="41"/>
      <c r="BD8" s="41"/>
      <c r="BE8" s="41"/>
      <c r="BF8" s="41"/>
    </row>
    <row r="9" spans="1:58" ht="15" customHeight="1" x14ac:dyDescent="0.35">
      <c r="A9" s="56">
        <v>1609</v>
      </c>
      <c r="B9" s="57" t="s">
        <v>32</v>
      </c>
      <c r="C9" s="58">
        <f>'Opening balance'!H9</f>
        <v>104736131.46000001</v>
      </c>
      <c r="D9" s="58">
        <f>'Guelph Hydro'!C9</f>
        <v>0</v>
      </c>
      <c r="E9" s="58">
        <f>Componentization!C9</f>
        <v>-3177966.19</v>
      </c>
      <c r="F9" s="58">
        <f t="shared" ref="F9:F52" si="9">SUM(C9:E9)</f>
        <v>101558165.27000001</v>
      </c>
      <c r="G9" s="59">
        <v>-569523.68000000005</v>
      </c>
      <c r="H9" s="59">
        <v>0</v>
      </c>
      <c r="I9" s="60">
        <f t="shared" ref="I9:I52" si="10">SUM(F9:H9)</f>
        <v>100988641.59</v>
      </c>
      <c r="J9" s="53"/>
      <c r="K9" s="58">
        <f>'Opening balance'!O9</f>
        <v>-19164112.59</v>
      </c>
      <c r="L9" s="58">
        <f>'Guelph Hydro'!D9</f>
        <v>0</v>
      </c>
      <c r="M9" s="58">
        <f>Componentization!D9</f>
        <v>2565168.79</v>
      </c>
      <c r="N9" s="58">
        <f t="shared" ref="N9:N50" si="11">SUM(K9:M9)</f>
        <v>-16598943.800000001</v>
      </c>
      <c r="O9" s="59">
        <v>-3505654.17</v>
      </c>
      <c r="P9" s="59">
        <v>0</v>
      </c>
      <c r="Q9" s="60">
        <f t="shared" ref="Q9:Q50" si="12">SUM(N9:P9)</f>
        <v>-20104597.969999999</v>
      </c>
      <c r="R9" s="61">
        <f t="shared" ref="R9:R61" si="13">I9+Q9</f>
        <v>80884043.620000005</v>
      </c>
      <c r="T9" s="56">
        <v>1609</v>
      </c>
      <c r="U9" s="57" t="s">
        <v>32</v>
      </c>
      <c r="V9" s="58">
        <v>104736131.45999999</v>
      </c>
      <c r="W9" s="58">
        <v>0</v>
      </c>
      <c r="X9" s="58">
        <v>-3177966.1899999827</v>
      </c>
      <c r="Y9" s="58">
        <f t="shared" ref="Y9:Y52" si="14">SUM(V9:X9)</f>
        <v>101558165.27000001</v>
      </c>
      <c r="Z9" s="59">
        <v>-569523.68000000005</v>
      </c>
      <c r="AA9" s="59">
        <v>0</v>
      </c>
      <c r="AB9" s="60">
        <f t="shared" ref="AB9:AB52" si="15">SUM(Y9:AA9)</f>
        <v>100988641.59</v>
      </c>
      <c r="AC9" s="53"/>
      <c r="AD9" s="58">
        <v>-19164112.590000004</v>
      </c>
      <c r="AE9" s="58">
        <v>0</v>
      </c>
      <c r="AF9" s="58">
        <v>2565168.7800000031</v>
      </c>
      <c r="AG9" s="58">
        <f t="shared" ref="AG9:AG50" si="16">SUM(AD9:AF9)</f>
        <v>-16598943.810000001</v>
      </c>
      <c r="AH9" s="59">
        <v>-3505654.17</v>
      </c>
      <c r="AI9" s="59">
        <v>0</v>
      </c>
      <c r="AJ9" s="60">
        <f t="shared" ref="AJ9:AJ50" si="17">SUM(AG9:AI9)</f>
        <v>-20104597.98</v>
      </c>
      <c r="AK9" s="61">
        <f t="shared" ref="AK9:AK61" si="18">AB9+AJ9</f>
        <v>80884043.609999999</v>
      </c>
      <c r="AL9" s="41"/>
      <c r="AM9" s="58">
        <f t="shared" ref="AM9:AM52" si="19">C9-V9</f>
        <v>0</v>
      </c>
      <c r="AN9" s="58">
        <f t="shared" ref="AN9:AS52" si="20">D9-W9</f>
        <v>0</v>
      </c>
      <c r="AO9" s="58">
        <f t="shared" si="0"/>
        <v>-1.7229467630386353E-8</v>
      </c>
      <c r="AP9" s="58">
        <f t="shared" si="0"/>
        <v>0</v>
      </c>
      <c r="AQ9" s="58">
        <f t="shared" si="0"/>
        <v>0</v>
      </c>
      <c r="AR9" s="58">
        <f t="shared" si="0"/>
        <v>0</v>
      </c>
      <c r="AS9" s="58">
        <f t="shared" si="0"/>
        <v>0</v>
      </c>
      <c r="AT9" s="53"/>
      <c r="AU9" s="58">
        <f t="shared" si="1"/>
        <v>0</v>
      </c>
      <c r="AV9" s="58">
        <f t="shared" si="2"/>
        <v>0</v>
      </c>
      <c r="AW9" s="58">
        <f t="shared" si="3"/>
        <v>9.9999969825148582E-3</v>
      </c>
      <c r="AX9" s="58">
        <f t="shared" si="4"/>
        <v>9.9999997764825821E-3</v>
      </c>
      <c r="AY9" s="58">
        <f t="shared" si="5"/>
        <v>0</v>
      </c>
      <c r="AZ9" s="58">
        <f t="shared" si="6"/>
        <v>0</v>
      </c>
      <c r="BA9" s="58">
        <f t="shared" si="7"/>
        <v>1.0000001639127731E-2</v>
      </c>
      <c r="BB9" s="58">
        <f t="shared" si="8"/>
        <v>1.000000536441803E-2</v>
      </c>
      <c r="BC9" s="41"/>
      <c r="BD9" s="41"/>
      <c r="BE9" s="41"/>
      <c r="BF9" s="41"/>
    </row>
    <row r="10" spans="1:58" ht="23.15" customHeight="1" x14ac:dyDescent="0.35">
      <c r="A10" s="56">
        <v>1611</v>
      </c>
      <c r="B10" s="57" t="s">
        <v>54</v>
      </c>
      <c r="C10" s="58">
        <f>'Opening balance'!H10</f>
        <v>151973862.45999998</v>
      </c>
      <c r="D10" s="58">
        <f>'Guelph Hydro'!C10</f>
        <v>1433300.4521074381</v>
      </c>
      <c r="E10" s="58">
        <f>Componentization!C10</f>
        <v>3177966.19</v>
      </c>
      <c r="F10" s="58">
        <f t="shared" si="9"/>
        <v>156585129.10210741</v>
      </c>
      <c r="G10" s="59">
        <v>42061323.150000013</v>
      </c>
      <c r="H10" s="59">
        <v>-26093693.420000002</v>
      </c>
      <c r="I10" s="60">
        <f t="shared" si="10"/>
        <v>172552758.83210742</v>
      </c>
      <c r="J10" s="62"/>
      <c r="K10" s="58">
        <f>'Opening balance'!O10</f>
        <v>-75866432.879999995</v>
      </c>
      <c r="L10" s="58">
        <f>'Guelph Hydro'!D10</f>
        <v>-1081608.452975207</v>
      </c>
      <c r="M10" s="58">
        <f>Componentization!D10</f>
        <v>-2579194.7400000067</v>
      </c>
      <c r="N10" s="58">
        <f t="shared" si="11"/>
        <v>-79527236.072975218</v>
      </c>
      <c r="O10" s="59">
        <v>-15668189.959000003</v>
      </c>
      <c r="P10" s="59">
        <v>26093693.420000002</v>
      </c>
      <c r="Q10" s="60">
        <f t="shared" si="12"/>
        <v>-69101732.611975223</v>
      </c>
      <c r="R10" s="61">
        <f t="shared" si="13"/>
        <v>103451026.2201322</v>
      </c>
      <c r="T10" s="56">
        <v>1611</v>
      </c>
      <c r="U10" s="57" t="s">
        <v>54</v>
      </c>
      <c r="V10" s="58">
        <v>151973862.45999998</v>
      </c>
      <c r="W10" s="58">
        <v>1433300.4521074381</v>
      </c>
      <c r="X10" s="58">
        <v>3177966.1899999976</v>
      </c>
      <c r="Y10" s="58">
        <f t="shared" si="14"/>
        <v>156585129.10210741</v>
      </c>
      <c r="Z10" s="59">
        <v>42061323.150000013</v>
      </c>
      <c r="AA10" s="59">
        <v>-26093693.420000002</v>
      </c>
      <c r="AB10" s="60">
        <f t="shared" si="15"/>
        <v>172552758.83210742</v>
      </c>
      <c r="AC10" s="62"/>
      <c r="AD10" s="58">
        <v>-75866432.879999995</v>
      </c>
      <c r="AE10" s="58">
        <v>-1081608.452975207</v>
      </c>
      <c r="AF10" s="58">
        <v>-2579194.7400000067</v>
      </c>
      <c r="AG10" s="58">
        <f t="shared" si="16"/>
        <v>-79527236.072975218</v>
      </c>
      <c r="AH10" s="59">
        <v>-15668189.959000003</v>
      </c>
      <c r="AI10" s="59">
        <v>26093693.420000002</v>
      </c>
      <c r="AJ10" s="60">
        <f t="shared" si="17"/>
        <v>-69101732.611975223</v>
      </c>
      <c r="AK10" s="61">
        <f t="shared" si="18"/>
        <v>103451026.2201322</v>
      </c>
      <c r="AL10" s="41"/>
      <c r="AM10" s="58">
        <f t="shared" si="19"/>
        <v>0</v>
      </c>
      <c r="AN10" s="58">
        <f t="shared" si="20"/>
        <v>0</v>
      </c>
      <c r="AO10" s="58">
        <f t="shared" si="0"/>
        <v>0</v>
      </c>
      <c r="AP10" s="58">
        <f t="shared" si="0"/>
        <v>0</v>
      </c>
      <c r="AQ10" s="58">
        <f t="shared" si="0"/>
        <v>0</v>
      </c>
      <c r="AR10" s="58">
        <f t="shared" si="0"/>
        <v>0</v>
      </c>
      <c r="AS10" s="58">
        <f t="shared" si="0"/>
        <v>0</v>
      </c>
      <c r="AT10" s="53"/>
      <c r="AU10" s="58">
        <f t="shared" si="1"/>
        <v>0</v>
      </c>
      <c r="AV10" s="58">
        <f t="shared" si="2"/>
        <v>0</v>
      </c>
      <c r="AW10" s="58">
        <f t="shared" si="3"/>
        <v>0</v>
      </c>
      <c r="AX10" s="58">
        <f t="shared" si="4"/>
        <v>0</v>
      </c>
      <c r="AY10" s="58">
        <f t="shared" si="5"/>
        <v>0</v>
      </c>
      <c r="AZ10" s="58">
        <f t="shared" si="6"/>
        <v>0</v>
      </c>
      <c r="BA10" s="58">
        <f t="shared" si="7"/>
        <v>0</v>
      </c>
      <c r="BB10" s="58">
        <f t="shared" si="8"/>
        <v>0</v>
      </c>
      <c r="BC10" s="41"/>
      <c r="BD10" s="41"/>
      <c r="BE10" s="41"/>
      <c r="BF10" s="41"/>
    </row>
    <row r="11" spans="1:58" ht="15" customHeight="1" x14ac:dyDescent="0.35">
      <c r="A11" s="56">
        <v>1612</v>
      </c>
      <c r="B11" s="57" t="s">
        <v>55</v>
      </c>
      <c r="C11" s="58">
        <f>'Opening balance'!H11</f>
        <v>3379733.67</v>
      </c>
      <c r="D11" s="58">
        <f>'Guelph Hydro'!C11</f>
        <v>0</v>
      </c>
      <c r="E11" s="58">
        <f>Componentization!C11</f>
        <v>0</v>
      </c>
      <c r="F11" s="58">
        <f t="shared" si="9"/>
        <v>3379733.67</v>
      </c>
      <c r="G11" s="59">
        <v>43928.57</v>
      </c>
      <c r="H11" s="59">
        <v>0</v>
      </c>
      <c r="I11" s="60">
        <f t="shared" si="10"/>
        <v>3423662.2399999998</v>
      </c>
      <c r="J11" s="62"/>
      <c r="K11" s="58">
        <f>'Opening balance'!O11</f>
        <v>0</v>
      </c>
      <c r="L11" s="58">
        <f>'Guelph Hydro'!D11</f>
        <v>0</v>
      </c>
      <c r="M11" s="58">
        <f>Componentization!D11</f>
        <v>0</v>
      </c>
      <c r="N11" s="58">
        <f t="shared" si="11"/>
        <v>0</v>
      </c>
      <c r="O11" s="59">
        <v>0</v>
      </c>
      <c r="P11" s="59">
        <v>0</v>
      </c>
      <c r="Q11" s="60">
        <f t="shared" si="12"/>
        <v>0</v>
      </c>
      <c r="R11" s="61">
        <f t="shared" si="13"/>
        <v>3423662.2399999998</v>
      </c>
      <c r="T11" s="56">
        <v>1612</v>
      </c>
      <c r="U11" s="57" t="s">
        <v>55</v>
      </c>
      <c r="V11" s="58">
        <v>3379733.67</v>
      </c>
      <c r="W11" s="58">
        <v>0</v>
      </c>
      <c r="X11" s="58">
        <v>0</v>
      </c>
      <c r="Y11" s="58">
        <f t="shared" si="14"/>
        <v>3379733.67</v>
      </c>
      <c r="Z11" s="59">
        <v>43928.57</v>
      </c>
      <c r="AA11" s="59">
        <v>0</v>
      </c>
      <c r="AB11" s="60">
        <f t="shared" si="15"/>
        <v>3423662.2399999998</v>
      </c>
      <c r="AC11" s="62"/>
      <c r="AD11" s="58">
        <v>0</v>
      </c>
      <c r="AE11" s="58">
        <v>0</v>
      </c>
      <c r="AF11" s="58">
        <v>0</v>
      </c>
      <c r="AG11" s="58">
        <f t="shared" si="16"/>
        <v>0</v>
      </c>
      <c r="AH11" s="59">
        <v>0</v>
      </c>
      <c r="AI11" s="59">
        <v>0</v>
      </c>
      <c r="AJ11" s="60">
        <f t="shared" si="17"/>
        <v>0</v>
      </c>
      <c r="AK11" s="61">
        <f t="shared" si="18"/>
        <v>3423662.2399999998</v>
      </c>
      <c r="AL11" s="41"/>
      <c r="AM11" s="58">
        <f t="shared" si="19"/>
        <v>0</v>
      </c>
      <c r="AN11" s="58">
        <f t="shared" si="20"/>
        <v>0</v>
      </c>
      <c r="AO11" s="58">
        <f t="shared" si="0"/>
        <v>0</v>
      </c>
      <c r="AP11" s="58">
        <f t="shared" si="0"/>
        <v>0</v>
      </c>
      <c r="AQ11" s="58">
        <f t="shared" si="0"/>
        <v>0</v>
      </c>
      <c r="AR11" s="58">
        <f t="shared" si="0"/>
        <v>0</v>
      </c>
      <c r="AS11" s="58">
        <f t="shared" si="0"/>
        <v>0</v>
      </c>
      <c r="AT11" s="62"/>
      <c r="AU11" s="58">
        <f t="shared" si="1"/>
        <v>0</v>
      </c>
      <c r="AV11" s="58">
        <f t="shared" si="2"/>
        <v>0</v>
      </c>
      <c r="AW11" s="58">
        <f t="shared" si="3"/>
        <v>0</v>
      </c>
      <c r="AX11" s="58">
        <f t="shared" si="4"/>
        <v>0</v>
      </c>
      <c r="AY11" s="58">
        <f t="shared" si="5"/>
        <v>0</v>
      </c>
      <c r="AZ11" s="58">
        <f t="shared" si="6"/>
        <v>0</v>
      </c>
      <c r="BA11" s="58">
        <f t="shared" si="7"/>
        <v>0</v>
      </c>
      <c r="BB11" s="58">
        <f t="shared" si="8"/>
        <v>0</v>
      </c>
      <c r="BC11" s="41"/>
      <c r="BD11" s="41"/>
      <c r="BE11" s="41"/>
      <c r="BF11" s="41"/>
    </row>
    <row r="12" spans="1:58" ht="15" customHeight="1" x14ac:dyDescent="0.35">
      <c r="A12" s="56">
        <v>1805</v>
      </c>
      <c r="B12" s="57" t="s">
        <v>9</v>
      </c>
      <c r="C12" s="58">
        <f>'Opening balance'!H12</f>
        <v>43504379.409999996</v>
      </c>
      <c r="D12" s="58">
        <f>'Guelph Hydro'!C12</f>
        <v>4379382.8</v>
      </c>
      <c r="E12" s="58">
        <f>Componentization!C12</f>
        <v>0</v>
      </c>
      <c r="F12" s="58">
        <f t="shared" si="9"/>
        <v>47883762.209999993</v>
      </c>
      <c r="G12" s="59">
        <v>303850.65999999997</v>
      </c>
      <c r="H12" s="59">
        <v>-7705362.7599999998</v>
      </c>
      <c r="I12" s="60">
        <f t="shared" si="10"/>
        <v>40482250.109999992</v>
      </c>
      <c r="J12" s="62"/>
      <c r="K12" s="58">
        <f>'Opening balance'!O12</f>
        <v>0</v>
      </c>
      <c r="L12" s="58">
        <f>'Guelph Hydro'!D12</f>
        <v>0</v>
      </c>
      <c r="M12" s="58">
        <f>Componentization!D12</f>
        <v>0</v>
      </c>
      <c r="N12" s="58">
        <f t="shared" si="11"/>
        <v>0</v>
      </c>
      <c r="O12" s="59">
        <v>0</v>
      </c>
      <c r="P12" s="59">
        <v>0</v>
      </c>
      <c r="Q12" s="60">
        <f t="shared" si="12"/>
        <v>0</v>
      </c>
      <c r="R12" s="61">
        <f t="shared" si="13"/>
        <v>40482250.109999992</v>
      </c>
      <c r="T12" s="56">
        <v>1805</v>
      </c>
      <c r="U12" s="57" t="s">
        <v>9</v>
      </c>
      <c r="V12" s="58">
        <v>43504379.410000004</v>
      </c>
      <c r="W12" s="58">
        <v>4379382.8</v>
      </c>
      <c r="X12" s="58">
        <v>0</v>
      </c>
      <c r="Y12" s="58">
        <f t="shared" si="14"/>
        <v>47883762.210000001</v>
      </c>
      <c r="Z12" s="59">
        <v>303850.65999999997</v>
      </c>
      <c r="AA12" s="59">
        <v>-7705362.7599999998</v>
      </c>
      <c r="AB12" s="60">
        <f t="shared" si="15"/>
        <v>40482250.109999999</v>
      </c>
      <c r="AC12" s="62"/>
      <c r="AD12" s="58">
        <v>0</v>
      </c>
      <c r="AE12" s="58">
        <v>0</v>
      </c>
      <c r="AF12" s="58">
        <v>0</v>
      </c>
      <c r="AG12" s="58">
        <f t="shared" si="16"/>
        <v>0</v>
      </c>
      <c r="AH12" s="59">
        <v>0</v>
      </c>
      <c r="AI12" s="59">
        <v>0</v>
      </c>
      <c r="AJ12" s="60">
        <f t="shared" si="17"/>
        <v>0</v>
      </c>
      <c r="AK12" s="61">
        <f t="shared" si="18"/>
        <v>40482250.109999999</v>
      </c>
      <c r="AL12" s="41"/>
      <c r="AM12" s="58">
        <f t="shared" si="19"/>
        <v>0</v>
      </c>
      <c r="AN12" s="58">
        <f t="shared" si="20"/>
        <v>0</v>
      </c>
      <c r="AO12" s="58">
        <f t="shared" si="0"/>
        <v>0</v>
      </c>
      <c r="AP12" s="58">
        <f t="shared" si="0"/>
        <v>0</v>
      </c>
      <c r="AQ12" s="58">
        <f t="shared" si="0"/>
        <v>0</v>
      </c>
      <c r="AR12" s="58">
        <f t="shared" si="0"/>
        <v>0</v>
      </c>
      <c r="AS12" s="58">
        <f t="shared" si="0"/>
        <v>0</v>
      </c>
      <c r="AT12" s="62"/>
      <c r="AU12" s="58">
        <f t="shared" si="1"/>
        <v>0</v>
      </c>
      <c r="AV12" s="58">
        <f t="shared" si="2"/>
        <v>0</v>
      </c>
      <c r="AW12" s="58">
        <f t="shared" si="3"/>
        <v>0</v>
      </c>
      <c r="AX12" s="58">
        <f t="shared" si="4"/>
        <v>0</v>
      </c>
      <c r="AY12" s="58">
        <f t="shared" si="5"/>
        <v>0</v>
      </c>
      <c r="AZ12" s="58">
        <f t="shared" si="6"/>
        <v>0</v>
      </c>
      <c r="BA12" s="58">
        <f t="shared" si="7"/>
        <v>0</v>
      </c>
      <c r="BB12" s="58">
        <f t="shared" si="8"/>
        <v>0</v>
      </c>
      <c r="BC12" s="41"/>
      <c r="BD12" s="41"/>
      <c r="BE12" s="41"/>
      <c r="BF12" s="41"/>
    </row>
    <row r="13" spans="1:58" ht="15" customHeight="1" x14ac:dyDescent="0.35">
      <c r="A13" s="56">
        <v>1808</v>
      </c>
      <c r="B13" s="57" t="s">
        <v>42</v>
      </c>
      <c r="C13" s="58">
        <f>'Opening balance'!H13</f>
        <v>79778775.459999993</v>
      </c>
      <c r="D13" s="58">
        <f>'Guelph Hydro'!C13</f>
        <v>17602444.445</v>
      </c>
      <c r="E13" s="58">
        <f>Componentization!C13</f>
        <v>-51291696.780000001</v>
      </c>
      <c r="F13" s="58">
        <f t="shared" si="9"/>
        <v>46089523.125</v>
      </c>
      <c r="G13" s="59">
        <v>2401388.7600000002</v>
      </c>
      <c r="H13" s="59">
        <v>0</v>
      </c>
      <c r="I13" s="60">
        <f t="shared" si="10"/>
        <v>48490911.884999998</v>
      </c>
      <c r="J13" s="62"/>
      <c r="K13" s="58">
        <f>'Opening balance'!O13</f>
        <v>-15751823.109999999</v>
      </c>
      <c r="L13" s="58">
        <f>'Guelph Hydro'!D13</f>
        <v>-5618903.3357915832</v>
      </c>
      <c r="M13" s="58">
        <f>Componentization!D13</f>
        <v>10308494.710000008</v>
      </c>
      <c r="N13" s="58">
        <f t="shared" si="11"/>
        <v>-11062231.735791575</v>
      </c>
      <c r="O13" s="59">
        <v>-1694863.6713270629</v>
      </c>
      <c r="P13" s="59">
        <v>0</v>
      </c>
      <c r="Q13" s="60">
        <f t="shared" si="12"/>
        <v>-12757095.407118637</v>
      </c>
      <c r="R13" s="61">
        <f t="shared" si="13"/>
        <v>35733816.477881357</v>
      </c>
      <c r="T13" s="56">
        <v>1808</v>
      </c>
      <c r="U13" s="57" t="s">
        <v>42</v>
      </c>
      <c r="V13" s="58">
        <v>79778775.25999999</v>
      </c>
      <c r="W13" s="58">
        <v>17602444.445</v>
      </c>
      <c r="X13" s="58">
        <v>-51291696.569999985</v>
      </c>
      <c r="Y13" s="58">
        <f t="shared" si="14"/>
        <v>46089523.134999998</v>
      </c>
      <c r="Z13" s="59">
        <v>2401388.7600000002</v>
      </c>
      <c r="AA13" s="59">
        <v>0</v>
      </c>
      <c r="AB13" s="60">
        <f t="shared" si="15"/>
        <v>48490911.894999996</v>
      </c>
      <c r="AC13" s="62"/>
      <c r="AD13" s="58">
        <v>-15751823.110000001</v>
      </c>
      <c r="AE13" s="58">
        <v>-5618903.3357915832</v>
      </c>
      <c r="AF13" s="58">
        <v>10308494.710000001</v>
      </c>
      <c r="AG13" s="58">
        <f t="shared" si="16"/>
        <v>-11062231.735791583</v>
      </c>
      <c r="AH13" s="59">
        <v>-1694863.6713270629</v>
      </c>
      <c r="AI13" s="59">
        <v>0</v>
      </c>
      <c r="AJ13" s="60">
        <f t="shared" si="17"/>
        <v>-12757095.407118645</v>
      </c>
      <c r="AK13" s="61">
        <f t="shared" si="18"/>
        <v>35733816.487881348</v>
      </c>
      <c r="AL13" s="41"/>
      <c r="AM13" s="58">
        <f t="shared" si="19"/>
        <v>0.20000000298023224</v>
      </c>
      <c r="AN13" s="58">
        <f t="shared" si="20"/>
        <v>0</v>
      </c>
      <c r="AO13" s="58">
        <f t="shared" si="0"/>
        <v>-0.21000001579523087</v>
      </c>
      <c r="AP13" s="58">
        <f t="shared" si="0"/>
        <v>-9.9999979138374329E-3</v>
      </c>
      <c r="AQ13" s="58">
        <f t="shared" si="0"/>
        <v>0</v>
      </c>
      <c r="AR13" s="58">
        <f t="shared" si="0"/>
        <v>0</v>
      </c>
      <c r="AS13" s="58">
        <f t="shared" si="0"/>
        <v>-9.9999979138374329E-3</v>
      </c>
      <c r="AT13" s="62"/>
      <c r="AU13" s="58">
        <f t="shared" si="1"/>
        <v>0</v>
      </c>
      <c r="AV13" s="58">
        <f t="shared" si="2"/>
        <v>0</v>
      </c>
      <c r="AW13" s="58">
        <f t="shared" si="3"/>
        <v>0</v>
      </c>
      <c r="AX13" s="58">
        <f t="shared" si="4"/>
        <v>0</v>
      </c>
      <c r="AY13" s="58">
        <f t="shared" si="5"/>
        <v>0</v>
      </c>
      <c r="AZ13" s="58">
        <f t="shared" si="6"/>
        <v>0</v>
      </c>
      <c r="BA13" s="58">
        <f t="shared" si="7"/>
        <v>0</v>
      </c>
      <c r="BB13" s="58">
        <f t="shared" si="8"/>
        <v>-9.9999904632568359E-3</v>
      </c>
      <c r="BC13" s="41"/>
      <c r="BD13" s="41"/>
      <c r="BE13" s="41"/>
      <c r="BF13" s="41"/>
    </row>
    <row r="14" spans="1:58" ht="15" customHeight="1" x14ac:dyDescent="0.35">
      <c r="A14" s="56">
        <v>1810</v>
      </c>
      <c r="B14" s="57" t="s">
        <v>7</v>
      </c>
      <c r="C14" s="58">
        <f>'Opening balance'!H14</f>
        <v>10620682.01</v>
      </c>
      <c r="D14" s="58">
        <f>'Guelph Hydro'!C14</f>
        <v>0</v>
      </c>
      <c r="E14" s="58">
        <f>Componentization!C14</f>
        <v>-10620682</v>
      </c>
      <c r="F14" s="58">
        <f t="shared" si="9"/>
        <v>9.9999997764825821E-3</v>
      </c>
      <c r="G14" s="59">
        <v>0</v>
      </c>
      <c r="H14" s="59">
        <v>0</v>
      </c>
      <c r="I14" s="60">
        <f t="shared" si="10"/>
        <v>9.9999997764825821E-3</v>
      </c>
      <c r="J14" s="62"/>
      <c r="K14" s="58">
        <f>'Opening balance'!O14</f>
        <v>-0.01</v>
      </c>
      <c r="L14" s="58">
        <f>'Guelph Hydro'!D14</f>
        <v>0</v>
      </c>
      <c r="M14" s="58">
        <f>Componentization!D14</f>
        <v>0</v>
      </c>
      <c r="N14" s="58">
        <f t="shared" si="11"/>
        <v>-0.01</v>
      </c>
      <c r="O14" s="59">
        <v>0</v>
      </c>
      <c r="P14" s="59">
        <v>0</v>
      </c>
      <c r="Q14" s="60">
        <f t="shared" si="12"/>
        <v>-0.01</v>
      </c>
      <c r="R14" s="61">
        <f t="shared" si="13"/>
        <v>-2.2351741811588166E-10</v>
      </c>
      <c r="T14" s="56">
        <v>1810</v>
      </c>
      <c r="U14" s="57" t="s">
        <v>7</v>
      </c>
      <c r="V14" s="58">
        <v>10620682.01</v>
      </c>
      <c r="W14" s="58">
        <v>0</v>
      </c>
      <c r="X14" s="58">
        <v>-10620682.01</v>
      </c>
      <c r="Y14" s="58">
        <f t="shared" si="14"/>
        <v>0</v>
      </c>
      <c r="Z14" s="59">
        <v>0</v>
      </c>
      <c r="AA14" s="59">
        <v>0</v>
      </c>
      <c r="AB14" s="60">
        <f t="shared" si="15"/>
        <v>0</v>
      </c>
      <c r="AC14" s="62"/>
      <c r="AD14" s="58">
        <v>-0.01</v>
      </c>
      <c r="AE14" s="58">
        <v>0</v>
      </c>
      <c r="AF14" s="58">
        <v>0.01</v>
      </c>
      <c r="AG14" s="58">
        <f t="shared" si="16"/>
        <v>0</v>
      </c>
      <c r="AH14" s="59">
        <v>0</v>
      </c>
      <c r="AI14" s="59">
        <v>0</v>
      </c>
      <c r="AJ14" s="60">
        <f t="shared" si="17"/>
        <v>0</v>
      </c>
      <c r="AK14" s="61">
        <f t="shared" si="18"/>
        <v>0</v>
      </c>
      <c r="AL14" s="41"/>
      <c r="AM14" s="58">
        <f t="shared" si="19"/>
        <v>0</v>
      </c>
      <c r="AN14" s="58">
        <f t="shared" si="20"/>
        <v>0</v>
      </c>
      <c r="AO14" s="58">
        <f t="shared" si="0"/>
        <v>9.9999997764825821E-3</v>
      </c>
      <c r="AP14" s="58">
        <f t="shared" si="0"/>
        <v>9.9999997764825821E-3</v>
      </c>
      <c r="AQ14" s="58">
        <f t="shared" si="0"/>
        <v>0</v>
      </c>
      <c r="AR14" s="58">
        <f t="shared" si="0"/>
        <v>0</v>
      </c>
      <c r="AS14" s="58">
        <f t="shared" si="0"/>
        <v>9.9999997764825821E-3</v>
      </c>
      <c r="AT14" s="62"/>
      <c r="AU14" s="58">
        <f t="shared" si="1"/>
        <v>0</v>
      </c>
      <c r="AV14" s="58">
        <f t="shared" si="2"/>
        <v>0</v>
      </c>
      <c r="AW14" s="58">
        <f t="shared" si="3"/>
        <v>-0.01</v>
      </c>
      <c r="AX14" s="58">
        <f t="shared" si="4"/>
        <v>-0.01</v>
      </c>
      <c r="AY14" s="58">
        <f t="shared" si="5"/>
        <v>0</v>
      </c>
      <c r="AZ14" s="58">
        <f t="shared" si="6"/>
        <v>0</v>
      </c>
      <c r="BA14" s="58">
        <f t="shared" si="7"/>
        <v>-0.01</v>
      </c>
      <c r="BB14" s="58">
        <f t="shared" si="8"/>
        <v>-2.2351741811588166E-10</v>
      </c>
      <c r="BC14" s="41"/>
      <c r="BD14" s="41"/>
      <c r="BE14" s="41"/>
      <c r="BF14" s="41"/>
    </row>
    <row r="15" spans="1:58" ht="15" customHeight="1" x14ac:dyDescent="0.35">
      <c r="A15" s="56">
        <v>1815</v>
      </c>
      <c r="B15" s="57" t="s">
        <v>56</v>
      </c>
      <c r="C15" s="58">
        <f>'Opening balance'!H15</f>
        <v>148788943.91</v>
      </c>
      <c r="D15" s="58">
        <f>'Guelph Hydro'!C15</f>
        <v>19368887.969999995</v>
      </c>
      <c r="E15" s="58">
        <f>Componentization!C15</f>
        <v>-32442834.110000007</v>
      </c>
      <c r="F15" s="58">
        <f t="shared" si="9"/>
        <v>135714997.76999998</v>
      </c>
      <c r="G15" s="59">
        <v>1152334.4499999851</v>
      </c>
      <c r="H15" s="59">
        <v>0</v>
      </c>
      <c r="I15" s="60">
        <f t="shared" si="10"/>
        <v>136867332.21999997</v>
      </c>
      <c r="J15" s="62"/>
      <c r="K15" s="58">
        <f>'Opening balance'!O15</f>
        <v>-38240397.32599999</v>
      </c>
      <c r="L15" s="58">
        <f>'Guelph Hydro'!D15</f>
        <v>-4826718.759628864</v>
      </c>
      <c r="M15" s="58">
        <f>Componentization!D15</f>
        <v>8228941.650000006</v>
      </c>
      <c r="N15" s="58">
        <f t="shared" si="11"/>
        <v>-34838174.435628846</v>
      </c>
      <c r="O15" s="59">
        <v>-5113473.5055202972</v>
      </c>
      <c r="P15" s="59">
        <v>0</v>
      </c>
      <c r="Q15" s="60">
        <f t="shared" si="12"/>
        <v>-39951647.941149145</v>
      </c>
      <c r="R15" s="61">
        <f t="shared" si="13"/>
        <v>96915684.278850824</v>
      </c>
      <c r="T15" s="56">
        <v>1815</v>
      </c>
      <c r="U15" s="57" t="s">
        <v>56</v>
      </c>
      <c r="V15" s="58">
        <v>148788943.91000003</v>
      </c>
      <c r="W15" s="58">
        <v>19368887.969999995</v>
      </c>
      <c r="X15" s="58">
        <v>-32442834.110000014</v>
      </c>
      <c r="Y15" s="58">
        <f t="shared" si="14"/>
        <v>135714997.77000001</v>
      </c>
      <c r="Z15" s="59">
        <v>1152334.4499999851</v>
      </c>
      <c r="AA15" s="59">
        <v>0</v>
      </c>
      <c r="AB15" s="60">
        <f t="shared" si="15"/>
        <v>136867332.22</v>
      </c>
      <c r="AC15" s="62"/>
      <c r="AD15" s="58">
        <v>-38240397.319999993</v>
      </c>
      <c r="AE15" s="58">
        <v>-4826718.759628864</v>
      </c>
      <c r="AF15" s="58">
        <v>8228941.650000006</v>
      </c>
      <c r="AG15" s="58">
        <f t="shared" si="16"/>
        <v>-34838174.429628849</v>
      </c>
      <c r="AH15" s="59">
        <v>-5113473.5055202972</v>
      </c>
      <c r="AI15" s="59">
        <v>0</v>
      </c>
      <c r="AJ15" s="60">
        <f t="shared" si="17"/>
        <v>-39951647.935149148</v>
      </c>
      <c r="AK15" s="61">
        <f t="shared" si="18"/>
        <v>96915684.284850851</v>
      </c>
      <c r="AL15" s="41"/>
      <c r="AM15" s="58">
        <f t="shared" si="19"/>
        <v>0</v>
      </c>
      <c r="AN15" s="58">
        <f t="shared" si="20"/>
        <v>0</v>
      </c>
      <c r="AO15" s="58">
        <f t="shared" si="0"/>
        <v>0</v>
      </c>
      <c r="AP15" s="58">
        <f t="shared" si="0"/>
        <v>0</v>
      </c>
      <c r="AQ15" s="58">
        <f t="shared" si="0"/>
        <v>0</v>
      </c>
      <c r="AR15" s="58">
        <f t="shared" si="0"/>
        <v>0</v>
      </c>
      <c r="AS15" s="58">
        <f t="shared" si="0"/>
        <v>0</v>
      </c>
      <c r="AT15" s="62"/>
      <c r="AU15" s="58">
        <f t="shared" si="1"/>
        <v>-5.9999972581863403E-3</v>
      </c>
      <c r="AV15" s="58">
        <f t="shared" si="2"/>
        <v>0</v>
      </c>
      <c r="AW15" s="58">
        <f t="shared" si="3"/>
        <v>0</v>
      </c>
      <c r="AX15" s="58">
        <f t="shared" si="4"/>
        <v>-5.9999972581863403E-3</v>
      </c>
      <c r="AY15" s="58">
        <f t="shared" si="5"/>
        <v>0</v>
      </c>
      <c r="AZ15" s="58">
        <f t="shared" si="6"/>
        <v>0</v>
      </c>
      <c r="BA15" s="58">
        <f t="shared" si="7"/>
        <v>-5.9999972581863403E-3</v>
      </c>
      <c r="BB15" s="58">
        <f t="shared" si="8"/>
        <v>-6.000027060508728E-3</v>
      </c>
      <c r="BC15" s="41"/>
      <c r="BD15" s="41"/>
      <c r="BE15" s="41"/>
      <c r="BF15" s="41"/>
    </row>
    <row r="16" spans="1:58" ht="15" customHeight="1" x14ac:dyDescent="0.35">
      <c r="A16" s="56">
        <v>1820</v>
      </c>
      <c r="B16" s="57" t="s">
        <v>57</v>
      </c>
      <c r="C16" s="58">
        <f>'Opening balance'!H16</f>
        <v>148070679.25000003</v>
      </c>
      <c r="D16" s="58">
        <f>'Guelph Hydro'!C16</f>
        <v>4324393.99</v>
      </c>
      <c r="E16" s="58">
        <f>Componentization!C16</f>
        <v>2180998.1199999908</v>
      </c>
      <c r="F16" s="58">
        <f t="shared" si="9"/>
        <v>154576071.36000004</v>
      </c>
      <c r="G16" s="59">
        <v>4777476.41</v>
      </c>
      <c r="H16" s="59">
        <v>0</v>
      </c>
      <c r="I16" s="60">
        <f t="shared" si="10"/>
        <v>159353547.77000004</v>
      </c>
      <c r="J16" s="62"/>
      <c r="K16" s="58">
        <f>'Opening balance'!O16</f>
        <v>-30356194.469999999</v>
      </c>
      <c r="L16" s="58">
        <f>'Guelph Hydro'!D16</f>
        <v>-647543.73816800001</v>
      </c>
      <c r="M16" s="58">
        <f>Componentization!D16</f>
        <v>-740825.32000000216</v>
      </c>
      <c r="N16" s="58">
        <f t="shared" si="11"/>
        <v>-31744563.528168</v>
      </c>
      <c r="O16" s="59">
        <v>-4821094.533272556</v>
      </c>
      <c r="P16" s="59">
        <v>0</v>
      </c>
      <c r="Q16" s="60">
        <f t="shared" si="12"/>
        <v>-36565658.061440557</v>
      </c>
      <c r="R16" s="61">
        <f t="shared" si="13"/>
        <v>122787889.70855948</v>
      </c>
      <c r="T16" s="56">
        <v>1820</v>
      </c>
      <c r="U16" s="57" t="s">
        <v>57</v>
      </c>
      <c r="V16" s="58">
        <v>148070679.25000003</v>
      </c>
      <c r="W16" s="58">
        <v>4324393.99</v>
      </c>
      <c r="X16" s="58">
        <v>2180997.9499999583</v>
      </c>
      <c r="Y16" s="58">
        <f t="shared" si="14"/>
        <v>154576071.19</v>
      </c>
      <c r="Z16" s="59">
        <v>4777476.41</v>
      </c>
      <c r="AA16" s="59">
        <v>0</v>
      </c>
      <c r="AB16" s="60">
        <f t="shared" si="15"/>
        <v>159353547.59999999</v>
      </c>
      <c r="AC16" s="62"/>
      <c r="AD16" s="58">
        <v>-30356194.470000003</v>
      </c>
      <c r="AE16" s="58">
        <v>-647543.73816800001</v>
      </c>
      <c r="AF16" s="58">
        <v>-740825.3200000003</v>
      </c>
      <c r="AG16" s="58">
        <f t="shared" si="16"/>
        <v>-31744563.528168004</v>
      </c>
      <c r="AH16" s="59">
        <v>-4821094.533272556</v>
      </c>
      <c r="AI16" s="59">
        <v>0</v>
      </c>
      <c r="AJ16" s="60">
        <f t="shared" si="17"/>
        <v>-36565658.061440557</v>
      </c>
      <c r="AK16" s="61">
        <f t="shared" si="18"/>
        <v>122787889.53855944</v>
      </c>
      <c r="AL16" s="41"/>
      <c r="AM16" s="58">
        <f t="shared" si="19"/>
        <v>0</v>
      </c>
      <c r="AN16" s="58">
        <f t="shared" si="20"/>
        <v>0</v>
      </c>
      <c r="AO16" s="58">
        <f t="shared" si="0"/>
        <v>0.17000003252178431</v>
      </c>
      <c r="AP16" s="58">
        <f t="shared" si="0"/>
        <v>0.17000004649162292</v>
      </c>
      <c r="AQ16" s="58">
        <f t="shared" si="0"/>
        <v>0</v>
      </c>
      <c r="AR16" s="58">
        <f t="shared" si="0"/>
        <v>0</v>
      </c>
      <c r="AS16" s="58">
        <f t="shared" si="0"/>
        <v>0.17000004649162292</v>
      </c>
      <c r="AT16" s="62"/>
      <c r="AU16" s="58">
        <f t="shared" si="1"/>
        <v>0</v>
      </c>
      <c r="AV16" s="58">
        <f t="shared" si="2"/>
        <v>0</v>
      </c>
      <c r="AW16" s="58">
        <f t="shared" si="3"/>
        <v>-1.862645149230957E-9</v>
      </c>
      <c r="AX16" s="58">
        <f t="shared" si="4"/>
        <v>0</v>
      </c>
      <c r="AY16" s="58">
        <f t="shared" si="5"/>
        <v>0</v>
      </c>
      <c r="AZ16" s="58">
        <f t="shared" si="6"/>
        <v>0</v>
      </c>
      <c r="BA16" s="58">
        <f t="shared" si="7"/>
        <v>0</v>
      </c>
      <c r="BB16" s="58">
        <f t="shared" si="8"/>
        <v>0.17000004649162292</v>
      </c>
      <c r="BC16" s="41"/>
      <c r="BD16" s="41"/>
      <c r="BE16" s="41"/>
      <c r="BF16" s="41"/>
    </row>
    <row r="17" spans="1:58" ht="15" customHeight="1" x14ac:dyDescent="0.35">
      <c r="A17" s="56">
        <v>1830</v>
      </c>
      <c r="B17" s="57" t="s">
        <v>1</v>
      </c>
      <c r="C17" s="58">
        <f>'Opening balance'!H17</f>
        <v>512751277.41999781</v>
      </c>
      <c r="D17" s="58">
        <f>'Guelph Hydro'!C17</f>
        <v>28274255.869999997</v>
      </c>
      <c r="E17" s="58">
        <f>Componentization!C18</f>
        <v>-129080174.64553189</v>
      </c>
      <c r="F17" s="58">
        <f t="shared" si="9"/>
        <v>411945358.64446592</v>
      </c>
      <c r="G17" s="59">
        <v>73969637</v>
      </c>
      <c r="H17" s="59">
        <v>-1008161.88</v>
      </c>
      <c r="I17" s="60">
        <f t="shared" si="10"/>
        <v>484906833.76446593</v>
      </c>
      <c r="J17" s="62"/>
      <c r="K17" s="58">
        <f>'Opening balance'!O17</f>
        <v>-65411401.099999815</v>
      </c>
      <c r="L17" s="58">
        <f>'Guelph Hydro'!D17</f>
        <v>-4612677.193221583</v>
      </c>
      <c r="M17" s="58">
        <f>Componentization!D18</f>
        <v>18941762.199999735</v>
      </c>
      <c r="N17" s="58">
        <f t="shared" si="11"/>
        <v>-51082316.093221664</v>
      </c>
      <c r="O17" s="59">
        <v>-10297124.530229142</v>
      </c>
      <c r="P17" s="59">
        <v>162294.86000000002</v>
      </c>
      <c r="Q17" s="60">
        <f t="shared" si="12"/>
        <v>-61217145.763450809</v>
      </c>
      <c r="R17" s="61">
        <f t="shared" si="13"/>
        <v>423689688.00101513</v>
      </c>
      <c r="T17" s="56">
        <v>1830</v>
      </c>
      <c r="U17" s="57" t="s">
        <v>1</v>
      </c>
      <c r="V17" s="58">
        <v>512751277.41999781</v>
      </c>
      <c r="W17" s="58">
        <v>28274255.869999997</v>
      </c>
      <c r="X17" s="58">
        <v>-129080174.41999507</v>
      </c>
      <c r="Y17" s="58">
        <f t="shared" si="14"/>
        <v>411945358.87000275</v>
      </c>
      <c r="Z17" s="59">
        <v>73969637</v>
      </c>
      <c r="AA17" s="59">
        <v>-1008161.88</v>
      </c>
      <c r="AB17" s="60">
        <f t="shared" si="15"/>
        <v>484906833.99000275</v>
      </c>
      <c r="AC17" s="62"/>
      <c r="AD17" s="58">
        <v>-65411401.099999733</v>
      </c>
      <c r="AE17" s="58">
        <v>-4612677.193221583</v>
      </c>
      <c r="AF17" s="58">
        <v>18941762.199999735</v>
      </c>
      <c r="AG17" s="58">
        <f t="shared" si="16"/>
        <v>-51082316.093221575</v>
      </c>
      <c r="AH17" s="59">
        <v>-10297124.530229142</v>
      </c>
      <c r="AI17" s="59">
        <v>162294.86000000002</v>
      </c>
      <c r="AJ17" s="60">
        <f t="shared" si="17"/>
        <v>-61217145.763450719</v>
      </c>
      <c r="AK17" s="61">
        <f t="shared" si="18"/>
        <v>423689688.22655201</v>
      </c>
      <c r="AL17" s="41"/>
      <c r="AM17" s="58">
        <f t="shared" si="19"/>
        <v>0</v>
      </c>
      <c r="AN17" s="58">
        <f t="shared" si="20"/>
        <v>0</v>
      </c>
      <c r="AO17" s="58">
        <f t="shared" si="0"/>
        <v>-0.22553682327270508</v>
      </c>
      <c r="AP17" s="58">
        <f t="shared" si="0"/>
        <v>-0.22553682327270508</v>
      </c>
      <c r="AQ17" s="58">
        <f t="shared" si="0"/>
        <v>0</v>
      </c>
      <c r="AR17" s="58">
        <f t="shared" si="0"/>
        <v>0</v>
      </c>
      <c r="AS17" s="58">
        <f t="shared" si="0"/>
        <v>-0.22553682327270508</v>
      </c>
      <c r="AT17" s="62"/>
      <c r="AU17" s="58">
        <f t="shared" si="1"/>
        <v>-8.1956386566162109E-8</v>
      </c>
      <c r="AV17" s="58">
        <f t="shared" si="2"/>
        <v>0</v>
      </c>
      <c r="AW17" s="58">
        <f t="shared" si="3"/>
        <v>0</v>
      </c>
      <c r="AX17" s="58">
        <f t="shared" si="4"/>
        <v>-8.9406967163085938E-8</v>
      </c>
      <c r="AY17" s="58">
        <f t="shared" si="5"/>
        <v>0</v>
      </c>
      <c r="AZ17" s="58">
        <f t="shared" si="6"/>
        <v>0</v>
      </c>
      <c r="BA17" s="58">
        <f t="shared" si="7"/>
        <v>-8.9406967163085938E-8</v>
      </c>
      <c r="BB17" s="58">
        <f t="shared" si="8"/>
        <v>-0.22553688287734985</v>
      </c>
      <c r="BC17" s="41"/>
      <c r="BD17" s="41"/>
      <c r="BE17" s="41"/>
      <c r="BF17" s="41"/>
    </row>
    <row r="18" spans="1:58" ht="15" customHeight="1" x14ac:dyDescent="0.35">
      <c r="A18" s="56">
        <v>1835</v>
      </c>
      <c r="B18" s="57" t="s">
        <v>58</v>
      </c>
      <c r="C18" s="58">
        <f>'Opening balance'!H18</f>
        <v>335951487.21000034</v>
      </c>
      <c r="D18" s="58">
        <f>'Guelph Hydro'!C18</f>
        <v>18840096.969999999</v>
      </c>
      <c r="E18" s="58">
        <f>Componentization!C19</f>
        <v>25985244.018587686</v>
      </c>
      <c r="F18" s="58">
        <f t="shared" si="9"/>
        <v>380776828.19858801</v>
      </c>
      <c r="G18" s="59">
        <v>34587137.691412017</v>
      </c>
      <c r="H18" s="59">
        <v>-1031998.68</v>
      </c>
      <c r="I18" s="60">
        <f t="shared" si="10"/>
        <v>414331967.21000004</v>
      </c>
      <c r="J18" s="62"/>
      <c r="K18" s="58">
        <f>'Opening balance'!O18</f>
        <v>-41200369.350000031</v>
      </c>
      <c r="L18" s="58">
        <f>'Guelph Hydro'!D18</f>
        <v>-2906329.8104388211</v>
      </c>
      <c r="M18" s="58">
        <f>Componentization!D19</f>
        <v>-908214.60999997705</v>
      </c>
      <c r="N18" s="58">
        <f t="shared" si="11"/>
        <v>-45014913.770438828</v>
      </c>
      <c r="O18" s="59">
        <v>-9994072.0148122087</v>
      </c>
      <c r="P18" s="59">
        <v>224393.47999999701</v>
      </c>
      <c r="Q18" s="60">
        <f t="shared" si="12"/>
        <v>-54784592.30525104</v>
      </c>
      <c r="R18" s="61">
        <f t="shared" si="13"/>
        <v>359547374.90474898</v>
      </c>
      <c r="T18" s="56">
        <v>1835</v>
      </c>
      <c r="U18" s="57" t="s">
        <v>58</v>
      </c>
      <c r="V18" s="58">
        <v>335951487.21000034</v>
      </c>
      <c r="W18" s="58">
        <v>18840096.969999999</v>
      </c>
      <c r="X18" s="58">
        <v>25985243.57858777</v>
      </c>
      <c r="Y18" s="58">
        <f t="shared" si="14"/>
        <v>380776827.75858808</v>
      </c>
      <c r="Z18" s="59">
        <v>34587137.691412017</v>
      </c>
      <c r="AA18" s="59">
        <v>-1031998.68</v>
      </c>
      <c r="AB18" s="60">
        <f t="shared" si="15"/>
        <v>414331966.7700001</v>
      </c>
      <c r="AC18" s="62"/>
      <c r="AD18" s="58">
        <v>-41200369.350000024</v>
      </c>
      <c r="AE18" s="58">
        <v>-2906329.8104388211</v>
      </c>
      <c r="AF18" s="58">
        <v>-908214.60999997705</v>
      </c>
      <c r="AG18" s="58">
        <f t="shared" si="16"/>
        <v>-45014913.77043882</v>
      </c>
      <c r="AH18" s="59">
        <v>-9994072.0148122087</v>
      </c>
      <c r="AI18" s="59">
        <v>224393.47999999701</v>
      </c>
      <c r="AJ18" s="60">
        <f t="shared" si="17"/>
        <v>-54784592.305251032</v>
      </c>
      <c r="AK18" s="61">
        <f t="shared" si="18"/>
        <v>359547374.4647491</v>
      </c>
      <c r="AL18" s="88"/>
      <c r="AM18" s="58">
        <f t="shared" si="19"/>
        <v>0</v>
      </c>
      <c r="AN18" s="58">
        <f t="shared" si="20"/>
        <v>0</v>
      </c>
      <c r="AO18" s="58">
        <f t="shared" si="0"/>
        <v>0.43999991565942764</v>
      </c>
      <c r="AP18" s="58">
        <f t="shared" si="0"/>
        <v>0.43999993801116943</v>
      </c>
      <c r="AQ18" s="58">
        <f t="shared" si="0"/>
        <v>0</v>
      </c>
      <c r="AR18" s="58">
        <f t="shared" si="0"/>
        <v>0</v>
      </c>
      <c r="AS18" s="58">
        <f t="shared" si="0"/>
        <v>0.43999993801116943</v>
      </c>
      <c r="AT18" s="62"/>
      <c r="AU18" s="58">
        <f t="shared" si="1"/>
        <v>0</v>
      </c>
      <c r="AV18" s="58">
        <f t="shared" si="2"/>
        <v>0</v>
      </c>
      <c r="AW18" s="58">
        <f t="shared" si="3"/>
        <v>0</v>
      </c>
      <c r="AX18" s="58">
        <f t="shared" si="4"/>
        <v>0</v>
      </c>
      <c r="AY18" s="58">
        <f t="shared" si="5"/>
        <v>0</v>
      </c>
      <c r="AZ18" s="58">
        <f t="shared" si="6"/>
        <v>0</v>
      </c>
      <c r="BA18" s="58">
        <f t="shared" si="7"/>
        <v>0</v>
      </c>
      <c r="BB18" s="58">
        <f t="shared" si="8"/>
        <v>0.43999987840652466</v>
      </c>
      <c r="BC18" s="41"/>
      <c r="BD18" s="41"/>
      <c r="BE18" s="41"/>
      <c r="BF18" s="41"/>
    </row>
    <row r="19" spans="1:58" ht="15" customHeight="1" x14ac:dyDescent="0.35">
      <c r="A19" s="56">
        <v>1840</v>
      </c>
      <c r="B19" s="57" t="s">
        <v>27</v>
      </c>
      <c r="C19" s="58">
        <f>'Opening balance'!H19</f>
        <v>391156883.75</v>
      </c>
      <c r="D19" s="58">
        <f>'Guelph Hydro'!C19</f>
        <v>50521989.039999999</v>
      </c>
      <c r="E19" s="58">
        <f>Componentization!C20</f>
        <v>-33638921.495111488</v>
      </c>
      <c r="F19" s="58">
        <f t="shared" si="9"/>
        <v>408039951.29488856</v>
      </c>
      <c r="G19" s="59">
        <v>32302664.415111721</v>
      </c>
      <c r="H19" s="59">
        <v>24915.59</v>
      </c>
      <c r="I19" s="60">
        <f t="shared" si="10"/>
        <v>440367531.30000025</v>
      </c>
      <c r="J19" s="62"/>
      <c r="K19" s="58">
        <f>'Opening balance'!O19</f>
        <v>-51811280.310000002</v>
      </c>
      <c r="L19" s="58">
        <f>'Guelph Hydro'!D19</f>
        <v>-8467736.43095861</v>
      </c>
      <c r="M19" s="58">
        <f>Componentization!D20</f>
        <v>9938306.330000028</v>
      </c>
      <c r="N19" s="58">
        <f t="shared" si="11"/>
        <v>-50340710.410958588</v>
      </c>
      <c r="O19" s="59">
        <v>-8823740.9702994935</v>
      </c>
      <c r="P19" s="59">
        <v>-2056.63</v>
      </c>
      <c r="Q19" s="60">
        <f t="shared" si="12"/>
        <v>-59166508.011258088</v>
      </c>
      <c r="R19" s="61">
        <f t="shared" si="13"/>
        <v>381201023.28874218</v>
      </c>
      <c r="T19" s="56">
        <v>1840</v>
      </c>
      <c r="U19" s="57" t="s">
        <v>27</v>
      </c>
      <c r="V19" s="58">
        <v>391156883.75</v>
      </c>
      <c r="W19" s="58">
        <v>50521989.039999999</v>
      </c>
      <c r="X19" s="58">
        <v>-33638921.495111465</v>
      </c>
      <c r="Y19" s="58">
        <f t="shared" si="14"/>
        <v>408039951.29488856</v>
      </c>
      <c r="Z19" s="59">
        <v>32302664.415111721</v>
      </c>
      <c r="AA19" s="59">
        <v>24915.59</v>
      </c>
      <c r="AB19" s="60">
        <f t="shared" si="15"/>
        <v>440367531.30000025</v>
      </c>
      <c r="AC19" s="62"/>
      <c r="AD19" s="58">
        <v>-51811280.310000025</v>
      </c>
      <c r="AE19" s="58">
        <v>-8467736.43095861</v>
      </c>
      <c r="AF19" s="58">
        <v>9938306.330000028</v>
      </c>
      <c r="AG19" s="58">
        <f t="shared" si="16"/>
        <v>-50340710.410958603</v>
      </c>
      <c r="AH19" s="59">
        <v>-8823740.9702994935</v>
      </c>
      <c r="AI19" s="59">
        <v>-2056.63</v>
      </c>
      <c r="AJ19" s="60">
        <f t="shared" si="17"/>
        <v>-59166508.011258103</v>
      </c>
      <c r="AK19" s="61">
        <f t="shared" si="18"/>
        <v>381201023.28874213</v>
      </c>
      <c r="AL19" s="41"/>
      <c r="AM19" s="58">
        <f t="shared" si="19"/>
        <v>0</v>
      </c>
      <c r="AN19" s="58">
        <f t="shared" si="20"/>
        <v>0</v>
      </c>
      <c r="AO19" s="58">
        <f t="shared" si="0"/>
        <v>0</v>
      </c>
      <c r="AP19" s="58">
        <f t="shared" si="0"/>
        <v>0</v>
      </c>
      <c r="AQ19" s="58">
        <f t="shared" si="0"/>
        <v>0</v>
      </c>
      <c r="AR19" s="58">
        <f t="shared" si="0"/>
        <v>0</v>
      </c>
      <c r="AS19" s="58">
        <f t="shared" si="0"/>
        <v>0</v>
      </c>
      <c r="AT19" s="62"/>
      <c r="AU19" s="58">
        <f t="shared" si="1"/>
        <v>0</v>
      </c>
      <c r="AV19" s="58">
        <f t="shared" si="2"/>
        <v>0</v>
      </c>
      <c r="AW19" s="58">
        <f t="shared" si="3"/>
        <v>0</v>
      </c>
      <c r="AX19" s="58">
        <f t="shared" si="4"/>
        <v>0</v>
      </c>
      <c r="AY19" s="58">
        <f t="shared" si="5"/>
        <v>0</v>
      </c>
      <c r="AZ19" s="58">
        <f t="shared" si="6"/>
        <v>0</v>
      </c>
      <c r="BA19" s="58">
        <f t="shared" si="7"/>
        <v>0</v>
      </c>
      <c r="BB19" s="58">
        <f t="shared" si="8"/>
        <v>0</v>
      </c>
      <c r="BC19" s="41"/>
      <c r="BD19" s="41"/>
      <c r="BE19" s="41"/>
      <c r="BF19" s="41"/>
    </row>
    <row r="20" spans="1:58" ht="15" customHeight="1" x14ac:dyDescent="0.35">
      <c r="A20" s="56">
        <v>1845</v>
      </c>
      <c r="B20" s="57" t="s">
        <v>59</v>
      </c>
      <c r="C20" s="58">
        <f>'Opening balance'!H20</f>
        <v>990303628.3499999</v>
      </c>
      <c r="D20" s="58">
        <f>'Guelph Hydro'!C20</f>
        <v>42359714.449999996</v>
      </c>
      <c r="E20" s="58">
        <f>Componentization!C21</f>
        <v>-2800848.990066356</v>
      </c>
      <c r="F20" s="58">
        <f t="shared" si="9"/>
        <v>1029862493.8099335</v>
      </c>
      <c r="G20" s="59">
        <v>98420441.59006606</v>
      </c>
      <c r="H20" s="59">
        <v>-1353812.9</v>
      </c>
      <c r="I20" s="60">
        <f t="shared" si="10"/>
        <v>1126929122.4999995</v>
      </c>
      <c r="J20" s="62"/>
      <c r="K20" s="58">
        <f>'Opening balance'!O20</f>
        <v>-159470505.07907146</v>
      </c>
      <c r="L20" s="58">
        <f>'Guelph Hydro'!D20</f>
        <v>-10137515.58810075</v>
      </c>
      <c r="M20" s="58">
        <f>Componentization!D21</f>
        <v>-7861881.8985089371</v>
      </c>
      <c r="N20" s="58">
        <f t="shared" si="11"/>
        <v>-177469902.56568116</v>
      </c>
      <c r="O20" s="59">
        <v>-32511326.447011814</v>
      </c>
      <c r="P20" s="59">
        <v>312532.69000000006</v>
      </c>
      <c r="Q20" s="60">
        <f t="shared" si="12"/>
        <v>-209668696.32269299</v>
      </c>
      <c r="R20" s="61">
        <f t="shared" si="13"/>
        <v>917260426.17730653</v>
      </c>
      <c r="T20" s="56">
        <v>1845</v>
      </c>
      <c r="U20" s="57" t="s">
        <v>59</v>
      </c>
      <c r="V20" s="58">
        <v>990303627.91000009</v>
      </c>
      <c r="W20" s="58">
        <v>42359714.449999996</v>
      </c>
      <c r="X20" s="58">
        <v>-2800848.9900661707</v>
      </c>
      <c r="Y20" s="58">
        <f t="shared" si="14"/>
        <v>1029862493.369934</v>
      </c>
      <c r="Z20" s="59">
        <v>98420441.59006606</v>
      </c>
      <c r="AA20" s="59">
        <v>-1353812.9</v>
      </c>
      <c r="AB20" s="60">
        <f t="shared" si="15"/>
        <v>1126929122.0599999</v>
      </c>
      <c r="AC20" s="62"/>
      <c r="AD20" s="58">
        <v>-159470504.6790714</v>
      </c>
      <c r="AE20" s="58">
        <v>-10137515.58810075</v>
      </c>
      <c r="AF20" s="58">
        <v>-7861881.9009286463</v>
      </c>
      <c r="AG20" s="58">
        <f t="shared" si="16"/>
        <v>-177469902.1681008</v>
      </c>
      <c r="AH20" s="59">
        <v>-32511326.447011814</v>
      </c>
      <c r="AI20" s="59">
        <v>312532.69000000006</v>
      </c>
      <c r="AJ20" s="60">
        <f t="shared" si="17"/>
        <v>-209668695.92511261</v>
      </c>
      <c r="AK20" s="61">
        <f t="shared" si="18"/>
        <v>917260426.13488734</v>
      </c>
      <c r="AL20" s="41"/>
      <c r="AM20" s="58">
        <f t="shared" si="19"/>
        <v>0.43999981880187988</v>
      </c>
      <c r="AN20" s="58">
        <f t="shared" si="20"/>
        <v>0</v>
      </c>
      <c r="AO20" s="58">
        <f t="shared" si="0"/>
        <v>-1.8533319234848022E-7</v>
      </c>
      <c r="AP20" s="58">
        <f t="shared" si="0"/>
        <v>0.43999958038330078</v>
      </c>
      <c r="AQ20" s="58">
        <f t="shared" si="0"/>
        <v>0</v>
      </c>
      <c r="AR20" s="58">
        <f t="shared" si="0"/>
        <v>0</v>
      </c>
      <c r="AS20" s="58">
        <f t="shared" si="0"/>
        <v>0.43999958038330078</v>
      </c>
      <c r="AT20" s="62"/>
      <c r="AU20" s="58">
        <f t="shared" si="1"/>
        <v>-0.40000006556510925</v>
      </c>
      <c r="AV20" s="58">
        <f t="shared" si="2"/>
        <v>0</v>
      </c>
      <c r="AW20" s="58">
        <f t="shared" si="3"/>
        <v>2.4197092279791832E-3</v>
      </c>
      <c r="AX20" s="58">
        <f t="shared" si="4"/>
        <v>-0.3975803554058075</v>
      </c>
      <c r="AY20" s="58">
        <f t="shared" si="5"/>
        <v>0</v>
      </c>
      <c r="AZ20" s="58">
        <f t="shared" si="6"/>
        <v>0</v>
      </c>
      <c r="BA20" s="58">
        <f t="shared" si="7"/>
        <v>-0.39758038520812988</v>
      </c>
      <c r="BB20" s="58">
        <f t="shared" si="8"/>
        <v>4.2419195175170898E-2</v>
      </c>
      <c r="BC20" s="41"/>
      <c r="BD20" s="41"/>
      <c r="BE20" s="41"/>
      <c r="BF20" s="41"/>
    </row>
    <row r="21" spans="1:58" ht="15" customHeight="1" x14ac:dyDescent="0.35">
      <c r="A21" s="56">
        <v>1850</v>
      </c>
      <c r="B21" s="57" t="s">
        <v>28</v>
      </c>
      <c r="C21" s="58">
        <f>'Opening balance'!H21</f>
        <v>469889534.11000168</v>
      </c>
      <c r="D21" s="58">
        <f>'Guelph Hydro'!C21</f>
        <v>20146920.039999999</v>
      </c>
      <c r="E21" s="58">
        <f>Componentization!C22</f>
        <v>-46717949.490000002</v>
      </c>
      <c r="F21" s="58">
        <f t="shared" si="9"/>
        <v>443318504.6600017</v>
      </c>
      <c r="G21" s="59">
        <v>52970990.28999804</v>
      </c>
      <c r="H21" s="59">
        <v>-4128892.0700000003</v>
      </c>
      <c r="I21" s="60">
        <f t="shared" si="10"/>
        <v>492160602.87999976</v>
      </c>
      <c r="J21" s="62"/>
      <c r="K21" s="58">
        <f>'Opening balance'!O21</f>
        <v>-95671165.490000039</v>
      </c>
      <c r="L21" s="58">
        <f>'Guelph Hydro'!D21</f>
        <v>-4536393.0999999996</v>
      </c>
      <c r="M21" s="58">
        <f>Componentization!D22</f>
        <v>16750500.839999989</v>
      </c>
      <c r="N21" s="58">
        <f t="shared" si="11"/>
        <v>-83457057.750000045</v>
      </c>
      <c r="O21" s="59">
        <v>-14980935.795143137</v>
      </c>
      <c r="P21" s="59">
        <v>1137404.0199999989</v>
      </c>
      <c r="Q21" s="60">
        <f t="shared" si="12"/>
        <v>-97300589.525143191</v>
      </c>
      <c r="R21" s="61">
        <f t="shared" si="13"/>
        <v>394860013.35485655</v>
      </c>
      <c r="T21" s="56">
        <v>1850</v>
      </c>
      <c r="U21" s="57" t="s">
        <v>28</v>
      </c>
      <c r="V21" s="58">
        <v>469889534.11000174</v>
      </c>
      <c r="W21" s="58">
        <v>20146920.039999999</v>
      </c>
      <c r="X21" s="58">
        <v>-46717949.49000001</v>
      </c>
      <c r="Y21" s="58">
        <f t="shared" si="14"/>
        <v>443318504.66000175</v>
      </c>
      <c r="Z21" s="59">
        <v>52970990.28999804</v>
      </c>
      <c r="AA21" s="59">
        <v>-4128892.0700000003</v>
      </c>
      <c r="AB21" s="60">
        <f t="shared" si="15"/>
        <v>492160602.87999982</v>
      </c>
      <c r="AC21" s="62"/>
      <c r="AD21" s="58">
        <v>-95671165.490000039</v>
      </c>
      <c r="AE21" s="58">
        <v>-4536393.0999999996</v>
      </c>
      <c r="AF21" s="58">
        <v>16750500.839999989</v>
      </c>
      <c r="AG21" s="58">
        <f t="shared" si="16"/>
        <v>-83457057.750000045</v>
      </c>
      <c r="AH21" s="59">
        <v>-14980935.795143137</v>
      </c>
      <c r="AI21" s="59">
        <v>1137404.0199999989</v>
      </c>
      <c r="AJ21" s="60">
        <f t="shared" si="17"/>
        <v>-97300589.525143191</v>
      </c>
      <c r="AK21" s="61">
        <f t="shared" si="18"/>
        <v>394860013.35485661</v>
      </c>
      <c r="AL21" s="41"/>
      <c r="AM21" s="58">
        <f t="shared" si="19"/>
        <v>0</v>
      </c>
      <c r="AN21" s="58">
        <f t="shared" si="20"/>
        <v>0</v>
      </c>
      <c r="AO21" s="58">
        <f t="shared" si="0"/>
        <v>0</v>
      </c>
      <c r="AP21" s="58">
        <f t="shared" si="0"/>
        <v>0</v>
      </c>
      <c r="AQ21" s="58">
        <f t="shared" si="0"/>
        <v>0</v>
      </c>
      <c r="AR21" s="58">
        <f t="shared" si="0"/>
        <v>0</v>
      </c>
      <c r="AS21" s="58">
        <f t="shared" si="0"/>
        <v>0</v>
      </c>
      <c r="AT21" s="62"/>
      <c r="AU21" s="58">
        <f t="shared" si="1"/>
        <v>0</v>
      </c>
      <c r="AV21" s="58">
        <f t="shared" si="2"/>
        <v>0</v>
      </c>
      <c r="AW21" s="58">
        <f t="shared" si="3"/>
        <v>0</v>
      </c>
      <c r="AX21" s="58">
        <f t="shared" si="4"/>
        <v>0</v>
      </c>
      <c r="AY21" s="58">
        <f t="shared" si="5"/>
        <v>0</v>
      </c>
      <c r="AZ21" s="58">
        <f t="shared" si="6"/>
        <v>0</v>
      </c>
      <c r="BA21" s="58">
        <f t="shared" si="7"/>
        <v>0</v>
      </c>
      <c r="BB21" s="58">
        <f t="shared" si="8"/>
        <v>0</v>
      </c>
      <c r="BC21" s="41"/>
      <c r="BD21" s="41"/>
      <c r="BE21" s="41"/>
      <c r="BF21" s="41"/>
    </row>
    <row r="22" spans="1:58" ht="15" customHeight="1" x14ac:dyDescent="0.35">
      <c r="A22" s="56">
        <v>1855</v>
      </c>
      <c r="B22" s="57" t="s">
        <v>60</v>
      </c>
      <c r="C22" s="58">
        <f>'Opening balance'!H22</f>
        <v>108115266.40000001</v>
      </c>
      <c r="D22" s="58">
        <f>'Guelph Hydro'!C22</f>
        <v>9596351.3499999996</v>
      </c>
      <c r="E22" s="58">
        <f>Componentization!C23</f>
        <v>-19152345.451152891</v>
      </c>
      <c r="F22" s="58">
        <f t="shared" si="9"/>
        <v>98559272.298847109</v>
      </c>
      <c r="G22" s="59">
        <v>10089391.120000001</v>
      </c>
      <c r="H22" s="59">
        <v>-171205.5</v>
      </c>
      <c r="I22" s="60">
        <f t="shared" si="10"/>
        <v>108477457.91884711</v>
      </c>
      <c r="J22" s="62"/>
      <c r="K22" s="58">
        <f>'Opening balance'!O22</f>
        <v>-30940792.570000004</v>
      </c>
      <c r="L22" s="58">
        <f>'Guelph Hydro'!D22</f>
        <v>-2593902.9083617893</v>
      </c>
      <c r="M22" s="58">
        <f>Componentization!D23</f>
        <v>20434074.429999996</v>
      </c>
      <c r="N22" s="58">
        <f t="shared" si="11"/>
        <v>-13100621.048361797</v>
      </c>
      <c r="O22" s="59">
        <v>-2541169.989189384</v>
      </c>
      <c r="P22" s="59">
        <v>23500.95</v>
      </c>
      <c r="Q22" s="60">
        <f t="shared" si="12"/>
        <v>-15618290.087551182</v>
      </c>
      <c r="R22" s="61">
        <f t="shared" si="13"/>
        <v>92859167.831295937</v>
      </c>
      <c r="T22" s="56">
        <v>1855</v>
      </c>
      <c r="U22" s="57" t="s">
        <v>60</v>
      </c>
      <c r="V22" s="58">
        <v>108115266.40000001</v>
      </c>
      <c r="W22" s="58">
        <v>9596351.3499999996</v>
      </c>
      <c r="X22" s="58">
        <v>-19152345.850000009</v>
      </c>
      <c r="Y22" s="58">
        <f t="shared" si="14"/>
        <v>98559271.899999991</v>
      </c>
      <c r="Z22" s="59">
        <v>10089391.120000001</v>
      </c>
      <c r="AA22" s="59">
        <v>-171205.5</v>
      </c>
      <c r="AB22" s="60">
        <f t="shared" si="15"/>
        <v>108477457.52</v>
      </c>
      <c r="AC22" s="62"/>
      <c r="AD22" s="58">
        <v>-30940792.57</v>
      </c>
      <c r="AE22" s="58">
        <v>-2593902.9083617893</v>
      </c>
      <c r="AF22" s="58">
        <v>20434074.429999992</v>
      </c>
      <c r="AG22" s="58">
        <f t="shared" si="16"/>
        <v>-13100621.048361797</v>
      </c>
      <c r="AH22" s="59">
        <v>-2541169.989189384</v>
      </c>
      <c r="AI22" s="59">
        <v>23500.95</v>
      </c>
      <c r="AJ22" s="60">
        <f t="shared" si="17"/>
        <v>-15618290.087551182</v>
      </c>
      <c r="AK22" s="61">
        <f t="shared" si="18"/>
        <v>92859167.432448819</v>
      </c>
      <c r="AL22" s="41"/>
      <c r="AM22" s="58">
        <f t="shared" si="19"/>
        <v>0</v>
      </c>
      <c r="AN22" s="58">
        <f t="shared" si="20"/>
        <v>0</v>
      </c>
      <c r="AO22" s="58">
        <f t="shared" si="0"/>
        <v>0.39884711802005768</v>
      </c>
      <c r="AP22" s="58">
        <f t="shared" si="0"/>
        <v>0.39884711802005768</v>
      </c>
      <c r="AQ22" s="58">
        <f t="shared" si="0"/>
        <v>0</v>
      </c>
      <c r="AR22" s="58">
        <f t="shared" si="0"/>
        <v>0</v>
      </c>
      <c r="AS22" s="58">
        <f t="shared" si="0"/>
        <v>0.39884711802005768</v>
      </c>
      <c r="AT22" s="62"/>
      <c r="AU22" s="58">
        <f t="shared" si="1"/>
        <v>0</v>
      </c>
      <c r="AV22" s="58">
        <f t="shared" si="2"/>
        <v>0</v>
      </c>
      <c r="AW22" s="58">
        <f t="shared" si="3"/>
        <v>0</v>
      </c>
      <c r="AX22" s="58">
        <f t="shared" si="4"/>
        <v>0</v>
      </c>
      <c r="AY22" s="58">
        <f t="shared" si="5"/>
        <v>0</v>
      </c>
      <c r="AZ22" s="58">
        <f t="shared" si="6"/>
        <v>0</v>
      </c>
      <c r="BA22" s="58">
        <f t="shared" si="7"/>
        <v>0</v>
      </c>
      <c r="BB22" s="58">
        <f t="shared" si="8"/>
        <v>0.39884711802005768</v>
      </c>
      <c r="BC22" s="41"/>
      <c r="BD22" s="41"/>
      <c r="BE22" s="41"/>
      <c r="BF22" s="41"/>
    </row>
    <row r="23" spans="1:58" ht="15" customHeight="1" x14ac:dyDescent="0.35">
      <c r="A23" s="56">
        <v>1860</v>
      </c>
      <c r="B23" s="57" t="s">
        <v>4</v>
      </c>
      <c r="C23" s="58">
        <f>'Opening balance'!H23</f>
        <v>242665388.84999996</v>
      </c>
      <c r="D23" s="58">
        <f>'Guelph Hydro'!C23</f>
        <v>18417277.839999996</v>
      </c>
      <c r="E23" s="58">
        <f>Componentization!C24</f>
        <v>-2387752.8699999945</v>
      </c>
      <c r="F23" s="58">
        <f t="shared" si="9"/>
        <v>258694913.81999996</v>
      </c>
      <c r="G23" s="59">
        <v>17875759.030000001</v>
      </c>
      <c r="H23" s="59">
        <v>-131091.95000000001</v>
      </c>
      <c r="I23" s="60">
        <f t="shared" si="10"/>
        <v>276439580.89999998</v>
      </c>
      <c r="J23" s="62"/>
      <c r="K23" s="58">
        <f>'Opening balance'!O23</f>
        <v>-104148076.31</v>
      </c>
      <c r="L23" s="58">
        <f>'Guelph Hydro'!D23</f>
        <v>-8383797.8190390822</v>
      </c>
      <c r="M23" s="58">
        <f>Componentization!D24</f>
        <v>698726.29000044218</v>
      </c>
      <c r="N23" s="58">
        <f t="shared" si="11"/>
        <v>-111833147.83903864</v>
      </c>
      <c r="O23" s="59">
        <v>-17417780.817368511</v>
      </c>
      <c r="P23" s="59">
        <v>45346.87</v>
      </c>
      <c r="Q23" s="60">
        <f t="shared" si="12"/>
        <v>-129205581.78640714</v>
      </c>
      <c r="R23" s="61">
        <f t="shared" si="13"/>
        <v>147233999.11359283</v>
      </c>
      <c r="T23" s="56">
        <v>1860</v>
      </c>
      <c r="U23" s="57" t="s">
        <v>4</v>
      </c>
      <c r="V23" s="58">
        <v>242665389.44000003</v>
      </c>
      <c r="W23" s="58">
        <v>18417277.84</v>
      </c>
      <c r="X23" s="58">
        <v>-2387752.869999975</v>
      </c>
      <c r="Y23" s="58">
        <f t="shared" si="14"/>
        <v>258694914.41000006</v>
      </c>
      <c r="Z23" s="59">
        <v>17875759.030000001</v>
      </c>
      <c r="AA23" s="59">
        <v>-131091.95000000001</v>
      </c>
      <c r="AB23" s="60">
        <f t="shared" si="15"/>
        <v>276439581.49000007</v>
      </c>
      <c r="AC23" s="62"/>
      <c r="AD23" s="58">
        <v>-104148075.90000042</v>
      </c>
      <c r="AE23" s="58">
        <v>-8383797.8190390822</v>
      </c>
      <c r="AF23" s="58">
        <v>698726.29000044242</v>
      </c>
      <c r="AG23" s="58">
        <f t="shared" si="16"/>
        <v>-111833147.42903906</v>
      </c>
      <c r="AH23" s="59">
        <v>-17417780.817368511</v>
      </c>
      <c r="AI23" s="59">
        <v>45346.87</v>
      </c>
      <c r="AJ23" s="60">
        <f t="shared" si="17"/>
        <v>-129205581.37640756</v>
      </c>
      <c r="AK23" s="61">
        <f t="shared" si="18"/>
        <v>147234000.11359251</v>
      </c>
      <c r="AL23" s="41"/>
      <c r="AM23" s="58">
        <f>C23-V23</f>
        <v>-0.59000006318092346</v>
      </c>
      <c r="AN23" s="58">
        <f t="shared" si="20"/>
        <v>0</v>
      </c>
      <c r="AO23" s="58">
        <f t="shared" si="0"/>
        <v>-1.9557774066925049E-8</v>
      </c>
      <c r="AP23" s="58">
        <f t="shared" si="0"/>
        <v>-0.59000009298324585</v>
      </c>
      <c r="AQ23" s="58">
        <f t="shared" si="0"/>
        <v>0</v>
      </c>
      <c r="AR23" s="58">
        <f t="shared" si="0"/>
        <v>0</v>
      </c>
      <c r="AS23" s="58">
        <f t="shared" si="0"/>
        <v>-0.59000009298324585</v>
      </c>
      <c r="AT23" s="62"/>
      <c r="AU23" s="58">
        <f t="shared" si="1"/>
        <v>-0.40999957919120789</v>
      </c>
      <c r="AV23" s="58">
        <f t="shared" si="2"/>
        <v>0</v>
      </c>
      <c r="AW23" s="58">
        <f t="shared" si="3"/>
        <v>0</v>
      </c>
      <c r="AX23" s="58">
        <f t="shared" si="4"/>
        <v>-0.40999957919120789</v>
      </c>
      <c r="AY23" s="58">
        <f t="shared" si="5"/>
        <v>0</v>
      </c>
      <c r="AZ23" s="58">
        <f t="shared" si="6"/>
        <v>0</v>
      </c>
      <c r="BA23" s="58">
        <f t="shared" si="7"/>
        <v>-0.40999957919120789</v>
      </c>
      <c r="BB23" s="58">
        <f t="shared" si="8"/>
        <v>-0.99999967217445374</v>
      </c>
      <c r="BC23" s="41"/>
      <c r="BD23" s="41"/>
      <c r="BE23" s="41"/>
      <c r="BF23" s="41"/>
    </row>
    <row r="24" spans="1:58" ht="15" customHeight="1" x14ac:dyDescent="0.35">
      <c r="A24" s="7">
        <v>1865</v>
      </c>
      <c r="B24" s="8" t="s">
        <v>82</v>
      </c>
      <c r="C24" s="58">
        <f>'Opening balance'!H24</f>
        <v>0</v>
      </c>
      <c r="D24" s="58">
        <f>'Guelph Hydro'!C24</f>
        <v>0</v>
      </c>
      <c r="E24" s="58">
        <f>Componentization!C25</f>
        <v>0</v>
      </c>
      <c r="F24" s="58">
        <f t="shared" si="9"/>
        <v>0</v>
      </c>
      <c r="G24" s="59">
        <v>0</v>
      </c>
      <c r="H24" s="59">
        <v>0</v>
      </c>
      <c r="I24" s="60">
        <f t="shared" si="10"/>
        <v>0</v>
      </c>
      <c r="J24" s="62"/>
      <c r="K24" s="58">
        <f>'Opening balance'!O24</f>
        <v>0</v>
      </c>
      <c r="L24" s="58">
        <f>'Guelph Hydro'!D24</f>
        <v>0</v>
      </c>
      <c r="M24" s="58">
        <f>Componentization!D25</f>
        <v>0</v>
      </c>
      <c r="N24" s="58">
        <f t="shared" si="11"/>
        <v>0</v>
      </c>
      <c r="O24" s="59"/>
      <c r="P24" s="59">
        <v>0</v>
      </c>
      <c r="Q24" s="60">
        <f t="shared" si="12"/>
        <v>0</v>
      </c>
      <c r="R24" s="61">
        <f t="shared" si="13"/>
        <v>0</v>
      </c>
      <c r="T24" s="7">
        <v>1865</v>
      </c>
      <c r="U24" s="8" t="s">
        <v>82</v>
      </c>
      <c r="V24" s="58">
        <v>0</v>
      </c>
      <c r="W24" s="58"/>
      <c r="X24" s="58"/>
      <c r="Y24" s="58">
        <f t="shared" si="14"/>
        <v>0</v>
      </c>
      <c r="Z24" s="59">
        <v>0</v>
      </c>
      <c r="AA24" s="59">
        <v>0</v>
      </c>
      <c r="AB24" s="60">
        <f t="shared" si="15"/>
        <v>0</v>
      </c>
      <c r="AC24" s="62"/>
      <c r="AD24" s="63">
        <v>0</v>
      </c>
      <c r="AE24" s="58"/>
      <c r="AF24" s="63"/>
      <c r="AG24" s="58">
        <f t="shared" si="16"/>
        <v>0</v>
      </c>
      <c r="AH24" s="59"/>
      <c r="AI24" s="59">
        <v>0</v>
      </c>
      <c r="AJ24" s="60">
        <f t="shared" si="17"/>
        <v>0</v>
      </c>
      <c r="AK24" s="61">
        <f t="shared" si="18"/>
        <v>0</v>
      </c>
      <c r="AL24" s="41"/>
      <c r="AM24" s="58">
        <f t="shared" si="19"/>
        <v>0</v>
      </c>
      <c r="AN24" s="58">
        <f t="shared" si="20"/>
        <v>0</v>
      </c>
      <c r="AO24" s="58">
        <f t="shared" si="20"/>
        <v>0</v>
      </c>
      <c r="AP24" s="58">
        <f t="shared" si="20"/>
        <v>0</v>
      </c>
      <c r="AQ24" s="58">
        <f t="shared" si="20"/>
        <v>0</v>
      </c>
      <c r="AR24" s="58">
        <f t="shared" si="20"/>
        <v>0</v>
      </c>
      <c r="AS24" s="58">
        <f t="shared" si="20"/>
        <v>0</v>
      </c>
      <c r="AT24" s="62"/>
      <c r="AU24" s="58">
        <f t="shared" si="1"/>
        <v>0</v>
      </c>
      <c r="AV24" s="58">
        <f t="shared" si="2"/>
        <v>0</v>
      </c>
      <c r="AW24" s="58">
        <f t="shared" si="3"/>
        <v>0</v>
      </c>
      <c r="AX24" s="58">
        <f t="shared" si="4"/>
        <v>0</v>
      </c>
      <c r="AY24" s="58">
        <f t="shared" si="5"/>
        <v>0</v>
      </c>
      <c r="AZ24" s="58">
        <f t="shared" si="6"/>
        <v>0</v>
      </c>
      <c r="BA24" s="58">
        <f t="shared" si="7"/>
        <v>0</v>
      </c>
      <c r="BB24" s="58">
        <f t="shared" si="8"/>
        <v>0</v>
      </c>
      <c r="BC24" s="41"/>
      <c r="BD24" s="41"/>
      <c r="BE24" s="41"/>
      <c r="BF24" s="41"/>
    </row>
    <row r="25" spans="1:58" s="35" customFormat="1" ht="15" customHeight="1" x14ac:dyDescent="0.35">
      <c r="A25" s="56">
        <v>1875</v>
      </c>
      <c r="B25" s="57" t="s">
        <v>83</v>
      </c>
      <c r="C25" s="58">
        <f>'Opening balance'!H25</f>
        <v>2118900.58</v>
      </c>
      <c r="D25" s="58">
        <f>'Guelph Hydro'!C25</f>
        <v>0</v>
      </c>
      <c r="E25" s="58">
        <f>Componentization!C26</f>
        <v>-1026989.4999999998</v>
      </c>
      <c r="F25" s="58">
        <f t="shared" si="9"/>
        <v>1091911.0800000003</v>
      </c>
      <c r="G25" s="59">
        <v>0</v>
      </c>
      <c r="H25" s="59">
        <v>0</v>
      </c>
      <c r="I25" s="60">
        <f t="shared" si="10"/>
        <v>1091911.0800000003</v>
      </c>
      <c r="J25" s="62"/>
      <c r="K25" s="58">
        <f>'Opening balance'!O25</f>
        <v>-667791.57000000007</v>
      </c>
      <c r="L25" s="58">
        <f>'Guelph Hydro'!D25</f>
        <v>0</v>
      </c>
      <c r="M25" s="58">
        <f>Componentization!D26</f>
        <v>310349.07000000007</v>
      </c>
      <c r="N25" s="58">
        <f t="shared" si="11"/>
        <v>-357442.5</v>
      </c>
      <c r="O25" s="59">
        <v>-38432.89</v>
      </c>
      <c r="P25" s="59">
        <v>0</v>
      </c>
      <c r="Q25" s="60">
        <f t="shared" si="12"/>
        <v>-395875.39</v>
      </c>
      <c r="R25" s="61">
        <f t="shared" si="13"/>
        <v>696035.69000000029</v>
      </c>
      <c r="S25" s="2"/>
      <c r="T25" s="56">
        <v>1875</v>
      </c>
      <c r="U25" s="57" t="s">
        <v>83</v>
      </c>
      <c r="V25" s="58">
        <v>2118900.58</v>
      </c>
      <c r="W25" s="58">
        <v>0</v>
      </c>
      <c r="X25" s="58">
        <v>-1026989.5</v>
      </c>
      <c r="Y25" s="58">
        <f t="shared" si="14"/>
        <v>1091911.08</v>
      </c>
      <c r="Z25" s="59">
        <v>0</v>
      </c>
      <c r="AA25" s="59">
        <v>0</v>
      </c>
      <c r="AB25" s="60">
        <f t="shared" si="15"/>
        <v>1091911.08</v>
      </c>
      <c r="AC25" s="62"/>
      <c r="AD25" s="58">
        <v>-667791.57000000007</v>
      </c>
      <c r="AE25" s="58">
        <v>0</v>
      </c>
      <c r="AF25" s="58">
        <v>310348.92000000004</v>
      </c>
      <c r="AG25" s="58">
        <f t="shared" si="16"/>
        <v>-357442.65</v>
      </c>
      <c r="AH25" s="59">
        <v>-38432.89</v>
      </c>
      <c r="AI25" s="59">
        <v>0</v>
      </c>
      <c r="AJ25" s="60">
        <f t="shared" si="17"/>
        <v>-395875.54000000004</v>
      </c>
      <c r="AK25" s="61">
        <f t="shared" si="18"/>
        <v>696035.54</v>
      </c>
      <c r="AL25" s="41"/>
      <c r="AM25" s="58">
        <f t="shared" si="19"/>
        <v>0</v>
      </c>
      <c r="AN25" s="58">
        <f t="shared" si="20"/>
        <v>0</v>
      </c>
      <c r="AO25" s="58">
        <f t="shared" si="20"/>
        <v>0</v>
      </c>
      <c r="AP25" s="58">
        <f t="shared" si="20"/>
        <v>0</v>
      </c>
      <c r="AQ25" s="58">
        <f t="shared" si="20"/>
        <v>0</v>
      </c>
      <c r="AR25" s="58">
        <f t="shared" si="20"/>
        <v>0</v>
      </c>
      <c r="AS25" s="58">
        <f t="shared" si="20"/>
        <v>0</v>
      </c>
      <c r="AT25" s="62"/>
      <c r="AU25" s="58">
        <f t="shared" si="1"/>
        <v>0</v>
      </c>
      <c r="AV25" s="58">
        <f t="shared" si="2"/>
        <v>0</v>
      </c>
      <c r="AW25" s="58">
        <f t="shared" si="3"/>
        <v>0.15000000002328306</v>
      </c>
      <c r="AX25" s="58">
        <f t="shared" si="4"/>
        <v>0.15000000002328306</v>
      </c>
      <c r="AY25" s="58">
        <f t="shared" si="5"/>
        <v>0</v>
      </c>
      <c r="AZ25" s="58">
        <f t="shared" si="6"/>
        <v>0</v>
      </c>
      <c r="BA25" s="58">
        <f t="shared" si="7"/>
        <v>0.15000000002328306</v>
      </c>
      <c r="BB25" s="58">
        <f t="shared" si="8"/>
        <v>0.15000000025611371</v>
      </c>
      <c r="BC25" s="41"/>
      <c r="BD25" s="41"/>
      <c r="BE25" s="41"/>
      <c r="BF25" s="41"/>
    </row>
    <row r="26" spans="1:58" ht="15" customHeight="1" x14ac:dyDescent="0.35">
      <c r="A26" s="56">
        <v>1905</v>
      </c>
      <c r="B26" s="57" t="s">
        <v>9</v>
      </c>
      <c r="C26" s="58">
        <f>'Opening balance'!H26</f>
        <v>0</v>
      </c>
      <c r="D26" s="58">
        <f>'Guelph Hydro'!C26</f>
        <v>0</v>
      </c>
      <c r="E26" s="58">
        <f>Componentization!C27</f>
        <v>0</v>
      </c>
      <c r="F26" s="58">
        <f t="shared" si="9"/>
        <v>0</v>
      </c>
      <c r="G26" s="59">
        <v>0</v>
      </c>
      <c r="H26" s="59">
        <v>0</v>
      </c>
      <c r="I26" s="60">
        <f t="shared" si="10"/>
        <v>0</v>
      </c>
      <c r="J26" s="62"/>
      <c r="K26" s="58">
        <f>'Opening balance'!O26</f>
        <v>0</v>
      </c>
      <c r="L26" s="58">
        <f>'Guelph Hydro'!D26</f>
        <v>0</v>
      </c>
      <c r="M26" s="58">
        <f>Componentization!D27</f>
        <v>0</v>
      </c>
      <c r="N26" s="58">
        <f t="shared" si="11"/>
        <v>0</v>
      </c>
      <c r="O26" s="59">
        <v>0</v>
      </c>
      <c r="P26" s="59">
        <v>0</v>
      </c>
      <c r="Q26" s="60">
        <f t="shared" si="12"/>
        <v>0</v>
      </c>
      <c r="R26" s="61">
        <f t="shared" si="13"/>
        <v>0</v>
      </c>
      <c r="T26" s="56">
        <v>1905</v>
      </c>
      <c r="U26" s="57" t="s">
        <v>9</v>
      </c>
      <c r="V26" s="58">
        <v>0</v>
      </c>
      <c r="W26" s="58">
        <v>0</v>
      </c>
      <c r="X26" s="58">
        <v>0</v>
      </c>
      <c r="Y26" s="58">
        <f t="shared" si="14"/>
        <v>0</v>
      </c>
      <c r="Z26" s="59">
        <v>0</v>
      </c>
      <c r="AA26" s="59">
        <v>0</v>
      </c>
      <c r="AB26" s="60">
        <f t="shared" si="15"/>
        <v>0</v>
      </c>
      <c r="AC26" s="62"/>
      <c r="AD26" s="58">
        <v>0</v>
      </c>
      <c r="AE26" s="58">
        <v>0</v>
      </c>
      <c r="AF26" s="58">
        <v>0</v>
      </c>
      <c r="AG26" s="58">
        <f t="shared" si="16"/>
        <v>0</v>
      </c>
      <c r="AH26" s="59">
        <v>0</v>
      </c>
      <c r="AI26" s="59">
        <v>0</v>
      </c>
      <c r="AJ26" s="60">
        <f t="shared" si="17"/>
        <v>0</v>
      </c>
      <c r="AK26" s="61">
        <f t="shared" si="18"/>
        <v>0</v>
      </c>
      <c r="AL26" s="41"/>
      <c r="AM26" s="58">
        <f t="shared" si="19"/>
        <v>0</v>
      </c>
      <c r="AN26" s="58">
        <f t="shared" si="20"/>
        <v>0</v>
      </c>
      <c r="AO26" s="58">
        <f t="shared" si="20"/>
        <v>0</v>
      </c>
      <c r="AP26" s="58">
        <f t="shared" si="20"/>
        <v>0</v>
      </c>
      <c r="AQ26" s="58">
        <f t="shared" si="20"/>
        <v>0</v>
      </c>
      <c r="AR26" s="58">
        <f t="shared" si="20"/>
        <v>0</v>
      </c>
      <c r="AS26" s="58">
        <f t="shared" si="20"/>
        <v>0</v>
      </c>
      <c r="AT26" s="62"/>
      <c r="AU26" s="58">
        <f t="shared" si="1"/>
        <v>0</v>
      </c>
      <c r="AV26" s="58">
        <f t="shared" si="2"/>
        <v>0</v>
      </c>
      <c r="AW26" s="58">
        <f t="shared" si="3"/>
        <v>0</v>
      </c>
      <c r="AX26" s="58">
        <f t="shared" si="4"/>
        <v>0</v>
      </c>
      <c r="AY26" s="58">
        <f t="shared" si="5"/>
        <v>0</v>
      </c>
      <c r="AZ26" s="58">
        <f t="shared" si="6"/>
        <v>0</v>
      </c>
      <c r="BA26" s="58">
        <f t="shared" si="7"/>
        <v>0</v>
      </c>
      <c r="BB26" s="58">
        <f t="shared" si="8"/>
        <v>0</v>
      </c>
      <c r="BC26" s="41"/>
      <c r="BD26" s="41"/>
      <c r="BE26" s="41"/>
      <c r="BF26" s="41"/>
    </row>
    <row r="27" spans="1:58" ht="15" customHeight="1" x14ac:dyDescent="0.35">
      <c r="A27" s="56">
        <v>1908</v>
      </c>
      <c r="B27" s="57" t="s">
        <v>61</v>
      </c>
      <c r="C27" s="58">
        <f>'Opening balance'!H27</f>
        <v>85176350.180000007</v>
      </c>
      <c r="D27" s="58">
        <f>'Guelph Hydro'!C27</f>
        <v>0</v>
      </c>
      <c r="E27" s="58">
        <f>Componentization!C28</f>
        <v>59226939.589999959</v>
      </c>
      <c r="F27" s="58">
        <f t="shared" si="9"/>
        <v>144403289.76999998</v>
      </c>
      <c r="G27" s="59">
        <v>7184182.310000049</v>
      </c>
      <c r="H27" s="59">
        <v>-6051554.6500000004</v>
      </c>
      <c r="I27" s="60">
        <f t="shared" si="10"/>
        <v>145535917.43000004</v>
      </c>
      <c r="J27" s="62"/>
      <c r="K27" s="58">
        <f>'Opening balance'!O27</f>
        <v>-16645078.450000001</v>
      </c>
      <c r="L27" s="58">
        <f>'Guelph Hydro'!D27</f>
        <v>0</v>
      </c>
      <c r="M27" s="58">
        <f>Componentization!D28</f>
        <v>-11700577.170000002</v>
      </c>
      <c r="N27" s="58">
        <f t="shared" si="11"/>
        <v>-28345655.620000005</v>
      </c>
      <c r="O27" s="59">
        <v>-4257900.66</v>
      </c>
      <c r="P27" s="59">
        <v>4270073.9000000004</v>
      </c>
      <c r="Q27" s="60">
        <f t="shared" si="12"/>
        <v>-28333482.380000003</v>
      </c>
      <c r="R27" s="61">
        <f t="shared" si="13"/>
        <v>117202435.05000004</v>
      </c>
      <c r="T27" s="56">
        <v>1908</v>
      </c>
      <c r="U27" s="57" t="s">
        <v>61</v>
      </c>
      <c r="V27" s="58">
        <v>85176350.180000007</v>
      </c>
      <c r="W27" s="58">
        <v>0</v>
      </c>
      <c r="X27" s="58">
        <v>59226939.589999974</v>
      </c>
      <c r="Y27" s="58">
        <f t="shared" si="14"/>
        <v>144403289.76999998</v>
      </c>
      <c r="Z27" s="59">
        <v>7184182.310000049</v>
      </c>
      <c r="AA27" s="59">
        <v>-6051554.6500000004</v>
      </c>
      <c r="AB27" s="60">
        <f t="shared" si="15"/>
        <v>145535917.43000004</v>
      </c>
      <c r="AC27" s="62"/>
      <c r="AD27" s="58">
        <v>-16645078.450000003</v>
      </c>
      <c r="AE27" s="58">
        <v>0</v>
      </c>
      <c r="AF27" s="58">
        <v>-11700577.170000002</v>
      </c>
      <c r="AG27" s="58">
        <f t="shared" si="16"/>
        <v>-28345655.620000005</v>
      </c>
      <c r="AH27" s="59">
        <v>-4257900.66</v>
      </c>
      <c r="AI27" s="59">
        <v>4270073.9000000004</v>
      </c>
      <c r="AJ27" s="60">
        <f t="shared" si="17"/>
        <v>-28333482.380000003</v>
      </c>
      <c r="AK27" s="61">
        <f t="shared" si="18"/>
        <v>117202435.05000004</v>
      </c>
      <c r="AL27" s="41"/>
      <c r="AM27" s="58">
        <f t="shared" si="19"/>
        <v>0</v>
      </c>
      <c r="AN27" s="58">
        <f t="shared" si="20"/>
        <v>0</v>
      </c>
      <c r="AO27" s="58">
        <f t="shared" si="20"/>
        <v>0</v>
      </c>
      <c r="AP27" s="58">
        <f t="shared" si="20"/>
        <v>0</v>
      </c>
      <c r="AQ27" s="58">
        <f t="shared" si="20"/>
        <v>0</v>
      </c>
      <c r="AR27" s="58">
        <f t="shared" si="20"/>
        <v>0</v>
      </c>
      <c r="AS27" s="58">
        <f t="shared" si="20"/>
        <v>0</v>
      </c>
      <c r="AT27" s="62"/>
      <c r="AU27" s="58">
        <f t="shared" si="1"/>
        <v>0</v>
      </c>
      <c r="AV27" s="58">
        <f t="shared" si="2"/>
        <v>0</v>
      </c>
      <c r="AW27" s="58">
        <f t="shared" si="3"/>
        <v>0</v>
      </c>
      <c r="AX27" s="58">
        <f t="shared" si="4"/>
        <v>0</v>
      </c>
      <c r="AY27" s="58">
        <f t="shared" si="5"/>
        <v>0</v>
      </c>
      <c r="AZ27" s="58">
        <f t="shared" si="6"/>
        <v>0</v>
      </c>
      <c r="BA27" s="58">
        <f t="shared" si="7"/>
        <v>0</v>
      </c>
      <c r="BB27" s="58">
        <f t="shared" si="8"/>
        <v>0</v>
      </c>
      <c r="BC27" s="41"/>
      <c r="BD27" s="41"/>
      <c r="BE27" s="41"/>
      <c r="BF27" s="41"/>
    </row>
    <row r="28" spans="1:58" ht="15" customHeight="1" x14ac:dyDescent="0.35">
      <c r="A28" s="56">
        <v>1910</v>
      </c>
      <c r="B28" s="57" t="s">
        <v>7</v>
      </c>
      <c r="C28" s="58">
        <f>'Opening balance'!H28</f>
        <v>0</v>
      </c>
      <c r="D28" s="58">
        <f>'Guelph Hydro'!C28</f>
        <v>0</v>
      </c>
      <c r="E28" s="58">
        <f>Componentization!C29</f>
        <v>0</v>
      </c>
      <c r="F28" s="58">
        <f t="shared" si="9"/>
        <v>0</v>
      </c>
      <c r="G28" s="59">
        <v>0</v>
      </c>
      <c r="H28" s="59">
        <v>0</v>
      </c>
      <c r="I28" s="60">
        <f t="shared" si="10"/>
        <v>0</v>
      </c>
      <c r="J28" s="62"/>
      <c r="K28" s="58">
        <f>'Opening balance'!O28</f>
        <v>0</v>
      </c>
      <c r="L28" s="58">
        <f>'Guelph Hydro'!D28</f>
        <v>0</v>
      </c>
      <c r="M28" s="58">
        <f>Componentization!D29</f>
        <v>0</v>
      </c>
      <c r="N28" s="58">
        <f t="shared" si="11"/>
        <v>0</v>
      </c>
      <c r="O28" s="59">
        <v>0</v>
      </c>
      <c r="P28" s="59">
        <v>0</v>
      </c>
      <c r="Q28" s="60">
        <f t="shared" si="12"/>
        <v>0</v>
      </c>
      <c r="R28" s="61">
        <f t="shared" si="13"/>
        <v>0</v>
      </c>
      <c r="T28" s="56">
        <v>1910</v>
      </c>
      <c r="U28" s="57" t="s">
        <v>7</v>
      </c>
      <c r="V28" s="58">
        <v>0</v>
      </c>
      <c r="W28" s="58">
        <v>0</v>
      </c>
      <c r="X28" s="58">
        <v>0</v>
      </c>
      <c r="Y28" s="58">
        <f t="shared" si="14"/>
        <v>0</v>
      </c>
      <c r="Z28" s="59">
        <v>0</v>
      </c>
      <c r="AA28" s="59">
        <v>0</v>
      </c>
      <c r="AB28" s="60">
        <f t="shared" si="15"/>
        <v>0</v>
      </c>
      <c r="AC28" s="62"/>
      <c r="AD28" s="58">
        <v>0</v>
      </c>
      <c r="AE28" s="58">
        <v>0</v>
      </c>
      <c r="AF28" s="58">
        <v>0</v>
      </c>
      <c r="AG28" s="58">
        <f t="shared" si="16"/>
        <v>0</v>
      </c>
      <c r="AH28" s="59">
        <v>0</v>
      </c>
      <c r="AI28" s="59">
        <v>0</v>
      </c>
      <c r="AJ28" s="60">
        <f t="shared" si="17"/>
        <v>0</v>
      </c>
      <c r="AK28" s="61">
        <f t="shared" si="18"/>
        <v>0</v>
      </c>
      <c r="AL28" s="41"/>
      <c r="AM28" s="58">
        <f t="shared" si="19"/>
        <v>0</v>
      </c>
      <c r="AN28" s="58">
        <f t="shared" si="20"/>
        <v>0</v>
      </c>
      <c r="AO28" s="58">
        <f t="shared" si="20"/>
        <v>0</v>
      </c>
      <c r="AP28" s="58">
        <f t="shared" si="20"/>
        <v>0</v>
      </c>
      <c r="AQ28" s="58">
        <f t="shared" si="20"/>
        <v>0</v>
      </c>
      <c r="AR28" s="58">
        <f t="shared" si="20"/>
        <v>0</v>
      </c>
      <c r="AS28" s="58">
        <f t="shared" si="20"/>
        <v>0</v>
      </c>
      <c r="AT28" s="62"/>
      <c r="AU28" s="58">
        <f t="shared" si="1"/>
        <v>0</v>
      </c>
      <c r="AV28" s="58">
        <f t="shared" si="2"/>
        <v>0</v>
      </c>
      <c r="AW28" s="58">
        <f t="shared" si="3"/>
        <v>0</v>
      </c>
      <c r="AX28" s="58">
        <f t="shared" si="4"/>
        <v>0</v>
      </c>
      <c r="AY28" s="58">
        <f t="shared" si="5"/>
        <v>0</v>
      </c>
      <c r="AZ28" s="58">
        <f t="shared" si="6"/>
        <v>0</v>
      </c>
      <c r="BA28" s="58">
        <f t="shared" si="7"/>
        <v>0</v>
      </c>
      <c r="BB28" s="58">
        <f t="shared" si="8"/>
        <v>0</v>
      </c>
      <c r="BC28" s="41"/>
      <c r="BD28" s="41"/>
      <c r="BE28" s="41"/>
      <c r="BF28" s="41"/>
    </row>
    <row r="29" spans="1:58" ht="15" customHeight="1" x14ac:dyDescent="0.35">
      <c r="A29" s="56">
        <v>1915</v>
      </c>
      <c r="B29" s="57" t="s">
        <v>62</v>
      </c>
      <c r="C29" s="58">
        <f>'Opening balance'!H29</f>
        <v>15720064.719999999</v>
      </c>
      <c r="D29" s="58">
        <f>'Guelph Hydro'!C29</f>
        <v>881089.27</v>
      </c>
      <c r="E29" s="58">
        <f>Componentization!C30</f>
        <v>0</v>
      </c>
      <c r="F29" s="58">
        <f t="shared" si="9"/>
        <v>16601153.989999998</v>
      </c>
      <c r="G29" s="59">
        <v>-325367.05999999942</v>
      </c>
      <c r="H29" s="59">
        <v>-5834267.5899999999</v>
      </c>
      <c r="I29" s="60">
        <f t="shared" si="10"/>
        <v>10441519.34</v>
      </c>
      <c r="J29" s="62"/>
      <c r="K29" s="58">
        <f>'Opening balance'!O29</f>
        <v>-10897152.440000001</v>
      </c>
      <c r="L29" s="58">
        <f>'Guelph Hydro'!D29</f>
        <v>-708404.50282380939</v>
      </c>
      <c r="M29" s="58">
        <f>Componentization!D30</f>
        <v>381912.08000000007</v>
      </c>
      <c r="N29" s="58">
        <f t="shared" si="11"/>
        <v>-11223644.86282381</v>
      </c>
      <c r="O29" s="59">
        <v>-1246493.1339642857</v>
      </c>
      <c r="P29" s="59">
        <v>5834267.5899999999</v>
      </c>
      <c r="Q29" s="60">
        <f t="shared" si="12"/>
        <v>-6635870.4067880958</v>
      </c>
      <c r="R29" s="61">
        <f t="shared" si="13"/>
        <v>3805648.933211904</v>
      </c>
      <c r="T29" s="56">
        <v>1915</v>
      </c>
      <c r="U29" s="57" t="s">
        <v>62</v>
      </c>
      <c r="V29" s="58">
        <v>15720065.060000001</v>
      </c>
      <c r="W29" s="58">
        <v>881089.27</v>
      </c>
      <c r="X29" s="58">
        <v>0</v>
      </c>
      <c r="Y29" s="58">
        <f t="shared" si="14"/>
        <v>16601154.33</v>
      </c>
      <c r="Z29" s="59">
        <v>-325367.05999999942</v>
      </c>
      <c r="AA29" s="59">
        <v>-5834267.5899999999</v>
      </c>
      <c r="AB29" s="60">
        <f t="shared" si="15"/>
        <v>10441519.680000002</v>
      </c>
      <c r="AC29" s="62"/>
      <c r="AD29" s="58">
        <v>-10897152.780000003</v>
      </c>
      <c r="AE29" s="58">
        <v>-708404.50282380939</v>
      </c>
      <c r="AF29" s="58">
        <v>381912.08000000007</v>
      </c>
      <c r="AG29" s="58">
        <f t="shared" si="16"/>
        <v>-11223645.202823812</v>
      </c>
      <c r="AH29" s="59">
        <v>-1246493.1339642857</v>
      </c>
      <c r="AI29" s="59">
        <v>5834267.5899999999</v>
      </c>
      <c r="AJ29" s="60">
        <f t="shared" si="17"/>
        <v>-6635870.7467880975</v>
      </c>
      <c r="AK29" s="61">
        <f t="shared" si="18"/>
        <v>3805648.933211904</v>
      </c>
      <c r="AL29" s="41"/>
      <c r="AM29" s="58">
        <f t="shared" si="19"/>
        <v>-0.34000000171363354</v>
      </c>
      <c r="AN29" s="58">
        <f t="shared" si="20"/>
        <v>0</v>
      </c>
      <c r="AO29" s="58">
        <f t="shared" si="20"/>
        <v>0</v>
      </c>
      <c r="AP29" s="58">
        <f t="shared" si="20"/>
        <v>-0.34000000171363354</v>
      </c>
      <c r="AQ29" s="58">
        <f t="shared" si="20"/>
        <v>0</v>
      </c>
      <c r="AR29" s="58">
        <f t="shared" si="20"/>
        <v>0</v>
      </c>
      <c r="AS29" s="58">
        <f t="shared" si="20"/>
        <v>-0.34000000171363354</v>
      </c>
      <c r="AT29" s="62"/>
      <c r="AU29" s="58">
        <f t="shared" si="1"/>
        <v>0.34000000171363354</v>
      </c>
      <c r="AV29" s="58">
        <f t="shared" si="2"/>
        <v>0</v>
      </c>
      <c r="AW29" s="58">
        <f t="shared" si="3"/>
        <v>0</v>
      </c>
      <c r="AX29" s="58">
        <f t="shared" si="4"/>
        <v>0.34000000171363354</v>
      </c>
      <c r="AY29" s="58">
        <f t="shared" si="5"/>
        <v>0</v>
      </c>
      <c r="AZ29" s="58">
        <f t="shared" si="6"/>
        <v>0</v>
      </c>
      <c r="BA29" s="58">
        <f t="shared" si="7"/>
        <v>0.34000000171363354</v>
      </c>
      <c r="BB29" s="58">
        <f t="shared" si="8"/>
        <v>0</v>
      </c>
      <c r="BC29" s="41"/>
      <c r="BD29" s="41"/>
      <c r="BE29" s="41"/>
      <c r="BF29" s="41"/>
    </row>
    <row r="30" spans="1:58" ht="15" customHeight="1" x14ac:dyDescent="0.35">
      <c r="A30" s="56">
        <v>1920</v>
      </c>
      <c r="B30" s="57" t="s">
        <v>29</v>
      </c>
      <c r="C30" s="58">
        <f>'Opening balance'!H30</f>
        <v>27534477.759999998</v>
      </c>
      <c r="D30" s="58">
        <f>'Guelph Hydro'!C30</f>
        <v>3760624.790000001</v>
      </c>
      <c r="E30" s="58">
        <f>Componentization!C31</f>
        <v>0</v>
      </c>
      <c r="F30" s="58">
        <f t="shared" si="9"/>
        <v>31295102.549999997</v>
      </c>
      <c r="G30" s="59">
        <v>6277174.2999999896</v>
      </c>
      <c r="H30" s="59">
        <v>-5869459.8600000003</v>
      </c>
      <c r="I30" s="60">
        <f t="shared" si="10"/>
        <v>31702816.989999987</v>
      </c>
      <c r="J30" s="62"/>
      <c r="K30" s="58">
        <f>'Opening balance'!O30</f>
        <v>-21669057.879999995</v>
      </c>
      <c r="L30" s="58">
        <f>'Guelph Hydro'!D30</f>
        <v>-2984336.58566667</v>
      </c>
      <c r="M30" s="58">
        <f>Componentization!D31</f>
        <v>75750.210000004605</v>
      </c>
      <c r="N30" s="58">
        <f t="shared" si="11"/>
        <v>-24577644.255666662</v>
      </c>
      <c r="O30" s="59">
        <v>-3053333.7590000001</v>
      </c>
      <c r="P30" s="59">
        <v>5867712.9900000002</v>
      </c>
      <c r="Q30" s="60">
        <f t="shared" si="12"/>
        <v>-21763265.02466666</v>
      </c>
      <c r="R30" s="61">
        <f t="shared" si="13"/>
        <v>9939551.9653333277</v>
      </c>
      <c r="T30" s="56">
        <v>1920</v>
      </c>
      <c r="U30" s="57" t="s">
        <v>29</v>
      </c>
      <c r="V30" s="58">
        <v>27534478.110000014</v>
      </c>
      <c r="W30" s="58">
        <v>3760624.790000001</v>
      </c>
      <c r="X30" s="58">
        <v>0</v>
      </c>
      <c r="Y30" s="58">
        <f t="shared" si="14"/>
        <v>31295102.900000013</v>
      </c>
      <c r="Z30" s="59">
        <v>6277174.2999999896</v>
      </c>
      <c r="AA30" s="59">
        <v>-5869459.8600000003</v>
      </c>
      <c r="AB30" s="60">
        <f t="shared" si="15"/>
        <v>31702817.340000004</v>
      </c>
      <c r="AC30" s="62"/>
      <c r="AD30" s="58">
        <v>-21669057.870000005</v>
      </c>
      <c r="AE30" s="58">
        <v>-2984336.58566667</v>
      </c>
      <c r="AF30" s="58">
        <v>75750.210000004619</v>
      </c>
      <c r="AG30" s="58">
        <f t="shared" si="16"/>
        <v>-24577644.245666672</v>
      </c>
      <c r="AH30" s="59">
        <v>-3053333.7590000001</v>
      </c>
      <c r="AI30" s="59">
        <v>5867712.9900000002</v>
      </c>
      <c r="AJ30" s="60">
        <f t="shared" si="17"/>
        <v>-21763265.014666669</v>
      </c>
      <c r="AK30" s="61">
        <f t="shared" si="18"/>
        <v>9939552.3253333345</v>
      </c>
      <c r="AL30" s="41"/>
      <c r="AM30" s="58">
        <f t="shared" si="19"/>
        <v>-0.35000001639127731</v>
      </c>
      <c r="AN30" s="58">
        <f t="shared" si="20"/>
        <v>0</v>
      </c>
      <c r="AO30" s="58">
        <f t="shared" si="20"/>
        <v>0</v>
      </c>
      <c r="AP30" s="58">
        <f t="shared" si="20"/>
        <v>-0.35000001639127731</v>
      </c>
      <c r="AQ30" s="58">
        <f t="shared" si="20"/>
        <v>0</v>
      </c>
      <c r="AR30" s="58">
        <f t="shared" si="20"/>
        <v>0</v>
      </c>
      <c r="AS30" s="58">
        <f t="shared" si="20"/>
        <v>-0.35000001639127731</v>
      </c>
      <c r="AT30" s="62"/>
      <c r="AU30" s="58">
        <f t="shared" si="1"/>
        <v>-9.9999904632568359E-3</v>
      </c>
      <c r="AV30" s="58">
        <f t="shared" si="2"/>
        <v>0</v>
      </c>
      <c r="AW30" s="58">
        <f t="shared" si="3"/>
        <v>0</v>
      </c>
      <c r="AX30" s="58">
        <f t="shared" si="4"/>
        <v>-9.9999904632568359E-3</v>
      </c>
      <c r="AY30" s="58">
        <f t="shared" si="5"/>
        <v>0</v>
      </c>
      <c r="AZ30" s="58">
        <f t="shared" si="6"/>
        <v>0</v>
      </c>
      <c r="BA30" s="58">
        <f t="shared" si="7"/>
        <v>-9.9999904632568359E-3</v>
      </c>
      <c r="BB30" s="58">
        <f t="shared" si="8"/>
        <v>-0.36000000685453415</v>
      </c>
      <c r="BC30" s="41"/>
      <c r="BD30" s="41"/>
      <c r="BE30" s="41"/>
      <c r="BF30" s="41"/>
    </row>
    <row r="31" spans="1:58" ht="15" customHeight="1" x14ac:dyDescent="0.35">
      <c r="A31" s="56">
        <v>1930</v>
      </c>
      <c r="B31" s="57" t="s">
        <v>30</v>
      </c>
      <c r="C31" s="58">
        <f>'Opening balance'!H31</f>
        <v>60479828.069999993</v>
      </c>
      <c r="D31" s="58">
        <f>'Guelph Hydro'!C31</f>
        <v>4590407.6399999997</v>
      </c>
      <c r="E31" s="58">
        <f>Componentization!C32</f>
        <v>0</v>
      </c>
      <c r="F31" s="58">
        <f t="shared" si="9"/>
        <v>65070235.709999993</v>
      </c>
      <c r="G31" s="59">
        <v>3131428.16</v>
      </c>
      <c r="H31" s="59">
        <v>-1191286.8999999999</v>
      </c>
      <c r="I31" s="60">
        <f t="shared" si="10"/>
        <v>67010376.969999991</v>
      </c>
      <c r="J31" s="62"/>
      <c r="K31" s="58">
        <f>'Opening balance'!O31</f>
        <v>-34713162.569999993</v>
      </c>
      <c r="L31" s="58">
        <f>'Guelph Hydro'!D31</f>
        <v>-2735492.0075000031</v>
      </c>
      <c r="M31" s="58">
        <f>Componentization!D32</f>
        <v>87846.269999995828</v>
      </c>
      <c r="N31" s="58">
        <f t="shared" si="11"/>
        <v>-37360808.307499997</v>
      </c>
      <c r="O31" s="59">
        <v>-5533628.264750001</v>
      </c>
      <c r="P31" s="59">
        <v>1132474.9500000002</v>
      </c>
      <c r="Q31" s="60">
        <f t="shared" si="12"/>
        <v>-41761961.622249998</v>
      </c>
      <c r="R31" s="61">
        <f t="shared" si="13"/>
        <v>25248415.347749993</v>
      </c>
      <c r="T31" s="56">
        <v>1930</v>
      </c>
      <c r="U31" s="57" t="s">
        <v>30</v>
      </c>
      <c r="V31" s="58">
        <v>60479828.29999999</v>
      </c>
      <c r="W31" s="58">
        <v>4590407.6399999997</v>
      </c>
      <c r="X31" s="58">
        <v>-0.11999997496604919</v>
      </c>
      <c r="Y31" s="58">
        <f t="shared" si="14"/>
        <v>65070235.820000015</v>
      </c>
      <c r="Z31" s="59">
        <v>3131428.16</v>
      </c>
      <c r="AA31" s="59">
        <v>-1191286.8999999999</v>
      </c>
      <c r="AB31" s="60">
        <f t="shared" si="15"/>
        <v>67010377.080000021</v>
      </c>
      <c r="AC31" s="62"/>
      <c r="AD31" s="58">
        <v>-34713162.129999995</v>
      </c>
      <c r="AE31" s="58">
        <v>-2735492.0075000031</v>
      </c>
      <c r="AF31" s="58">
        <v>87846.269999995828</v>
      </c>
      <c r="AG31" s="58">
        <f t="shared" si="16"/>
        <v>-37360807.8675</v>
      </c>
      <c r="AH31" s="59">
        <v>-5533628.264750001</v>
      </c>
      <c r="AI31" s="59">
        <v>1132474.9500000002</v>
      </c>
      <c r="AJ31" s="60">
        <f t="shared" si="17"/>
        <v>-41761961.182250001</v>
      </c>
      <c r="AK31" s="61">
        <f t="shared" si="18"/>
        <v>25248415.89775002</v>
      </c>
      <c r="AL31" s="41"/>
      <c r="AM31" s="58">
        <f t="shared" si="19"/>
        <v>-0.22999999672174454</v>
      </c>
      <c r="AN31" s="58">
        <f t="shared" si="20"/>
        <v>0</v>
      </c>
      <c r="AO31" s="58">
        <f t="shared" si="20"/>
        <v>0.11999997496604919</v>
      </c>
      <c r="AP31" s="58">
        <f t="shared" si="20"/>
        <v>-0.11000002175569534</v>
      </c>
      <c r="AQ31" s="58">
        <f t="shared" si="20"/>
        <v>0</v>
      </c>
      <c r="AR31" s="58">
        <f t="shared" si="20"/>
        <v>0</v>
      </c>
      <c r="AS31" s="58">
        <f t="shared" si="20"/>
        <v>-0.11000002920627594</v>
      </c>
      <c r="AT31" s="62"/>
      <c r="AU31" s="58">
        <f t="shared" si="1"/>
        <v>-0.43999999761581421</v>
      </c>
      <c r="AV31" s="58">
        <f t="shared" si="2"/>
        <v>0</v>
      </c>
      <c r="AW31" s="58">
        <f t="shared" si="3"/>
        <v>0</v>
      </c>
      <c r="AX31" s="58">
        <f t="shared" si="4"/>
        <v>-0.43999999761581421</v>
      </c>
      <c r="AY31" s="58">
        <f t="shared" si="5"/>
        <v>0</v>
      </c>
      <c r="AZ31" s="58">
        <f t="shared" si="6"/>
        <v>0</v>
      </c>
      <c r="BA31" s="58">
        <f t="shared" si="7"/>
        <v>-0.43999999761581421</v>
      </c>
      <c r="BB31" s="58">
        <f t="shared" si="8"/>
        <v>-0.55000002682209015</v>
      </c>
      <c r="BC31" s="41"/>
      <c r="BD31" s="41"/>
      <c r="BE31" s="41"/>
      <c r="BF31" s="41"/>
    </row>
    <row r="32" spans="1:58" s="35" customFormat="1" ht="15" customHeight="1" x14ac:dyDescent="0.35">
      <c r="A32" s="56">
        <v>1935</v>
      </c>
      <c r="B32" s="57" t="s">
        <v>8</v>
      </c>
      <c r="C32" s="58">
        <f>'Opening balance'!H32</f>
        <v>967710.39999999991</v>
      </c>
      <c r="D32" s="58">
        <f>'Guelph Hydro'!C32</f>
        <v>53.99</v>
      </c>
      <c r="E32" s="58">
        <f>Componentization!C33</f>
        <v>0</v>
      </c>
      <c r="F32" s="58">
        <f t="shared" si="9"/>
        <v>967764.3899999999</v>
      </c>
      <c r="G32" s="59">
        <v>-254598.06</v>
      </c>
      <c r="H32" s="59">
        <v>-308274.42</v>
      </c>
      <c r="I32" s="60">
        <f t="shared" si="10"/>
        <v>404891.90999999986</v>
      </c>
      <c r="J32" s="62"/>
      <c r="K32" s="58">
        <f>'Opening balance'!O32</f>
        <v>-644423.97000000009</v>
      </c>
      <c r="L32" s="58">
        <f>'Guelph Hydro'!D32</f>
        <v>-53.51</v>
      </c>
      <c r="M32" s="58">
        <f>Componentization!D33</f>
        <v>0</v>
      </c>
      <c r="N32" s="58">
        <f t="shared" si="11"/>
        <v>-644477.4800000001</v>
      </c>
      <c r="O32" s="59">
        <v>-66603.19</v>
      </c>
      <c r="P32" s="59">
        <v>308274.42</v>
      </c>
      <c r="Q32" s="60">
        <f t="shared" si="12"/>
        <v>-402806.25000000017</v>
      </c>
      <c r="R32" s="61">
        <f t="shared" si="13"/>
        <v>2085.6599999996834</v>
      </c>
      <c r="S32" s="2"/>
      <c r="T32" s="56">
        <v>1935</v>
      </c>
      <c r="U32" s="57" t="s">
        <v>8</v>
      </c>
      <c r="V32" s="58">
        <v>967710.40000000014</v>
      </c>
      <c r="W32" s="58">
        <v>53.99</v>
      </c>
      <c r="X32" s="58">
        <v>0</v>
      </c>
      <c r="Y32" s="58">
        <f t="shared" si="14"/>
        <v>967764.39000000013</v>
      </c>
      <c r="Z32" s="59">
        <v>-254598.06</v>
      </c>
      <c r="AA32" s="59">
        <v>-308274.42</v>
      </c>
      <c r="AB32" s="60">
        <f t="shared" si="15"/>
        <v>404891.91000000009</v>
      </c>
      <c r="AC32" s="62"/>
      <c r="AD32" s="58">
        <v>-644423.97000000009</v>
      </c>
      <c r="AE32" s="58">
        <v>-53.51</v>
      </c>
      <c r="AF32" s="58">
        <v>1.999999990221113E-2</v>
      </c>
      <c r="AG32" s="58">
        <f t="shared" si="16"/>
        <v>-644477.4600000002</v>
      </c>
      <c r="AH32" s="59">
        <v>-66603.19</v>
      </c>
      <c r="AI32" s="59">
        <v>308274.42</v>
      </c>
      <c r="AJ32" s="60">
        <f t="shared" si="17"/>
        <v>-402806.23000000016</v>
      </c>
      <c r="AK32" s="61">
        <f t="shared" si="18"/>
        <v>2085.6799999999348</v>
      </c>
      <c r="AL32" s="41"/>
      <c r="AM32" s="58">
        <f t="shared" si="19"/>
        <v>0</v>
      </c>
      <c r="AN32" s="58">
        <f t="shared" si="20"/>
        <v>0</v>
      </c>
      <c r="AO32" s="58">
        <f t="shared" si="20"/>
        <v>0</v>
      </c>
      <c r="AP32" s="58">
        <f t="shared" si="20"/>
        <v>0</v>
      </c>
      <c r="AQ32" s="58">
        <f t="shared" si="20"/>
        <v>0</v>
      </c>
      <c r="AR32" s="58">
        <f t="shared" si="20"/>
        <v>0</v>
      </c>
      <c r="AS32" s="58">
        <f t="shared" si="20"/>
        <v>0</v>
      </c>
      <c r="AT32" s="62"/>
      <c r="AU32" s="58">
        <f t="shared" si="1"/>
        <v>0</v>
      </c>
      <c r="AV32" s="58">
        <f t="shared" si="2"/>
        <v>0</v>
      </c>
      <c r="AW32" s="58">
        <f t="shared" si="3"/>
        <v>-1.999999990221113E-2</v>
      </c>
      <c r="AX32" s="58">
        <f t="shared" si="4"/>
        <v>-1.999999990221113E-2</v>
      </c>
      <c r="AY32" s="58">
        <f t="shared" si="5"/>
        <v>0</v>
      </c>
      <c r="AZ32" s="58">
        <f t="shared" si="6"/>
        <v>0</v>
      </c>
      <c r="BA32" s="58">
        <f t="shared" si="7"/>
        <v>-2.0000000018626451E-2</v>
      </c>
      <c r="BB32" s="58">
        <f t="shared" si="8"/>
        <v>-2.0000000251457095E-2</v>
      </c>
      <c r="BC32" s="41"/>
      <c r="BD32" s="41"/>
      <c r="BE32" s="41"/>
      <c r="BF32" s="41"/>
    </row>
    <row r="33" spans="1:58" ht="15" customHeight="1" x14ac:dyDescent="0.35">
      <c r="A33" s="56">
        <v>1940</v>
      </c>
      <c r="B33" s="57" t="s">
        <v>63</v>
      </c>
      <c r="C33" s="58">
        <f>'Opening balance'!H33</f>
        <v>13865973.100000005</v>
      </c>
      <c r="D33" s="58">
        <f>'Guelph Hydro'!C33</f>
        <v>1052534.6299999999</v>
      </c>
      <c r="E33" s="58">
        <f>Componentization!C34</f>
        <v>0</v>
      </c>
      <c r="F33" s="58">
        <f t="shared" si="9"/>
        <v>14918507.730000004</v>
      </c>
      <c r="G33" s="59">
        <v>224609.1599999966</v>
      </c>
      <c r="H33" s="59">
        <v>-2910189.39</v>
      </c>
      <c r="I33" s="60">
        <f t="shared" si="10"/>
        <v>12232927.5</v>
      </c>
      <c r="J33" s="62"/>
      <c r="K33" s="58">
        <f>'Opening balance'!O33</f>
        <v>-8115772.1600000001</v>
      </c>
      <c r="L33" s="58">
        <f>'Guelph Hydro'!D33</f>
        <v>-701641.24236507947</v>
      </c>
      <c r="M33" s="58">
        <f>Componentization!D34</f>
        <v>191946.76999999903</v>
      </c>
      <c r="N33" s="58">
        <f t="shared" si="11"/>
        <v>-8625466.6323650796</v>
      </c>
      <c r="O33" s="59">
        <v>-1253154.2903412697</v>
      </c>
      <c r="P33" s="59">
        <v>2910189.39</v>
      </c>
      <c r="Q33" s="60">
        <f t="shared" si="12"/>
        <v>-6968431.5327063482</v>
      </c>
      <c r="R33" s="61">
        <f t="shared" si="13"/>
        <v>5264495.9672936518</v>
      </c>
      <c r="T33" s="56">
        <v>1940</v>
      </c>
      <c r="U33" s="57" t="s">
        <v>63</v>
      </c>
      <c r="V33" s="58">
        <v>13865973.000000004</v>
      </c>
      <c r="W33" s="58">
        <v>1052534.6299999999</v>
      </c>
      <c r="X33" s="58">
        <v>0</v>
      </c>
      <c r="Y33" s="58">
        <f t="shared" si="14"/>
        <v>14918507.630000003</v>
      </c>
      <c r="Z33" s="59">
        <v>224609.1599999966</v>
      </c>
      <c r="AA33" s="59">
        <v>-2910189.39</v>
      </c>
      <c r="AB33" s="60">
        <f t="shared" si="15"/>
        <v>12232927.399999999</v>
      </c>
      <c r="AC33" s="62"/>
      <c r="AD33" s="58">
        <v>-8115772.0600000005</v>
      </c>
      <c r="AE33" s="58">
        <v>-701641.24236507947</v>
      </c>
      <c r="AF33" s="58">
        <v>191946.76999999862</v>
      </c>
      <c r="AG33" s="58">
        <f t="shared" si="16"/>
        <v>-8625466.53236508</v>
      </c>
      <c r="AH33" s="59">
        <v>-1253154.2903412697</v>
      </c>
      <c r="AI33" s="59">
        <v>2910189.39</v>
      </c>
      <c r="AJ33" s="60">
        <f t="shared" si="17"/>
        <v>-6968431.4327063486</v>
      </c>
      <c r="AK33" s="61">
        <f t="shared" si="18"/>
        <v>5264495.9672936499</v>
      </c>
      <c r="AL33" s="41"/>
      <c r="AM33" s="58">
        <f t="shared" si="19"/>
        <v>0.10000000149011612</v>
      </c>
      <c r="AN33" s="58">
        <f t="shared" si="20"/>
        <v>0</v>
      </c>
      <c r="AO33" s="58">
        <f t="shared" si="20"/>
        <v>0</v>
      </c>
      <c r="AP33" s="58">
        <f t="shared" si="20"/>
        <v>0.10000000149011612</v>
      </c>
      <c r="AQ33" s="58">
        <f t="shared" si="20"/>
        <v>0</v>
      </c>
      <c r="AR33" s="58">
        <f t="shared" si="20"/>
        <v>0</v>
      </c>
      <c r="AS33" s="58">
        <f t="shared" si="20"/>
        <v>0.10000000149011612</v>
      </c>
      <c r="AT33" s="62"/>
      <c r="AU33" s="58">
        <f t="shared" si="1"/>
        <v>-9.999999962747097E-2</v>
      </c>
      <c r="AV33" s="58">
        <f t="shared" si="2"/>
        <v>0</v>
      </c>
      <c r="AW33" s="58">
        <f t="shared" si="3"/>
        <v>4.0745362639427185E-10</v>
      </c>
      <c r="AX33" s="58">
        <f t="shared" si="4"/>
        <v>-9.999999962747097E-2</v>
      </c>
      <c r="AY33" s="58">
        <f t="shared" si="5"/>
        <v>0</v>
      </c>
      <c r="AZ33" s="58">
        <f t="shared" si="6"/>
        <v>0</v>
      </c>
      <c r="BA33" s="58">
        <f t="shared" si="7"/>
        <v>-9.999999962747097E-2</v>
      </c>
      <c r="BB33" s="58">
        <f t="shared" si="8"/>
        <v>0</v>
      </c>
      <c r="BC33" s="41"/>
      <c r="BD33" s="41"/>
      <c r="BE33" s="41"/>
      <c r="BF33" s="41"/>
    </row>
    <row r="34" spans="1:58" ht="15" customHeight="1" x14ac:dyDescent="0.35">
      <c r="A34" s="56">
        <v>1945</v>
      </c>
      <c r="B34" s="57" t="s">
        <v>64</v>
      </c>
      <c r="C34" s="58">
        <f>'Opening balance'!H34</f>
        <v>1363812.1790000002</v>
      </c>
      <c r="D34" s="58">
        <f>'Guelph Hydro'!C34</f>
        <v>2974.39</v>
      </c>
      <c r="E34" s="58">
        <f>Componentization!C35</f>
        <v>0</v>
      </c>
      <c r="F34" s="58">
        <f t="shared" si="9"/>
        <v>1366786.5690000001</v>
      </c>
      <c r="G34" s="59">
        <v>278691.25</v>
      </c>
      <c r="H34" s="59">
        <v>0</v>
      </c>
      <c r="I34" s="60">
        <f t="shared" si="10"/>
        <v>1645477.8190000001</v>
      </c>
      <c r="J34" s="62"/>
      <c r="K34" s="58">
        <f>'Opening balance'!O34</f>
        <v>-722165.2999999997</v>
      </c>
      <c r="L34" s="58">
        <f>'Guelph Hydro'!D34</f>
        <v>-2974.2</v>
      </c>
      <c r="M34" s="58">
        <f>Componentization!D35</f>
        <v>0</v>
      </c>
      <c r="N34" s="58">
        <f t="shared" si="11"/>
        <v>-725139.49999999965</v>
      </c>
      <c r="O34" s="59">
        <v>-122166.82</v>
      </c>
      <c r="P34" s="59">
        <v>0</v>
      </c>
      <c r="Q34" s="60">
        <f t="shared" si="12"/>
        <v>-847306.3199999996</v>
      </c>
      <c r="R34" s="61">
        <f t="shared" si="13"/>
        <v>798171.49900000053</v>
      </c>
      <c r="T34" s="56">
        <v>1945</v>
      </c>
      <c r="U34" s="57" t="s">
        <v>64</v>
      </c>
      <c r="V34" s="58">
        <v>1363812.1790000002</v>
      </c>
      <c r="W34" s="58">
        <v>2974.39</v>
      </c>
      <c r="X34" s="58">
        <v>1.0000001639127731E-3</v>
      </c>
      <c r="Y34" s="58">
        <f t="shared" si="14"/>
        <v>1366786.5700000003</v>
      </c>
      <c r="Z34" s="59">
        <v>278691.25</v>
      </c>
      <c r="AA34" s="59">
        <v>0</v>
      </c>
      <c r="AB34" s="60">
        <f t="shared" si="15"/>
        <v>1645477.8200000003</v>
      </c>
      <c r="AC34" s="62"/>
      <c r="AD34" s="58">
        <v>-722165.29999999981</v>
      </c>
      <c r="AE34" s="58">
        <v>-2974.2</v>
      </c>
      <c r="AF34" s="58">
        <v>0</v>
      </c>
      <c r="AG34" s="58">
        <f t="shared" si="16"/>
        <v>-725139.49999999977</v>
      </c>
      <c r="AH34" s="59">
        <v>-122166.82</v>
      </c>
      <c r="AI34" s="59">
        <v>0</v>
      </c>
      <c r="AJ34" s="60">
        <f t="shared" si="17"/>
        <v>-847306.31999999983</v>
      </c>
      <c r="AK34" s="61">
        <f t="shared" si="18"/>
        <v>798171.50000000047</v>
      </c>
      <c r="AL34" s="41"/>
      <c r="AM34" s="58">
        <f t="shared" si="19"/>
        <v>0</v>
      </c>
      <c r="AN34" s="58">
        <f t="shared" si="20"/>
        <v>0</v>
      </c>
      <c r="AO34" s="58">
        <f t="shared" si="20"/>
        <v>-1.0000001639127731E-3</v>
      </c>
      <c r="AP34" s="58">
        <f t="shared" si="20"/>
        <v>-1.0000001639127731E-3</v>
      </c>
      <c r="AQ34" s="58">
        <f t="shared" si="20"/>
        <v>0</v>
      </c>
      <c r="AR34" s="58">
        <f t="shared" si="20"/>
        <v>0</v>
      </c>
      <c r="AS34" s="58">
        <f t="shared" si="20"/>
        <v>-1.0000001639127731E-3</v>
      </c>
      <c r="AT34" s="62"/>
      <c r="AU34" s="58">
        <f t="shared" si="1"/>
        <v>0</v>
      </c>
      <c r="AV34" s="58">
        <f t="shared" si="2"/>
        <v>0</v>
      </c>
      <c r="AW34" s="58">
        <f t="shared" si="3"/>
        <v>0</v>
      </c>
      <c r="AX34" s="58">
        <f t="shared" si="4"/>
        <v>0</v>
      </c>
      <c r="AY34" s="58">
        <f t="shared" si="5"/>
        <v>0</v>
      </c>
      <c r="AZ34" s="58">
        <f t="shared" si="6"/>
        <v>0</v>
      </c>
      <c r="BA34" s="58">
        <f t="shared" si="7"/>
        <v>0</v>
      </c>
      <c r="BB34" s="58">
        <f t="shared" si="8"/>
        <v>-9.9999993108212948E-4</v>
      </c>
      <c r="BC34" s="41"/>
      <c r="BD34" s="41"/>
      <c r="BE34" s="41"/>
      <c r="BF34" s="41"/>
    </row>
    <row r="35" spans="1:58" ht="15" customHeight="1" x14ac:dyDescent="0.35">
      <c r="A35" s="56">
        <v>1950</v>
      </c>
      <c r="B35" s="57" t="s">
        <v>24</v>
      </c>
      <c r="C35" s="58">
        <f>'Opening balance'!H35</f>
        <v>0</v>
      </c>
      <c r="D35" s="58">
        <f>'Guelph Hydro'!C35</f>
        <v>0</v>
      </c>
      <c r="E35" s="58">
        <f>Componentization!C36</f>
        <v>0</v>
      </c>
      <c r="F35" s="58">
        <f t="shared" si="9"/>
        <v>0</v>
      </c>
      <c r="G35" s="59">
        <v>0</v>
      </c>
      <c r="H35" s="59">
        <v>0</v>
      </c>
      <c r="I35" s="60">
        <f t="shared" si="10"/>
        <v>0</v>
      </c>
      <c r="J35" s="62"/>
      <c r="K35" s="58">
        <f>'Opening balance'!O35</f>
        <v>0</v>
      </c>
      <c r="L35" s="58">
        <f>'Guelph Hydro'!D35</f>
        <v>0</v>
      </c>
      <c r="M35" s="58">
        <f>Componentization!D36</f>
        <v>0</v>
      </c>
      <c r="N35" s="58">
        <f t="shared" si="11"/>
        <v>0</v>
      </c>
      <c r="O35" s="59">
        <v>0</v>
      </c>
      <c r="P35" s="59">
        <v>0</v>
      </c>
      <c r="Q35" s="60">
        <f t="shared" si="12"/>
        <v>0</v>
      </c>
      <c r="R35" s="61">
        <f t="shared" si="13"/>
        <v>0</v>
      </c>
      <c r="T35" s="56">
        <v>1950</v>
      </c>
      <c r="U35" s="57" t="s">
        <v>24</v>
      </c>
      <c r="V35" s="58">
        <v>0</v>
      </c>
      <c r="W35" s="58">
        <v>0</v>
      </c>
      <c r="X35" s="58">
        <v>0</v>
      </c>
      <c r="Y35" s="58">
        <f t="shared" si="14"/>
        <v>0</v>
      </c>
      <c r="Z35" s="59">
        <v>0</v>
      </c>
      <c r="AA35" s="59">
        <v>0</v>
      </c>
      <c r="AB35" s="60">
        <f t="shared" si="15"/>
        <v>0</v>
      </c>
      <c r="AC35" s="62"/>
      <c r="AD35" s="58">
        <v>0</v>
      </c>
      <c r="AE35" s="58">
        <v>0</v>
      </c>
      <c r="AF35" s="58">
        <v>0</v>
      </c>
      <c r="AG35" s="58">
        <f t="shared" si="16"/>
        <v>0</v>
      </c>
      <c r="AH35" s="59">
        <v>0</v>
      </c>
      <c r="AI35" s="59">
        <v>0</v>
      </c>
      <c r="AJ35" s="60">
        <f t="shared" si="17"/>
        <v>0</v>
      </c>
      <c r="AK35" s="61">
        <f t="shared" si="18"/>
        <v>0</v>
      </c>
      <c r="AL35" s="41"/>
      <c r="AM35" s="58">
        <f t="shared" si="19"/>
        <v>0</v>
      </c>
      <c r="AN35" s="58">
        <f t="shared" si="20"/>
        <v>0</v>
      </c>
      <c r="AO35" s="58">
        <f t="shared" si="20"/>
        <v>0</v>
      </c>
      <c r="AP35" s="58">
        <f t="shared" si="20"/>
        <v>0</v>
      </c>
      <c r="AQ35" s="58">
        <f t="shared" si="20"/>
        <v>0</v>
      </c>
      <c r="AR35" s="58">
        <f t="shared" si="20"/>
        <v>0</v>
      </c>
      <c r="AS35" s="58">
        <f t="shared" si="20"/>
        <v>0</v>
      </c>
      <c r="AT35" s="62"/>
      <c r="AU35" s="58">
        <f t="shared" si="1"/>
        <v>0</v>
      </c>
      <c r="AV35" s="58">
        <f t="shared" si="2"/>
        <v>0</v>
      </c>
      <c r="AW35" s="58">
        <f t="shared" si="3"/>
        <v>0</v>
      </c>
      <c r="AX35" s="58">
        <f t="shared" si="4"/>
        <v>0</v>
      </c>
      <c r="AY35" s="58">
        <f t="shared" si="5"/>
        <v>0</v>
      </c>
      <c r="AZ35" s="58">
        <f t="shared" si="6"/>
        <v>0</v>
      </c>
      <c r="BA35" s="58">
        <f t="shared" si="7"/>
        <v>0</v>
      </c>
      <c r="BB35" s="58">
        <f t="shared" si="8"/>
        <v>0</v>
      </c>
      <c r="BC35" s="41"/>
      <c r="BD35" s="41"/>
      <c r="BE35" s="41"/>
      <c r="BF35" s="41"/>
    </row>
    <row r="36" spans="1:58" ht="15" customHeight="1" x14ac:dyDescent="0.35">
      <c r="A36" s="56">
        <v>1955</v>
      </c>
      <c r="B36" s="57" t="s">
        <v>25</v>
      </c>
      <c r="C36" s="58">
        <f>'Opening balance'!H36</f>
        <v>6242574.6099999994</v>
      </c>
      <c r="D36" s="58">
        <f>'Guelph Hydro'!C36</f>
        <v>0</v>
      </c>
      <c r="E36" s="58">
        <f>Componentization!C37</f>
        <v>0</v>
      </c>
      <c r="F36" s="58">
        <f t="shared" si="9"/>
        <v>6242574.6099999994</v>
      </c>
      <c r="G36" s="59">
        <v>343826.74</v>
      </c>
      <c r="H36" s="59">
        <v>0</v>
      </c>
      <c r="I36" s="60">
        <f t="shared" si="10"/>
        <v>6586401.3499999996</v>
      </c>
      <c r="J36" s="62"/>
      <c r="K36" s="58">
        <f>'Opening balance'!O36</f>
        <v>-4697607.0600000015</v>
      </c>
      <c r="L36" s="58">
        <f>'Guelph Hydro'!D36</f>
        <v>0</v>
      </c>
      <c r="M36" s="58">
        <f>Componentization!D37</f>
        <v>0</v>
      </c>
      <c r="N36" s="58">
        <f t="shared" si="11"/>
        <v>-4697607.0600000015</v>
      </c>
      <c r="O36" s="59">
        <v>-699966.42</v>
      </c>
      <c r="P36" s="59">
        <v>0</v>
      </c>
      <c r="Q36" s="60">
        <f t="shared" si="12"/>
        <v>-5397573.4800000014</v>
      </c>
      <c r="R36" s="61">
        <f t="shared" si="13"/>
        <v>1188827.8699999982</v>
      </c>
      <c r="T36" s="56">
        <v>1955</v>
      </c>
      <c r="U36" s="57" t="s">
        <v>25</v>
      </c>
      <c r="V36" s="58">
        <v>6242574.6099999994</v>
      </c>
      <c r="W36" s="58">
        <v>0</v>
      </c>
      <c r="X36" s="58">
        <v>6.0000000521540642E-2</v>
      </c>
      <c r="Y36" s="58">
        <f t="shared" si="14"/>
        <v>6242574.6699999999</v>
      </c>
      <c r="Z36" s="59">
        <v>343826.74</v>
      </c>
      <c r="AA36" s="59">
        <v>0</v>
      </c>
      <c r="AB36" s="60">
        <f t="shared" si="15"/>
        <v>6586401.4100000001</v>
      </c>
      <c r="AC36" s="62"/>
      <c r="AD36" s="58">
        <v>-4697607.0600000015</v>
      </c>
      <c r="AE36" s="58">
        <v>0</v>
      </c>
      <c r="AF36" s="58">
        <v>-0.15999999828636646</v>
      </c>
      <c r="AG36" s="58">
        <f t="shared" si="16"/>
        <v>-4697607.22</v>
      </c>
      <c r="AH36" s="59">
        <v>-699966.42</v>
      </c>
      <c r="AI36" s="59">
        <v>0</v>
      </c>
      <c r="AJ36" s="60">
        <f t="shared" si="17"/>
        <v>-5397573.6399999997</v>
      </c>
      <c r="AK36" s="61">
        <f t="shared" si="18"/>
        <v>1188827.7700000005</v>
      </c>
      <c r="AL36" s="41"/>
      <c r="AM36" s="58">
        <f t="shared" si="19"/>
        <v>0</v>
      </c>
      <c r="AN36" s="58">
        <f t="shared" si="20"/>
        <v>0</v>
      </c>
      <c r="AO36" s="58">
        <f t="shared" si="20"/>
        <v>-6.0000000521540642E-2</v>
      </c>
      <c r="AP36" s="58">
        <f t="shared" si="20"/>
        <v>-6.0000000521540642E-2</v>
      </c>
      <c r="AQ36" s="58">
        <f t="shared" si="20"/>
        <v>0</v>
      </c>
      <c r="AR36" s="58">
        <f t="shared" si="20"/>
        <v>0</v>
      </c>
      <c r="AS36" s="58">
        <f t="shared" si="20"/>
        <v>-6.0000000521540642E-2</v>
      </c>
      <c r="AT36" s="62"/>
      <c r="AU36" s="58">
        <f t="shared" si="1"/>
        <v>0</v>
      </c>
      <c r="AV36" s="58">
        <f t="shared" si="2"/>
        <v>0</v>
      </c>
      <c r="AW36" s="58">
        <f t="shared" si="3"/>
        <v>0.15999999828636646</v>
      </c>
      <c r="AX36" s="58">
        <f t="shared" si="4"/>
        <v>0.15999999828636646</v>
      </c>
      <c r="AY36" s="58">
        <f t="shared" si="5"/>
        <v>0</v>
      </c>
      <c r="AZ36" s="58">
        <f t="shared" si="6"/>
        <v>0</v>
      </c>
      <c r="BA36" s="58">
        <f t="shared" si="7"/>
        <v>0.15999999828636646</v>
      </c>
      <c r="BB36" s="58">
        <f t="shared" si="8"/>
        <v>9.9999997764825821E-2</v>
      </c>
      <c r="BC36" s="41"/>
      <c r="BD36" s="41"/>
      <c r="BE36" s="41"/>
      <c r="BF36" s="41"/>
    </row>
    <row r="37" spans="1:58" ht="15" customHeight="1" x14ac:dyDescent="0.35">
      <c r="A37" s="56">
        <v>1960</v>
      </c>
      <c r="B37" s="57" t="s">
        <v>65</v>
      </c>
      <c r="C37" s="58">
        <f>'Opening balance'!H37</f>
        <v>3811380.54</v>
      </c>
      <c r="D37" s="58">
        <f>'Guelph Hydro'!C37</f>
        <v>977198.70000000019</v>
      </c>
      <c r="E37" s="58">
        <f>Componentization!C38</f>
        <v>-246757.61</v>
      </c>
      <c r="F37" s="58">
        <f t="shared" si="9"/>
        <v>4541821.63</v>
      </c>
      <c r="G37" s="59">
        <v>2303135.7599999998</v>
      </c>
      <c r="H37" s="59">
        <v>0</v>
      </c>
      <c r="I37" s="60">
        <f t="shared" si="10"/>
        <v>6844957.3899999997</v>
      </c>
      <c r="J37" s="62"/>
      <c r="K37" s="58">
        <f>'Opening balance'!O37</f>
        <v>-319089.60000000003</v>
      </c>
      <c r="L37" s="58">
        <f>'Guelph Hydro'!D37</f>
        <v>-501810.633658682</v>
      </c>
      <c r="M37" s="58">
        <f>Componentization!D38</f>
        <v>9714.0400000000009</v>
      </c>
      <c r="N37" s="58">
        <f t="shared" si="11"/>
        <v>-811186.19365868205</v>
      </c>
      <c r="O37" s="59">
        <v>-365061.10815103818</v>
      </c>
      <c r="P37" s="59">
        <v>0</v>
      </c>
      <c r="Q37" s="60">
        <f t="shared" si="12"/>
        <v>-1176247.3018097202</v>
      </c>
      <c r="R37" s="61">
        <f t="shared" si="13"/>
        <v>5668710.0881902799</v>
      </c>
      <c r="T37" s="56">
        <v>1960</v>
      </c>
      <c r="U37" s="57" t="s">
        <v>65</v>
      </c>
      <c r="V37" s="58">
        <v>3811380.54</v>
      </c>
      <c r="W37" s="58">
        <v>977198.70000000019</v>
      </c>
      <c r="X37" s="58">
        <v>-246757.6099999994</v>
      </c>
      <c r="Y37" s="58">
        <f t="shared" si="14"/>
        <v>4541821.6300000008</v>
      </c>
      <c r="Z37" s="59">
        <v>2303135.7599999998</v>
      </c>
      <c r="AA37" s="59">
        <v>0</v>
      </c>
      <c r="AB37" s="60">
        <f t="shared" si="15"/>
        <v>6844957.3900000006</v>
      </c>
      <c r="AC37" s="62"/>
      <c r="AD37" s="58">
        <v>-319089.60000000003</v>
      </c>
      <c r="AE37" s="58">
        <v>-501810.633658682</v>
      </c>
      <c r="AF37" s="58">
        <v>9714.039999999979</v>
      </c>
      <c r="AG37" s="58">
        <f t="shared" si="16"/>
        <v>-811186.19365868205</v>
      </c>
      <c r="AH37" s="59">
        <v>-365061.10815103818</v>
      </c>
      <c r="AI37" s="59">
        <v>0</v>
      </c>
      <c r="AJ37" s="60">
        <f t="shared" si="17"/>
        <v>-1176247.3018097202</v>
      </c>
      <c r="AK37" s="61">
        <f t="shared" si="18"/>
        <v>5668710.0881902799</v>
      </c>
      <c r="AL37" s="41"/>
      <c r="AM37" s="58">
        <f t="shared" si="19"/>
        <v>0</v>
      </c>
      <c r="AN37" s="58">
        <f t="shared" si="20"/>
        <v>0</v>
      </c>
      <c r="AO37" s="58">
        <f t="shared" si="20"/>
        <v>-5.8207660913467407E-10</v>
      </c>
      <c r="AP37" s="58">
        <f t="shared" si="20"/>
        <v>0</v>
      </c>
      <c r="AQ37" s="58">
        <f t="shared" si="20"/>
        <v>0</v>
      </c>
      <c r="AR37" s="58">
        <f t="shared" si="20"/>
        <v>0</v>
      </c>
      <c r="AS37" s="58">
        <f t="shared" si="20"/>
        <v>0</v>
      </c>
      <c r="AT37" s="62"/>
      <c r="AU37" s="58">
        <f t="shared" si="1"/>
        <v>0</v>
      </c>
      <c r="AV37" s="58">
        <f t="shared" si="2"/>
        <v>0</v>
      </c>
      <c r="AW37" s="58">
        <f t="shared" si="3"/>
        <v>2.1827872842550278E-11</v>
      </c>
      <c r="AX37" s="58">
        <f t="shared" si="4"/>
        <v>0</v>
      </c>
      <c r="AY37" s="58">
        <f t="shared" si="5"/>
        <v>0</v>
      </c>
      <c r="AZ37" s="58">
        <f t="shared" si="6"/>
        <v>0</v>
      </c>
      <c r="BA37" s="58">
        <f t="shared" si="7"/>
        <v>0</v>
      </c>
      <c r="BB37" s="58">
        <f t="shared" si="8"/>
        <v>0</v>
      </c>
      <c r="BC37" s="41"/>
      <c r="BD37" s="41"/>
      <c r="BE37" s="41"/>
      <c r="BF37" s="41"/>
    </row>
    <row r="38" spans="1:58" ht="15" customHeight="1" x14ac:dyDescent="0.35">
      <c r="A38" s="56">
        <v>1970</v>
      </c>
      <c r="B38" s="57" t="s">
        <v>66</v>
      </c>
      <c r="C38" s="58">
        <f>'Opening balance'!H38</f>
        <v>0</v>
      </c>
      <c r="D38" s="58">
        <f>'Guelph Hydro'!C38</f>
        <v>136371.49</v>
      </c>
      <c r="E38" s="58">
        <f>Componentization!C39</f>
        <v>0</v>
      </c>
      <c r="F38" s="58">
        <f t="shared" si="9"/>
        <v>136371.49</v>
      </c>
      <c r="G38" s="59">
        <v>0</v>
      </c>
      <c r="H38" s="59">
        <v>0</v>
      </c>
      <c r="I38" s="60">
        <f t="shared" si="10"/>
        <v>136371.49</v>
      </c>
      <c r="J38" s="62"/>
      <c r="K38" s="58">
        <f>'Opening balance'!O38</f>
        <v>0</v>
      </c>
      <c r="L38" s="58">
        <f>'Guelph Hydro'!D38</f>
        <v>-95341.42802510169</v>
      </c>
      <c r="M38" s="58">
        <f>Componentization!D39</f>
        <v>0</v>
      </c>
      <c r="N38" s="58">
        <f t="shared" si="11"/>
        <v>-95341.42802510169</v>
      </c>
      <c r="O38" s="59">
        <v>-9052.2387062754224</v>
      </c>
      <c r="P38" s="59">
        <v>0</v>
      </c>
      <c r="Q38" s="60">
        <f t="shared" si="12"/>
        <v>-104393.66673137712</v>
      </c>
      <c r="R38" s="61">
        <f t="shared" si="13"/>
        <v>31977.823268622873</v>
      </c>
      <c r="T38" s="56">
        <v>1970</v>
      </c>
      <c r="U38" s="57" t="s">
        <v>66</v>
      </c>
      <c r="V38" s="58">
        <v>0</v>
      </c>
      <c r="W38" s="58">
        <v>136371.49</v>
      </c>
      <c r="X38" s="58">
        <v>0</v>
      </c>
      <c r="Y38" s="58">
        <f t="shared" si="14"/>
        <v>136371.49</v>
      </c>
      <c r="Z38" s="59">
        <v>0</v>
      </c>
      <c r="AA38" s="59">
        <v>0</v>
      </c>
      <c r="AB38" s="60">
        <f t="shared" si="15"/>
        <v>136371.49</v>
      </c>
      <c r="AC38" s="62"/>
      <c r="AD38" s="58">
        <v>0</v>
      </c>
      <c r="AE38" s="58">
        <v>-95341.42802510169</v>
      </c>
      <c r="AF38" s="58">
        <v>0</v>
      </c>
      <c r="AG38" s="58">
        <f t="shared" si="16"/>
        <v>-95341.42802510169</v>
      </c>
      <c r="AH38" s="59">
        <v>-9052.2387062754224</v>
      </c>
      <c r="AI38" s="59">
        <v>0</v>
      </c>
      <c r="AJ38" s="60">
        <f t="shared" si="17"/>
        <v>-104393.66673137712</v>
      </c>
      <c r="AK38" s="61">
        <f t="shared" si="18"/>
        <v>31977.823268622873</v>
      </c>
      <c r="AL38" s="41"/>
      <c r="AM38" s="58">
        <f t="shared" si="19"/>
        <v>0</v>
      </c>
      <c r="AN38" s="58">
        <f t="shared" si="20"/>
        <v>0</v>
      </c>
      <c r="AO38" s="58">
        <f t="shared" si="20"/>
        <v>0</v>
      </c>
      <c r="AP38" s="58">
        <f t="shared" si="20"/>
        <v>0</v>
      </c>
      <c r="AQ38" s="58">
        <f t="shared" si="20"/>
        <v>0</v>
      </c>
      <c r="AR38" s="58">
        <f t="shared" si="20"/>
        <v>0</v>
      </c>
      <c r="AS38" s="58">
        <f t="shared" si="20"/>
        <v>0</v>
      </c>
      <c r="AT38" s="62"/>
      <c r="AU38" s="58">
        <f t="shared" si="1"/>
        <v>0</v>
      </c>
      <c r="AV38" s="58">
        <f t="shared" si="2"/>
        <v>0</v>
      </c>
      <c r="AW38" s="58">
        <f t="shared" si="3"/>
        <v>0</v>
      </c>
      <c r="AX38" s="58">
        <f t="shared" si="4"/>
        <v>0</v>
      </c>
      <c r="AY38" s="58">
        <f t="shared" si="5"/>
        <v>0</v>
      </c>
      <c r="AZ38" s="58">
        <f t="shared" si="6"/>
        <v>0</v>
      </c>
      <c r="BA38" s="58">
        <f t="shared" si="7"/>
        <v>0</v>
      </c>
      <c r="BB38" s="58">
        <f t="shared" si="8"/>
        <v>0</v>
      </c>
      <c r="BC38" s="41"/>
      <c r="BD38" s="41"/>
      <c r="BE38" s="41"/>
      <c r="BF38" s="41"/>
    </row>
    <row r="39" spans="1:58" ht="15" customHeight="1" x14ac:dyDescent="0.35">
      <c r="A39" s="56">
        <v>1975</v>
      </c>
      <c r="B39" s="57" t="s">
        <v>67</v>
      </c>
      <c r="C39" s="58">
        <f>'Opening balance'!H39</f>
        <v>0</v>
      </c>
      <c r="D39" s="58">
        <f>'Guelph Hydro'!C39</f>
        <v>0</v>
      </c>
      <c r="E39" s="58">
        <f>Componentization!C40</f>
        <v>0</v>
      </c>
      <c r="F39" s="58">
        <f t="shared" si="9"/>
        <v>0</v>
      </c>
      <c r="G39" s="59">
        <v>0</v>
      </c>
      <c r="H39" s="59">
        <v>0</v>
      </c>
      <c r="I39" s="60">
        <f t="shared" si="10"/>
        <v>0</v>
      </c>
      <c r="J39" s="62"/>
      <c r="K39" s="58">
        <f>'Opening balance'!O39</f>
        <v>0</v>
      </c>
      <c r="L39" s="58">
        <f>'Guelph Hydro'!D39</f>
        <v>0</v>
      </c>
      <c r="M39" s="58">
        <f>Componentization!D40</f>
        <v>0</v>
      </c>
      <c r="N39" s="58">
        <f t="shared" si="11"/>
        <v>0</v>
      </c>
      <c r="O39" s="59">
        <v>0</v>
      </c>
      <c r="P39" s="59">
        <v>0</v>
      </c>
      <c r="Q39" s="60">
        <f t="shared" si="12"/>
        <v>0</v>
      </c>
      <c r="R39" s="61">
        <f t="shared" si="13"/>
        <v>0</v>
      </c>
      <c r="T39" s="56">
        <v>1975</v>
      </c>
      <c r="U39" s="57" t="s">
        <v>67</v>
      </c>
      <c r="V39" s="58">
        <v>0</v>
      </c>
      <c r="W39" s="58">
        <v>0</v>
      </c>
      <c r="X39" s="58">
        <v>0</v>
      </c>
      <c r="Y39" s="58">
        <f t="shared" si="14"/>
        <v>0</v>
      </c>
      <c r="Z39" s="59">
        <v>0</v>
      </c>
      <c r="AA39" s="59">
        <v>0</v>
      </c>
      <c r="AB39" s="60">
        <f t="shared" si="15"/>
        <v>0</v>
      </c>
      <c r="AC39" s="62"/>
      <c r="AD39" s="58">
        <v>0</v>
      </c>
      <c r="AE39" s="58">
        <v>0</v>
      </c>
      <c r="AF39" s="58">
        <v>0</v>
      </c>
      <c r="AG39" s="58">
        <f t="shared" si="16"/>
        <v>0</v>
      </c>
      <c r="AH39" s="59">
        <v>0</v>
      </c>
      <c r="AI39" s="59">
        <v>0</v>
      </c>
      <c r="AJ39" s="60">
        <f t="shared" si="17"/>
        <v>0</v>
      </c>
      <c r="AK39" s="61">
        <f t="shared" si="18"/>
        <v>0</v>
      </c>
      <c r="AL39" s="41"/>
      <c r="AM39" s="58">
        <f t="shared" si="19"/>
        <v>0</v>
      </c>
      <c r="AN39" s="58">
        <f t="shared" si="20"/>
        <v>0</v>
      </c>
      <c r="AO39" s="58">
        <f t="shared" si="20"/>
        <v>0</v>
      </c>
      <c r="AP39" s="58">
        <f t="shared" si="20"/>
        <v>0</v>
      </c>
      <c r="AQ39" s="58">
        <f t="shared" si="20"/>
        <v>0</v>
      </c>
      <c r="AR39" s="58">
        <f t="shared" si="20"/>
        <v>0</v>
      </c>
      <c r="AS39" s="58">
        <f t="shared" si="20"/>
        <v>0</v>
      </c>
      <c r="AT39" s="62"/>
      <c r="AU39" s="58">
        <f t="shared" si="1"/>
        <v>0</v>
      </c>
      <c r="AV39" s="58">
        <f t="shared" si="2"/>
        <v>0</v>
      </c>
      <c r="AW39" s="58">
        <f t="shared" si="3"/>
        <v>0</v>
      </c>
      <c r="AX39" s="58">
        <f t="shared" si="4"/>
        <v>0</v>
      </c>
      <c r="AY39" s="58">
        <f t="shared" si="5"/>
        <v>0</v>
      </c>
      <c r="AZ39" s="58">
        <f t="shared" si="6"/>
        <v>0</v>
      </c>
      <c r="BA39" s="58">
        <f t="shared" si="7"/>
        <v>0</v>
      </c>
      <c r="BB39" s="58">
        <f t="shared" si="8"/>
        <v>0</v>
      </c>
      <c r="BC39" s="41"/>
      <c r="BD39" s="41"/>
      <c r="BE39" s="41"/>
      <c r="BF39" s="41"/>
    </row>
    <row r="40" spans="1:58" ht="15" customHeight="1" x14ac:dyDescent="0.35">
      <c r="A40" s="56">
        <v>1980</v>
      </c>
      <c r="B40" s="57" t="s">
        <v>68</v>
      </c>
      <c r="C40" s="58">
        <f>'Opening balance'!H40</f>
        <v>32270378.289999999</v>
      </c>
      <c r="D40" s="58">
        <f>'Guelph Hydro'!C40</f>
        <v>3321991.96</v>
      </c>
      <c r="E40" s="58">
        <f>Componentization!C41</f>
        <v>0</v>
      </c>
      <c r="F40" s="58">
        <f t="shared" si="9"/>
        <v>35592370.25</v>
      </c>
      <c r="G40" s="59">
        <v>1954730.8699999989</v>
      </c>
      <c r="H40" s="59">
        <v>-48926.76</v>
      </c>
      <c r="I40" s="60">
        <f t="shared" si="10"/>
        <v>37498174.359999999</v>
      </c>
      <c r="J40" s="62"/>
      <c r="K40" s="58">
        <f>'Opening balance'!O40</f>
        <v>-15857682.52</v>
      </c>
      <c r="L40" s="58">
        <f>'Guelph Hydro'!D40</f>
        <v>-1658633.3443333372</v>
      </c>
      <c r="M40" s="58">
        <f>Componentization!D41</f>
        <v>-82365.129999997094</v>
      </c>
      <c r="N40" s="58">
        <f t="shared" si="11"/>
        <v>-17598680.994333334</v>
      </c>
      <c r="O40" s="59">
        <v>-2321827.4436666663</v>
      </c>
      <c r="P40" s="59">
        <v>31403.53</v>
      </c>
      <c r="Q40" s="60">
        <f t="shared" si="12"/>
        <v>-19889104.908</v>
      </c>
      <c r="R40" s="61">
        <f t="shared" si="13"/>
        <v>17609069.452</v>
      </c>
      <c r="T40" s="56">
        <v>1980</v>
      </c>
      <c r="U40" s="57" t="s">
        <v>68</v>
      </c>
      <c r="V40" s="58">
        <v>32270378.289999995</v>
      </c>
      <c r="W40" s="58">
        <v>3321991.96</v>
      </c>
      <c r="X40" s="58">
        <v>0</v>
      </c>
      <c r="Y40" s="58">
        <f t="shared" si="14"/>
        <v>35592370.249999993</v>
      </c>
      <c r="Z40" s="59">
        <v>1954730.8699999989</v>
      </c>
      <c r="AA40" s="59">
        <v>-48926.76</v>
      </c>
      <c r="AB40" s="60">
        <f t="shared" si="15"/>
        <v>37498174.359999992</v>
      </c>
      <c r="AC40" s="62"/>
      <c r="AD40" s="58">
        <v>-15857682.520000003</v>
      </c>
      <c r="AE40" s="58">
        <v>-1658633.3443333372</v>
      </c>
      <c r="AF40" s="58">
        <v>-82365.129999997094</v>
      </c>
      <c r="AG40" s="58">
        <f t="shared" si="16"/>
        <v>-17598680.994333334</v>
      </c>
      <c r="AH40" s="59">
        <v>-2321827.4436666663</v>
      </c>
      <c r="AI40" s="59">
        <v>31403.53</v>
      </c>
      <c r="AJ40" s="60">
        <f t="shared" si="17"/>
        <v>-19889104.908</v>
      </c>
      <c r="AK40" s="61">
        <f t="shared" si="18"/>
        <v>17609069.451999992</v>
      </c>
      <c r="AL40" s="41"/>
      <c r="AM40" s="58">
        <f t="shared" si="19"/>
        <v>0</v>
      </c>
      <c r="AN40" s="58">
        <f t="shared" si="20"/>
        <v>0</v>
      </c>
      <c r="AO40" s="58">
        <f t="shared" si="20"/>
        <v>0</v>
      </c>
      <c r="AP40" s="58">
        <f t="shared" si="20"/>
        <v>0</v>
      </c>
      <c r="AQ40" s="58">
        <f t="shared" si="20"/>
        <v>0</v>
      </c>
      <c r="AR40" s="58">
        <f t="shared" si="20"/>
        <v>0</v>
      </c>
      <c r="AS40" s="58">
        <f t="shared" si="20"/>
        <v>0</v>
      </c>
      <c r="AT40" s="62"/>
      <c r="AU40" s="58">
        <f t="shared" si="1"/>
        <v>0</v>
      </c>
      <c r="AV40" s="58">
        <f t="shared" si="2"/>
        <v>0</v>
      </c>
      <c r="AW40" s="58">
        <f t="shared" si="3"/>
        <v>0</v>
      </c>
      <c r="AX40" s="58">
        <f t="shared" si="4"/>
        <v>0</v>
      </c>
      <c r="AY40" s="58">
        <f t="shared" si="5"/>
        <v>0</v>
      </c>
      <c r="AZ40" s="58">
        <f t="shared" si="6"/>
        <v>0</v>
      </c>
      <c r="BA40" s="58">
        <f t="shared" si="7"/>
        <v>0</v>
      </c>
      <c r="BB40" s="58">
        <f t="shared" si="8"/>
        <v>0</v>
      </c>
      <c r="BC40" s="41"/>
      <c r="BD40" s="41"/>
      <c r="BE40" s="41"/>
      <c r="BF40" s="41"/>
    </row>
    <row r="41" spans="1:58" ht="15" customHeight="1" x14ac:dyDescent="0.35">
      <c r="A41" s="56">
        <v>1985</v>
      </c>
      <c r="B41" s="57" t="s">
        <v>69</v>
      </c>
      <c r="C41" s="58">
        <f>'Opening balance'!H41</f>
        <v>0</v>
      </c>
      <c r="D41" s="58">
        <f>'Guelph Hydro'!C41</f>
        <v>6555.22</v>
      </c>
      <c r="E41" s="58">
        <f>Componentization!C42</f>
        <v>0</v>
      </c>
      <c r="F41" s="58">
        <f t="shared" si="9"/>
        <v>6555.22</v>
      </c>
      <c r="G41" s="59">
        <v>0</v>
      </c>
      <c r="H41" s="59">
        <v>0</v>
      </c>
      <c r="I41" s="60">
        <f t="shared" si="10"/>
        <v>6555.22</v>
      </c>
      <c r="J41" s="62"/>
      <c r="K41" s="58">
        <f>'Opening balance'!O41</f>
        <v>0</v>
      </c>
      <c r="L41" s="58">
        <f>'Guelph Hydro'!D41</f>
        <v>-6554.98</v>
      </c>
      <c r="M41" s="58">
        <f>Componentization!D42</f>
        <v>0</v>
      </c>
      <c r="N41" s="58">
        <f t="shared" si="11"/>
        <v>-6554.98</v>
      </c>
      <c r="O41" s="59">
        <v>0</v>
      </c>
      <c r="P41" s="59">
        <v>0</v>
      </c>
      <c r="Q41" s="60">
        <f t="shared" si="12"/>
        <v>-6554.98</v>
      </c>
      <c r="R41" s="61">
        <f t="shared" si="13"/>
        <v>0.24000000000069122</v>
      </c>
      <c r="T41" s="56">
        <v>1985</v>
      </c>
      <c r="U41" s="57" t="s">
        <v>69</v>
      </c>
      <c r="V41" s="58">
        <v>0</v>
      </c>
      <c r="W41" s="58">
        <v>6555.22</v>
      </c>
      <c r="X41" s="58">
        <v>0</v>
      </c>
      <c r="Y41" s="58">
        <f t="shared" si="14"/>
        <v>6555.22</v>
      </c>
      <c r="Z41" s="59">
        <v>0</v>
      </c>
      <c r="AA41" s="59">
        <v>0</v>
      </c>
      <c r="AB41" s="60">
        <f t="shared" si="15"/>
        <v>6555.22</v>
      </c>
      <c r="AC41" s="62"/>
      <c r="AD41" s="58">
        <v>0</v>
      </c>
      <c r="AE41" s="58">
        <v>-6554.98</v>
      </c>
      <c r="AF41" s="58">
        <v>0</v>
      </c>
      <c r="AG41" s="58">
        <f t="shared" si="16"/>
        <v>-6554.98</v>
      </c>
      <c r="AH41" s="59">
        <v>0</v>
      </c>
      <c r="AI41" s="59">
        <v>0</v>
      </c>
      <c r="AJ41" s="60">
        <f t="shared" si="17"/>
        <v>-6554.98</v>
      </c>
      <c r="AK41" s="61">
        <f t="shared" si="18"/>
        <v>0.24000000000069122</v>
      </c>
      <c r="AL41" s="41"/>
      <c r="AM41" s="58">
        <f t="shared" si="19"/>
        <v>0</v>
      </c>
      <c r="AN41" s="58">
        <f t="shared" si="20"/>
        <v>0</v>
      </c>
      <c r="AO41" s="58">
        <f t="shared" si="20"/>
        <v>0</v>
      </c>
      <c r="AP41" s="58">
        <f t="shared" si="20"/>
        <v>0</v>
      </c>
      <c r="AQ41" s="58">
        <f t="shared" si="20"/>
        <v>0</v>
      </c>
      <c r="AR41" s="58">
        <f t="shared" si="20"/>
        <v>0</v>
      </c>
      <c r="AS41" s="58">
        <f t="shared" si="20"/>
        <v>0</v>
      </c>
      <c r="AT41" s="62"/>
      <c r="AU41" s="58">
        <f t="shared" si="1"/>
        <v>0</v>
      </c>
      <c r="AV41" s="58">
        <f t="shared" si="2"/>
        <v>0</v>
      </c>
      <c r="AW41" s="58">
        <f t="shared" si="3"/>
        <v>0</v>
      </c>
      <c r="AX41" s="58">
        <f t="shared" si="4"/>
        <v>0</v>
      </c>
      <c r="AY41" s="58">
        <f t="shared" si="5"/>
        <v>0</v>
      </c>
      <c r="AZ41" s="58">
        <f t="shared" si="6"/>
        <v>0</v>
      </c>
      <c r="BA41" s="58">
        <f t="shared" si="7"/>
        <v>0</v>
      </c>
      <c r="BB41" s="58">
        <f t="shared" si="8"/>
        <v>0</v>
      </c>
      <c r="BC41" s="41"/>
      <c r="BD41" s="41"/>
      <c r="BE41" s="41"/>
      <c r="BF41" s="41"/>
    </row>
    <row r="42" spans="1:58" ht="15" customHeight="1" x14ac:dyDescent="0.35">
      <c r="A42" s="56">
        <v>1990</v>
      </c>
      <c r="B42" s="64" t="s">
        <v>70</v>
      </c>
      <c r="C42" s="58">
        <f>'Opening balance'!H42</f>
        <v>0</v>
      </c>
      <c r="D42" s="58">
        <f>'Guelph Hydro'!C42</f>
        <v>0</v>
      </c>
      <c r="E42" s="58">
        <f>Componentization!C43</f>
        <v>0</v>
      </c>
      <c r="F42" s="58">
        <f t="shared" si="9"/>
        <v>0</v>
      </c>
      <c r="G42" s="59">
        <v>0</v>
      </c>
      <c r="H42" s="59">
        <v>0</v>
      </c>
      <c r="I42" s="60">
        <f t="shared" si="10"/>
        <v>0</v>
      </c>
      <c r="J42" s="62"/>
      <c r="K42" s="58">
        <f>'Opening balance'!O42</f>
        <v>0</v>
      </c>
      <c r="L42" s="58">
        <f>'Guelph Hydro'!D42</f>
        <v>0</v>
      </c>
      <c r="M42" s="58">
        <f>Componentization!D43</f>
        <v>0</v>
      </c>
      <c r="N42" s="58">
        <f t="shared" si="11"/>
        <v>0</v>
      </c>
      <c r="O42" s="59">
        <v>0</v>
      </c>
      <c r="P42" s="59">
        <v>0</v>
      </c>
      <c r="Q42" s="60">
        <f t="shared" si="12"/>
        <v>0</v>
      </c>
      <c r="R42" s="61">
        <f t="shared" si="13"/>
        <v>0</v>
      </c>
      <c r="T42" s="56">
        <v>1990</v>
      </c>
      <c r="U42" s="64" t="s">
        <v>70</v>
      </c>
      <c r="V42" s="58">
        <v>0</v>
      </c>
      <c r="W42" s="58">
        <v>0</v>
      </c>
      <c r="X42" s="58">
        <v>0</v>
      </c>
      <c r="Y42" s="58">
        <f t="shared" si="14"/>
        <v>0</v>
      </c>
      <c r="Z42" s="59">
        <v>0</v>
      </c>
      <c r="AA42" s="59">
        <v>0</v>
      </c>
      <c r="AB42" s="60">
        <f t="shared" si="15"/>
        <v>0</v>
      </c>
      <c r="AC42" s="62"/>
      <c r="AD42" s="58">
        <v>0</v>
      </c>
      <c r="AE42" s="58">
        <v>0</v>
      </c>
      <c r="AF42" s="58">
        <v>0</v>
      </c>
      <c r="AG42" s="58">
        <f t="shared" si="16"/>
        <v>0</v>
      </c>
      <c r="AH42" s="59">
        <v>0</v>
      </c>
      <c r="AI42" s="59">
        <v>0</v>
      </c>
      <c r="AJ42" s="60">
        <f t="shared" si="17"/>
        <v>0</v>
      </c>
      <c r="AK42" s="61">
        <f t="shared" si="18"/>
        <v>0</v>
      </c>
      <c r="AL42" s="41"/>
      <c r="AM42" s="58">
        <f t="shared" si="19"/>
        <v>0</v>
      </c>
      <c r="AN42" s="58">
        <f t="shared" si="20"/>
        <v>0</v>
      </c>
      <c r="AO42" s="58">
        <f t="shared" si="20"/>
        <v>0</v>
      </c>
      <c r="AP42" s="58">
        <f t="shared" si="20"/>
        <v>0</v>
      </c>
      <c r="AQ42" s="58">
        <f t="shared" si="20"/>
        <v>0</v>
      </c>
      <c r="AR42" s="58">
        <f t="shared" si="20"/>
        <v>0</v>
      </c>
      <c r="AS42" s="58">
        <f t="shared" si="20"/>
        <v>0</v>
      </c>
      <c r="AT42" s="62"/>
      <c r="AU42" s="58">
        <f t="shared" si="1"/>
        <v>0</v>
      </c>
      <c r="AV42" s="58">
        <f t="shared" si="2"/>
        <v>0</v>
      </c>
      <c r="AW42" s="58">
        <f t="shared" si="3"/>
        <v>0</v>
      </c>
      <c r="AX42" s="58">
        <f t="shared" si="4"/>
        <v>0</v>
      </c>
      <c r="AY42" s="58">
        <f t="shared" si="5"/>
        <v>0</v>
      </c>
      <c r="AZ42" s="58">
        <f t="shared" si="6"/>
        <v>0</v>
      </c>
      <c r="BA42" s="58">
        <f t="shared" si="7"/>
        <v>0</v>
      </c>
      <c r="BB42" s="58">
        <f t="shared" si="8"/>
        <v>0</v>
      </c>
      <c r="BC42" s="41"/>
      <c r="BD42" s="41"/>
      <c r="BE42" s="41"/>
      <c r="BF42" s="41"/>
    </row>
    <row r="43" spans="1:58" ht="15" customHeight="1" x14ac:dyDescent="0.35">
      <c r="A43" s="56">
        <v>1995</v>
      </c>
      <c r="B43" s="57" t="s">
        <v>71</v>
      </c>
      <c r="C43" s="58">
        <f>'Opening balance'!H43</f>
        <v>-240986781.16999999</v>
      </c>
      <c r="D43" s="58">
        <f>'Guelph Hydro'!C43</f>
        <v>-25539471.899999999</v>
      </c>
      <c r="E43" s="58">
        <f>Componentization!C44</f>
        <v>240986781.69999999</v>
      </c>
      <c r="F43" s="58">
        <f t="shared" si="9"/>
        <v>-25539471.370000005</v>
      </c>
      <c r="G43" s="59">
        <v>0</v>
      </c>
      <c r="H43" s="59">
        <v>0</v>
      </c>
      <c r="I43" s="60">
        <f t="shared" si="10"/>
        <v>-25539471.370000005</v>
      </c>
      <c r="J43" s="62"/>
      <c r="K43" s="58">
        <f>'Opening balance'!O43</f>
        <v>65393891.600000001</v>
      </c>
      <c r="L43" s="58">
        <f>'Guelph Hydro'!D43</f>
        <v>5861158.5467927298</v>
      </c>
      <c r="M43" s="58">
        <f>Componentization!D44</f>
        <v>-65393892.760000005</v>
      </c>
      <c r="N43" s="58">
        <f t="shared" si="11"/>
        <v>5861157.3867927194</v>
      </c>
      <c r="O43" s="59">
        <v>661296</v>
      </c>
      <c r="P43" s="59">
        <v>0</v>
      </c>
      <c r="Q43" s="60">
        <f t="shared" si="12"/>
        <v>6522453.3867927194</v>
      </c>
      <c r="R43" s="61">
        <f t="shared" si="13"/>
        <v>-19017017.983207285</v>
      </c>
      <c r="T43" s="56">
        <v>1995</v>
      </c>
      <c r="U43" s="57" t="s">
        <v>71</v>
      </c>
      <c r="V43" s="58">
        <v>-240986781.16999999</v>
      </c>
      <c r="W43" s="58">
        <v>-25539471.899999999</v>
      </c>
      <c r="X43" s="58">
        <v>240986782.64999998</v>
      </c>
      <c r="Y43" s="58">
        <f t="shared" si="14"/>
        <v>-25539470.420000017</v>
      </c>
      <c r="Z43" s="59">
        <v>0</v>
      </c>
      <c r="AA43" s="59">
        <v>0</v>
      </c>
      <c r="AB43" s="60">
        <f t="shared" si="15"/>
        <v>-25539470.420000017</v>
      </c>
      <c r="AC43" s="62"/>
      <c r="AD43" s="58">
        <v>65393892.600000009</v>
      </c>
      <c r="AE43" s="58">
        <v>5861158.5467927298</v>
      </c>
      <c r="AF43" s="58">
        <v>-65393892.600000001</v>
      </c>
      <c r="AG43" s="58">
        <f t="shared" si="16"/>
        <v>5861158.5467927381</v>
      </c>
      <c r="AH43" s="59">
        <v>661296</v>
      </c>
      <c r="AI43" s="59">
        <v>0</v>
      </c>
      <c r="AJ43" s="60">
        <f t="shared" si="17"/>
        <v>6522454.5467927381</v>
      </c>
      <c r="AK43" s="61">
        <f t="shared" si="18"/>
        <v>-19017015.873207279</v>
      </c>
      <c r="AL43" s="41"/>
      <c r="AM43" s="58">
        <f t="shared" si="19"/>
        <v>0</v>
      </c>
      <c r="AN43" s="58">
        <f t="shared" si="20"/>
        <v>0</v>
      </c>
      <c r="AO43" s="58">
        <f t="shared" si="20"/>
        <v>-0.94999998807907104</v>
      </c>
      <c r="AP43" s="58">
        <f t="shared" si="20"/>
        <v>-0.94999998807907104</v>
      </c>
      <c r="AQ43" s="58">
        <f t="shared" si="20"/>
        <v>0</v>
      </c>
      <c r="AR43" s="58">
        <f t="shared" si="20"/>
        <v>0</v>
      </c>
      <c r="AS43" s="58">
        <f t="shared" si="20"/>
        <v>-0.94999998807907104</v>
      </c>
      <c r="AT43" s="62"/>
      <c r="AU43" s="58">
        <f t="shared" si="1"/>
        <v>-1.0000000074505806</v>
      </c>
      <c r="AV43" s="58">
        <f t="shared" si="2"/>
        <v>0</v>
      </c>
      <c r="AW43" s="58">
        <f t="shared" si="3"/>
        <v>-0.16000000387430191</v>
      </c>
      <c r="AX43" s="58">
        <f t="shared" si="4"/>
        <v>-1.1600000187754631</v>
      </c>
      <c r="AY43" s="58">
        <f t="shared" si="5"/>
        <v>0</v>
      </c>
      <c r="AZ43" s="58">
        <f t="shared" si="6"/>
        <v>0</v>
      </c>
      <c r="BA43" s="58">
        <f t="shared" si="7"/>
        <v>-1.1600000187754631</v>
      </c>
      <c r="BB43" s="58">
        <f t="shared" si="8"/>
        <v>-2.1100000068545341</v>
      </c>
      <c r="BC43" s="41"/>
      <c r="BD43" s="41"/>
      <c r="BE43" s="41"/>
      <c r="BF43" s="41"/>
    </row>
    <row r="44" spans="1:58" ht="15" customHeight="1" x14ac:dyDescent="0.35">
      <c r="A44" s="65" t="s">
        <v>96</v>
      </c>
      <c r="B44" s="89" t="s">
        <v>97</v>
      </c>
      <c r="C44" s="58">
        <f>'Opening balance'!H44</f>
        <v>-1026989.5</v>
      </c>
      <c r="D44" s="58">
        <f>'Guelph Hydro'!C44</f>
        <v>0</v>
      </c>
      <c r="E44" s="58">
        <f>Componentization!C45</f>
        <v>1026989.5</v>
      </c>
      <c r="F44" s="58">
        <f t="shared" si="9"/>
        <v>0</v>
      </c>
      <c r="G44" s="59">
        <v>0</v>
      </c>
      <c r="H44" s="59">
        <v>0</v>
      </c>
      <c r="I44" s="60">
        <f t="shared" si="10"/>
        <v>0</v>
      </c>
      <c r="J44" s="62"/>
      <c r="K44" s="58">
        <f>'Opening balance'!O44</f>
        <v>310350</v>
      </c>
      <c r="L44" s="58">
        <f>'Guelph Hydro'!D44</f>
        <v>0</v>
      </c>
      <c r="M44" s="58">
        <f>Componentization!D45</f>
        <v>-310349.26</v>
      </c>
      <c r="N44" s="58">
        <f t="shared" si="11"/>
        <v>0.73999999999068677</v>
      </c>
      <c r="O44" s="59">
        <v>0</v>
      </c>
      <c r="P44" s="59">
        <v>0</v>
      </c>
      <c r="Q44" s="60">
        <f t="shared" si="12"/>
        <v>0.73999999999068677</v>
      </c>
      <c r="R44" s="61">
        <f t="shared" si="13"/>
        <v>0.73999999999068677</v>
      </c>
      <c r="T44" s="65" t="s">
        <v>96</v>
      </c>
      <c r="U44" s="89" t="s">
        <v>97</v>
      </c>
      <c r="V44" s="58">
        <v>-1026989.5</v>
      </c>
      <c r="W44" s="58">
        <v>0</v>
      </c>
      <c r="X44" s="58">
        <v>1026989.5</v>
      </c>
      <c r="Y44" s="58">
        <f t="shared" si="14"/>
        <v>0</v>
      </c>
      <c r="Z44" s="59">
        <v>0</v>
      </c>
      <c r="AA44" s="59">
        <v>0</v>
      </c>
      <c r="AB44" s="60">
        <f t="shared" si="15"/>
        <v>0</v>
      </c>
      <c r="AC44" s="62"/>
      <c r="AD44" s="58">
        <v>310349</v>
      </c>
      <c r="AE44" s="58">
        <v>0</v>
      </c>
      <c r="AF44" s="58">
        <v>-310349</v>
      </c>
      <c r="AG44" s="58">
        <f t="shared" si="16"/>
        <v>0</v>
      </c>
      <c r="AH44" s="59">
        <v>0</v>
      </c>
      <c r="AI44" s="59">
        <v>0</v>
      </c>
      <c r="AJ44" s="60">
        <f t="shared" si="17"/>
        <v>0</v>
      </c>
      <c r="AK44" s="61">
        <f t="shared" si="18"/>
        <v>0</v>
      </c>
      <c r="AL44" s="41"/>
      <c r="AM44" s="58">
        <f t="shared" si="19"/>
        <v>0</v>
      </c>
      <c r="AN44" s="58">
        <f t="shared" si="20"/>
        <v>0</v>
      </c>
      <c r="AO44" s="58">
        <f t="shared" si="20"/>
        <v>0</v>
      </c>
      <c r="AP44" s="58">
        <f t="shared" si="20"/>
        <v>0</v>
      </c>
      <c r="AQ44" s="58">
        <f t="shared" si="20"/>
        <v>0</v>
      </c>
      <c r="AR44" s="58">
        <f t="shared" si="20"/>
        <v>0</v>
      </c>
      <c r="AS44" s="58">
        <f t="shared" si="20"/>
        <v>0</v>
      </c>
      <c r="AT44" s="62"/>
      <c r="AU44" s="58">
        <f t="shared" si="1"/>
        <v>1</v>
      </c>
      <c r="AV44" s="58">
        <f t="shared" si="2"/>
        <v>0</v>
      </c>
      <c r="AW44" s="58">
        <f t="shared" si="3"/>
        <v>-0.26000000000931323</v>
      </c>
      <c r="AX44" s="58">
        <f t="shared" si="4"/>
        <v>0.73999999999068677</v>
      </c>
      <c r="AY44" s="58">
        <f t="shared" si="5"/>
        <v>0</v>
      </c>
      <c r="AZ44" s="58">
        <f t="shared" si="6"/>
        <v>0</v>
      </c>
      <c r="BA44" s="58">
        <f t="shared" si="7"/>
        <v>0.73999999999068677</v>
      </c>
      <c r="BB44" s="58">
        <f t="shared" si="8"/>
        <v>0.73999999999068677</v>
      </c>
      <c r="BC44" s="41"/>
      <c r="BD44" s="41"/>
      <c r="BE44" s="41"/>
      <c r="BF44" s="41"/>
    </row>
    <row r="45" spans="1:58" ht="15" customHeight="1" x14ac:dyDescent="0.35">
      <c r="A45" s="56">
        <v>2440</v>
      </c>
      <c r="B45" s="57" t="s">
        <v>110</v>
      </c>
      <c r="C45" s="58">
        <f>'Opening balance'!H45</f>
        <v>-387612323.01000005</v>
      </c>
      <c r="D45" s="58">
        <f>'Guelph Hydro'!C45</f>
        <v>-31280336.210000001</v>
      </c>
      <c r="E45" s="58">
        <f>Componentization!C46</f>
        <v>0</v>
      </c>
      <c r="F45" s="58">
        <f t="shared" si="9"/>
        <v>-418892659.22000003</v>
      </c>
      <c r="G45" s="59">
        <v>-45476459.659999996</v>
      </c>
      <c r="H45" s="59">
        <v>725150.19000000006</v>
      </c>
      <c r="I45" s="60">
        <f t="shared" si="10"/>
        <v>-463643968.69</v>
      </c>
      <c r="J45" s="62"/>
      <c r="K45" s="58">
        <f>'Opening balance'!O45</f>
        <v>31291116.43</v>
      </c>
      <c r="L45" s="58">
        <f>'Guelph Hydro'!D45</f>
        <v>4007769.2500000005</v>
      </c>
      <c r="M45" s="58">
        <f>Componentization!D46</f>
        <v>169.84999999403954</v>
      </c>
      <c r="N45" s="58">
        <f t="shared" si="11"/>
        <v>35299055.529999994</v>
      </c>
      <c r="O45" s="59">
        <v>11057051.170839839</v>
      </c>
      <c r="P45" s="59">
        <v>-68056.23</v>
      </c>
      <c r="Q45" s="60">
        <f t="shared" si="12"/>
        <v>46288050.470839836</v>
      </c>
      <c r="R45" s="61">
        <f t="shared" si="13"/>
        <v>-417355918.21916014</v>
      </c>
      <c r="T45" s="56">
        <v>2440</v>
      </c>
      <c r="U45" s="57" t="s">
        <v>110</v>
      </c>
      <c r="V45" s="58">
        <v>-387612323.00999999</v>
      </c>
      <c r="W45" s="58">
        <v>-31280336.210000001</v>
      </c>
      <c r="X45" s="58">
        <v>0.27999997138977051</v>
      </c>
      <c r="Y45" s="58">
        <f t="shared" si="14"/>
        <v>-418892658.94</v>
      </c>
      <c r="Z45" s="59">
        <v>-45476459.659999996</v>
      </c>
      <c r="AA45" s="59">
        <v>725150.19000000006</v>
      </c>
      <c r="AB45" s="60">
        <f t="shared" si="15"/>
        <v>-463643968.41000003</v>
      </c>
      <c r="AC45" s="62"/>
      <c r="AD45" s="58">
        <v>31291116.430000003</v>
      </c>
      <c r="AE45" s="58">
        <v>4007769.2500000005</v>
      </c>
      <c r="AF45" s="58">
        <v>169.84999999403954</v>
      </c>
      <c r="AG45" s="58">
        <f t="shared" si="16"/>
        <v>35299055.530000001</v>
      </c>
      <c r="AH45" s="59">
        <v>11057051.170839839</v>
      </c>
      <c r="AI45" s="59">
        <v>-68056.23</v>
      </c>
      <c r="AJ45" s="60">
        <f t="shared" si="17"/>
        <v>46288050.470839843</v>
      </c>
      <c r="AK45" s="61">
        <f t="shared" si="18"/>
        <v>-417355917.93916017</v>
      </c>
      <c r="AL45" s="41"/>
      <c r="AM45" s="58">
        <f t="shared" si="19"/>
        <v>0</v>
      </c>
      <c r="AN45" s="58">
        <f t="shared" si="20"/>
        <v>0</v>
      </c>
      <c r="AO45" s="58">
        <f t="shared" si="20"/>
        <v>-0.27999997138977051</v>
      </c>
      <c r="AP45" s="58">
        <f t="shared" si="20"/>
        <v>-0.28000003099441528</v>
      </c>
      <c r="AQ45" s="58">
        <f t="shared" si="20"/>
        <v>0</v>
      </c>
      <c r="AR45" s="58">
        <f t="shared" si="20"/>
        <v>0</v>
      </c>
      <c r="AS45" s="58">
        <f t="shared" si="20"/>
        <v>-0.27999997138977051</v>
      </c>
      <c r="AT45" s="62"/>
      <c r="AU45" s="58">
        <f t="shared" si="1"/>
        <v>0</v>
      </c>
      <c r="AV45" s="58">
        <f t="shared" si="2"/>
        <v>0</v>
      </c>
      <c r="AW45" s="58">
        <f t="shared" si="3"/>
        <v>0</v>
      </c>
      <c r="AX45" s="58">
        <f t="shared" si="4"/>
        <v>0</v>
      </c>
      <c r="AY45" s="58">
        <f t="shared" si="5"/>
        <v>0</v>
      </c>
      <c r="AZ45" s="58">
        <f t="shared" si="6"/>
        <v>0</v>
      </c>
      <c r="BA45" s="58">
        <f t="shared" si="7"/>
        <v>0</v>
      </c>
      <c r="BB45" s="58">
        <f t="shared" si="8"/>
        <v>-0.27999997138977051</v>
      </c>
      <c r="BC45" s="41"/>
      <c r="BD45" s="41"/>
      <c r="BE45" s="41"/>
      <c r="BF45" s="41"/>
    </row>
    <row r="46" spans="1:58" ht="15" customHeight="1" x14ac:dyDescent="0.35">
      <c r="A46" s="65" t="s">
        <v>84</v>
      </c>
      <c r="B46" s="70" t="s">
        <v>90</v>
      </c>
      <c r="C46" s="58">
        <f>'Opening balance'!H46</f>
        <v>-1273198.73</v>
      </c>
      <c r="D46" s="58">
        <f>'Guelph Hydro'!C46</f>
        <v>0</v>
      </c>
      <c r="E46" s="58">
        <f>Componentization!C47</f>
        <v>0</v>
      </c>
      <c r="F46" s="58">
        <f t="shared" si="9"/>
        <v>-1273198.73</v>
      </c>
      <c r="G46" s="59">
        <v>0</v>
      </c>
      <c r="H46" s="59">
        <v>0</v>
      </c>
      <c r="I46" s="60">
        <f t="shared" si="10"/>
        <v>-1273198.73</v>
      </c>
      <c r="J46" s="62"/>
      <c r="K46" s="58">
        <f>'Opening balance'!O46</f>
        <v>321044.47999999998</v>
      </c>
      <c r="L46" s="58">
        <f>'Guelph Hydro'!D46</f>
        <v>0</v>
      </c>
      <c r="M46" s="58">
        <f>Componentization!D47</f>
        <v>0</v>
      </c>
      <c r="N46" s="58">
        <f t="shared" si="11"/>
        <v>321044.47999999998</v>
      </c>
      <c r="O46" s="59">
        <v>50945.96</v>
      </c>
      <c r="P46" s="59">
        <v>0</v>
      </c>
      <c r="Q46" s="60">
        <f t="shared" si="12"/>
        <v>371990.44</v>
      </c>
      <c r="R46" s="61">
        <f t="shared" si="13"/>
        <v>-901208.29</v>
      </c>
      <c r="T46" s="65" t="s">
        <v>84</v>
      </c>
      <c r="U46" s="70" t="s">
        <v>90</v>
      </c>
      <c r="V46" s="58">
        <v>-1273198.73</v>
      </c>
      <c r="W46" s="58">
        <v>0</v>
      </c>
      <c r="X46" s="58">
        <v>0</v>
      </c>
      <c r="Y46" s="58">
        <f t="shared" si="14"/>
        <v>-1273198.73</v>
      </c>
      <c r="Z46" s="59">
        <v>0</v>
      </c>
      <c r="AA46" s="59">
        <v>0</v>
      </c>
      <c r="AB46" s="60">
        <f t="shared" si="15"/>
        <v>-1273198.73</v>
      </c>
      <c r="AC46" s="62"/>
      <c r="AD46" s="58">
        <v>321044.47999999998</v>
      </c>
      <c r="AE46" s="58">
        <v>0</v>
      </c>
      <c r="AF46" s="58">
        <v>0</v>
      </c>
      <c r="AG46" s="58">
        <f t="shared" si="16"/>
        <v>321044.47999999998</v>
      </c>
      <c r="AH46" s="59">
        <v>50945.96</v>
      </c>
      <c r="AI46" s="59">
        <v>0</v>
      </c>
      <c r="AJ46" s="60">
        <f t="shared" si="17"/>
        <v>371990.44</v>
      </c>
      <c r="AK46" s="61">
        <f t="shared" si="18"/>
        <v>-901208.29</v>
      </c>
      <c r="AL46" s="41"/>
      <c r="AM46" s="58">
        <f t="shared" si="19"/>
        <v>0</v>
      </c>
      <c r="AN46" s="58">
        <f t="shared" si="20"/>
        <v>0</v>
      </c>
      <c r="AO46" s="58">
        <f t="shared" si="20"/>
        <v>0</v>
      </c>
      <c r="AP46" s="58">
        <f t="shared" si="20"/>
        <v>0</v>
      </c>
      <c r="AQ46" s="58">
        <f t="shared" si="20"/>
        <v>0</v>
      </c>
      <c r="AR46" s="58">
        <f t="shared" si="20"/>
        <v>0</v>
      </c>
      <c r="AS46" s="58">
        <f t="shared" si="20"/>
        <v>0</v>
      </c>
      <c r="AT46" s="41"/>
      <c r="AU46" s="58">
        <f t="shared" si="1"/>
        <v>0</v>
      </c>
      <c r="AV46" s="58">
        <f t="shared" si="2"/>
        <v>0</v>
      </c>
      <c r="AW46" s="58">
        <f t="shared" si="3"/>
        <v>0</v>
      </c>
      <c r="AX46" s="58">
        <f t="shared" si="4"/>
        <v>0</v>
      </c>
      <c r="AY46" s="58">
        <f t="shared" si="5"/>
        <v>0</v>
      </c>
      <c r="AZ46" s="58">
        <f t="shared" si="6"/>
        <v>0</v>
      </c>
      <c r="BA46" s="58">
        <f t="shared" si="7"/>
        <v>0</v>
      </c>
      <c r="BB46" s="58">
        <f t="shared" si="8"/>
        <v>0</v>
      </c>
      <c r="BC46" s="41"/>
      <c r="BD46" s="41"/>
      <c r="BE46" s="41"/>
      <c r="BF46" s="41"/>
    </row>
    <row r="47" spans="1:58" ht="15" customHeight="1" x14ac:dyDescent="0.35">
      <c r="A47" s="65">
        <v>2005</v>
      </c>
      <c r="B47" s="66" t="s">
        <v>111</v>
      </c>
      <c r="C47" s="58">
        <f>'Opening balance'!H47</f>
        <v>18832445.66</v>
      </c>
      <c r="D47" s="58">
        <f>'Guelph Hydro'!C47</f>
        <v>0</v>
      </c>
      <c r="E47" s="58">
        <f>Componentization!C48</f>
        <v>0</v>
      </c>
      <c r="F47" s="58">
        <f t="shared" si="9"/>
        <v>18832445.66</v>
      </c>
      <c r="G47" s="59">
        <v>2283957.58</v>
      </c>
      <c r="H47" s="59">
        <v>-5850010.2999999998</v>
      </c>
      <c r="I47" s="60">
        <f t="shared" si="10"/>
        <v>15266392.940000001</v>
      </c>
      <c r="J47" s="62"/>
      <c r="K47" s="58">
        <f>'Opening balance'!O47</f>
        <v>-7087467.7799999993</v>
      </c>
      <c r="L47" s="58">
        <f>'Guelph Hydro'!D47</f>
        <v>0</v>
      </c>
      <c r="M47" s="58">
        <f>Componentization!D48</f>
        <v>0</v>
      </c>
      <c r="N47" s="58">
        <f t="shared" si="11"/>
        <v>-7087467.7799999993</v>
      </c>
      <c r="O47" s="59">
        <v>-1368522.04</v>
      </c>
      <c r="P47" s="59">
        <v>5850010.2999999998</v>
      </c>
      <c r="Q47" s="60">
        <f t="shared" si="12"/>
        <v>-2605979.5200000005</v>
      </c>
      <c r="R47" s="61">
        <f t="shared" si="13"/>
        <v>12660413.420000002</v>
      </c>
      <c r="T47" s="65">
        <v>2005</v>
      </c>
      <c r="U47" s="66" t="s">
        <v>111</v>
      </c>
      <c r="V47" s="58">
        <v>18832445.66</v>
      </c>
      <c r="W47" s="58">
        <v>0</v>
      </c>
      <c r="X47" s="58">
        <v>0</v>
      </c>
      <c r="Y47" s="58">
        <f t="shared" si="14"/>
        <v>18832445.66</v>
      </c>
      <c r="Z47" s="59">
        <v>2283957.58</v>
      </c>
      <c r="AA47" s="59">
        <v>-5850010.2999999998</v>
      </c>
      <c r="AB47" s="60">
        <f t="shared" si="15"/>
        <v>15266392.940000001</v>
      </c>
      <c r="AC47" s="62"/>
      <c r="AD47" s="58">
        <v>-7087467.7800000003</v>
      </c>
      <c r="AE47" s="58">
        <v>0</v>
      </c>
      <c r="AF47" s="58">
        <v>0</v>
      </c>
      <c r="AG47" s="58">
        <f t="shared" si="16"/>
        <v>-7087467.7800000003</v>
      </c>
      <c r="AH47" s="59">
        <v>-1368522.04</v>
      </c>
      <c r="AI47" s="59">
        <v>5850010.2999999998</v>
      </c>
      <c r="AJ47" s="60">
        <f t="shared" si="17"/>
        <v>-2605979.5200000005</v>
      </c>
      <c r="AK47" s="61">
        <f t="shared" si="18"/>
        <v>12660413.420000002</v>
      </c>
      <c r="AL47" s="41"/>
      <c r="AM47" s="58">
        <f t="shared" si="19"/>
        <v>0</v>
      </c>
      <c r="AN47" s="58">
        <f t="shared" si="20"/>
        <v>0</v>
      </c>
      <c r="AO47" s="58">
        <f t="shared" si="20"/>
        <v>0</v>
      </c>
      <c r="AP47" s="58">
        <f t="shared" si="20"/>
        <v>0</v>
      </c>
      <c r="AQ47" s="58">
        <f t="shared" si="20"/>
        <v>0</v>
      </c>
      <c r="AR47" s="58">
        <f t="shared" si="20"/>
        <v>0</v>
      </c>
      <c r="AS47" s="58">
        <f t="shared" si="20"/>
        <v>0</v>
      </c>
      <c r="AT47" s="41"/>
      <c r="AU47" s="58">
        <f t="shared" si="1"/>
        <v>0</v>
      </c>
      <c r="AV47" s="58">
        <f t="shared" si="2"/>
        <v>0</v>
      </c>
      <c r="AW47" s="58">
        <f t="shared" si="3"/>
        <v>0</v>
      </c>
      <c r="AX47" s="58">
        <f t="shared" si="4"/>
        <v>0</v>
      </c>
      <c r="AY47" s="58">
        <f t="shared" si="5"/>
        <v>0</v>
      </c>
      <c r="AZ47" s="58">
        <f t="shared" si="6"/>
        <v>0</v>
      </c>
      <c r="BA47" s="58">
        <f t="shared" si="7"/>
        <v>0</v>
      </c>
      <c r="BB47" s="58">
        <f t="shared" si="8"/>
        <v>0</v>
      </c>
      <c r="BC47" s="41"/>
      <c r="BD47" s="41"/>
      <c r="BE47" s="41"/>
      <c r="BF47" s="41"/>
    </row>
    <row r="48" spans="1:58" ht="15" customHeight="1" x14ac:dyDescent="0.35">
      <c r="A48" s="65">
        <v>2040</v>
      </c>
      <c r="B48" s="66" t="s">
        <v>31</v>
      </c>
      <c r="C48" s="58">
        <f>'Opening balance'!H48</f>
        <v>5089270.2699999996</v>
      </c>
      <c r="D48" s="58">
        <f>'Guelph Hydro'!C48</f>
        <v>0</v>
      </c>
      <c r="E48" s="58">
        <f>Componentization!C49</f>
        <v>0</v>
      </c>
      <c r="F48" s="58">
        <f t="shared" si="9"/>
        <v>5089270.2699999996</v>
      </c>
      <c r="G48" s="59">
        <v>-5089270</v>
      </c>
      <c r="H48" s="59">
        <v>0</v>
      </c>
      <c r="I48" s="60">
        <f t="shared" si="10"/>
        <v>0.26999999955296516</v>
      </c>
      <c r="J48" s="62"/>
      <c r="K48" s="58">
        <f>'Opening balance'!O48</f>
        <v>0</v>
      </c>
      <c r="L48" s="58">
        <f>'Guelph Hydro'!D48</f>
        <v>0</v>
      </c>
      <c r="M48" s="58">
        <f>Componentization!D49</f>
        <v>0</v>
      </c>
      <c r="N48" s="58">
        <f t="shared" si="11"/>
        <v>0</v>
      </c>
      <c r="O48" s="59">
        <v>0</v>
      </c>
      <c r="P48" s="59">
        <v>0</v>
      </c>
      <c r="Q48" s="60">
        <f t="shared" si="12"/>
        <v>0</v>
      </c>
      <c r="R48" s="61">
        <f t="shared" si="13"/>
        <v>0.26999999955296516</v>
      </c>
      <c r="T48" s="65">
        <v>2040</v>
      </c>
      <c r="U48" s="66" t="s">
        <v>31</v>
      </c>
      <c r="V48" s="58">
        <v>5089270.2699999996</v>
      </c>
      <c r="W48" s="58">
        <v>0</v>
      </c>
      <c r="X48" s="58">
        <v>-0.26999999955296516</v>
      </c>
      <c r="Y48" s="58">
        <f t="shared" si="14"/>
        <v>5089270</v>
      </c>
      <c r="Z48" s="59">
        <v>-5089270</v>
      </c>
      <c r="AA48" s="59">
        <v>0</v>
      </c>
      <c r="AB48" s="60">
        <f t="shared" si="15"/>
        <v>0</v>
      </c>
      <c r="AC48" s="62"/>
      <c r="AD48" s="58">
        <v>0</v>
      </c>
      <c r="AE48" s="58">
        <v>0</v>
      </c>
      <c r="AF48" s="58">
        <v>0</v>
      </c>
      <c r="AG48" s="58">
        <f t="shared" si="16"/>
        <v>0</v>
      </c>
      <c r="AH48" s="59">
        <v>0</v>
      </c>
      <c r="AI48" s="59">
        <v>0</v>
      </c>
      <c r="AJ48" s="60">
        <f t="shared" si="17"/>
        <v>0</v>
      </c>
      <c r="AK48" s="61">
        <f t="shared" si="18"/>
        <v>0</v>
      </c>
      <c r="AL48" s="41"/>
      <c r="AM48" s="58">
        <f t="shared" si="19"/>
        <v>0</v>
      </c>
      <c r="AN48" s="58">
        <f t="shared" si="20"/>
        <v>0</v>
      </c>
      <c r="AO48" s="58">
        <f t="shared" si="20"/>
        <v>0.26999999955296516</v>
      </c>
      <c r="AP48" s="58">
        <f t="shared" si="20"/>
        <v>0.26999999955296516</v>
      </c>
      <c r="AQ48" s="58">
        <f t="shared" si="20"/>
        <v>0</v>
      </c>
      <c r="AR48" s="58">
        <f t="shared" si="20"/>
        <v>0</v>
      </c>
      <c r="AS48" s="58">
        <f t="shared" si="20"/>
        <v>0.26999999955296516</v>
      </c>
      <c r="AT48" s="41"/>
      <c r="AU48" s="58">
        <f t="shared" si="1"/>
        <v>0</v>
      </c>
      <c r="AV48" s="58">
        <f t="shared" si="2"/>
        <v>0</v>
      </c>
      <c r="AW48" s="58">
        <f t="shared" si="3"/>
        <v>0</v>
      </c>
      <c r="AX48" s="58">
        <f t="shared" si="4"/>
        <v>0</v>
      </c>
      <c r="AY48" s="58">
        <f t="shared" si="5"/>
        <v>0</v>
      </c>
      <c r="AZ48" s="58">
        <f t="shared" si="6"/>
        <v>0</v>
      </c>
      <c r="BA48" s="58">
        <f t="shared" si="7"/>
        <v>0</v>
      </c>
      <c r="BB48" s="58">
        <f t="shared" si="8"/>
        <v>0.26999999955296516</v>
      </c>
      <c r="BC48" s="41"/>
      <c r="BD48" s="41"/>
      <c r="BE48" s="41"/>
      <c r="BF48" s="41"/>
    </row>
    <row r="49" spans="1:58" ht="15" customHeight="1" x14ac:dyDescent="0.35">
      <c r="A49" s="65">
        <v>2050</v>
      </c>
      <c r="B49" s="66" t="s">
        <v>26</v>
      </c>
      <c r="C49" s="58">
        <f>'Opening balance'!H49</f>
        <v>10969934</v>
      </c>
      <c r="D49" s="58">
        <f>'Guelph Hydro'!C49</f>
        <v>0</v>
      </c>
      <c r="E49" s="58">
        <f>Componentization!C50</f>
        <v>0</v>
      </c>
      <c r="F49" s="58">
        <f t="shared" si="9"/>
        <v>10969934</v>
      </c>
      <c r="G49" s="59">
        <v>-10969934</v>
      </c>
      <c r="H49" s="59">
        <v>0</v>
      </c>
      <c r="I49" s="60">
        <f t="shared" si="10"/>
        <v>0</v>
      </c>
      <c r="J49" s="62"/>
      <c r="K49" s="58">
        <f>'Opening balance'!O49</f>
        <v>0</v>
      </c>
      <c r="L49" s="58">
        <f>'Guelph Hydro'!D49</f>
        <v>0</v>
      </c>
      <c r="M49" s="58">
        <f>Componentization!D50</f>
        <v>0</v>
      </c>
      <c r="N49" s="58">
        <f t="shared" si="11"/>
        <v>0</v>
      </c>
      <c r="O49" s="59">
        <v>0</v>
      </c>
      <c r="P49" s="59">
        <v>0</v>
      </c>
      <c r="Q49" s="60">
        <f t="shared" si="12"/>
        <v>0</v>
      </c>
      <c r="R49" s="61">
        <f t="shared" si="13"/>
        <v>0</v>
      </c>
      <c r="T49" s="65">
        <v>2050</v>
      </c>
      <c r="U49" s="66" t="s">
        <v>26</v>
      </c>
      <c r="V49" s="58">
        <v>10969934</v>
      </c>
      <c r="W49" s="58">
        <v>0</v>
      </c>
      <c r="X49" s="58">
        <v>0</v>
      </c>
      <c r="Y49" s="58">
        <f t="shared" si="14"/>
        <v>10969934</v>
      </c>
      <c r="Z49" s="59">
        <v>-10969934</v>
      </c>
      <c r="AA49" s="59">
        <v>0</v>
      </c>
      <c r="AB49" s="60">
        <f t="shared" si="15"/>
        <v>0</v>
      </c>
      <c r="AC49" s="62"/>
      <c r="AD49" s="58">
        <v>0</v>
      </c>
      <c r="AE49" s="58">
        <v>0</v>
      </c>
      <c r="AF49" s="58">
        <v>0</v>
      </c>
      <c r="AG49" s="58">
        <f t="shared" si="16"/>
        <v>0</v>
      </c>
      <c r="AH49" s="59">
        <v>0</v>
      </c>
      <c r="AI49" s="59">
        <v>0</v>
      </c>
      <c r="AJ49" s="60">
        <f t="shared" si="17"/>
        <v>0</v>
      </c>
      <c r="AK49" s="61">
        <f t="shared" si="18"/>
        <v>0</v>
      </c>
      <c r="AL49" s="41"/>
      <c r="AM49" s="58">
        <f t="shared" si="19"/>
        <v>0</v>
      </c>
      <c r="AN49" s="58">
        <f t="shared" si="20"/>
        <v>0</v>
      </c>
      <c r="AO49" s="58">
        <f t="shared" si="20"/>
        <v>0</v>
      </c>
      <c r="AP49" s="58">
        <f t="shared" si="20"/>
        <v>0</v>
      </c>
      <c r="AQ49" s="58">
        <f t="shared" si="20"/>
        <v>0</v>
      </c>
      <c r="AR49" s="58">
        <f t="shared" si="20"/>
        <v>0</v>
      </c>
      <c r="AS49" s="58">
        <f t="shared" si="20"/>
        <v>0</v>
      </c>
      <c r="AT49" s="41"/>
      <c r="AU49" s="58">
        <f t="shared" si="1"/>
        <v>0</v>
      </c>
      <c r="AV49" s="58">
        <f t="shared" si="2"/>
        <v>0</v>
      </c>
      <c r="AW49" s="58">
        <f t="shared" si="3"/>
        <v>0</v>
      </c>
      <c r="AX49" s="58">
        <f t="shared" si="4"/>
        <v>0</v>
      </c>
      <c r="AY49" s="58">
        <f t="shared" si="5"/>
        <v>0</v>
      </c>
      <c r="AZ49" s="58">
        <f t="shared" si="6"/>
        <v>0</v>
      </c>
      <c r="BA49" s="58">
        <f t="shared" si="7"/>
        <v>0</v>
      </c>
      <c r="BB49" s="58">
        <f t="shared" si="8"/>
        <v>0</v>
      </c>
      <c r="BC49" s="41"/>
      <c r="BD49" s="41"/>
      <c r="BE49" s="41"/>
      <c r="BF49" s="41"/>
    </row>
    <row r="50" spans="1:58" ht="15" customHeight="1" x14ac:dyDescent="0.35">
      <c r="A50" s="65">
        <v>2075</v>
      </c>
      <c r="B50" s="66" t="s">
        <v>87</v>
      </c>
      <c r="C50" s="58">
        <f>'Opening balance'!H50</f>
        <v>0</v>
      </c>
      <c r="D50" s="58">
        <f>'Guelph Hydro'!C50</f>
        <v>1541997.72</v>
      </c>
      <c r="E50" s="58">
        <f>Componentization!C51</f>
        <v>0</v>
      </c>
      <c r="F50" s="58">
        <f t="shared" si="9"/>
        <v>1541997.72</v>
      </c>
      <c r="G50" s="59">
        <v>0</v>
      </c>
      <c r="H50" s="59">
        <v>0</v>
      </c>
      <c r="I50" s="60">
        <f t="shared" si="10"/>
        <v>1541997.72</v>
      </c>
      <c r="J50" s="62"/>
      <c r="K50" s="58">
        <f>'Opening balance'!O50</f>
        <v>0</v>
      </c>
      <c r="L50" s="58">
        <f>'Guelph Hydro'!D50</f>
        <v>-1350958.0437499997</v>
      </c>
      <c r="M50" s="58">
        <f>Componentization!D51</f>
        <v>0</v>
      </c>
      <c r="N50" s="58">
        <f t="shared" si="11"/>
        <v>-1350958.0437499997</v>
      </c>
      <c r="O50" s="59">
        <v>-26118.690178571425</v>
      </c>
      <c r="P50" s="59">
        <v>0</v>
      </c>
      <c r="Q50" s="60">
        <f t="shared" si="12"/>
        <v>-1377076.7339285712</v>
      </c>
      <c r="R50" s="61">
        <f t="shared" si="13"/>
        <v>164920.98607142875</v>
      </c>
      <c r="T50" s="65">
        <v>2075</v>
      </c>
      <c r="U50" s="66" t="s">
        <v>87</v>
      </c>
      <c r="V50" s="58">
        <v>0</v>
      </c>
      <c r="W50" s="58">
        <v>1541997.72</v>
      </c>
      <c r="X50" s="58">
        <v>0</v>
      </c>
      <c r="Y50" s="58">
        <f t="shared" si="14"/>
        <v>1541997.72</v>
      </c>
      <c r="Z50" s="59">
        <v>0</v>
      </c>
      <c r="AA50" s="59">
        <v>0</v>
      </c>
      <c r="AB50" s="60">
        <f t="shared" si="15"/>
        <v>1541997.72</v>
      </c>
      <c r="AC50" s="62"/>
      <c r="AD50" s="58">
        <v>0</v>
      </c>
      <c r="AE50" s="58">
        <v>-1350958.0437499997</v>
      </c>
      <c r="AF50" s="58">
        <v>0</v>
      </c>
      <c r="AG50" s="58">
        <f t="shared" si="16"/>
        <v>-1350958.0437499997</v>
      </c>
      <c r="AH50" s="59">
        <v>-26118.690178571425</v>
      </c>
      <c r="AI50" s="59">
        <v>0</v>
      </c>
      <c r="AJ50" s="60">
        <f t="shared" si="17"/>
        <v>-1377076.7339285712</v>
      </c>
      <c r="AK50" s="61">
        <f t="shared" si="18"/>
        <v>164920.98607142875</v>
      </c>
      <c r="AL50" s="41"/>
      <c r="AM50" s="58">
        <f t="shared" si="19"/>
        <v>0</v>
      </c>
      <c r="AN50" s="58">
        <f t="shared" si="20"/>
        <v>0</v>
      </c>
      <c r="AO50" s="58">
        <f t="shared" si="20"/>
        <v>0</v>
      </c>
      <c r="AP50" s="58">
        <f t="shared" si="20"/>
        <v>0</v>
      </c>
      <c r="AQ50" s="58">
        <f t="shared" si="20"/>
        <v>0</v>
      </c>
      <c r="AR50" s="58">
        <f t="shared" si="20"/>
        <v>0</v>
      </c>
      <c r="AS50" s="58">
        <f t="shared" si="20"/>
        <v>0</v>
      </c>
      <c r="AT50" s="41"/>
      <c r="AU50" s="58">
        <f t="shared" si="1"/>
        <v>0</v>
      </c>
      <c r="AV50" s="58">
        <f t="shared" si="2"/>
        <v>0</v>
      </c>
      <c r="AW50" s="58">
        <f t="shared" si="3"/>
        <v>0</v>
      </c>
      <c r="AX50" s="58">
        <f t="shared" si="4"/>
        <v>0</v>
      </c>
      <c r="AY50" s="58">
        <f t="shared" si="5"/>
        <v>0</v>
      </c>
      <c r="AZ50" s="58">
        <f t="shared" si="6"/>
        <v>0</v>
      </c>
      <c r="BA50" s="58">
        <f t="shared" si="7"/>
        <v>0</v>
      </c>
      <c r="BB50" s="58">
        <f t="shared" si="8"/>
        <v>0</v>
      </c>
      <c r="BC50" s="41"/>
      <c r="BD50" s="41"/>
      <c r="BE50" s="41"/>
      <c r="BF50" s="41"/>
    </row>
    <row r="51" spans="1:58" s="35" customFormat="1" ht="15" customHeight="1" x14ac:dyDescent="0.35">
      <c r="A51" s="65">
        <v>2055</v>
      </c>
      <c r="B51" s="66" t="s">
        <v>74</v>
      </c>
      <c r="C51" s="58">
        <f>'Opening balance'!H51</f>
        <v>120009436.94999999</v>
      </c>
      <c r="D51" s="58">
        <f>'Guelph Hydro'!C51</f>
        <v>4903822.1120850043</v>
      </c>
      <c r="E51" s="58">
        <f>Componentization!C52</f>
        <v>0</v>
      </c>
      <c r="F51" s="58">
        <f t="shared" si="9"/>
        <v>124913259.06208499</v>
      </c>
      <c r="G51" s="59">
        <v>-1230856.7199999797</v>
      </c>
      <c r="H51" s="59">
        <v>0</v>
      </c>
      <c r="I51" s="60">
        <f t="shared" si="10"/>
        <v>123682402.342085</v>
      </c>
      <c r="J51" s="62"/>
      <c r="K51" s="58">
        <f>'Opening balance'!O51</f>
        <v>0</v>
      </c>
      <c r="L51" s="58">
        <f>'Guelph Hydro'!D51</f>
        <v>0</v>
      </c>
      <c r="M51" s="58">
        <f>Componentization!D52</f>
        <v>0</v>
      </c>
      <c r="N51" s="58"/>
      <c r="O51" s="59"/>
      <c r="P51" s="59"/>
      <c r="Q51" s="60"/>
      <c r="R51" s="61">
        <f t="shared" si="13"/>
        <v>123682402.342085</v>
      </c>
      <c r="S51" s="2"/>
      <c r="T51" s="65">
        <v>2055</v>
      </c>
      <c r="U51" s="66" t="s">
        <v>74</v>
      </c>
      <c r="V51" s="58">
        <v>120009436.94999999</v>
      </c>
      <c r="W51" s="58">
        <v>4903822.1120850043</v>
      </c>
      <c r="X51" s="58">
        <v>-1.0000064969062805E-2</v>
      </c>
      <c r="Y51" s="58">
        <f t="shared" si="14"/>
        <v>124913259.05208492</v>
      </c>
      <c r="Z51" s="59">
        <v>-1230856.7199999797</v>
      </c>
      <c r="AA51" s="59">
        <v>0</v>
      </c>
      <c r="AB51" s="60">
        <f t="shared" si="15"/>
        <v>123682402.33208494</v>
      </c>
      <c r="AC51" s="62"/>
      <c r="AD51" s="58"/>
      <c r="AE51" s="58"/>
      <c r="AF51" s="58"/>
      <c r="AG51" s="58"/>
      <c r="AH51" s="59"/>
      <c r="AI51" s="59"/>
      <c r="AJ51" s="60"/>
      <c r="AK51" s="61">
        <f t="shared" si="18"/>
        <v>123682402.33208494</v>
      </c>
      <c r="AL51" s="41"/>
      <c r="AM51" s="58">
        <f t="shared" si="19"/>
        <v>0</v>
      </c>
      <c r="AN51" s="58">
        <f t="shared" si="20"/>
        <v>0</v>
      </c>
      <c r="AO51" s="58">
        <f t="shared" si="20"/>
        <v>1.0000064969062805E-2</v>
      </c>
      <c r="AP51" s="58">
        <f t="shared" si="20"/>
        <v>1.0000064969062805E-2</v>
      </c>
      <c r="AQ51" s="58">
        <f t="shared" si="20"/>
        <v>0</v>
      </c>
      <c r="AR51" s="58">
        <f t="shared" si="20"/>
        <v>0</v>
      </c>
      <c r="AS51" s="58">
        <f t="shared" si="20"/>
        <v>1.0000064969062805E-2</v>
      </c>
      <c r="AT51" s="41"/>
      <c r="AU51" s="58">
        <f t="shared" si="1"/>
        <v>0</v>
      </c>
      <c r="AV51" s="58">
        <f t="shared" si="2"/>
        <v>0</v>
      </c>
      <c r="AW51" s="58">
        <f t="shared" si="3"/>
        <v>0</v>
      </c>
      <c r="AX51" s="58">
        <f t="shared" si="4"/>
        <v>0</v>
      </c>
      <c r="AY51" s="58">
        <f t="shared" si="5"/>
        <v>0</v>
      </c>
      <c r="AZ51" s="58">
        <f t="shared" si="6"/>
        <v>0</v>
      </c>
      <c r="BA51" s="58">
        <f t="shared" si="7"/>
        <v>0</v>
      </c>
      <c r="BB51" s="58">
        <f t="shared" si="8"/>
        <v>1.0000064969062805E-2</v>
      </c>
      <c r="BC51" s="41"/>
      <c r="BD51" s="41"/>
      <c r="BE51" s="41"/>
      <c r="BF51" s="41"/>
    </row>
    <row r="52" spans="1:58" ht="15" customHeight="1" x14ac:dyDescent="0.35">
      <c r="A52" s="65" t="s">
        <v>91</v>
      </c>
      <c r="B52" s="66" t="s">
        <v>92</v>
      </c>
      <c r="C52" s="58">
        <f>'Opening balance'!H52</f>
        <v>-4735165.3599999994</v>
      </c>
      <c r="D52" s="58">
        <f>'Guelph Hydro'!C52</f>
        <v>0</v>
      </c>
      <c r="E52" s="58">
        <f>Componentization!C53</f>
        <v>0</v>
      </c>
      <c r="F52" s="58">
        <f t="shared" si="9"/>
        <v>-4735165.3599999994</v>
      </c>
      <c r="G52" s="59">
        <v>-966354.86000000057</v>
      </c>
      <c r="H52" s="59">
        <v>0</v>
      </c>
      <c r="I52" s="60">
        <f t="shared" si="10"/>
        <v>-5701520.2199999997</v>
      </c>
      <c r="J52" s="62"/>
      <c r="K52" s="58">
        <f>'Opening balance'!O52</f>
        <v>0</v>
      </c>
      <c r="L52" s="58">
        <f>'Guelph Hydro'!D52</f>
        <v>0</v>
      </c>
      <c r="M52" s="58">
        <f>Componentization!D53</f>
        <v>0</v>
      </c>
      <c r="N52" s="58"/>
      <c r="O52" s="59"/>
      <c r="P52" s="59"/>
      <c r="Q52" s="60"/>
      <c r="R52" s="61">
        <f t="shared" si="13"/>
        <v>-5701520.2199999997</v>
      </c>
      <c r="T52" s="65" t="s">
        <v>91</v>
      </c>
      <c r="U52" s="66" t="s">
        <v>92</v>
      </c>
      <c r="V52" s="58">
        <v>-4735165.3599999994</v>
      </c>
      <c r="W52" s="58">
        <v>0</v>
      </c>
      <c r="X52" s="58">
        <v>0</v>
      </c>
      <c r="Y52" s="58">
        <f t="shared" si="14"/>
        <v>-4735165.3599999994</v>
      </c>
      <c r="Z52" s="59">
        <v>-966354.86000000057</v>
      </c>
      <c r="AA52" s="59">
        <v>0</v>
      </c>
      <c r="AB52" s="60">
        <f t="shared" si="15"/>
        <v>-5701520.2199999997</v>
      </c>
      <c r="AC52" s="62"/>
      <c r="AD52" s="58"/>
      <c r="AE52" s="58"/>
      <c r="AF52" s="58"/>
      <c r="AG52" s="58"/>
      <c r="AH52" s="59"/>
      <c r="AI52" s="59"/>
      <c r="AJ52" s="60"/>
      <c r="AK52" s="61">
        <f t="shared" si="18"/>
        <v>-5701520.2199999997</v>
      </c>
      <c r="AL52" s="41"/>
      <c r="AM52" s="58">
        <f t="shared" si="19"/>
        <v>0</v>
      </c>
      <c r="AN52" s="58">
        <f t="shared" si="20"/>
        <v>0</v>
      </c>
      <c r="AO52" s="58">
        <f t="shared" si="20"/>
        <v>0</v>
      </c>
      <c r="AP52" s="58">
        <f t="shared" si="20"/>
        <v>0</v>
      </c>
      <c r="AQ52" s="58">
        <f t="shared" si="20"/>
        <v>0</v>
      </c>
      <c r="AR52" s="58">
        <f t="shared" si="20"/>
        <v>0</v>
      </c>
      <c r="AS52" s="58">
        <f t="shared" si="20"/>
        <v>0</v>
      </c>
      <c r="AT52" s="41"/>
      <c r="AU52" s="58">
        <f t="shared" si="1"/>
        <v>0</v>
      </c>
      <c r="AV52" s="58">
        <f t="shared" si="2"/>
        <v>0</v>
      </c>
      <c r="AW52" s="58">
        <f t="shared" si="3"/>
        <v>0</v>
      </c>
      <c r="AX52" s="58">
        <f t="shared" si="4"/>
        <v>0</v>
      </c>
      <c r="AY52" s="58">
        <f t="shared" si="5"/>
        <v>0</v>
      </c>
      <c r="AZ52" s="58">
        <f t="shared" si="6"/>
        <v>0</v>
      </c>
      <c r="BA52" s="58">
        <f t="shared" si="7"/>
        <v>0</v>
      </c>
      <c r="BB52" s="58">
        <f t="shared" si="8"/>
        <v>0</v>
      </c>
      <c r="BC52" s="41"/>
      <c r="BD52" s="41"/>
      <c r="BE52" s="41"/>
      <c r="BF52" s="41"/>
    </row>
    <row r="53" spans="1:58" ht="15" customHeight="1" x14ac:dyDescent="0.3">
      <c r="A53" s="65"/>
      <c r="B53" s="67" t="s">
        <v>75</v>
      </c>
      <c r="C53" s="68">
        <f>SUM(C8:C52)</f>
        <v>3511851941.7789989</v>
      </c>
      <c r="D53" s="68">
        <f t="shared" ref="D53:I53" si="21">SUM(D8:D52)</f>
        <v>199620829.0191924</v>
      </c>
      <c r="E53" s="68">
        <f t="shared" si="21"/>
        <v>-1.3275027275085449E-2</v>
      </c>
      <c r="F53" s="68">
        <f t="shared" si="21"/>
        <v>3711472770.7849169</v>
      </c>
      <c r="G53" s="68">
        <f t="shared" si="21"/>
        <v>330061875.76658797</v>
      </c>
      <c r="H53" s="68">
        <f t="shared" si="21"/>
        <v>-68938123.25</v>
      </c>
      <c r="I53" s="68">
        <f t="shared" si="21"/>
        <v>3972596523.3015041</v>
      </c>
      <c r="J53" s="62"/>
      <c r="K53" s="68">
        <f t="shared" ref="K53:R53" si="22">SUM(K8:K52)</f>
        <v>-753735409.32507133</v>
      </c>
      <c r="L53" s="68">
        <f t="shared" si="22"/>
        <v>-54690399.818014249</v>
      </c>
      <c r="M53" s="68">
        <f t="shared" si="22"/>
        <v>1.4912539627403021E-3</v>
      </c>
      <c r="N53" s="68">
        <f t="shared" si="22"/>
        <v>-808425809.14159441</v>
      </c>
      <c r="O53" s="68">
        <f t="shared" si="22"/>
        <v>-136053011.21109182</v>
      </c>
      <c r="P53" s="68">
        <f t="shared" si="22"/>
        <v>54133460.500000015</v>
      </c>
      <c r="Q53" s="68">
        <f t="shared" si="22"/>
        <v>-890345359.85268593</v>
      </c>
      <c r="R53" s="68">
        <f t="shared" si="22"/>
        <v>3082251163.4488187</v>
      </c>
      <c r="T53" s="65"/>
      <c r="U53" s="67" t="s">
        <v>75</v>
      </c>
      <c r="V53" s="68">
        <f t="shared" ref="V53:AB53" si="23">SUM(V8:V52)</f>
        <v>3511851942.5489993</v>
      </c>
      <c r="W53" s="68">
        <f t="shared" si="23"/>
        <v>199620829.0191924</v>
      </c>
      <c r="X53" s="68">
        <f t="shared" si="23"/>
        <v>0.29441490396857262</v>
      </c>
      <c r="Y53" s="68">
        <f t="shared" si="23"/>
        <v>3711472771.8626065</v>
      </c>
      <c r="Z53" s="68">
        <f t="shared" si="23"/>
        <v>330061875.76658797</v>
      </c>
      <c r="AA53" s="68">
        <f t="shared" si="23"/>
        <v>-68938123.25</v>
      </c>
      <c r="AB53" s="68">
        <f t="shared" si="23"/>
        <v>3972596524.3791947</v>
      </c>
      <c r="AC53" s="62"/>
      <c r="AD53" s="68">
        <f t="shared" ref="AD53:AK53" si="24">SUM(AD8:AD52)</f>
        <v>-753735408.29907155</v>
      </c>
      <c r="AE53" s="68">
        <f t="shared" si="24"/>
        <v>-54690399.818014249</v>
      </c>
      <c r="AF53" s="68">
        <f t="shared" si="24"/>
        <v>0.12907157093286514</v>
      </c>
      <c r="AG53" s="68">
        <f t="shared" si="24"/>
        <v>-808425807.98801422</v>
      </c>
      <c r="AH53" s="68">
        <f t="shared" si="24"/>
        <v>-136053011.21109182</v>
      </c>
      <c r="AI53" s="68">
        <f t="shared" si="24"/>
        <v>54133460.500000015</v>
      </c>
      <c r="AJ53" s="68">
        <f t="shared" si="24"/>
        <v>-890345358.69910622</v>
      </c>
      <c r="AK53" s="68">
        <f t="shared" si="24"/>
        <v>3082251165.680089</v>
      </c>
      <c r="AL53" s="41"/>
      <c r="AM53" s="68">
        <f t="shared" ref="AM53:AS53" si="25">SUM(AM8:AM52)</f>
        <v>-0.77000025473535061</v>
      </c>
      <c r="AN53" s="68">
        <f t="shared" si="25"/>
        <v>0</v>
      </c>
      <c r="AO53" s="68">
        <f t="shared" si="25"/>
        <v>-0.30768991645891219</v>
      </c>
      <c r="AP53" s="68">
        <f t="shared" si="25"/>
        <v>-1.0776902250945568</v>
      </c>
      <c r="AQ53" s="68">
        <f t="shared" si="25"/>
        <v>0</v>
      </c>
      <c r="AR53" s="68">
        <f t="shared" si="25"/>
        <v>0</v>
      </c>
      <c r="AS53" s="68">
        <f t="shared" si="25"/>
        <v>-1.0776901729404926</v>
      </c>
      <c r="AT53" s="69"/>
      <c r="AU53" s="68">
        <f t="shared" ref="AU53:BB53" si="26">SUM(AU9:AU52)</f>
        <v>-1.0259997174143791</v>
      </c>
      <c r="AV53" s="68">
        <f t="shared" si="26"/>
        <v>0</v>
      </c>
      <c r="AW53" s="68">
        <f t="shared" ref="AW53" si="27">SUM(AW8:AW52)</f>
        <v>-0.12758030069904636</v>
      </c>
      <c r="AX53" s="68">
        <f t="shared" si="26"/>
        <v>-1.1535800278559327</v>
      </c>
      <c r="AY53" s="68">
        <f t="shared" si="26"/>
        <v>0</v>
      </c>
      <c r="AZ53" s="68">
        <f t="shared" si="26"/>
        <v>0</v>
      </c>
      <c r="BA53" s="68">
        <f t="shared" si="26"/>
        <v>-1.1535800559120253</v>
      </c>
      <c r="BB53" s="68">
        <f t="shared" si="26"/>
        <v>-2.2312702789111061</v>
      </c>
      <c r="BC53" s="41"/>
      <c r="BD53" s="41"/>
      <c r="BE53" s="41"/>
      <c r="BF53" s="41"/>
    </row>
    <row r="54" spans="1:58" ht="25" x14ac:dyDescent="0.35">
      <c r="A54" s="65" t="s">
        <v>98</v>
      </c>
      <c r="B54" s="57" t="s">
        <v>100</v>
      </c>
      <c r="C54" s="58">
        <v>-1347208.5200000003</v>
      </c>
      <c r="D54" s="58">
        <v>0</v>
      </c>
      <c r="E54" s="58">
        <v>0</v>
      </c>
      <c r="F54" s="58">
        <f t="shared" ref="F54:F61" si="28">SUM(C54:E54)</f>
        <v>-1347208.5200000003</v>
      </c>
      <c r="G54" s="59">
        <v>-6180.54</v>
      </c>
      <c r="H54" s="59">
        <v>0</v>
      </c>
      <c r="I54" s="60">
        <f t="shared" ref="I54:I61" si="29">SUM(F54:H54)</f>
        <v>-1353389.0600000003</v>
      </c>
      <c r="J54" s="62"/>
      <c r="K54" s="58">
        <f>'Opening balance'!O54</f>
        <v>982809.94</v>
      </c>
      <c r="L54" s="58">
        <f>'Guelph Hydro'!D54</f>
        <v>0</v>
      </c>
      <c r="M54" s="58">
        <f>Componentization!D55</f>
        <v>0</v>
      </c>
      <c r="N54" s="58">
        <f t="shared" ref="N54:N59" si="30">SUM(K54:M54)</f>
        <v>982809.94</v>
      </c>
      <c r="O54" s="59">
        <v>90616.99</v>
      </c>
      <c r="P54" s="59">
        <v>-653637.35999999987</v>
      </c>
      <c r="Q54" s="60">
        <f t="shared" ref="Q54:Q59" si="31">SUM(N54:P54)</f>
        <v>419789.57000000007</v>
      </c>
      <c r="R54" s="61">
        <f t="shared" si="13"/>
        <v>-933599.49000000022</v>
      </c>
      <c r="T54" s="65" t="s">
        <v>98</v>
      </c>
      <c r="U54" s="57" t="s">
        <v>100</v>
      </c>
      <c r="V54" s="58">
        <v>-1347208.5200000003</v>
      </c>
      <c r="W54" s="58">
        <v>0</v>
      </c>
      <c r="X54" s="58">
        <v>0</v>
      </c>
      <c r="Y54" s="58">
        <f t="shared" ref="Y54:Y61" si="32">SUM(V54:X54)</f>
        <v>-1347208.5200000003</v>
      </c>
      <c r="Z54" s="59">
        <v>-6180.54</v>
      </c>
      <c r="AA54" s="59">
        <v>0</v>
      </c>
      <c r="AB54" s="60">
        <f t="shared" ref="AB54:AB61" si="33">SUM(Y54:AA54)</f>
        <v>-1353389.0600000003</v>
      </c>
      <c r="AC54" s="62"/>
      <c r="AD54" s="58">
        <v>982809.94</v>
      </c>
      <c r="AE54" s="58">
        <v>0</v>
      </c>
      <c r="AF54" s="58">
        <v>0</v>
      </c>
      <c r="AG54" s="58">
        <f t="shared" ref="AG54:AG59" si="34">SUM(AD54:AF54)</f>
        <v>982809.94</v>
      </c>
      <c r="AH54" s="59">
        <v>90616.99</v>
      </c>
      <c r="AI54" s="59">
        <v>-653637.35999999987</v>
      </c>
      <c r="AJ54" s="60">
        <f t="shared" ref="AJ54:AJ59" si="35">SUM(AG54:AI54)</f>
        <v>419789.57000000007</v>
      </c>
      <c r="AK54" s="61">
        <f t="shared" si="18"/>
        <v>-933599.49000000022</v>
      </c>
      <c r="AL54" s="41"/>
      <c r="AM54" s="58">
        <f t="shared" ref="AM54:AM61" si="36">C54-V54</f>
        <v>0</v>
      </c>
      <c r="AN54" s="58">
        <f t="shared" ref="AN54:AO61" si="37">D54-W54</f>
        <v>0</v>
      </c>
      <c r="AO54" s="58">
        <f t="shared" si="37"/>
        <v>0</v>
      </c>
      <c r="AP54" s="58">
        <f t="shared" ref="AP54:AS61" si="38">E54-X54</f>
        <v>0</v>
      </c>
      <c r="AQ54" s="58">
        <f t="shared" si="38"/>
        <v>0</v>
      </c>
      <c r="AR54" s="58">
        <f t="shared" si="38"/>
        <v>0</v>
      </c>
      <c r="AS54" s="58">
        <f t="shared" si="38"/>
        <v>0</v>
      </c>
      <c r="AT54" s="41"/>
      <c r="AU54" s="58">
        <f t="shared" ref="AU54:AU61" si="39">K54-AD54</f>
        <v>0</v>
      </c>
      <c r="AV54" s="58">
        <f t="shared" ref="AV54:AV61" si="40">L54-AE54</f>
        <v>0</v>
      </c>
      <c r="AW54" s="58">
        <f t="shared" ref="AW54:AW61" si="41">M54-AF54</f>
        <v>0</v>
      </c>
      <c r="AX54" s="58">
        <f t="shared" ref="AX54:AX61" si="42">N54-AG54</f>
        <v>0</v>
      </c>
      <c r="AY54" s="58">
        <f t="shared" ref="AY54:AY61" si="43">O54-AH54</f>
        <v>0</v>
      </c>
      <c r="AZ54" s="58">
        <f t="shared" ref="AZ54:AZ61" si="44">P54-AI54</f>
        <v>0</v>
      </c>
      <c r="BA54" s="58">
        <f t="shared" ref="BA54:BA61" si="45">Q54-AJ54</f>
        <v>0</v>
      </c>
      <c r="BB54" s="58">
        <f t="shared" ref="BB54:BB61" si="46">R54-AK54</f>
        <v>0</v>
      </c>
      <c r="BC54" s="41"/>
      <c r="BD54" s="41"/>
      <c r="BE54" s="41"/>
      <c r="BF54" s="41"/>
    </row>
    <row r="55" spans="1:58" ht="15" customHeight="1" x14ac:dyDescent="0.35">
      <c r="A55" s="65">
        <v>2075</v>
      </c>
      <c r="B55" s="70" t="s">
        <v>101</v>
      </c>
      <c r="C55" s="58">
        <v>0</v>
      </c>
      <c r="D55" s="58">
        <v>-1541997.72</v>
      </c>
      <c r="E55" s="58">
        <v>0</v>
      </c>
      <c r="F55" s="58">
        <f t="shared" si="28"/>
        <v>-1541997.72</v>
      </c>
      <c r="G55" s="59">
        <v>0</v>
      </c>
      <c r="H55" s="59">
        <v>0</v>
      </c>
      <c r="I55" s="60">
        <f t="shared" si="29"/>
        <v>-1541997.72</v>
      </c>
      <c r="J55" s="62"/>
      <c r="K55" s="58">
        <f>'Opening balance'!O55</f>
        <v>0</v>
      </c>
      <c r="L55" s="58">
        <f>'Guelph Hydro'!D55</f>
        <v>1350958.0437499997</v>
      </c>
      <c r="M55" s="58">
        <f>Componentization!D56</f>
        <v>0</v>
      </c>
      <c r="N55" s="58">
        <f t="shared" si="30"/>
        <v>1350958.0437499997</v>
      </c>
      <c r="O55" s="59">
        <v>26118.690178571425</v>
      </c>
      <c r="P55" s="59">
        <v>0</v>
      </c>
      <c r="Q55" s="60">
        <f t="shared" si="31"/>
        <v>1377076.7339285712</v>
      </c>
      <c r="R55" s="61">
        <f t="shared" si="13"/>
        <v>-164920.98607142875</v>
      </c>
      <c r="T55" s="65">
        <v>2075</v>
      </c>
      <c r="U55" s="70" t="s">
        <v>101</v>
      </c>
      <c r="V55" s="58">
        <v>0</v>
      </c>
      <c r="W55" s="58">
        <v>-1541997.72</v>
      </c>
      <c r="X55" s="58">
        <v>0</v>
      </c>
      <c r="Y55" s="58">
        <f t="shared" si="32"/>
        <v>-1541997.72</v>
      </c>
      <c r="Z55" s="59">
        <v>0</v>
      </c>
      <c r="AA55" s="59">
        <v>0</v>
      </c>
      <c r="AB55" s="60">
        <f t="shared" si="33"/>
        <v>-1541997.72</v>
      </c>
      <c r="AC55" s="62"/>
      <c r="AD55" s="58">
        <v>0</v>
      </c>
      <c r="AE55" s="58">
        <v>1350958.0437499997</v>
      </c>
      <c r="AF55" s="58">
        <v>0</v>
      </c>
      <c r="AG55" s="58">
        <f t="shared" si="34"/>
        <v>1350958.0437499997</v>
      </c>
      <c r="AH55" s="59">
        <v>26118.690178571425</v>
      </c>
      <c r="AI55" s="59">
        <v>0</v>
      </c>
      <c r="AJ55" s="60">
        <f t="shared" si="35"/>
        <v>1377076.7339285712</v>
      </c>
      <c r="AK55" s="61">
        <f t="shared" si="18"/>
        <v>-164920.98607142875</v>
      </c>
      <c r="AL55" s="41"/>
      <c r="AM55" s="58">
        <f t="shared" si="36"/>
        <v>0</v>
      </c>
      <c r="AN55" s="58">
        <f t="shared" si="37"/>
        <v>0</v>
      </c>
      <c r="AO55" s="58">
        <f t="shared" si="37"/>
        <v>0</v>
      </c>
      <c r="AP55" s="58">
        <f t="shared" si="38"/>
        <v>0</v>
      </c>
      <c r="AQ55" s="58">
        <f t="shared" si="38"/>
        <v>0</v>
      </c>
      <c r="AR55" s="58">
        <f t="shared" si="38"/>
        <v>0</v>
      </c>
      <c r="AS55" s="58">
        <f t="shared" si="38"/>
        <v>0</v>
      </c>
      <c r="AT55" s="41"/>
      <c r="AU55" s="58">
        <f t="shared" si="39"/>
        <v>0</v>
      </c>
      <c r="AV55" s="58">
        <f t="shared" si="40"/>
        <v>0</v>
      </c>
      <c r="AW55" s="58">
        <f t="shared" si="41"/>
        <v>0</v>
      </c>
      <c r="AX55" s="58">
        <f t="shared" si="42"/>
        <v>0</v>
      </c>
      <c r="AY55" s="58">
        <f t="shared" si="43"/>
        <v>0</v>
      </c>
      <c r="AZ55" s="58">
        <f t="shared" si="44"/>
        <v>0</v>
      </c>
      <c r="BA55" s="58">
        <f t="shared" si="45"/>
        <v>0</v>
      </c>
      <c r="BB55" s="58">
        <f t="shared" si="46"/>
        <v>0</v>
      </c>
      <c r="BC55" s="41"/>
      <c r="BD55" s="41"/>
      <c r="BE55" s="41"/>
      <c r="BF55" s="41"/>
    </row>
    <row r="56" spans="1:58" ht="15" customHeight="1" x14ac:dyDescent="0.35">
      <c r="A56" s="65">
        <v>1865</v>
      </c>
      <c r="B56" s="70" t="s">
        <v>88</v>
      </c>
      <c r="C56" s="58">
        <v>0</v>
      </c>
      <c r="D56" s="58">
        <v>0</v>
      </c>
      <c r="E56" s="58">
        <v>0</v>
      </c>
      <c r="F56" s="58">
        <f t="shared" si="28"/>
        <v>0</v>
      </c>
      <c r="G56" s="59">
        <v>0</v>
      </c>
      <c r="H56" s="59">
        <v>0</v>
      </c>
      <c r="I56" s="60">
        <f t="shared" si="29"/>
        <v>0</v>
      </c>
      <c r="J56" s="62"/>
      <c r="K56" s="58">
        <f>'Opening balance'!O56</f>
        <v>0</v>
      </c>
      <c r="L56" s="58">
        <f>'Guelph Hydro'!D56</f>
        <v>0</v>
      </c>
      <c r="M56" s="58">
        <f>Componentization!D57</f>
        <v>0</v>
      </c>
      <c r="N56" s="58">
        <f t="shared" si="30"/>
        <v>0</v>
      </c>
      <c r="O56" s="59">
        <v>0</v>
      </c>
      <c r="P56" s="59">
        <v>0</v>
      </c>
      <c r="Q56" s="60">
        <f t="shared" si="31"/>
        <v>0</v>
      </c>
      <c r="R56" s="61">
        <f t="shared" si="13"/>
        <v>0</v>
      </c>
      <c r="T56" s="65">
        <v>1865</v>
      </c>
      <c r="U56" s="70" t="s">
        <v>88</v>
      </c>
      <c r="V56" s="58">
        <v>0</v>
      </c>
      <c r="W56" s="58">
        <v>0</v>
      </c>
      <c r="X56" s="58">
        <v>0</v>
      </c>
      <c r="Y56" s="58">
        <f t="shared" si="32"/>
        <v>0</v>
      </c>
      <c r="Z56" s="59">
        <v>0</v>
      </c>
      <c r="AA56" s="59">
        <v>0</v>
      </c>
      <c r="AB56" s="60">
        <f t="shared" si="33"/>
        <v>0</v>
      </c>
      <c r="AC56" s="62"/>
      <c r="AD56" s="58">
        <v>0</v>
      </c>
      <c r="AE56" s="58">
        <v>0</v>
      </c>
      <c r="AF56" s="58">
        <v>0</v>
      </c>
      <c r="AG56" s="58">
        <f t="shared" si="34"/>
        <v>0</v>
      </c>
      <c r="AH56" s="59">
        <v>0</v>
      </c>
      <c r="AI56" s="59">
        <v>0</v>
      </c>
      <c r="AJ56" s="60">
        <f t="shared" si="35"/>
        <v>0</v>
      </c>
      <c r="AK56" s="61">
        <f t="shared" si="18"/>
        <v>0</v>
      </c>
      <c r="AL56" s="41"/>
      <c r="AM56" s="58">
        <f t="shared" si="36"/>
        <v>0</v>
      </c>
      <c r="AN56" s="58">
        <f t="shared" si="37"/>
        <v>0</v>
      </c>
      <c r="AO56" s="58">
        <f t="shared" si="37"/>
        <v>0</v>
      </c>
      <c r="AP56" s="58">
        <f t="shared" si="38"/>
        <v>0</v>
      </c>
      <c r="AQ56" s="58">
        <f t="shared" si="38"/>
        <v>0</v>
      </c>
      <c r="AR56" s="58">
        <f t="shared" si="38"/>
        <v>0</v>
      </c>
      <c r="AS56" s="58">
        <f t="shared" si="38"/>
        <v>0</v>
      </c>
      <c r="AT56" s="41"/>
      <c r="AU56" s="58">
        <f t="shared" si="39"/>
        <v>0</v>
      </c>
      <c r="AV56" s="58">
        <f t="shared" si="40"/>
        <v>0</v>
      </c>
      <c r="AW56" s="58">
        <f t="shared" si="41"/>
        <v>0</v>
      </c>
      <c r="AX56" s="58">
        <f t="shared" si="42"/>
        <v>0</v>
      </c>
      <c r="AY56" s="58">
        <f t="shared" si="43"/>
        <v>0</v>
      </c>
      <c r="AZ56" s="58">
        <f t="shared" si="44"/>
        <v>0</v>
      </c>
      <c r="BA56" s="58">
        <f t="shared" si="45"/>
        <v>0</v>
      </c>
      <c r="BB56" s="58">
        <f t="shared" si="46"/>
        <v>0</v>
      </c>
      <c r="BC56" s="41"/>
      <c r="BD56" s="41"/>
      <c r="BE56" s="41"/>
      <c r="BF56" s="41"/>
    </row>
    <row r="57" spans="1:58" ht="15" customHeight="1" x14ac:dyDescent="0.35">
      <c r="A57" s="65">
        <v>1875</v>
      </c>
      <c r="B57" s="70" t="s">
        <v>89</v>
      </c>
      <c r="C57" s="58">
        <v>-2118900.58</v>
      </c>
      <c r="D57" s="58">
        <v>0</v>
      </c>
      <c r="E57" s="58">
        <v>1026989.4999999998</v>
      </c>
      <c r="F57" s="58">
        <f t="shared" si="28"/>
        <v>-1091911.0800000003</v>
      </c>
      <c r="G57" s="59">
        <v>0</v>
      </c>
      <c r="H57" s="59">
        <v>0</v>
      </c>
      <c r="I57" s="60">
        <f t="shared" si="29"/>
        <v>-1091911.0800000003</v>
      </c>
      <c r="J57" s="62"/>
      <c r="K57" s="58">
        <f>'Opening balance'!O57</f>
        <v>667791.57000000007</v>
      </c>
      <c r="L57" s="58">
        <f>'Guelph Hydro'!D57</f>
        <v>0</v>
      </c>
      <c r="M57" s="58">
        <f>Componentization!D58</f>
        <v>-310349.07000000007</v>
      </c>
      <c r="N57" s="58">
        <f t="shared" si="30"/>
        <v>357442.5</v>
      </c>
      <c r="O57" s="59">
        <v>38432.89</v>
      </c>
      <c r="P57" s="59">
        <v>0</v>
      </c>
      <c r="Q57" s="60">
        <f t="shared" si="31"/>
        <v>395875.39</v>
      </c>
      <c r="R57" s="61">
        <f t="shared" si="13"/>
        <v>-696035.69000000029</v>
      </c>
      <c r="T57" s="65">
        <v>1875</v>
      </c>
      <c r="U57" s="70" t="s">
        <v>89</v>
      </c>
      <c r="V57" s="58">
        <v>-2118900.58</v>
      </c>
      <c r="W57" s="58">
        <v>0</v>
      </c>
      <c r="X57" s="58">
        <v>1026989.5</v>
      </c>
      <c r="Y57" s="58">
        <f t="shared" si="32"/>
        <v>-1091911.08</v>
      </c>
      <c r="Z57" s="59">
        <v>0</v>
      </c>
      <c r="AA57" s="59">
        <v>0</v>
      </c>
      <c r="AB57" s="60">
        <f t="shared" si="33"/>
        <v>-1091911.08</v>
      </c>
      <c r="AC57" s="62"/>
      <c r="AD57" s="58">
        <v>667791.57000000007</v>
      </c>
      <c r="AE57" s="58">
        <v>0</v>
      </c>
      <c r="AF57" s="58">
        <v>-310348.92000000004</v>
      </c>
      <c r="AG57" s="58">
        <f t="shared" si="34"/>
        <v>357442.65</v>
      </c>
      <c r="AH57" s="59">
        <v>38432.89</v>
      </c>
      <c r="AI57" s="59">
        <v>0</v>
      </c>
      <c r="AJ57" s="60">
        <f t="shared" si="35"/>
        <v>395875.54000000004</v>
      </c>
      <c r="AK57" s="61">
        <f t="shared" si="18"/>
        <v>-696035.54</v>
      </c>
      <c r="AL57" s="41"/>
      <c r="AM57" s="58">
        <f t="shared" si="36"/>
        <v>0</v>
      </c>
      <c r="AN57" s="58">
        <f t="shared" si="37"/>
        <v>0</v>
      </c>
      <c r="AO57" s="58">
        <f t="shared" si="37"/>
        <v>0</v>
      </c>
      <c r="AP57" s="58">
        <f t="shared" si="38"/>
        <v>0</v>
      </c>
      <c r="AQ57" s="58">
        <f t="shared" si="38"/>
        <v>0</v>
      </c>
      <c r="AR57" s="58">
        <f t="shared" si="38"/>
        <v>0</v>
      </c>
      <c r="AS57" s="58">
        <f t="shared" si="38"/>
        <v>0</v>
      </c>
      <c r="AT57" s="41"/>
      <c r="AU57" s="58">
        <f t="shared" si="39"/>
        <v>0</v>
      </c>
      <c r="AV57" s="58">
        <f t="shared" si="40"/>
        <v>0</v>
      </c>
      <c r="AW57" s="58">
        <f t="shared" si="41"/>
        <v>-0.15000000002328306</v>
      </c>
      <c r="AX57" s="58">
        <f t="shared" si="42"/>
        <v>-0.15000000002328306</v>
      </c>
      <c r="AY57" s="58">
        <f t="shared" si="43"/>
        <v>0</v>
      </c>
      <c r="AZ57" s="58">
        <f t="shared" si="44"/>
        <v>0</v>
      </c>
      <c r="BA57" s="58">
        <f t="shared" si="45"/>
        <v>-0.15000000002328306</v>
      </c>
      <c r="BB57" s="58">
        <f t="shared" si="46"/>
        <v>-0.15000000025611371</v>
      </c>
      <c r="BC57" s="41"/>
      <c r="BD57" s="41"/>
      <c r="BE57" s="41"/>
      <c r="BF57" s="41"/>
    </row>
    <row r="58" spans="1:58" ht="15" customHeight="1" x14ac:dyDescent="0.35">
      <c r="A58" s="65" t="s">
        <v>96</v>
      </c>
      <c r="B58" s="70" t="s">
        <v>97</v>
      </c>
      <c r="C58" s="58">
        <v>1026989.5</v>
      </c>
      <c r="D58" s="58">
        <v>0</v>
      </c>
      <c r="E58" s="58">
        <v>-1026989.5</v>
      </c>
      <c r="F58" s="58">
        <f t="shared" si="28"/>
        <v>0</v>
      </c>
      <c r="G58" s="59">
        <v>0</v>
      </c>
      <c r="H58" s="59">
        <v>0</v>
      </c>
      <c r="I58" s="60">
        <f t="shared" si="29"/>
        <v>0</v>
      </c>
      <c r="J58" s="62"/>
      <c r="K58" s="58">
        <f>'Opening balance'!O58</f>
        <v>-310350</v>
      </c>
      <c r="L58" s="58">
        <f>'Guelph Hydro'!D58</f>
        <v>0</v>
      </c>
      <c r="M58" s="58">
        <f>Componentization!D59</f>
        <v>310349.26</v>
      </c>
      <c r="N58" s="58">
        <f t="shared" si="30"/>
        <v>-0.73999999999068677</v>
      </c>
      <c r="O58" s="59">
        <v>0</v>
      </c>
      <c r="P58" s="59">
        <v>0</v>
      </c>
      <c r="Q58" s="60">
        <f t="shared" si="31"/>
        <v>-0.73999999999068677</v>
      </c>
      <c r="R58" s="61">
        <f t="shared" si="13"/>
        <v>-0.73999999999068677</v>
      </c>
      <c r="T58" s="65" t="s">
        <v>96</v>
      </c>
      <c r="U58" s="70" t="s">
        <v>97</v>
      </c>
      <c r="V58" s="58">
        <v>1026989.5</v>
      </c>
      <c r="W58" s="58">
        <v>0</v>
      </c>
      <c r="X58" s="58">
        <v>-1026989.5</v>
      </c>
      <c r="Y58" s="58">
        <f t="shared" si="32"/>
        <v>0</v>
      </c>
      <c r="Z58" s="59">
        <v>0</v>
      </c>
      <c r="AA58" s="59">
        <v>0</v>
      </c>
      <c r="AB58" s="60">
        <f t="shared" si="33"/>
        <v>0</v>
      </c>
      <c r="AC58" s="62"/>
      <c r="AD58" s="58">
        <v>-310349</v>
      </c>
      <c r="AE58" s="58">
        <v>0</v>
      </c>
      <c r="AF58" s="58">
        <v>310349</v>
      </c>
      <c r="AG58" s="58">
        <f t="shared" si="34"/>
        <v>0</v>
      </c>
      <c r="AH58" s="59">
        <v>0</v>
      </c>
      <c r="AI58" s="59">
        <v>0</v>
      </c>
      <c r="AJ58" s="60">
        <f t="shared" si="35"/>
        <v>0</v>
      </c>
      <c r="AK58" s="61">
        <f t="shared" si="18"/>
        <v>0</v>
      </c>
      <c r="AL58" s="41"/>
      <c r="AM58" s="58">
        <f t="shared" si="36"/>
        <v>0</v>
      </c>
      <c r="AN58" s="58">
        <f t="shared" si="37"/>
        <v>0</v>
      </c>
      <c r="AO58" s="58">
        <f t="shared" si="37"/>
        <v>0</v>
      </c>
      <c r="AP58" s="58">
        <f t="shared" si="38"/>
        <v>0</v>
      </c>
      <c r="AQ58" s="58">
        <f t="shared" si="38"/>
        <v>0</v>
      </c>
      <c r="AR58" s="58">
        <f t="shared" si="38"/>
        <v>0</v>
      </c>
      <c r="AS58" s="58">
        <f t="shared" si="38"/>
        <v>0</v>
      </c>
      <c r="AT58" s="41"/>
      <c r="AU58" s="58">
        <f t="shared" si="39"/>
        <v>-1</v>
      </c>
      <c r="AV58" s="58">
        <f t="shared" si="40"/>
        <v>0</v>
      </c>
      <c r="AW58" s="58">
        <f t="shared" si="41"/>
        <v>0.26000000000931323</v>
      </c>
      <c r="AX58" s="58">
        <f t="shared" si="42"/>
        <v>-0.73999999999068677</v>
      </c>
      <c r="AY58" s="58">
        <f t="shared" si="43"/>
        <v>0</v>
      </c>
      <c r="AZ58" s="58">
        <f t="shared" si="44"/>
        <v>0</v>
      </c>
      <c r="BA58" s="58">
        <f t="shared" si="45"/>
        <v>-0.73999999999068677</v>
      </c>
      <c r="BB58" s="58">
        <f t="shared" si="46"/>
        <v>-0.73999999999068677</v>
      </c>
      <c r="BC58" s="41"/>
      <c r="BD58" s="41"/>
      <c r="BE58" s="41"/>
      <c r="BF58" s="41"/>
    </row>
    <row r="59" spans="1:58" ht="15" customHeight="1" x14ac:dyDescent="0.35">
      <c r="A59" s="65" t="s">
        <v>84</v>
      </c>
      <c r="B59" s="70" t="s">
        <v>90</v>
      </c>
      <c r="C59" s="58">
        <v>1273198.73</v>
      </c>
      <c r="D59" s="58">
        <v>0</v>
      </c>
      <c r="E59" s="58">
        <v>0</v>
      </c>
      <c r="F59" s="58">
        <f t="shared" si="28"/>
        <v>1273198.73</v>
      </c>
      <c r="G59" s="59">
        <v>0</v>
      </c>
      <c r="H59" s="59">
        <v>0</v>
      </c>
      <c r="I59" s="60">
        <f t="shared" si="29"/>
        <v>1273198.73</v>
      </c>
      <c r="J59" s="62"/>
      <c r="K59" s="58">
        <f>'Opening balance'!O59</f>
        <v>-321044.47999999998</v>
      </c>
      <c r="L59" s="58">
        <f>'Guelph Hydro'!D59</f>
        <v>0</v>
      </c>
      <c r="M59" s="58">
        <f>Componentization!D60</f>
        <v>0</v>
      </c>
      <c r="N59" s="58">
        <f t="shared" si="30"/>
        <v>-321044.47999999998</v>
      </c>
      <c r="O59" s="59">
        <v>-50945.96</v>
      </c>
      <c r="P59" s="59">
        <v>0</v>
      </c>
      <c r="Q59" s="60">
        <f t="shared" si="31"/>
        <v>-371990.44</v>
      </c>
      <c r="R59" s="61">
        <f t="shared" si="13"/>
        <v>901208.29</v>
      </c>
      <c r="T59" s="65" t="s">
        <v>84</v>
      </c>
      <c r="U59" s="70" t="s">
        <v>90</v>
      </c>
      <c r="V59" s="58">
        <v>1273198.73</v>
      </c>
      <c r="W59" s="58">
        <v>0</v>
      </c>
      <c r="X59" s="58">
        <v>0</v>
      </c>
      <c r="Y59" s="58">
        <f t="shared" si="32"/>
        <v>1273198.73</v>
      </c>
      <c r="Z59" s="59">
        <v>0</v>
      </c>
      <c r="AA59" s="59">
        <v>0</v>
      </c>
      <c r="AB59" s="60">
        <f t="shared" si="33"/>
        <v>1273198.73</v>
      </c>
      <c r="AC59" s="62"/>
      <c r="AD59" s="58">
        <v>-321044.47999999998</v>
      </c>
      <c r="AE59" s="58">
        <v>0</v>
      </c>
      <c r="AF59" s="58">
        <v>0</v>
      </c>
      <c r="AG59" s="58">
        <f t="shared" si="34"/>
        <v>-321044.47999999998</v>
      </c>
      <c r="AH59" s="59">
        <v>-50945.96</v>
      </c>
      <c r="AI59" s="59">
        <v>0</v>
      </c>
      <c r="AJ59" s="60">
        <f t="shared" si="35"/>
        <v>-371990.44</v>
      </c>
      <c r="AK59" s="61">
        <f t="shared" si="18"/>
        <v>901208.29</v>
      </c>
      <c r="AL59" s="41"/>
      <c r="AM59" s="58">
        <f t="shared" si="36"/>
        <v>0</v>
      </c>
      <c r="AN59" s="58">
        <f t="shared" si="37"/>
        <v>0</v>
      </c>
      <c r="AO59" s="58">
        <f t="shared" si="37"/>
        <v>0</v>
      </c>
      <c r="AP59" s="58">
        <f t="shared" si="38"/>
        <v>0</v>
      </c>
      <c r="AQ59" s="58">
        <f t="shared" si="38"/>
        <v>0</v>
      </c>
      <c r="AR59" s="58">
        <f t="shared" si="38"/>
        <v>0</v>
      </c>
      <c r="AS59" s="58">
        <f t="shared" si="38"/>
        <v>0</v>
      </c>
      <c r="AT59" s="41"/>
      <c r="AU59" s="58">
        <f t="shared" si="39"/>
        <v>0</v>
      </c>
      <c r="AV59" s="58">
        <f t="shared" si="40"/>
        <v>0</v>
      </c>
      <c r="AW59" s="58">
        <f t="shared" si="41"/>
        <v>0</v>
      </c>
      <c r="AX59" s="58">
        <f t="shared" si="42"/>
        <v>0</v>
      </c>
      <c r="AY59" s="58">
        <f t="shared" si="43"/>
        <v>0</v>
      </c>
      <c r="AZ59" s="58">
        <f t="shared" si="44"/>
        <v>0</v>
      </c>
      <c r="BA59" s="58">
        <f t="shared" si="45"/>
        <v>0</v>
      </c>
      <c r="BB59" s="58">
        <f t="shared" si="46"/>
        <v>0</v>
      </c>
      <c r="BC59" s="41"/>
      <c r="BD59" s="41"/>
      <c r="BE59" s="41"/>
      <c r="BF59" s="41"/>
    </row>
    <row r="60" spans="1:58" ht="15" customHeight="1" x14ac:dyDescent="0.35">
      <c r="A60" s="65">
        <v>2055</v>
      </c>
      <c r="B60" s="66" t="s">
        <v>74</v>
      </c>
      <c r="C60" s="58">
        <v>-120009436.94999999</v>
      </c>
      <c r="D60" s="58">
        <v>-4903822.1120850043</v>
      </c>
      <c r="E60" s="58">
        <v>0</v>
      </c>
      <c r="F60" s="58">
        <f t="shared" si="28"/>
        <v>-124913259.06208499</v>
      </c>
      <c r="G60" s="59">
        <v>1230856.7199999797</v>
      </c>
      <c r="H60" s="59">
        <v>0</v>
      </c>
      <c r="I60" s="60">
        <f t="shared" si="29"/>
        <v>-123682402.342085</v>
      </c>
      <c r="J60" s="62"/>
      <c r="K60" s="58">
        <f>'Opening balance'!O60</f>
        <v>0</v>
      </c>
      <c r="L60" s="58">
        <f>'Guelph Hydro'!D60</f>
        <v>0</v>
      </c>
      <c r="M60" s="58">
        <f>Componentization!D61</f>
        <v>0</v>
      </c>
      <c r="N60" s="58"/>
      <c r="O60" s="59"/>
      <c r="P60" s="59"/>
      <c r="Q60" s="60"/>
      <c r="R60" s="61">
        <f t="shared" si="13"/>
        <v>-123682402.342085</v>
      </c>
      <c r="T60" s="65">
        <v>2055</v>
      </c>
      <c r="U60" s="66" t="s">
        <v>74</v>
      </c>
      <c r="V60" s="58">
        <v>-120009436.94999999</v>
      </c>
      <c r="W60" s="58">
        <v>-4903822.1120850043</v>
      </c>
      <c r="X60" s="58">
        <v>1.0000064969062805E-2</v>
      </c>
      <c r="Y60" s="58">
        <f t="shared" si="32"/>
        <v>-124913259.05208492</v>
      </c>
      <c r="Z60" s="59">
        <v>1230856.7199999797</v>
      </c>
      <c r="AA60" s="59">
        <v>0</v>
      </c>
      <c r="AB60" s="60">
        <f t="shared" si="33"/>
        <v>-123682402.33208494</v>
      </c>
      <c r="AC60" s="62"/>
      <c r="AD60" s="58"/>
      <c r="AE60" s="58"/>
      <c r="AF60" s="58"/>
      <c r="AG60" s="58"/>
      <c r="AH60" s="59"/>
      <c r="AI60" s="59"/>
      <c r="AJ60" s="60"/>
      <c r="AK60" s="61">
        <f t="shared" si="18"/>
        <v>-123682402.33208494</v>
      </c>
      <c r="AL60" s="41"/>
      <c r="AM60" s="58">
        <f t="shared" si="36"/>
        <v>0</v>
      </c>
      <c r="AN60" s="58">
        <f t="shared" si="37"/>
        <v>0</v>
      </c>
      <c r="AO60" s="58">
        <f t="shared" si="37"/>
        <v>-1.0000064969062805E-2</v>
      </c>
      <c r="AP60" s="58">
        <f t="shared" si="38"/>
        <v>-1.0000064969062805E-2</v>
      </c>
      <c r="AQ60" s="58">
        <f t="shared" si="38"/>
        <v>-1.0000064969062805E-2</v>
      </c>
      <c r="AR60" s="58">
        <f t="shared" si="38"/>
        <v>0</v>
      </c>
      <c r="AS60" s="58">
        <f t="shared" si="38"/>
        <v>0</v>
      </c>
      <c r="AT60" s="41"/>
      <c r="AU60" s="58">
        <f t="shared" si="39"/>
        <v>0</v>
      </c>
      <c r="AV60" s="58">
        <f t="shared" si="40"/>
        <v>0</v>
      </c>
      <c r="AW60" s="58">
        <f t="shared" si="41"/>
        <v>0</v>
      </c>
      <c r="AX60" s="58">
        <f t="shared" si="42"/>
        <v>0</v>
      </c>
      <c r="AY60" s="58">
        <f t="shared" si="43"/>
        <v>0</v>
      </c>
      <c r="AZ60" s="58">
        <f t="shared" si="44"/>
        <v>0</v>
      </c>
      <c r="BA60" s="58">
        <f t="shared" si="45"/>
        <v>0</v>
      </c>
      <c r="BB60" s="58">
        <f t="shared" si="46"/>
        <v>-1.0000064969062805E-2</v>
      </c>
      <c r="BC60" s="41"/>
      <c r="BD60" s="41"/>
      <c r="BE60" s="41"/>
      <c r="BF60" s="41"/>
    </row>
    <row r="61" spans="1:58" ht="15" customHeight="1" x14ac:dyDescent="0.35">
      <c r="A61" s="65" t="s">
        <v>91</v>
      </c>
      <c r="B61" s="66" t="s">
        <v>92</v>
      </c>
      <c r="C61" s="58">
        <v>4735165.3599999994</v>
      </c>
      <c r="D61" s="58">
        <v>0</v>
      </c>
      <c r="E61" s="58">
        <v>0</v>
      </c>
      <c r="F61" s="58">
        <f t="shared" si="28"/>
        <v>4735165.3599999994</v>
      </c>
      <c r="G61" s="59">
        <v>966354.86000000057</v>
      </c>
      <c r="H61" s="59">
        <v>0</v>
      </c>
      <c r="I61" s="60">
        <f t="shared" si="29"/>
        <v>5701520.2199999997</v>
      </c>
      <c r="J61" s="62"/>
      <c r="K61" s="58">
        <f>'Opening balance'!O61</f>
        <v>0</v>
      </c>
      <c r="L61" s="58">
        <f>'Guelph Hydro'!D61</f>
        <v>0</v>
      </c>
      <c r="M61" s="58">
        <f>Componentization!D62</f>
        <v>0</v>
      </c>
      <c r="N61" s="58"/>
      <c r="O61" s="59"/>
      <c r="P61" s="59"/>
      <c r="Q61" s="60"/>
      <c r="R61" s="61">
        <f t="shared" si="13"/>
        <v>5701520.2199999997</v>
      </c>
      <c r="T61" s="65" t="s">
        <v>91</v>
      </c>
      <c r="U61" s="66" t="s">
        <v>92</v>
      </c>
      <c r="V61" s="58">
        <v>4735165.3599999994</v>
      </c>
      <c r="W61" s="58">
        <v>0</v>
      </c>
      <c r="X61" s="58">
        <v>0</v>
      </c>
      <c r="Y61" s="58">
        <f t="shared" si="32"/>
        <v>4735165.3599999994</v>
      </c>
      <c r="Z61" s="59">
        <v>966354.86000000057</v>
      </c>
      <c r="AA61" s="59">
        <v>0</v>
      </c>
      <c r="AB61" s="60">
        <f t="shared" si="33"/>
        <v>5701520.2199999997</v>
      </c>
      <c r="AC61" s="62"/>
      <c r="AD61" s="58"/>
      <c r="AE61" s="58"/>
      <c r="AF61" s="58"/>
      <c r="AG61" s="58"/>
      <c r="AH61" s="59"/>
      <c r="AI61" s="59"/>
      <c r="AJ61" s="60"/>
      <c r="AK61" s="61">
        <f t="shared" si="18"/>
        <v>5701520.2199999997</v>
      </c>
      <c r="AL61" s="41"/>
      <c r="AM61" s="58">
        <f t="shared" si="36"/>
        <v>0</v>
      </c>
      <c r="AN61" s="58">
        <f t="shared" si="37"/>
        <v>0</v>
      </c>
      <c r="AO61" s="58">
        <f t="shared" si="37"/>
        <v>0</v>
      </c>
      <c r="AP61" s="58">
        <f t="shared" si="38"/>
        <v>0</v>
      </c>
      <c r="AQ61" s="58">
        <f t="shared" si="38"/>
        <v>0</v>
      </c>
      <c r="AR61" s="58">
        <f t="shared" si="38"/>
        <v>0</v>
      </c>
      <c r="AS61" s="58">
        <f t="shared" si="38"/>
        <v>0</v>
      </c>
      <c r="AT61" s="41"/>
      <c r="AU61" s="58">
        <f t="shared" si="39"/>
        <v>0</v>
      </c>
      <c r="AV61" s="58">
        <f t="shared" si="40"/>
        <v>0</v>
      </c>
      <c r="AW61" s="58">
        <f t="shared" si="41"/>
        <v>0</v>
      </c>
      <c r="AX61" s="58">
        <f t="shared" si="42"/>
        <v>0</v>
      </c>
      <c r="AY61" s="58">
        <f t="shared" si="43"/>
        <v>0</v>
      </c>
      <c r="AZ61" s="58">
        <f t="shared" si="44"/>
        <v>0</v>
      </c>
      <c r="BA61" s="58">
        <f t="shared" si="45"/>
        <v>0</v>
      </c>
      <c r="BB61" s="58">
        <f t="shared" si="46"/>
        <v>0</v>
      </c>
      <c r="BC61" s="41"/>
      <c r="BD61" s="41"/>
      <c r="BE61" s="41"/>
      <c r="BF61" s="41"/>
    </row>
    <row r="62" spans="1:58" ht="15" customHeight="1" x14ac:dyDescent="0.3">
      <c r="A62" s="65"/>
      <c r="B62" s="67" t="s">
        <v>103</v>
      </c>
      <c r="C62" s="68">
        <f>SUM(C53:C61)</f>
        <v>3395411749.3189993</v>
      </c>
      <c r="D62" s="68">
        <f t="shared" ref="D62:I62" si="47">SUM(D53:D61)</f>
        <v>193175009.18710738</v>
      </c>
      <c r="E62" s="68">
        <f t="shared" si="47"/>
        <v>-1.3275027507916093E-2</v>
      </c>
      <c r="F62" s="68">
        <f t="shared" si="47"/>
        <v>3588586758.4928322</v>
      </c>
      <c r="G62" s="68">
        <f t="shared" si="47"/>
        <v>332252906.80658793</v>
      </c>
      <c r="H62" s="68">
        <f t="shared" si="47"/>
        <v>-68938123.25</v>
      </c>
      <c r="I62" s="68">
        <f t="shared" si="47"/>
        <v>3851901542.0494194</v>
      </c>
      <c r="J62" s="62"/>
      <c r="K62" s="68">
        <f t="shared" ref="K62:R62" si="48">SUM(K53:K61)</f>
        <v>-752716202.29507124</v>
      </c>
      <c r="L62" s="68">
        <f t="shared" si="48"/>
        <v>-53339441.774264246</v>
      </c>
      <c r="M62" s="68">
        <f t="shared" si="48"/>
        <v>0.19149125390686095</v>
      </c>
      <c r="N62" s="68">
        <f t="shared" si="48"/>
        <v>-806055643.87784433</v>
      </c>
      <c r="O62" s="68">
        <f t="shared" si="48"/>
        <v>-135948788.60091326</v>
      </c>
      <c r="P62" s="68">
        <f t="shared" si="48"/>
        <v>53479823.140000015</v>
      </c>
      <c r="Q62" s="68">
        <f t="shared" si="48"/>
        <v>-888524609.3387574</v>
      </c>
      <c r="R62" s="68">
        <f t="shared" si="48"/>
        <v>2963376932.7106624</v>
      </c>
      <c r="T62" s="65"/>
      <c r="U62" s="67" t="s">
        <v>103</v>
      </c>
      <c r="V62" s="68">
        <f t="shared" ref="V62:AB62" si="49">SUM(V53:V61)</f>
        <v>3395411750.0889997</v>
      </c>
      <c r="W62" s="68">
        <f t="shared" si="49"/>
        <v>193175009.18710738</v>
      </c>
      <c r="X62" s="68">
        <f t="shared" si="49"/>
        <v>0.30441496893763542</v>
      </c>
      <c r="Y62" s="68">
        <f t="shared" si="49"/>
        <v>3588586759.5805221</v>
      </c>
      <c r="Z62" s="68">
        <f t="shared" si="49"/>
        <v>332252906.80658793</v>
      </c>
      <c r="AA62" s="68">
        <f t="shared" si="49"/>
        <v>-68938123.25</v>
      </c>
      <c r="AB62" s="68">
        <f t="shared" si="49"/>
        <v>3851901543.1371098</v>
      </c>
      <c r="AC62" s="62"/>
      <c r="AD62" s="68">
        <f t="shared" ref="AD62:AK62" si="50">SUM(AD53:AD61)</f>
        <v>-752716200.26907146</v>
      </c>
      <c r="AE62" s="68">
        <f t="shared" si="50"/>
        <v>-53339441.774264246</v>
      </c>
      <c r="AF62" s="68">
        <f t="shared" si="50"/>
        <v>0.20907157089095563</v>
      </c>
      <c r="AG62" s="68">
        <f t="shared" si="50"/>
        <v>-806055641.83426416</v>
      </c>
      <c r="AH62" s="68">
        <f t="shared" si="50"/>
        <v>-135948788.60091326</v>
      </c>
      <c r="AI62" s="68">
        <f t="shared" si="50"/>
        <v>53479823.140000015</v>
      </c>
      <c r="AJ62" s="68">
        <f t="shared" si="50"/>
        <v>-888524607.2951777</v>
      </c>
      <c r="AK62" s="68">
        <f t="shared" si="50"/>
        <v>2963376935.8419323</v>
      </c>
      <c r="AL62" s="41"/>
      <c r="AM62" s="68">
        <f>SUM(AM53:AM61)</f>
        <v>-0.77000025473535061</v>
      </c>
      <c r="AN62" s="68">
        <f t="shared" ref="AN62:AS62" si="51">SUM(AN53:AN61)</f>
        <v>0</v>
      </c>
      <c r="AO62" s="68">
        <f t="shared" si="51"/>
        <v>-0.317689981427975</v>
      </c>
      <c r="AP62" s="68">
        <f t="shared" si="51"/>
        <v>-1.0876902900636196</v>
      </c>
      <c r="AQ62" s="68">
        <f t="shared" si="51"/>
        <v>-1.0000064969062805E-2</v>
      </c>
      <c r="AR62" s="68">
        <f t="shared" si="51"/>
        <v>0</v>
      </c>
      <c r="AS62" s="68">
        <f t="shared" si="51"/>
        <v>-1.0776901729404926</v>
      </c>
      <c r="AT62" s="69"/>
      <c r="AU62" s="68">
        <f t="shared" ref="AU62:BB62" si="52">SUM(AU53:AU61)</f>
        <v>-2.0259997174143791</v>
      </c>
      <c r="AV62" s="68">
        <f t="shared" si="52"/>
        <v>0</v>
      </c>
      <c r="AW62" s="68"/>
      <c r="AX62" s="68">
        <f t="shared" si="52"/>
        <v>-2.0435800278699023</v>
      </c>
      <c r="AY62" s="68">
        <f t="shared" si="52"/>
        <v>0</v>
      </c>
      <c r="AZ62" s="68">
        <f t="shared" si="52"/>
        <v>0</v>
      </c>
      <c r="BA62" s="68">
        <f t="shared" si="52"/>
        <v>-2.0435800559259949</v>
      </c>
      <c r="BB62" s="68">
        <f t="shared" si="52"/>
        <v>-3.1312703441269694</v>
      </c>
      <c r="BC62" s="41"/>
      <c r="BD62" s="41"/>
      <c r="BE62" s="41"/>
      <c r="BF62" s="41"/>
    </row>
    <row r="65" spans="1:1" x14ac:dyDescent="0.25">
      <c r="A65" s="2" t="s">
        <v>329</v>
      </c>
    </row>
    <row r="66" spans="1:1" x14ac:dyDescent="0.25">
      <c r="A66" s="2" t="s">
        <v>330</v>
      </c>
    </row>
    <row r="67" spans="1:1" x14ac:dyDescent="0.25">
      <c r="A67" s="2" t="s">
        <v>308</v>
      </c>
    </row>
  </sheetData>
  <autoFilter ref="T7:U62" xr:uid="{CA86123C-EE45-4242-9550-9B4C0AE73476}"/>
  <dataValidations disablePrompts="1" count="1">
    <dataValidation type="list" allowBlank="1" showErrorMessage="1" error="Use the following date format when inserting a date:_x000a__x000a_Eg:  &quot;January 1, 2013&quot;" prompt="Use the following format eg: January 1, 2013" sqref="H3" xr:uid="{D52C6C89-AF1A-4E34-9F5F-ECA154C9C9FD}">
      <formula1>"CGAAP, MIFRS,USGAAP, ASPE"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94013-DECE-4540-B1CD-250B533280B9}">
  <dimension ref="A1:X78"/>
  <sheetViews>
    <sheetView zoomScale="85" zoomScaleNormal="85" workbookViewId="0">
      <pane xSplit="3" ySplit="7" topLeftCell="H35" activePane="bottomRight" state="frozen"/>
      <selection pane="topRight" activeCell="D1" sqref="D1"/>
      <selection pane="bottomLeft" activeCell="A8" sqref="A8"/>
      <selection pane="bottomRight" activeCell="N43" sqref="N43"/>
    </sheetView>
  </sheetViews>
  <sheetFormatPr defaultColWidth="9" defaultRowHeight="12.5" x14ac:dyDescent="0.25"/>
  <cols>
    <col min="1" max="1" width="9" style="2"/>
    <col min="2" max="2" width="11.36328125" style="1" customWidth="1"/>
    <col min="3" max="3" width="39.453125" style="2" customWidth="1"/>
    <col min="4" max="4" width="15.08984375" style="2" customWidth="1"/>
    <col min="5" max="5" width="17.90625" style="2" bestFit="1" customWidth="1"/>
    <col min="6" max="7" width="15.08984375" style="2" customWidth="1"/>
    <col min="8" max="8" width="16.54296875" style="2" bestFit="1" customWidth="1"/>
    <col min="9" max="9" width="12.90625" style="2" hidden="1" customWidth="1"/>
    <col min="10" max="10" width="1.36328125" style="2" customWidth="1"/>
    <col min="11" max="13" width="15.90625" style="2" customWidth="1"/>
    <col min="14" max="14" width="15.54296875" style="2" customWidth="1"/>
    <col min="15" max="15" width="14.36328125" style="2" bestFit="1" customWidth="1"/>
    <col min="16" max="16" width="16.90625" style="2" bestFit="1" customWidth="1"/>
    <col min="17" max="17" width="7.54296875" style="2" customWidth="1"/>
    <col min="18" max="18" width="9" style="2"/>
    <col min="19" max="19" width="42.90625" style="2" customWidth="1"/>
    <col min="20" max="20" width="14.90625" style="2" bestFit="1" customWidth="1"/>
    <col min="21" max="21" width="18.54296875" style="2" customWidth="1"/>
    <col min="22" max="22" width="11.453125" style="2" customWidth="1"/>
    <col min="23" max="23" width="14.90625" style="2" bestFit="1" customWidth="1"/>
    <col min="24" max="24" width="17.90625" style="2" customWidth="1"/>
    <col min="25" max="16384" width="9" style="2"/>
  </cols>
  <sheetData>
    <row r="1" spans="1:24" customFormat="1" ht="14.5" x14ac:dyDescent="0.35">
      <c r="B1" s="76" t="s">
        <v>45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4" customFormat="1" ht="14.5" x14ac:dyDescent="0.35">
      <c r="B2" s="82"/>
      <c r="C2" s="83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36"/>
      <c r="Q2" s="2"/>
    </row>
    <row r="4" spans="1:24" ht="13" x14ac:dyDescent="0.3">
      <c r="B4" s="79" t="s">
        <v>104</v>
      </c>
      <c r="R4" s="79" t="s">
        <v>105</v>
      </c>
    </row>
    <row r="5" spans="1:24" ht="13" x14ac:dyDescent="0.3">
      <c r="B5" s="80" t="s">
        <v>327</v>
      </c>
      <c r="R5" s="80" t="s">
        <v>119</v>
      </c>
      <c r="W5" s="90" t="s">
        <v>106</v>
      </c>
      <c r="X5" s="41"/>
    </row>
    <row r="6" spans="1:24" ht="13" x14ac:dyDescent="0.3">
      <c r="D6" s="215" t="s">
        <v>44</v>
      </c>
      <c r="E6" s="216"/>
      <c r="F6" s="216"/>
      <c r="G6" s="216"/>
      <c r="H6" s="216"/>
      <c r="I6" s="217"/>
      <c r="K6" s="3"/>
      <c r="L6" s="31"/>
      <c r="M6" s="31"/>
      <c r="N6" s="4" t="s">
        <v>46</v>
      </c>
      <c r="O6" s="4"/>
      <c r="R6" s="90" t="s">
        <v>121</v>
      </c>
      <c r="W6" s="47" t="s">
        <v>44</v>
      </c>
      <c r="X6" s="48"/>
    </row>
    <row r="7" spans="1:24" ht="41" x14ac:dyDescent="0.3">
      <c r="B7" s="25" t="s">
        <v>47</v>
      </c>
      <c r="C7" s="14" t="s">
        <v>48</v>
      </c>
      <c r="D7" s="5" t="s">
        <v>114</v>
      </c>
      <c r="E7" s="5" t="s">
        <v>115</v>
      </c>
      <c r="F7" s="5" t="s">
        <v>116</v>
      </c>
      <c r="G7" s="5" t="s">
        <v>117</v>
      </c>
      <c r="H7" s="5" t="s">
        <v>118</v>
      </c>
      <c r="I7" s="5" t="s">
        <v>52</v>
      </c>
      <c r="J7" s="6"/>
      <c r="K7" s="5" t="s">
        <v>114</v>
      </c>
      <c r="L7" s="5" t="s">
        <v>115</v>
      </c>
      <c r="M7" s="5" t="s">
        <v>116</v>
      </c>
      <c r="N7" s="5" t="s">
        <v>117</v>
      </c>
      <c r="O7" s="5" t="s">
        <v>118</v>
      </c>
      <c r="P7" s="5" t="s">
        <v>53</v>
      </c>
      <c r="R7" s="49" t="s">
        <v>47</v>
      </c>
      <c r="S7" s="50" t="s">
        <v>48</v>
      </c>
      <c r="T7" s="51" t="s">
        <v>120</v>
      </c>
      <c r="U7" s="51" t="s">
        <v>122</v>
      </c>
      <c r="W7" s="51" t="s">
        <v>120</v>
      </c>
      <c r="X7" s="51" t="s">
        <v>122</v>
      </c>
    </row>
    <row r="8" spans="1:24" ht="14.5" x14ac:dyDescent="0.35">
      <c r="A8" s="7">
        <v>1531</v>
      </c>
      <c r="B8" s="7">
        <v>1531</v>
      </c>
      <c r="C8" s="8" t="s">
        <v>86</v>
      </c>
      <c r="D8" s="81">
        <v>1347208.5200000003</v>
      </c>
      <c r="E8" s="81">
        <v>0</v>
      </c>
      <c r="F8" s="81">
        <v>0</v>
      </c>
      <c r="G8" s="81">
        <v>0</v>
      </c>
      <c r="H8" s="9">
        <f>SUM(D8:G8)</f>
        <v>1347208.5200000003</v>
      </c>
      <c r="I8" s="39">
        <v>0</v>
      </c>
      <c r="J8" s="38"/>
      <c r="K8" s="81">
        <v>-329172.57999999996</v>
      </c>
      <c r="L8" s="81">
        <v>-653637.36</v>
      </c>
      <c r="M8" s="81">
        <v>0</v>
      </c>
      <c r="N8" s="81">
        <v>0</v>
      </c>
      <c r="O8" s="9">
        <f>SUM(K8:N8)</f>
        <v>-982809.94</v>
      </c>
      <c r="P8" s="37">
        <f>H8+O8</f>
        <v>364398.58000000031</v>
      </c>
      <c r="R8" s="56">
        <v>1531</v>
      </c>
      <c r="S8" s="57" t="s">
        <v>86</v>
      </c>
      <c r="T8" s="58">
        <v>1347208.5200000003</v>
      </c>
      <c r="U8" s="58">
        <v>-982809.94</v>
      </c>
      <c r="V8" s="41"/>
      <c r="W8" s="58">
        <f t="shared" ref="W8:W39" si="0">H8-T8</f>
        <v>0</v>
      </c>
      <c r="X8" s="58">
        <f t="shared" ref="X8:X39" si="1">O8-U8</f>
        <v>0</v>
      </c>
    </row>
    <row r="9" spans="1:24" ht="15" customHeight="1" x14ac:dyDescent="0.35">
      <c r="A9" s="7">
        <v>1609</v>
      </c>
      <c r="B9" s="7">
        <v>1609</v>
      </c>
      <c r="C9" s="8" t="s">
        <v>32</v>
      </c>
      <c r="D9" s="9">
        <v>40478700</v>
      </c>
      <c r="E9" s="81">
        <v>5919816.9199999999</v>
      </c>
      <c r="F9" s="81">
        <v>31748550.600000001</v>
      </c>
      <c r="G9" s="81">
        <v>26589063.940000001</v>
      </c>
      <c r="H9" s="9">
        <f t="shared" ref="H9:H61" si="2">SUM(D9:G9)</f>
        <v>104736131.46000001</v>
      </c>
      <c r="I9" s="10">
        <v>0</v>
      </c>
      <c r="J9" s="6"/>
      <c r="K9" s="9">
        <v>-3541886.25</v>
      </c>
      <c r="L9" s="81">
        <v>-2169776.3899999997</v>
      </c>
      <c r="M9" s="81">
        <v>-5227376.74</v>
      </c>
      <c r="N9" s="81">
        <v>-8225073.2100000009</v>
      </c>
      <c r="O9" s="9">
        <f t="shared" ref="O9:O52" si="3">SUM(K9:N9)</f>
        <v>-19164112.59</v>
      </c>
      <c r="P9" s="37">
        <f t="shared" ref="P9:P61" si="4">H9+O9</f>
        <v>85572018.870000005</v>
      </c>
      <c r="R9" s="56">
        <v>1609</v>
      </c>
      <c r="S9" s="57" t="s">
        <v>32</v>
      </c>
      <c r="T9" s="58">
        <v>104736131.45999999</v>
      </c>
      <c r="U9" s="58">
        <v>-19164112.590000004</v>
      </c>
      <c r="V9" s="41"/>
      <c r="W9" s="58">
        <f t="shared" si="0"/>
        <v>0</v>
      </c>
      <c r="X9" s="58">
        <f t="shared" si="1"/>
        <v>0</v>
      </c>
    </row>
    <row r="10" spans="1:24" ht="23.15" customHeight="1" x14ac:dyDescent="0.35">
      <c r="A10" s="7">
        <v>1611</v>
      </c>
      <c r="B10" s="7">
        <v>1611</v>
      </c>
      <c r="C10" s="8" t="s">
        <v>54</v>
      </c>
      <c r="D10" s="9">
        <v>33322424.020000007</v>
      </c>
      <c r="E10" s="81">
        <v>101460192.45999999</v>
      </c>
      <c r="F10" s="81">
        <v>0</v>
      </c>
      <c r="G10" s="81">
        <v>17191245.98</v>
      </c>
      <c r="H10" s="9">
        <f t="shared" si="2"/>
        <v>151973862.45999998</v>
      </c>
      <c r="I10" s="23">
        <v>0</v>
      </c>
      <c r="J10" s="11"/>
      <c r="K10" s="9">
        <v>-22778692.210000001</v>
      </c>
      <c r="L10" s="81">
        <v>-37516152.280000001</v>
      </c>
      <c r="M10" s="81">
        <v>0</v>
      </c>
      <c r="N10" s="81">
        <v>-15571588.389999995</v>
      </c>
      <c r="O10" s="9">
        <f t="shared" si="3"/>
        <v>-75866432.879999995</v>
      </c>
      <c r="P10" s="37">
        <f t="shared" si="4"/>
        <v>76107429.579999983</v>
      </c>
      <c r="R10" s="56">
        <v>1611</v>
      </c>
      <c r="S10" s="57" t="s">
        <v>54</v>
      </c>
      <c r="T10" s="58">
        <v>151973862.45999998</v>
      </c>
      <c r="U10" s="58">
        <v>-75866432.879999995</v>
      </c>
      <c r="V10" s="41"/>
      <c r="W10" s="58">
        <f t="shared" si="0"/>
        <v>0</v>
      </c>
      <c r="X10" s="58">
        <f t="shared" si="1"/>
        <v>0</v>
      </c>
    </row>
    <row r="11" spans="1:24" ht="15" customHeight="1" x14ac:dyDescent="0.35">
      <c r="A11" s="7">
        <v>1612</v>
      </c>
      <c r="B11" s="7">
        <v>1612</v>
      </c>
      <c r="C11" s="8" t="s">
        <v>55</v>
      </c>
      <c r="D11" s="9">
        <v>776896.5</v>
      </c>
      <c r="E11" s="81">
        <v>1041246.9699999999</v>
      </c>
      <c r="F11" s="81">
        <v>1561590.2</v>
      </c>
      <c r="G11" s="81">
        <v>0</v>
      </c>
      <c r="H11" s="9">
        <f t="shared" si="2"/>
        <v>3379733.67</v>
      </c>
      <c r="I11" s="23">
        <v>0</v>
      </c>
      <c r="J11" s="11"/>
      <c r="K11" s="9">
        <v>0</v>
      </c>
      <c r="L11" s="81">
        <v>0</v>
      </c>
      <c r="M11" s="81">
        <v>0</v>
      </c>
      <c r="N11" s="81">
        <v>0</v>
      </c>
      <c r="O11" s="9">
        <f t="shared" si="3"/>
        <v>0</v>
      </c>
      <c r="P11" s="37">
        <f t="shared" si="4"/>
        <v>3379733.67</v>
      </c>
      <c r="R11" s="56">
        <v>1612</v>
      </c>
      <c r="S11" s="57" t="s">
        <v>55</v>
      </c>
      <c r="T11" s="58">
        <v>3379733.67</v>
      </c>
      <c r="U11" s="58">
        <v>0</v>
      </c>
      <c r="V11" s="41"/>
      <c r="W11" s="58">
        <f t="shared" si="0"/>
        <v>0</v>
      </c>
      <c r="X11" s="58">
        <f t="shared" si="1"/>
        <v>0</v>
      </c>
    </row>
    <row r="12" spans="1:24" ht="15" customHeight="1" x14ac:dyDescent="0.35">
      <c r="A12" s="7">
        <v>1805</v>
      </c>
      <c r="B12" s="7">
        <v>1805</v>
      </c>
      <c r="C12" s="8" t="s">
        <v>9</v>
      </c>
      <c r="D12" s="9">
        <v>9862444.8399999999</v>
      </c>
      <c r="E12" s="81">
        <v>24027430.880000003</v>
      </c>
      <c r="F12" s="81">
        <v>8146891.6399999997</v>
      </c>
      <c r="G12" s="81">
        <v>1467612.05</v>
      </c>
      <c r="H12" s="9">
        <f t="shared" si="2"/>
        <v>43504379.409999996</v>
      </c>
      <c r="I12" s="23">
        <v>0</v>
      </c>
      <c r="J12" s="11"/>
      <c r="K12" s="9">
        <v>0</v>
      </c>
      <c r="L12" s="81">
        <v>0</v>
      </c>
      <c r="M12" s="81">
        <v>0</v>
      </c>
      <c r="N12" s="81">
        <v>0</v>
      </c>
      <c r="O12" s="9">
        <f t="shared" si="3"/>
        <v>0</v>
      </c>
      <c r="P12" s="37">
        <f t="shared" si="4"/>
        <v>43504379.409999996</v>
      </c>
      <c r="R12" s="56">
        <v>1805</v>
      </c>
      <c r="S12" s="57" t="s">
        <v>9</v>
      </c>
      <c r="T12" s="58">
        <v>43504379.410000004</v>
      </c>
      <c r="U12" s="58">
        <v>0</v>
      </c>
      <c r="V12" s="41"/>
      <c r="W12" s="58">
        <f t="shared" si="0"/>
        <v>0</v>
      </c>
      <c r="X12" s="58">
        <f t="shared" si="1"/>
        <v>0</v>
      </c>
    </row>
    <row r="13" spans="1:24" ht="15" customHeight="1" x14ac:dyDescent="0.35">
      <c r="A13" s="7">
        <v>1808</v>
      </c>
      <c r="B13" s="7">
        <v>1808</v>
      </c>
      <c r="C13" s="8" t="s">
        <v>42</v>
      </c>
      <c r="D13" s="9">
        <v>48773027.629999995</v>
      </c>
      <c r="E13" s="81">
        <v>7387564.4000000013</v>
      </c>
      <c r="F13" s="81">
        <v>22767850.57</v>
      </c>
      <c r="G13" s="81">
        <v>850332.86000000022</v>
      </c>
      <c r="H13" s="9">
        <f t="shared" si="2"/>
        <v>79778775.459999993</v>
      </c>
      <c r="I13" s="23">
        <v>0</v>
      </c>
      <c r="J13" s="11"/>
      <c r="K13" s="9">
        <v>-9409821.5099999998</v>
      </c>
      <c r="L13" s="81">
        <v>-1682158.25</v>
      </c>
      <c r="M13" s="81">
        <v>-4194025.0300000003</v>
      </c>
      <c r="N13" s="81">
        <v>-465818.32000000007</v>
      </c>
      <c r="O13" s="9">
        <f t="shared" si="3"/>
        <v>-15751823.109999999</v>
      </c>
      <c r="P13" s="37">
        <f t="shared" si="4"/>
        <v>64026952.349999994</v>
      </c>
      <c r="R13" s="56">
        <v>1808</v>
      </c>
      <c r="S13" s="57" t="s">
        <v>42</v>
      </c>
      <c r="T13" s="58">
        <v>79778775.25999999</v>
      </c>
      <c r="U13" s="58">
        <v>-15751823.110000001</v>
      </c>
      <c r="V13" s="41"/>
      <c r="W13" s="58">
        <f t="shared" si="0"/>
        <v>0.20000000298023224</v>
      </c>
      <c r="X13" s="58">
        <f t="shared" si="1"/>
        <v>0</v>
      </c>
    </row>
    <row r="14" spans="1:24" ht="15" customHeight="1" x14ac:dyDescent="0.35">
      <c r="A14" s="7">
        <v>1810</v>
      </c>
      <c r="B14" s="7">
        <v>1810</v>
      </c>
      <c r="C14" s="8" t="s">
        <v>7</v>
      </c>
      <c r="D14" s="9">
        <v>0</v>
      </c>
      <c r="E14" s="81">
        <v>10620682.01</v>
      </c>
      <c r="F14" s="81">
        <v>0</v>
      </c>
      <c r="G14" s="81">
        <v>0</v>
      </c>
      <c r="H14" s="9">
        <f t="shared" si="2"/>
        <v>10620682.01</v>
      </c>
      <c r="I14" s="23">
        <v>0</v>
      </c>
      <c r="J14" s="11"/>
      <c r="K14" s="9">
        <v>0</v>
      </c>
      <c r="L14" s="81">
        <v>0</v>
      </c>
      <c r="M14" s="81">
        <v>0</v>
      </c>
      <c r="N14" s="81">
        <v>-0.01</v>
      </c>
      <c r="O14" s="9">
        <f t="shared" si="3"/>
        <v>-0.01</v>
      </c>
      <c r="P14" s="37">
        <f t="shared" si="4"/>
        <v>10620682</v>
      </c>
      <c r="R14" s="56">
        <v>1810</v>
      </c>
      <c r="S14" s="57" t="s">
        <v>7</v>
      </c>
      <c r="T14" s="58">
        <v>10620682.01</v>
      </c>
      <c r="U14" s="58">
        <v>-0.01</v>
      </c>
      <c r="V14" s="41"/>
      <c r="W14" s="58">
        <f t="shared" si="0"/>
        <v>0</v>
      </c>
      <c r="X14" s="58">
        <f t="shared" si="1"/>
        <v>0</v>
      </c>
    </row>
    <row r="15" spans="1:24" ht="15" customHeight="1" x14ac:dyDescent="0.35">
      <c r="A15" s="7">
        <v>1815</v>
      </c>
      <c r="B15" s="7">
        <v>1815</v>
      </c>
      <c r="C15" s="8" t="s">
        <v>56</v>
      </c>
      <c r="D15" s="9">
        <v>0</v>
      </c>
      <c r="E15" s="81">
        <v>136944703.22</v>
      </c>
      <c r="F15" s="81">
        <v>11844240.689999999</v>
      </c>
      <c r="G15" s="81">
        <v>0</v>
      </c>
      <c r="H15" s="9">
        <f t="shared" si="2"/>
        <v>148788943.91</v>
      </c>
      <c r="I15" s="23">
        <v>0</v>
      </c>
      <c r="J15" s="11"/>
      <c r="K15" s="9">
        <v>0</v>
      </c>
      <c r="L15" s="81">
        <v>-35055396.959999993</v>
      </c>
      <c r="M15" s="81">
        <v>-3185000.3660000004</v>
      </c>
      <c r="N15" s="81">
        <v>0</v>
      </c>
      <c r="O15" s="9">
        <f t="shared" si="3"/>
        <v>-38240397.32599999</v>
      </c>
      <c r="P15" s="37">
        <f t="shared" si="4"/>
        <v>110548546.58400001</v>
      </c>
      <c r="R15" s="56">
        <v>1815</v>
      </c>
      <c r="S15" s="57" t="s">
        <v>56</v>
      </c>
      <c r="T15" s="58">
        <v>148788943.91000003</v>
      </c>
      <c r="U15" s="58">
        <v>-38240397.319999993</v>
      </c>
      <c r="V15" s="41"/>
      <c r="W15" s="58">
        <f t="shared" si="0"/>
        <v>0</v>
      </c>
      <c r="X15" s="58">
        <f t="shared" si="1"/>
        <v>-5.9999972581863403E-3</v>
      </c>
    </row>
    <row r="16" spans="1:24" ht="15" customHeight="1" x14ac:dyDescent="0.35">
      <c r="A16" s="7">
        <v>1820</v>
      </c>
      <c r="B16" s="7">
        <v>1820</v>
      </c>
      <c r="C16" s="8" t="s">
        <v>57</v>
      </c>
      <c r="D16" s="9">
        <v>84023647.75000003</v>
      </c>
      <c r="E16" s="81">
        <v>38399622.469999999</v>
      </c>
      <c r="F16" s="81">
        <v>11943179.08</v>
      </c>
      <c r="G16" s="81">
        <v>13704229.94999999</v>
      </c>
      <c r="H16" s="9">
        <f t="shared" si="2"/>
        <v>148070679.25000003</v>
      </c>
      <c r="I16" s="23">
        <v>0</v>
      </c>
      <c r="J16" s="11"/>
      <c r="K16" s="9">
        <v>-16080460.349999998</v>
      </c>
      <c r="L16" s="81">
        <v>-10925693.689999999</v>
      </c>
      <c r="M16" s="81">
        <v>-1242892.48</v>
      </c>
      <c r="N16" s="81">
        <v>-2107147.9500000007</v>
      </c>
      <c r="O16" s="9">
        <f t="shared" si="3"/>
        <v>-30356194.469999999</v>
      </c>
      <c r="P16" s="37">
        <f t="shared" si="4"/>
        <v>117714484.78000003</v>
      </c>
      <c r="R16" s="56">
        <v>1820</v>
      </c>
      <c r="S16" s="57" t="s">
        <v>57</v>
      </c>
      <c r="T16" s="58">
        <v>148070679.25000003</v>
      </c>
      <c r="U16" s="58">
        <v>-30356194.470000003</v>
      </c>
      <c r="V16" s="41"/>
      <c r="W16" s="58">
        <f t="shared" si="0"/>
        <v>0</v>
      </c>
      <c r="X16" s="58">
        <f t="shared" si="1"/>
        <v>0</v>
      </c>
    </row>
    <row r="17" spans="1:24" ht="15" customHeight="1" x14ac:dyDescent="0.35">
      <c r="A17" s="7">
        <v>1830</v>
      </c>
      <c r="B17" s="7">
        <v>1830</v>
      </c>
      <c r="C17" s="8" t="s">
        <v>1</v>
      </c>
      <c r="D17" s="9">
        <v>143327135.07000002</v>
      </c>
      <c r="E17" s="81">
        <v>226891344.02999997</v>
      </c>
      <c r="F17" s="81">
        <v>35523916.909999996</v>
      </c>
      <c r="G17" s="81">
        <v>107008881.40999781</v>
      </c>
      <c r="H17" s="9">
        <f t="shared" si="2"/>
        <v>512751277.41999781</v>
      </c>
      <c r="I17" s="23">
        <v>0</v>
      </c>
      <c r="J17" s="11"/>
      <c r="K17" s="9">
        <v>-19043162.449999999</v>
      </c>
      <c r="L17" s="81">
        <v>-28121934.180000007</v>
      </c>
      <c r="M17" s="81">
        <v>-2678580.3099999996</v>
      </c>
      <c r="N17" s="81">
        <v>-15567724.159999806</v>
      </c>
      <c r="O17" s="9">
        <f t="shared" si="3"/>
        <v>-65411401.099999815</v>
      </c>
      <c r="P17" s="37">
        <f t="shared" si="4"/>
        <v>447339876.31999803</v>
      </c>
      <c r="R17" s="56">
        <v>1830</v>
      </c>
      <c r="S17" s="57" t="s">
        <v>1</v>
      </c>
      <c r="T17" s="58">
        <v>512751277.41999781</v>
      </c>
      <c r="U17" s="58">
        <v>-65411401.099999733</v>
      </c>
      <c r="V17" s="41"/>
      <c r="W17" s="58">
        <f t="shared" si="0"/>
        <v>0</v>
      </c>
      <c r="X17" s="58">
        <f t="shared" si="1"/>
        <v>-8.1956386566162109E-8</v>
      </c>
    </row>
    <row r="18" spans="1:24" ht="15" customHeight="1" x14ac:dyDescent="0.35">
      <c r="A18" s="7">
        <v>1835</v>
      </c>
      <c r="B18" s="7">
        <v>1835</v>
      </c>
      <c r="C18" s="8" t="s">
        <v>58</v>
      </c>
      <c r="D18" s="9">
        <v>35371498.499999993</v>
      </c>
      <c r="E18" s="81">
        <v>177630447.06</v>
      </c>
      <c r="F18" s="81">
        <v>44432845.57</v>
      </c>
      <c r="G18" s="81">
        <v>78516696.080000356</v>
      </c>
      <c r="H18" s="9">
        <f t="shared" si="2"/>
        <v>335951487.21000034</v>
      </c>
      <c r="I18" s="23">
        <v>0</v>
      </c>
      <c r="J18" s="11"/>
      <c r="K18" s="9">
        <v>-7745091.6300000008</v>
      </c>
      <c r="L18" s="81">
        <v>-29643527.32</v>
      </c>
      <c r="M18" s="81">
        <v>-3365382.01</v>
      </c>
      <c r="N18" s="81">
        <v>-446368.39000003308</v>
      </c>
      <c r="O18" s="9">
        <f t="shared" si="3"/>
        <v>-41200369.350000031</v>
      </c>
      <c r="P18" s="37">
        <f t="shared" si="4"/>
        <v>294751117.86000031</v>
      </c>
      <c r="R18" s="56">
        <v>1835</v>
      </c>
      <c r="S18" s="57" t="s">
        <v>58</v>
      </c>
      <c r="T18" s="58">
        <v>335951487.21000034</v>
      </c>
      <c r="U18" s="58">
        <v>-41200369.350000024</v>
      </c>
      <c r="V18" s="88"/>
      <c r="W18" s="58">
        <f t="shared" si="0"/>
        <v>0</v>
      </c>
      <c r="X18" s="58">
        <f t="shared" si="1"/>
        <v>0</v>
      </c>
    </row>
    <row r="19" spans="1:24" ht="15" customHeight="1" x14ac:dyDescent="0.35">
      <c r="A19" s="7">
        <v>1840</v>
      </c>
      <c r="B19" s="7">
        <v>1840</v>
      </c>
      <c r="C19" s="8" t="s">
        <v>27</v>
      </c>
      <c r="D19" s="9">
        <v>77724154.309999987</v>
      </c>
      <c r="E19" s="81">
        <v>168588630.44999999</v>
      </c>
      <c r="F19" s="81">
        <v>57520808.810000002</v>
      </c>
      <c r="G19" s="81">
        <v>87323290.180000007</v>
      </c>
      <c r="H19" s="9">
        <f t="shared" si="2"/>
        <v>391156883.75</v>
      </c>
      <c r="I19" s="23">
        <v>0</v>
      </c>
      <c r="J19" s="11"/>
      <c r="K19" s="9">
        <v>-14755307.610000001</v>
      </c>
      <c r="L19" s="81">
        <v>-14625965.15</v>
      </c>
      <c r="M19" s="81">
        <v>-4275582.54</v>
      </c>
      <c r="N19" s="81">
        <v>-18154425.009999998</v>
      </c>
      <c r="O19" s="9">
        <f t="shared" si="3"/>
        <v>-51811280.310000002</v>
      </c>
      <c r="P19" s="37">
        <f t="shared" si="4"/>
        <v>339345603.44</v>
      </c>
      <c r="R19" s="56">
        <v>1840</v>
      </c>
      <c r="S19" s="57" t="s">
        <v>27</v>
      </c>
      <c r="T19" s="58">
        <v>391156883.75</v>
      </c>
      <c r="U19" s="58">
        <v>-51811280.310000025</v>
      </c>
      <c r="V19" s="41"/>
      <c r="W19" s="58">
        <f t="shared" si="0"/>
        <v>0</v>
      </c>
      <c r="X19" s="58">
        <f t="shared" si="1"/>
        <v>0</v>
      </c>
    </row>
    <row r="20" spans="1:24" ht="15" customHeight="1" x14ac:dyDescent="0.35">
      <c r="A20" s="7">
        <v>1845</v>
      </c>
      <c r="B20" s="7">
        <v>1845</v>
      </c>
      <c r="C20" s="8" t="s">
        <v>59</v>
      </c>
      <c r="D20" s="9">
        <v>265535744.93999997</v>
      </c>
      <c r="E20" s="81">
        <v>420605926.78999996</v>
      </c>
      <c r="F20" s="81">
        <v>146796142.38</v>
      </c>
      <c r="G20" s="81">
        <v>157365814.23999998</v>
      </c>
      <c r="H20" s="9">
        <f t="shared" si="2"/>
        <v>990303628.3499999</v>
      </c>
      <c r="I20" s="23">
        <v>0</v>
      </c>
      <c r="J20" s="11"/>
      <c r="K20" s="9">
        <v>-49509967.01000002</v>
      </c>
      <c r="L20" s="81">
        <v>-59912433.660000004</v>
      </c>
      <c r="M20" s="81">
        <v>-24650687.459071431</v>
      </c>
      <c r="N20" s="81">
        <v>-25397416.950000003</v>
      </c>
      <c r="O20" s="9">
        <f t="shared" si="3"/>
        <v>-159470505.07907146</v>
      </c>
      <c r="P20" s="37">
        <f t="shared" si="4"/>
        <v>830833123.27092838</v>
      </c>
      <c r="R20" s="56">
        <v>1845</v>
      </c>
      <c r="S20" s="57" t="s">
        <v>59</v>
      </c>
      <c r="T20" s="58">
        <v>990303627.91000009</v>
      </c>
      <c r="U20" s="58">
        <v>-159470504.6790714</v>
      </c>
      <c r="V20" s="41"/>
      <c r="W20" s="58">
        <f t="shared" si="0"/>
        <v>0.43999981880187988</v>
      </c>
      <c r="X20" s="58">
        <f t="shared" si="1"/>
        <v>-0.40000006556510925</v>
      </c>
    </row>
    <row r="21" spans="1:24" ht="15" customHeight="1" x14ac:dyDescent="0.35">
      <c r="A21" s="7">
        <v>1850</v>
      </c>
      <c r="B21" s="7">
        <v>1850</v>
      </c>
      <c r="C21" s="8" t="s">
        <v>28</v>
      </c>
      <c r="D21" s="9">
        <v>121122179.34999999</v>
      </c>
      <c r="E21" s="81">
        <v>203140617.85000005</v>
      </c>
      <c r="F21" s="81">
        <v>48999400.870000005</v>
      </c>
      <c r="G21" s="81">
        <v>96627336.040001601</v>
      </c>
      <c r="H21" s="9">
        <f t="shared" si="2"/>
        <v>469889534.11000168</v>
      </c>
      <c r="I21" s="23">
        <v>0</v>
      </c>
      <c r="J21" s="11"/>
      <c r="K21" s="9">
        <v>-21057698.209999997</v>
      </c>
      <c r="L21" s="81">
        <v>-51025181.999999993</v>
      </c>
      <c r="M21" s="81">
        <v>-3924890.6500000004</v>
      </c>
      <c r="N21" s="81">
        <v>-19663394.630000047</v>
      </c>
      <c r="O21" s="9">
        <f t="shared" si="3"/>
        <v>-95671165.490000039</v>
      </c>
      <c r="P21" s="37">
        <f t="shared" si="4"/>
        <v>374218368.62000167</v>
      </c>
      <c r="R21" s="56">
        <v>1850</v>
      </c>
      <c r="S21" s="57" t="s">
        <v>28</v>
      </c>
      <c r="T21" s="58">
        <v>469889534.11000174</v>
      </c>
      <c r="U21" s="58">
        <v>-95671165.490000039</v>
      </c>
      <c r="V21" s="41"/>
      <c r="W21" s="58">
        <f t="shared" si="0"/>
        <v>0</v>
      </c>
      <c r="X21" s="58">
        <f t="shared" si="1"/>
        <v>0</v>
      </c>
    </row>
    <row r="22" spans="1:24" ht="15" customHeight="1" x14ac:dyDescent="0.35">
      <c r="A22" s="7">
        <v>1855</v>
      </c>
      <c r="B22" s="7">
        <v>1855</v>
      </c>
      <c r="C22" s="8" t="s">
        <v>60</v>
      </c>
      <c r="D22" s="9">
        <v>0</v>
      </c>
      <c r="E22" s="81">
        <v>89046810.99000001</v>
      </c>
      <c r="F22" s="81">
        <v>19068455.41</v>
      </c>
      <c r="G22" s="81">
        <v>0</v>
      </c>
      <c r="H22" s="9">
        <f t="shared" si="2"/>
        <v>108115266.40000001</v>
      </c>
      <c r="I22" s="23">
        <v>0</v>
      </c>
      <c r="J22" s="11"/>
      <c r="K22" s="9">
        <v>0</v>
      </c>
      <c r="L22" s="81">
        <v>-28991800.570000004</v>
      </c>
      <c r="M22" s="81">
        <v>-1948992</v>
      </c>
      <c r="N22" s="81">
        <v>0</v>
      </c>
      <c r="O22" s="9">
        <f t="shared" si="3"/>
        <v>-30940792.570000004</v>
      </c>
      <c r="P22" s="37">
        <f t="shared" si="4"/>
        <v>77174473.829999998</v>
      </c>
      <c r="R22" s="56">
        <v>1855</v>
      </c>
      <c r="S22" s="57" t="s">
        <v>60</v>
      </c>
      <c r="T22" s="58">
        <v>108115266.40000001</v>
      </c>
      <c r="U22" s="58">
        <v>-30940792.57</v>
      </c>
      <c r="V22" s="41"/>
      <c r="W22" s="58">
        <f t="shared" si="0"/>
        <v>0</v>
      </c>
      <c r="X22" s="58">
        <f t="shared" si="1"/>
        <v>0</v>
      </c>
    </row>
    <row r="23" spans="1:24" ht="15" customHeight="1" x14ac:dyDescent="0.35">
      <c r="A23" s="7">
        <v>1860</v>
      </c>
      <c r="B23" s="7">
        <v>1860</v>
      </c>
      <c r="C23" s="8" t="s">
        <v>4</v>
      </c>
      <c r="D23" s="9">
        <v>60921836.459999993</v>
      </c>
      <c r="E23" s="81">
        <v>93460353.700000003</v>
      </c>
      <c r="F23" s="81">
        <v>37956572.299999997</v>
      </c>
      <c r="G23" s="81">
        <v>50326626.390000001</v>
      </c>
      <c r="H23" s="9">
        <f t="shared" si="2"/>
        <v>242665388.84999996</v>
      </c>
      <c r="I23" s="23">
        <v>0</v>
      </c>
      <c r="J23" s="11"/>
      <c r="K23" s="9">
        <v>-24633557.039999999</v>
      </c>
      <c r="L23" s="81">
        <v>-41232360.640000001</v>
      </c>
      <c r="M23" s="81">
        <v>-10558783.050000001</v>
      </c>
      <c r="N23" s="81">
        <v>-27723375.579999998</v>
      </c>
      <c r="O23" s="9">
        <f t="shared" si="3"/>
        <v>-104148076.31</v>
      </c>
      <c r="P23" s="37">
        <f t="shared" si="4"/>
        <v>138517312.53999996</v>
      </c>
      <c r="R23" s="56">
        <v>1860</v>
      </c>
      <c r="S23" s="57" t="s">
        <v>4</v>
      </c>
      <c r="T23" s="58">
        <v>242665389.44000003</v>
      </c>
      <c r="U23" s="58">
        <v>-104148075.90000042</v>
      </c>
      <c r="V23" s="41"/>
      <c r="W23" s="58">
        <f t="shared" si="0"/>
        <v>-0.59000006318092346</v>
      </c>
      <c r="X23" s="58">
        <f t="shared" si="1"/>
        <v>-0.40999957919120789</v>
      </c>
    </row>
    <row r="24" spans="1:24" ht="15" customHeight="1" x14ac:dyDescent="0.35">
      <c r="A24" s="7">
        <v>1865</v>
      </c>
      <c r="B24" s="7">
        <v>1865</v>
      </c>
      <c r="C24" s="8" t="s">
        <v>82</v>
      </c>
      <c r="D24" s="9">
        <v>0</v>
      </c>
      <c r="E24" s="81">
        <v>0</v>
      </c>
      <c r="F24" s="81">
        <v>0</v>
      </c>
      <c r="G24" s="81">
        <v>0</v>
      </c>
      <c r="H24" s="9">
        <f t="shared" si="2"/>
        <v>0</v>
      </c>
      <c r="I24" s="23">
        <v>0</v>
      </c>
      <c r="J24" s="11"/>
      <c r="K24" s="9">
        <v>0</v>
      </c>
      <c r="L24" s="81">
        <v>0</v>
      </c>
      <c r="M24" s="81">
        <v>0</v>
      </c>
      <c r="N24" s="81">
        <v>0</v>
      </c>
      <c r="O24" s="9">
        <f t="shared" si="3"/>
        <v>0</v>
      </c>
      <c r="P24" s="37">
        <f t="shared" si="4"/>
        <v>0</v>
      </c>
      <c r="R24" s="7">
        <v>1865</v>
      </c>
      <c r="S24" s="8" t="s">
        <v>82</v>
      </c>
      <c r="T24" s="58">
        <v>0</v>
      </c>
      <c r="U24" s="63">
        <v>0</v>
      </c>
      <c r="V24" s="41"/>
      <c r="W24" s="58">
        <f t="shared" si="0"/>
        <v>0</v>
      </c>
      <c r="X24" s="58">
        <f t="shared" si="1"/>
        <v>0</v>
      </c>
    </row>
    <row r="25" spans="1:24" s="35" customFormat="1" ht="15" customHeight="1" x14ac:dyDescent="0.35">
      <c r="A25" s="169">
        <v>1875</v>
      </c>
      <c r="B25" s="7">
        <v>1875</v>
      </c>
      <c r="C25" s="8" t="s">
        <v>83</v>
      </c>
      <c r="D25" s="9">
        <v>0</v>
      </c>
      <c r="E25" s="81">
        <v>2118900.58</v>
      </c>
      <c r="F25" s="81">
        <v>0</v>
      </c>
      <c r="G25" s="81">
        <v>0</v>
      </c>
      <c r="H25" s="9">
        <f t="shared" si="2"/>
        <v>2118900.58</v>
      </c>
      <c r="I25" s="39">
        <v>0</v>
      </c>
      <c r="J25" s="38"/>
      <c r="K25" s="9">
        <v>0</v>
      </c>
      <c r="L25" s="81">
        <v>-667791.57000000007</v>
      </c>
      <c r="M25" s="81">
        <v>0</v>
      </c>
      <c r="N25" s="81">
        <v>0</v>
      </c>
      <c r="O25" s="9">
        <f t="shared" si="3"/>
        <v>-667791.57000000007</v>
      </c>
      <c r="P25" s="37">
        <f t="shared" si="4"/>
        <v>1451109.01</v>
      </c>
      <c r="Q25" s="2"/>
      <c r="R25" s="56">
        <v>1875</v>
      </c>
      <c r="S25" s="57" t="s">
        <v>83</v>
      </c>
      <c r="T25" s="58">
        <v>2118900.58</v>
      </c>
      <c r="U25" s="58">
        <v>-667791.57000000007</v>
      </c>
      <c r="V25" s="41"/>
      <c r="W25" s="58">
        <f t="shared" si="0"/>
        <v>0</v>
      </c>
      <c r="X25" s="58">
        <f t="shared" si="1"/>
        <v>0</v>
      </c>
    </row>
    <row r="26" spans="1:24" ht="15" customHeight="1" x14ac:dyDescent="0.35">
      <c r="A26" s="7">
        <v>1905</v>
      </c>
      <c r="B26" s="7">
        <v>1905</v>
      </c>
      <c r="C26" s="8" t="s">
        <v>9</v>
      </c>
      <c r="D26" s="9">
        <v>0</v>
      </c>
      <c r="E26" s="81">
        <v>0</v>
      </c>
      <c r="F26" s="81">
        <v>0</v>
      </c>
      <c r="G26" s="81">
        <v>0</v>
      </c>
      <c r="H26" s="9">
        <f t="shared" si="2"/>
        <v>0</v>
      </c>
      <c r="I26" s="23">
        <v>0</v>
      </c>
      <c r="J26" s="11"/>
      <c r="K26" s="9">
        <v>0</v>
      </c>
      <c r="L26" s="81">
        <v>0</v>
      </c>
      <c r="M26" s="81">
        <v>0</v>
      </c>
      <c r="N26" s="81">
        <v>0</v>
      </c>
      <c r="O26" s="9">
        <f t="shared" si="3"/>
        <v>0</v>
      </c>
      <c r="P26" s="37">
        <f t="shared" si="4"/>
        <v>0</v>
      </c>
      <c r="R26" s="56">
        <v>1905</v>
      </c>
      <c r="S26" s="57" t="s">
        <v>9</v>
      </c>
      <c r="T26" s="58">
        <v>0</v>
      </c>
      <c r="U26" s="58">
        <v>0</v>
      </c>
      <c r="V26" s="41"/>
      <c r="W26" s="58">
        <f t="shared" si="0"/>
        <v>0</v>
      </c>
      <c r="X26" s="58">
        <f t="shared" si="1"/>
        <v>0</v>
      </c>
    </row>
    <row r="27" spans="1:24" ht="15" customHeight="1" x14ac:dyDescent="0.35">
      <c r="A27" s="7">
        <v>1908</v>
      </c>
      <c r="B27" s="7">
        <v>1908</v>
      </c>
      <c r="C27" s="8" t="s">
        <v>61</v>
      </c>
      <c r="D27" s="9">
        <v>0</v>
      </c>
      <c r="E27" s="81">
        <v>48724255.630000003</v>
      </c>
      <c r="F27" s="81">
        <v>227340.99</v>
      </c>
      <c r="G27" s="81">
        <v>36224753.560000002</v>
      </c>
      <c r="H27" s="9">
        <f t="shared" si="2"/>
        <v>85176350.180000007</v>
      </c>
      <c r="I27" s="23">
        <v>0</v>
      </c>
      <c r="J27" s="11"/>
      <c r="K27" s="9">
        <v>0</v>
      </c>
      <c r="L27" s="81">
        <v>-8075502.1599999983</v>
      </c>
      <c r="M27" s="81">
        <v>-61443.5</v>
      </c>
      <c r="N27" s="81">
        <v>-8508132.7900000028</v>
      </c>
      <c r="O27" s="9">
        <f t="shared" si="3"/>
        <v>-16645078.450000001</v>
      </c>
      <c r="P27" s="37">
        <f t="shared" si="4"/>
        <v>68531271.730000004</v>
      </c>
      <c r="R27" s="56">
        <v>1908</v>
      </c>
      <c r="S27" s="57" t="s">
        <v>61</v>
      </c>
      <c r="T27" s="58">
        <v>85176350.180000007</v>
      </c>
      <c r="U27" s="58">
        <v>-16645078.450000003</v>
      </c>
      <c r="V27" s="41"/>
      <c r="W27" s="58">
        <f t="shared" si="0"/>
        <v>0</v>
      </c>
      <c r="X27" s="58">
        <f t="shared" si="1"/>
        <v>0</v>
      </c>
    </row>
    <row r="28" spans="1:24" ht="15" customHeight="1" x14ac:dyDescent="0.35">
      <c r="A28" s="7">
        <v>1910</v>
      </c>
      <c r="B28" s="7">
        <v>1910</v>
      </c>
      <c r="C28" s="8" t="s">
        <v>7</v>
      </c>
      <c r="D28" s="9">
        <v>0</v>
      </c>
      <c r="E28" s="81">
        <v>0</v>
      </c>
      <c r="F28" s="81">
        <v>0</v>
      </c>
      <c r="G28" s="81">
        <v>0</v>
      </c>
      <c r="H28" s="9">
        <f t="shared" si="2"/>
        <v>0</v>
      </c>
      <c r="I28" s="23">
        <v>0</v>
      </c>
      <c r="J28" s="11"/>
      <c r="K28" s="9">
        <v>0</v>
      </c>
      <c r="L28" s="81">
        <v>0</v>
      </c>
      <c r="M28" s="81">
        <v>0</v>
      </c>
      <c r="N28" s="81">
        <v>0</v>
      </c>
      <c r="O28" s="9">
        <f t="shared" si="3"/>
        <v>0</v>
      </c>
      <c r="P28" s="37">
        <f t="shared" si="4"/>
        <v>0</v>
      </c>
      <c r="R28" s="56">
        <v>1910</v>
      </c>
      <c r="S28" s="57" t="s">
        <v>7</v>
      </c>
      <c r="T28" s="58">
        <v>0</v>
      </c>
      <c r="U28" s="58">
        <v>0</v>
      </c>
      <c r="V28" s="41"/>
      <c r="W28" s="58">
        <f t="shared" si="0"/>
        <v>0</v>
      </c>
      <c r="X28" s="58">
        <f t="shared" si="1"/>
        <v>0</v>
      </c>
    </row>
    <row r="29" spans="1:24" ht="15" customHeight="1" x14ac:dyDescent="0.35">
      <c r="A29" s="7">
        <v>1915</v>
      </c>
      <c r="B29" s="7">
        <v>1915</v>
      </c>
      <c r="C29" s="8" t="s">
        <v>62</v>
      </c>
      <c r="D29" s="9">
        <v>5232219.24</v>
      </c>
      <c r="E29" s="81">
        <v>5335084.5499999989</v>
      </c>
      <c r="F29" s="81">
        <v>589375.49</v>
      </c>
      <c r="G29" s="81">
        <v>4563385.4399999995</v>
      </c>
      <c r="H29" s="9">
        <f t="shared" si="2"/>
        <v>15720064.719999999</v>
      </c>
      <c r="I29" s="23">
        <v>0</v>
      </c>
      <c r="J29" s="11"/>
      <c r="K29" s="9">
        <v>-3343792.5700000008</v>
      </c>
      <c r="L29" s="81">
        <v>-4454622.78</v>
      </c>
      <c r="M29" s="81">
        <v>-342839.33999999997</v>
      </c>
      <c r="N29" s="81">
        <v>-2755897.7499999991</v>
      </c>
      <c r="O29" s="9">
        <f t="shared" si="3"/>
        <v>-10897152.440000001</v>
      </c>
      <c r="P29" s="37">
        <f t="shared" si="4"/>
        <v>4822912.2799999975</v>
      </c>
      <c r="R29" s="56">
        <v>1915</v>
      </c>
      <c r="S29" s="57" t="s">
        <v>62</v>
      </c>
      <c r="T29" s="58">
        <v>15720065.060000001</v>
      </c>
      <c r="U29" s="58">
        <v>-10897152.780000003</v>
      </c>
      <c r="V29" s="41"/>
      <c r="W29" s="58">
        <f t="shared" si="0"/>
        <v>-0.34000000171363354</v>
      </c>
      <c r="X29" s="58">
        <f t="shared" si="1"/>
        <v>0.34000000171363354</v>
      </c>
    </row>
    <row r="30" spans="1:24" ht="15" customHeight="1" x14ac:dyDescent="0.35">
      <c r="A30" s="7">
        <v>1920</v>
      </c>
      <c r="B30" s="7">
        <v>1920</v>
      </c>
      <c r="C30" s="8" t="s">
        <v>29</v>
      </c>
      <c r="D30" s="9">
        <v>2859694.5100000012</v>
      </c>
      <c r="E30" s="81">
        <v>18047353.969999999</v>
      </c>
      <c r="F30" s="81">
        <v>1923930.54</v>
      </c>
      <c r="G30" s="81">
        <v>4703498.74</v>
      </c>
      <c r="H30" s="9">
        <f t="shared" si="2"/>
        <v>27534477.759999998</v>
      </c>
      <c r="I30" s="23">
        <v>0</v>
      </c>
      <c r="J30" s="11"/>
      <c r="K30" s="9">
        <v>-2184255.7799999989</v>
      </c>
      <c r="L30" s="81">
        <v>-13550320.68</v>
      </c>
      <c r="M30" s="81">
        <v>-1602048.58</v>
      </c>
      <c r="N30" s="81">
        <v>-4332432.8399999971</v>
      </c>
      <c r="O30" s="9">
        <f t="shared" si="3"/>
        <v>-21669057.879999995</v>
      </c>
      <c r="P30" s="37">
        <f t="shared" si="4"/>
        <v>5865419.8800000027</v>
      </c>
      <c r="R30" s="56">
        <v>1920</v>
      </c>
      <c r="S30" s="57" t="s">
        <v>29</v>
      </c>
      <c r="T30" s="58">
        <v>27534478.110000014</v>
      </c>
      <c r="U30" s="58">
        <v>-21669057.870000005</v>
      </c>
      <c r="V30" s="41"/>
      <c r="W30" s="58">
        <f t="shared" si="0"/>
        <v>-0.35000001639127731</v>
      </c>
      <c r="X30" s="58">
        <f t="shared" si="1"/>
        <v>-9.9999904632568359E-3</v>
      </c>
    </row>
    <row r="31" spans="1:24" ht="15" customHeight="1" x14ac:dyDescent="0.35">
      <c r="A31" s="7">
        <v>1930</v>
      </c>
      <c r="B31" s="7">
        <v>1930</v>
      </c>
      <c r="C31" s="8" t="s">
        <v>30</v>
      </c>
      <c r="D31" s="9">
        <v>16993657.98</v>
      </c>
      <c r="E31" s="81">
        <v>19979795.879999999</v>
      </c>
      <c r="F31" s="81">
        <v>12125641.699999999</v>
      </c>
      <c r="G31" s="81">
        <v>11380732.509999994</v>
      </c>
      <c r="H31" s="9">
        <f t="shared" si="2"/>
        <v>60479828.069999993</v>
      </c>
      <c r="I31" s="23">
        <v>0</v>
      </c>
      <c r="J31" s="11"/>
      <c r="K31" s="9">
        <v>-10056257.639999999</v>
      </c>
      <c r="L31" s="81">
        <v>-12254099.02</v>
      </c>
      <c r="M31" s="81">
        <v>-4790042.55</v>
      </c>
      <c r="N31" s="81">
        <v>-7612763.3599999947</v>
      </c>
      <c r="O31" s="9">
        <f t="shared" si="3"/>
        <v>-34713162.569999993</v>
      </c>
      <c r="P31" s="37">
        <f t="shared" si="4"/>
        <v>25766665.5</v>
      </c>
      <c r="R31" s="56">
        <v>1930</v>
      </c>
      <c r="S31" s="57" t="s">
        <v>30</v>
      </c>
      <c r="T31" s="58">
        <v>60479828.29999999</v>
      </c>
      <c r="U31" s="58">
        <v>-34713162.129999995</v>
      </c>
      <c r="V31" s="41"/>
      <c r="W31" s="58">
        <f t="shared" si="0"/>
        <v>-0.22999999672174454</v>
      </c>
      <c r="X31" s="58">
        <f t="shared" si="1"/>
        <v>-0.43999999761581421</v>
      </c>
    </row>
    <row r="32" spans="1:24" s="35" customFormat="1" ht="15" customHeight="1" x14ac:dyDescent="0.35">
      <c r="A32" s="7">
        <v>1935</v>
      </c>
      <c r="B32" s="7">
        <v>1935</v>
      </c>
      <c r="C32" s="8" t="s">
        <v>8</v>
      </c>
      <c r="D32" s="9">
        <v>0</v>
      </c>
      <c r="E32" s="81">
        <v>202064.58000000002</v>
      </c>
      <c r="F32" s="81">
        <v>178302.14</v>
      </c>
      <c r="G32" s="81">
        <v>587343.67999999993</v>
      </c>
      <c r="H32" s="9">
        <f t="shared" si="2"/>
        <v>967710.39999999991</v>
      </c>
      <c r="I32" s="23">
        <v>0</v>
      </c>
      <c r="J32" s="11"/>
      <c r="K32" s="9">
        <v>0</v>
      </c>
      <c r="L32" s="81">
        <v>-87417.98</v>
      </c>
      <c r="M32" s="81">
        <v>-118494.38</v>
      </c>
      <c r="N32" s="81">
        <v>-438511.6100000001</v>
      </c>
      <c r="O32" s="9">
        <f t="shared" si="3"/>
        <v>-644423.97000000009</v>
      </c>
      <c r="P32" s="37">
        <f t="shared" si="4"/>
        <v>323286.42999999982</v>
      </c>
      <c r="Q32" s="2"/>
      <c r="R32" s="56">
        <v>1935</v>
      </c>
      <c r="S32" s="57" t="s">
        <v>8</v>
      </c>
      <c r="T32" s="58">
        <v>967710.40000000014</v>
      </c>
      <c r="U32" s="58">
        <v>-644423.97000000009</v>
      </c>
      <c r="V32" s="41"/>
      <c r="W32" s="58">
        <f t="shared" si="0"/>
        <v>0</v>
      </c>
      <c r="X32" s="58">
        <f t="shared" si="1"/>
        <v>0</v>
      </c>
    </row>
    <row r="33" spans="1:24" ht="15" customHeight="1" x14ac:dyDescent="0.35">
      <c r="A33" s="7">
        <v>1940</v>
      </c>
      <c r="B33" s="7">
        <v>1940</v>
      </c>
      <c r="C33" s="8" t="s">
        <v>63</v>
      </c>
      <c r="D33" s="9">
        <v>2052674.37</v>
      </c>
      <c r="E33" s="81">
        <v>5535295.7199999997</v>
      </c>
      <c r="F33" s="81">
        <v>1668655.33</v>
      </c>
      <c r="G33" s="81">
        <v>4609347.6800000044</v>
      </c>
      <c r="H33" s="9">
        <f t="shared" si="2"/>
        <v>13865973.100000005</v>
      </c>
      <c r="I33" s="23">
        <v>0</v>
      </c>
      <c r="J33" s="11"/>
      <c r="K33" s="9">
        <v>-1131433.4500000002</v>
      </c>
      <c r="L33" s="81">
        <v>-3511660.42</v>
      </c>
      <c r="M33" s="81">
        <v>-876853.49</v>
      </c>
      <c r="N33" s="81">
        <v>-2595824.7999999993</v>
      </c>
      <c r="O33" s="9">
        <f t="shared" si="3"/>
        <v>-8115772.1600000001</v>
      </c>
      <c r="P33" s="37">
        <f t="shared" si="4"/>
        <v>5750200.9400000051</v>
      </c>
      <c r="R33" s="56">
        <v>1940</v>
      </c>
      <c r="S33" s="57" t="s">
        <v>63</v>
      </c>
      <c r="T33" s="58">
        <v>13865973.000000004</v>
      </c>
      <c r="U33" s="58">
        <v>-8115772.0600000005</v>
      </c>
      <c r="V33" s="41"/>
      <c r="W33" s="58">
        <f t="shared" si="0"/>
        <v>0.10000000149011612</v>
      </c>
      <c r="X33" s="58">
        <f t="shared" si="1"/>
        <v>-9.999999962747097E-2</v>
      </c>
    </row>
    <row r="34" spans="1:24" ht="15" customHeight="1" x14ac:dyDescent="0.35">
      <c r="A34" s="7">
        <v>1945</v>
      </c>
      <c r="B34" s="7">
        <v>1945</v>
      </c>
      <c r="C34" s="8" t="s">
        <v>64</v>
      </c>
      <c r="D34" s="9">
        <v>0</v>
      </c>
      <c r="E34" s="81">
        <v>0</v>
      </c>
      <c r="F34" s="81">
        <v>0</v>
      </c>
      <c r="G34" s="81">
        <v>1363812.1790000002</v>
      </c>
      <c r="H34" s="9">
        <f t="shared" si="2"/>
        <v>1363812.1790000002</v>
      </c>
      <c r="I34" s="23">
        <v>0</v>
      </c>
      <c r="J34" s="11"/>
      <c r="K34" s="9">
        <v>0</v>
      </c>
      <c r="L34" s="81">
        <v>0</v>
      </c>
      <c r="M34" s="81">
        <v>0</v>
      </c>
      <c r="N34" s="81">
        <v>-722165.2999999997</v>
      </c>
      <c r="O34" s="9">
        <f t="shared" si="3"/>
        <v>-722165.2999999997</v>
      </c>
      <c r="P34" s="37">
        <f t="shared" si="4"/>
        <v>641646.87900000054</v>
      </c>
      <c r="R34" s="56">
        <v>1945</v>
      </c>
      <c r="S34" s="57" t="s">
        <v>64</v>
      </c>
      <c r="T34" s="58">
        <v>1363812.1790000002</v>
      </c>
      <c r="U34" s="58">
        <v>-722165.29999999981</v>
      </c>
      <c r="V34" s="41"/>
      <c r="W34" s="58">
        <f t="shared" si="0"/>
        <v>0</v>
      </c>
      <c r="X34" s="58">
        <f t="shared" si="1"/>
        <v>0</v>
      </c>
    </row>
    <row r="35" spans="1:24" ht="15" customHeight="1" x14ac:dyDescent="0.35">
      <c r="A35" s="7">
        <v>1950</v>
      </c>
      <c r="B35" s="7">
        <v>1950</v>
      </c>
      <c r="C35" s="8" t="s">
        <v>24</v>
      </c>
      <c r="D35" s="9">
        <v>0</v>
      </c>
      <c r="E35" s="81">
        <v>0</v>
      </c>
      <c r="F35" s="81">
        <v>0</v>
      </c>
      <c r="G35" s="81">
        <v>0</v>
      </c>
      <c r="H35" s="9">
        <f t="shared" si="2"/>
        <v>0</v>
      </c>
      <c r="I35" s="23">
        <v>0</v>
      </c>
      <c r="J35" s="11"/>
      <c r="K35" s="9">
        <v>0</v>
      </c>
      <c r="L35" s="81">
        <v>0</v>
      </c>
      <c r="M35" s="81">
        <v>0</v>
      </c>
      <c r="N35" s="81">
        <v>0</v>
      </c>
      <c r="O35" s="9">
        <f t="shared" si="3"/>
        <v>0</v>
      </c>
      <c r="P35" s="37">
        <f t="shared" si="4"/>
        <v>0</v>
      </c>
      <c r="R35" s="56">
        <v>1950</v>
      </c>
      <c r="S35" s="57" t="s">
        <v>24</v>
      </c>
      <c r="T35" s="58">
        <v>0</v>
      </c>
      <c r="U35" s="58">
        <v>0</v>
      </c>
      <c r="V35" s="41"/>
      <c r="W35" s="58">
        <f t="shared" si="0"/>
        <v>0</v>
      </c>
      <c r="X35" s="58">
        <f t="shared" si="1"/>
        <v>0</v>
      </c>
    </row>
    <row r="36" spans="1:24" ht="15" customHeight="1" x14ac:dyDescent="0.35">
      <c r="A36" s="7">
        <v>1955</v>
      </c>
      <c r="B36" s="7">
        <v>1955</v>
      </c>
      <c r="C36" s="8" t="s">
        <v>25</v>
      </c>
      <c r="D36" s="9">
        <v>0</v>
      </c>
      <c r="E36" s="81">
        <v>2582909.0599999991</v>
      </c>
      <c r="F36" s="81">
        <v>1757422.17</v>
      </c>
      <c r="G36" s="81">
        <v>1902243.3800000008</v>
      </c>
      <c r="H36" s="9">
        <f t="shared" si="2"/>
        <v>6242574.6099999994</v>
      </c>
      <c r="I36" s="23">
        <v>0</v>
      </c>
      <c r="J36" s="11"/>
      <c r="K36" s="9">
        <v>0</v>
      </c>
      <c r="L36" s="81">
        <v>-2231312.62</v>
      </c>
      <c r="M36" s="81">
        <v>-945977.04000000015</v>
      </c>
      <c r="N36" s="81">
        <v>-1520317.4000000011</v>
      </c>
      <c r="O36" s="9">
        <f t="shared" si="3"/>
        <v>-4697607.0600000015</v>
      </c>
      <c r="P36" s="37">
        <f t="shared" si="4"/>
        <v>1544967.549999998</v>
      </c>
      <c r="R36" s="56">
        <v>1955</v>
      </c>
      <c r="S36" s="57" t="s">
        <v>25</v>
      </c>
      <c r="T36" s="58">
        <v>6242574.6099999994</v>
      </c>
      <c r="U36" s="58">
        <v>-4697607.0600000015</v>
      </c>
      <c r="V36" s="41"/>
      <c r="W36" s="58">
        <f t="shared" si="0"/>
        <v>0</v>
      </c>
      <c r="X36" s="58">
        <f t="shared" si="1"/>
        <v>0</v>
      </c>
    </row>
    <row r="37" spans="1:24" ht="15" customHeight="1" x14ac:dyDescent="0.35">
      <c r="A37" s="7">
        <v>1960</v>
      </c>
      <c r="B37" s="7">
        <v>1960</v>
      </c>
      <c r="C37" s="8" t="s">
        <v>65</v>
      </c>
      <c r="D37" s="9">
        <v>0</v>
      </c>
      <c r="E37" s="81">
        <v>3811380.54</v>
      </c>
      <c r="F37" s="81">
        <v>0</v>
      </c>
      <c r="G37" s="81">
        <v>0</v>
      </c>
      <c r="H37" s="9">
        <f t="shared" si="2"/>
        <v>3811380.54</v>
      </c>
      <c r="I37" s="23">
        <v>0</v>
      </c>
      <c r="J37" s="11"/>
      <c r="K37" s="9">
        <v>0</v>
      </c>
      <c r="L37" s="81">
        <v>-319089.60000000003</v>
      </c>
      <c r="M37" s="81">
        <v>0</v>
      </c>
      <c r="N37" s="81">
        <v>0</v>
      </c>
      <c r="O37" s="9">
        <f t="shared" si="3"/>
        <v>-319089.60000000003</v>
      </c>
      <c r="P37" s="37">
        <f t="shared" si="4"/>
        <v>3492290.94</v>
      </c>
      <c r="R37" s="56">
        <v>1960</v>
      </c>
      <c r="S37" s="57" t="s">
        <v>65</v>
      </c>
      <c r="T37" s="58">
        <v>3811380.54</v>
      </c>
      <c r="U37" s="58">
        <v>-319089.60000000003</v>
      </c>
      <c r="V37" s="41"/>
      <c r="W37" s="58">
        <f t="shared" si="0"/>
        <v>0</v>
      </c>
      <c r="X37" s="58">
        <f t="shared" si="1"/>
        <v>0</v>
      </c>
    </row>
    <row r="38" spans="1:24" ht="15" customHeight="1" x14ac:dyDescent="0.35">
      <c r="A38" s="7">
        <v>1970</v>
      </c>
      <c r="B38" s="7">
        <v>1970</v>
      </c>
      <c r="C38" s="8" t="s">
        <v>66</v>
      </c>
      <c r="D38" s="9">
        <v>0</v>
      </c>
      <c r="E38" s="81">
        <v>0</v>
      </c>
      <c r="F38" s="81">
        <v>0</v>
      </c>
      <c r="G38" s="81">
        <v>0</v>
      </c>
      <c r="H38" s="9">
        <f t="shared" si="2"/>
        <v>0</v>
      </c>
      <c r="I38" s="23">
        <v>0</v>
      </c>
      <c r="J38" s="11"/>
      <c r="K38" s="9">
        <v>0</v>
      </c>
      <c r="L38" s="81">
        <v>0</v>
      </c>
      <c r="M38" s="81">
        <v>0</v>
      </c>
      <c r="N38" s="81">
        <v>0</v>
      </c>
      <c r="O38" s="9">
        <f t="shared" si="3"/>
        <v>0</v>
      </c>
      <c r="P38" s="37">
        <f t="shared" si="4"/>
        <v>0</v>
      </c>
      <c r="R38" s="56">
        <v>1970</v>
      </c>
      <c r="S38" s="57" t="s">
        <v>66</v>
      </c>
      <c r="T38" s="58">
        <v>0</v>
      </c>
      <c r="U38" s="58">
        <v>0</v>
      </c>
      <c r="V38" s="41"/>
      <c r="W38" s="58">
        <f t="shared" si="0"/>
        <v>0</v>
      </c>
      <c r="X38" s="58">
        <f t="shared" si="1"/>
        <v>0</v>
      </c>
    </row>
    <row r="39" spans="1:24" ht="15" customHeight="1" x14ac:dyDescent="0.35">
      <c r="A39" s="7">
        <v>1975</v>
      </c>
      <c r="B39" s="7">
        <v>1975</v>
      </c>
      <c r="C39" s="8" t="s">
        <v>67</v>
      </c>
      <c r="D39" s="9">
        <v>0</v>
      </c>
      <c r="E39" s="81">
        <v>0</v>
      </c>
      <c r="F39" s="81">
        <v>0</v>
      </c>
      <c r="G39" s="81">
        <v>0</v>
      </c>
      <c r="H39" s="9">
        <f t="shared" si="2"/>
        <v>0</v>
      </c>
      <c r="I39" s="23">
        <v>0</v>
      </c>
      <c r="J39" s="11"/>
      <c r="K39" s="9">
        <v>0</v>
      </c>
      <c r="L39" s="81">
        <v>0</v>
      </c>
      <c r="M39" s="81">
        <v>0</v>
      </c>
      <c r="N39" s="81">
        <v>0</v>
      </c>
      <c r="O39" s="9">
        <f t="shared" si="3"/>
        <v>0</v>
      </c>
      <c r="P39" s="37">
        <f t="shared" si="4"/>
        <v>0</v>
      </c>
      <c r="R39" s="56">
        <v>1975</v>
      </c>
      <c r="S39" s="57" t="s">
        <v>67</v>
      </c>
      <c r="T39" s="58">
        <v>0</v>
      </c>
      <c r="U39" s="58">
        <v>0</v>
      </c>
      <c r="V39" s="41"/>
      <c r="W39" s="58">
        <f t="shared" si="0"/>
        <v>0</v>
      </c>
      <c r="X39" s="58">
        <f t="shared" si="1"/>
        <v>0</v>
      </c>
    </row>
    <row r="40" spans="1:24" ht="15" customHeight="1" x14ac:dyDescent="0.35">
      <c r="A40" s="7">
        <v>1980</v>
      </c>
      <c r="B40" s="7">
        <v>1980</v>
      </c>
      <c r="C40" s="8" t="s">
        <v>68</v>
      </c>
      <c r="D40" s="9">
        <v>12904126.879999999</v>
      </c>
      <c r="E40" s="81">
        <v>15076450.230000002</v>
      </c>
      <c r="F40" s="81">
        <v>3300095.34</v>
      </c>
      <c r="G40" s="81">
        <v>989705.8400000002</v>
      </c>
      <c r="H40" s="9">
        <f t="shared" si="2"/>
        <v>32270378.289999999</v>
      </c>
      <c r="I40" s="23">
        <v>0</v>
      </c>
      <c r="J40" s="11"/>
      <c r="K40" s="9">
        <v>-5676365.6099999994</v>
      </c>
      <c r="L40" s="81">
        <v>-8228770.120000001</v>
      </c>
      <c r="M40" s="81">
        <v>-1268208.9500000002</v>
      </c>
      <c r="N40" s="81">
        <v>-684337.84000000008</v>
      </c>
      <c r="O40" s="9">
        <f t="shared" si="3"/>
        <v>-15857682.52</v>
      </c>
      <c r="P40" s="37">
        <f t="shared" si="4"/>
        <v>16412695.77</v>
      </c>
      <c r="R40" s="56">
        <v>1980</v>
      </c>
      <c r="S40" s="57" t="s">
        <v>68</v>
      </c>
      <c r="T40" s="58">
        <v>32270378.289999995</v>
      </c>
      <c r="U40" s="58">
        <v>-15857682.520000003</v>
      </c>
      <c r="V40" s="41"/>
      <c r="W40" s="58">
        <f t="shared" ref="W40:W61" si="5">H40-T40</f>
        <v>0</v>
      </c>
      <c r="X40" s="58">
        <f t="shared" ref="X40:X61" si="6">O40-U40</f>
        <v>0</v>
      </c>
    </row>
    <row r="41" spans="1:24" ht="15" customHeight="1" x14ac:dyDescent="0.35">
      <c r="A41" s="7">
        <v>1985</v>
      </c>
      <c r="B41" s="7">
        <v>1985</v>
      </c>
      <c r="C41" s="8" t="s">
        <v>69</v>
      </c>
      <c r="D41" s="9">
        <v>0</v>
      </c>
      <c r="E41" s="81">
        <v>0</v>
      </c>
      <c r="F41" s="81">
        <v>0</v>
      </c>
      <c r="G41" s="81">
        <v>0</v>
      </c>
      <c r="H41" s="9">
        <f t="shared" si="2"/>
        <v>0</v>
      </c>
      <c r="I41" s="23">
        <v>0</v>
      </c>
      <c r="J41" s="11"/>
      <c r="K41" s="9">
        <v>0</v>
      </c>
      <c r="L41" s="81">
        <v>0</v>
      </c>
      <c r="M41" s="81">
        <v>0</v>
      </c>
      <c r="N41" s="81">
        <v>0</v>
      </c>
      <c r="O41" s="9">
        <f t="shared" si="3"/>
        <v>0</v>
      </c>
      <c r="P41" s="37">
        <f t="shared" si="4"/>
        <v>0</v>
      </c>
      <c r="R41" s="56">
        <v>1985</v>
      </c>
      <c r="S41" s="57" t="s">
        <v>69</v>
      </c>
      <c r="T41" s="58">
        <v>0</v>
      </c>
      <c r="U41" s="58">
        <v>0</v>
      </c>
      <c r="V41" s="41"/>
      <c r="W41" s="58">
        <f t="shared" si="5"/>
        <v>0</v>
      </c>
      <c r="X41" s="58">
        <f t="shared" si="6"/>
        <v>0</v>
      </c>
    </row>
    <row r="42" spans="1:24" ht="15" customHeight="1" x14ac:dyDescent="0.35">
      <c r="A42" s="7">
        <v>1990</v>
      </c>
      <c r="B42" s="7">
        <v>1990</v>
      </c>
      <c r="C42" s="12" t="s">
        <v>70</v>
      </c>
      <c r="D42" s="9">
        <v>0</v>
      </c>
      <c r="E42" s="81">
        <v>0</v>
      </c>
      <c r="F42" s="81">
        <v>0</v>
      </c>
      <c r="G42" s="81">
        <v>0</v>
      </c>
      <c r="H42" s="9">
        <f t="shared" si="2"/>
        <v>0</v>
      </c>
      <c r="I42" s="23">
        <v>0</v>
      </c>
      <c r="J42" s="11"/>
      <c r="K42" s="9">
        <v>0</v>
      </c>
      <c r="L42" s="81">
        <v>0</v>
      </c>
      <c r="M42" s="81">
        <v>0</v>
      </c>
      <c r="N42" s="81">
        <v>0</v>
      </c>
      <c r="O42" s="9">
        <f t="shared" si="3"/>
        <v>0</v>
      </c>
      <c r="P42" s="37">
        <f t="shared" si="4"/>
        <v>0</v>
      </c>
      <c r="R42" s="56">
        <v>1990</v>
      </c>
      <c r="S42" s="64" t="s">
        <v>70</v>
      </c>
      <c r="T42" s="58">
        <v>0</v>
      </c>
      <c r="U42" s="58">
        <v>0</v>
      </c>
      <c r="V42" s="41"/>
      <c r="W42" s="58">
        <f t="shared" si="5"/>
        <v>0</v>
      </c>
      <c r="X42" s="58">
        <f t="shared" si="6"/>
        <v>0</v>
      </c>
    </row>
    <row r="43" spans="1:24" ht="15" customHeight="1" x14ac:dyDescent="0.35">
      <c r="A43" s="7">
        <v>1995</v>
      </c>
      <c r="B43" s="7">
        <v>1995</v>
      </c>
      <c r="C43" s="8" t="s">
        <v>71</v>
      </c>
      <c r="D43" s="9">
        <v>0</v>
      </c>
      <c r="E43" s="81">
        <v>-206657117.01000002</v>
      </c>
      <c r="F43" s="81">
        <v>0</v>
      </c>
      <c r="G43" s="81">
        <v>-34329664.159999974</v>
      </c>
      <c r="H43" s="9">
        <f t="shared" si="2"/>
        <v>-240986781.16999999</v>
      </c>
      <c r="I43" s="23">
        <v>0</v>
      </c>
      <c r="J43" s="11"/>
      <c r="K43" s="9">
        <v>0</v>
      </c>
      <c r="L43" s="81">
        <v>52554836.850000001</v>
      </c>
      <c r="M43" s="81">
        <v>0</v>
      </c>
      <c r="N43" s="81">
        <v>12839054.75</v>
      </c>
      <c r="O43" s="9">
        <f t="shared" si="3"/>
        <v>65393891.600000001</v>
      </c>
      <c r="P43" s="37">
        <f t="shared" si="4"/>
        <v>-175592889.56999999</v>
      </c>
      <c r="R43" s="56">
        <v>1995</v>
      </c>
      <c r="S43" s="57" t="s">
        <v>71</v>
      </c>
      <c r="T43" s="58">
        <v>-240986781.16999999</v>
      </c>
      <c r="U43" s="58">
        <v>65393892.600000009</v>
      </c>
      <c r="V43" s="41"/>
      <c r="W43" s="58">
        <f t="shared" si="5"/>
        <v>0</v>
      </c>
      <c r="X43" s="58">
        <f t="shared" si="6"/>
        <v>-1.0000000074505806</v>
      </c>
    </row>
    <row r="44" spans="1:24" ht="15" customHeight="1" x14ac:dyDescent="0.35">
      <c r="A44" s="7" t="s">
        <v>96</v>
      </c>
      <c r="B44" s="7" t="s">
        <v>96</v>
      </c>
      <c r="C44" s="8" t="s">
        <v>97</v>
      </c>
      <c r="D44" s="9">
        <v>0</v>
      </c>
      <c r="E44" s="81">
        <v>-1026989.5</v>
      </c>
      <c r="F44" s="81">
        <v>0</v>
      </c>
      <c r="G44" s="81">
        <v>0</v>
      </c>
      <c r="H44" s="9">
        <f t="shared" si="2"/>
        <v>-1026989.5</v>
      </c>
      <c r="I44" s="23"/>
      <c r="J44" s="11"/>
      <c r="K44" s="9">
        <v>0</v>
      </c>
      <c r="L44" s="81">
        <v>310350</v>
      </c>
      <c r="M44" s="81">
        <v>0</v>
      </c>
      <c r="N44" s="81">
        <v>0</v>
      </c>
      <c r="O44" s="9">
        <f t="shared" si="3"/>
        <v>310350</v>
      </c>
      <c r="P44" s="37">
        <f t="shared" si="4"/>
        <v>-716639.5</v>
      </c>
      <c r="R44" s="65" t="s">
        <v>96</v>
      </c>
      <c r="S44" s="89" t="s">
        <v>97</v>
      </c>
      <c r="T44" s="58">
        <v>-1026989.5</v>
      </c>
      <c r="U44" s="58">
        <v>310349</v>
      </c>
      <c r="V44" s="41"/>
      <c r="W44" s="58">
        <f t="shared" si="5"/>
        <v>0</v>
      </c>
      <c r="X44" s="58">
        <f t="shared" si="6"/>
        <v>1</v>
      </c>
    </row>
    <row r="45" spans="1:24" ht="15" customHeight="1" x14ac:dyDescent="0.35">
      <c r="A45" s="7">
        <v>2440</v>
      </c>
      <c r="B45" s="7">
        <v>2440</v>
      </c>
      <c r="C45" s="8" t="s">
        <v>72</v>
      </c>
      <c r="D45" s="9">
        <v>-35274151.309999995</v>
      </c>
      <c r="E45" s="81">
        <v>-238944748.72000003</v>
      </c>
      <c r="F45" s="81">
        <v>-63200617.600000001</v>
      </c>
      <c r="G45" s="81">
        <v>-50192805.380000003</v>
      </c>
      <c r="H45" s="9">
        <f t="shared" si="2"/>
        <v>-387612323.01000005</v>
      </c>
      <c r="I45" s="23">
        <v>0</v>
      </c>
      <c r="J45" s="11"/>
      <c r="K45" s="9">
        <v>3079267.99</v>
      </c>
      <c r="L45" s="81">
        <v>21560510.360000003</v>
      </c>
      <c r="M45" s="81">
        <v>4303705.3899999997</v>
      </c>
      <c r="N45" s="81">
        <v>2347632.6899999995</v>
      </c>
      <c r="O45" s="9">
        <f t="shared" si="3"/>
        <v>31291116.43</v>
      </c>
      <c r="P45" s="37">
        <f t="shared" si="4"/>
        <v>-356321206.58000004</v>
      </c>
      <c r="R45" s="56">
        <v>2440</v>
      </c>
      <c r="S45" s="57" t="s">
        <v>110</v>
      </c>
      <c r="T45" s="58">
        <v>-387612323.00999999</v>
      </c>
      <c r="U45" s="58">
        <v>31291116.430000003</v>
      </c>
      <c r="V45" s="41"/>
      <c r="W45" s="58">
        <f t="shared" si="5"/>
        <v>0</v>
      </c>
      <c r="X45" s="58">
        <f t="shared" si="6"/>
        <v>0</v>
      </c>
    </row>
    <row r="46" spans="1:24" ht="15" customHeight="1" x14ac:dyDescent="0.35">
      <c r="A46" s="7" t="s">
        <v>84</v>
      </c>
      <c r="B46" s="7" t="s">
        <v>84</v>
      </c>
      <c r="C46" s="8" t="s">
        <v>85</v>
      </c>
      <c r="D46" s="9">
        <v>0</v>
      </c>
      <c r="E46" s="81">
        <v>-1273198.73</v>
      </c>
      <c r="F46" s="81">
        <v>0</v>
      </c>
      <c r="G46" s="81">
        <v>0</v>
      </c>
      <c r="H46" s="9">
        <f t="shared" si="2"/>
        <v>-1273198.73</v>
      </c>
      <c r="I46" s="23">
        <v>0</v>
      </c>
      <c r="J46" s="11"/>
      <c r="K46" s="9">
        <v>0</v>
      </c>
      <c r="L46" s="81">
        <v>321044.47999999998</v>
      </c>
      <c r="M46" s="81">
        <v>0</v>
      </c>
      <c r="N46" s="81">
        <v>0</v>
      </c>
      <c r="O46" s="9">
        <f t="shared" si="3"/>
        <v>321044.47999999998</v>
      </c>
      <c r="P46" s="37">
        <f t="shared" si="4"/>
        <v>-952154.25</v>
      </c>
      <c r="R46" s="65" t="s">
        <v>84</v>
      </c>
      <c r="S46" s="70" t="s">
        <v>90</v>
      </c>
      <c r="T46" s="58">
        <v>-1273198.73</v>
      </c>
      <c r="U46" s="58">
        <v>321044.47999999998</v>
      </c>
      <c r="V46" s="41"/>
      <c r="W46" s="58">
        <f t="shared" si="5"/>
        <v>0</v>
      </c>
      <c r="X46" s="58">
        <f t="shared" si="6"/>
        <v>0</v>
      </c>
    </row>
    <row r="47" spans="1:24" ht="15" customHeight="1" x14ac:dyDescent="0.35">
      <c r="A47" s="7">
        <v>2005</v>
      </c>
      <c r="B47" s="7">
        <v>2005</v>
      </c>
      <c r="C47" s="8" t="s">
        <v>73</v>
      </c>
      <c r="D47" s="9">
        <v>0</v>
      </c>
      <c r="E47" s="81">
        <v>17549082.289999999</v>
      </c>
      <c r="F47" s="81">
        <v>0</v>
      </c>
      <c r="G47" s="81">
        <v>1283363.3700000001</v>
      </c>
      <c r="H47" s="9">
        <f t="shared" si="2"/>
        <v>18832445.66</v>
      </c>
      <c r="I47" s="23">
        <v>0</v>
      </c>
      <c r="J47" s="11"/>
      <c r="K47" s="9">
        <v>0</v>
      </c>
      <c r="L47" s="81">
        <v>-5850010.2999999998</v>
      </c>
      <c r="M47" s="81">
        <v>0</v>
      </c>
      <c r="N47" s="81">
        <v>-1237457.48</v>
      </c>
      <c r="O47" s="9">
        <f t="shared" si="3"/>
        <v>-7087467.7799999993</v>
      </c>
      <c r="P47" s="37">
        <f t="shared" si="4"/>
        <v>11744977.880000001</v>
      </c>
      <c r="R47" s="65">
        <v>2005</v>
      </c>
      <c r="S47" s="66" t="s">
        <v>111</v>
      </c>
      <c r="T47" s="58">
        <v>18832445.66</v>
      </c>
      <c r="U47" s="58">
        <v>-7087467.7800000003</v>
      </c>
      <c r="V47" s="41"/>
      <c r="W47" s="58">
        <f t="shared" si="5"/>
        <v>0</v>
      </c>
      <c r="X47" s="58">
        <f t="shared" si="6"/>
        <v>0</v>
      </c>
    </row>
    <row r="48" spans="1:24" ht="15" customHeight="1" x14ac:dyDescent="0.35">
      <c r="A48" s="169">
        <v>2040</v>
      </c>
      <c r="B48" s="7">
        <v>2040</v>
      </c>
      <c r="C48" s="8" t="s">
        <v>31</v>
      </c>
      <c r="D48" s="9">
        <v>0</v>
      </c>
      <c r="E48" s="81">
        <v>0</v>
      </c>
      <c r="F48" s="81">
        <v>5089270.2699999996</v>
      </c>
      <c r="G48" s="81">
        <v>0</v>
      </c>
      <c r="H48" s="9">
        <f t="shared" si="2"/>
        <v>5089270.2699999996</v>
      </c>
      <c r="I48" s="39">
        <v>0</v>
      </c>
      <c r="J48" s="38"/>
      <c r="K48" s="9">
        <v>0</v>
      </c>
      <c r="L48" s="81">
        <v>0</v>
      </c>
      <c r="M48" s="81">
        <v>0</v>
      </c>
      <c r="N48" s="81">
        <v>0</v>
      </c>
      <c r="O48" s="9">
        <f t="shared" si="3"/>
        <v>0</v>
      </c>
      <c r="P48" s="37">
        <f t="shared" si="4"/>
        <v>5089270.2699999996</v>
      </c>
      <c r="R48" s="65">
        <v>2040</v>
      </c>
      <c r="S48" s="66" t="s">
        <v>31</v>
      </c>
      <c r="T48" s="58">
        <v>5089270.2699999996</v>
      </c>
      <c r="U48" s="58">
        <v>0</v>
      </c>
      <c r="V48" s="41"/>
      <c r="W48" s="58">
        <f t="shared" si="5"/>
        <v>0</v>
      </c>
      <c r="X48" s="58">
        <f t="shared" si="6"/>
        <v>0</v>
      </c>
    </row>
    <row r="49" spans="1:24" ht="15" customHeight="1" x14ac:dyDescent="0.35">
      <c r="A49" s="169">
        <v>2050</v>
      </c>
      <c r="B49" s="7">
        <v>2050</v>
      </c>
      <c r="C49" s="8" t="s">
        <v>26</v>
      </c>
      <c r="D49" s="9">
        <v>0</v>
      </c>
      <c r="E49" s="81">
        <v>0</v>
      </c>
      <c r="F49" s="81">
        <v>0</v>
      </c>
      <c r="G49" s="81">
        <v>10969934</v>
      </c>
      <c r="H49" s="9">
        <f t="shared" si="2"/>
        <v>10969934</v>
      </c>
      <c r="I49" s="39">
        <v>0</v>
      </c>
      <c r="J49" s="38"/>
      <c r="K49" s="9">
        <v>0</v>
      </c>
      <c r="L49" s="81">
        <v>0</v>
      </c>
      <c r="M49" s="81">
        <v>0</v>
      </c>
      <c r="N49" s="81">
        <v>0</v>
      </c>
      <c r="O49" s="9">
        <f t="shared" si="3"/>
        <v>0</v>
      </c>
      <c r="P49" s="37">
        <f t="shared" si="4"/>
        <v>10969934</v>
      </c>
      <c r="R49" s="65">
        <v>2050</v>
      </c>
      <c r="S49" s="66" t="s">
        <v>26</v>
      </c>
      <c r="T49" s="58">
        <v>10969934</v>
      </c>
      <c r="U49" s="58">
        <v>0</v>
      </c>
      <c r="V49" s="41"/>
      <c r="W49" s="58">
        <f t="shared" si="5"/>
        <v>0</v>
      </c>
      <c r="X49" s="58">
        <f t="shared" si="6"/>
        <v>0</v>
      </c>
    </row>
    <row r="50" spans="1:24" ht="15" customHeight="1" x14ac:dyDescent="0.35">
      <c r="A50" s="7">
        <v>2075</v>
      </c>
      <c r="B50" s="7">
        <v>2075</v>
      </c>
      <c r="C50" s="8" t="s">
        <v>87</v>
      </c>
      <c r="D50" s="9">
        <v>0</v>
      </c>
      <c r="E50" s="81">
        <v>0</v>
      </c>
      <c r="F50" s="81">
        <v>0</v>
      </c>
      <c r="G50" s="81">
        <v>0</v>
      </c>
      <c r="H50" s="9">
        <f t="shared" si="2"/>
        <v>0</v>
      </c>
      <c r="I50" s="23">
        <v>0</v>
      </c>
      <c r="J50" s="11"/>
      <c r="K50" s="9">
        <v>0</v>
      </c>
      <c r="L50" s="81">
        <v>0</v>
      </c>
      <c r="M50" s="81">
        <v>0</v>
      </c>
      <c r="N50" s="81">
        <v>0</v>
      </c>
      <c r="O50" s="9">
        <f t="shared" si="3"/>
        <v>0</v>
      </c>
      <c r="P50" s="37">
        <f t="shared" si="4"/>
        <v>0</v>
      </c>
      <c r="R50" s="65">
        <v>2075</v>
      </c>
      <c r="S50" s="66" t="s">
        <v>87</v>
      </c>
      <c r="T50" s="58">
        <v>0</v>
      </c>
      <c r="U50" s="58">
        <v>0</v>
      </c>
      <c r="V50" s="41"/>
      <c r="W50" s="58">
        <f t="shared" si="5"/>
        <v>0</v>
      </c>
      <c r="X50" s="58">
        <f t="shared" si="6"/>
        <v>0</v>
      </c>
    </row>
    <row r="51" spans="1:24" s="35" customFormat="1" ht="15" customHeight="1" x14ac:dyDescent="0.35">
      <c r="A51" s="13">
        <v>2055</v>
      </c>
      <c r="B51" s="13">
        <v>2055</v>
      </c>
      <c r="C51" s="8" t="s">
        <v>74</v>
      </c>
      <c r="D51" s="9">
        <v>16140841.819999998</v>
      </c>
      <c r="E51" s="81">
        <v>73989000.230000004</v>
      </c>
      <c r="F51" s="81">
        <v>10259247.829999996</v>
      </c>
      <c r="G51" s="81">
        <v>19620347.069999985</v>
      </c>
      <c r="H51" s="9">
        <f t="shared" si="2"/>
        <v>120009436.94999999</v>
      </c>
      <c r="I51" s="23">
        <v>0</v>
      </c>
      <c r="J51" s="11"/>
      <c r="K51" s="9">
        <v>0</v>
      </c>
      <c r="L51" s="81">
        <v>0</v>
      </c>
      <c r="M51" s="81">
        <v>0</v>
      </c>
      <c r="N51" s="81">
        <v>0</v>
      </c>
      <c r="O51" s="9">
        <f t="shared" si="3"/>
        <v>0</v>
      </c>
      <c r="P51" s="37">
        <f t="shared" si="4"/>
        <v>120009436.94999999</v>
      </c>
      <c r="Q51" s="2"/>
      <c r="R51" s="65">
        <v>2055</v>
      </c>
      <c r="S51" s="66" t="s">
        <v>74</v>
      </c>
      <c r="T51" s="58">
        <v>120009436.94999999</v>
      </c>
      <c r="U51" s="58"/>
      <c r="V51" s="41"/>
      <c r="W51" s="58">
        <f t="shared" si="5"/>
        <v>0</v>
      </c>
      <c r="X51" s="58">
        <f t="shared" si="6"/>
        <v>0</v>
      </c>
    </row>
    <row r="52" spans="1:24" ht="15" customHeight="1" x14ac:dyDescent="0.35">
      <c r="A52" s="13" t="s">
        <v>91</v>
      </c>
      <c r="B52" s="13" t="s">
        <v>91</v>
      </c>
      <c r="C52" s="8" t="s">
        <v>92</v>
      </c>
      <c r="D52" s="9">
        <v>-4735165.3599999994</v>
      </c>
      <c r="E52" s="81">
        <v>0</v>
      </c>
      <c r="F52" s="81">
        <v>0</v>
      </c>
      <c r="G52" s="81">
        <v>0</v>
      </c>
      <c r="H52" s="9">
        <f t="shared" si="2"/>
        <v>-4735165.3599999994</v>
      </c>
      <c r="I52" s="23">
        <v>0</v>
      </c>
      <c r="J52" s="11"/>
      <c r="K52" s="9">
        <v>0</v>
      </c>
      <c r="L52" s="81">
        <v>0</v>
      </c>
      <c r="M52" s="81">
        <v>0</v>
      </c>
      <c r="N52" s="81">
        <v>0</v>
      </c>
      <c r="O52" s="9">
        <f t="shared" si="3"/>
        <v>0</v>
      </c>
      <c r="P52" s="37">
        <f t="shared" si="4"/>
        <v>-4735165.3599999994</v>
      </c>
      <c r="R52" s="65" t="s">
        <v>91</v>
      </c>
      <c r="S52" s="66" t="s">
        <v>92</v>
      </c>
      <c r="T52" s="58">
        <v>-4735165.3599999994</v>
      </c>
      <c r="U52" s="58"/>
      <c r="V52" s="41"/>
      <c r="W52" s="58">
        <f t="shared" si="5"/>
        <v>0</v>
      </c>
      <c r="X52" s="58">
        <f t="shared" si="6"/>
        <v>0</v>
      </c>
    </row>
    <row r="53" spans="1:24" ht="15" customHeight="1" x14ac:dyDescent="0.35">
      <c r="A53" s="13" t="s">
        <v>91</v>
      </c>
      <c r="B53" s="13"/>
      <c r="C53" s="14" t="s">
        <v>75</v>
      </c>
      <c r="D53" s="33">
        <f>SUM(D8:D52)</f>
        <v>938760796.02000022</v>
      </c>
      <c r="E53" s="33">
        <f t="shared" ref="E53:H53" si="7">SUM(E8:E52)</f>
        <v>1470214909.5000002</v>
      </c>
      <c r="F53" s="33">
        <f t="shared" si="7"/>
        <v>452229109.22999996</v>
      </c>
      <c r="G53" s="33">
        <f t="shared" si="7"/>
        <v>650647127.02899981</v>
      </c>
      <c r="H53" s="33">
        <f t="shared" si="7"/>
        <v>3511851941.7789989</v>
      </c>
      <c r="I53" s="33">
        <f>SUM(I9:I47)</f>
        <v>0</v>
      </c>
      <c r="J53" s="34"/>
      <c r="K53" s="33">
        <f>SUM(K8:K52)</f>
        <v>-208197653.90999997</v>
      </c>
      <c r="L53" s="33">
        <f t="shared" ref="L53:P53" si="8">SUM(L8:L52)</f>
        <v>-326039874.00999999</v>
      </c>
      <c r="M53" s="33">
        <f t="shared" si="8"/>
        <v>-70954395.075071424</v>
      </c>
      <c r="N53" s="33">
        <f t="shared" si="8"/>
        <v>-148543486.32999992</v>
      </c>
      <c r="O53" s="33">
        <f t="shared" si="8"/>
        <v>-753735409.32507133</v>
      </c>
      <c r="P53" s="33">
        <f t="shared" si="8"/>
        <v>2758116532.4539289</v>
      </c>
      <c r="R53" s="65"/>
      <c r="S53" s="67" t="s">
        <v>75</v>
      </c>
      <c r="T53" s="68">
        <v>3511851942.5489993</v>
      </c>
      <c r="U53" s="68">
        <v>-753735408.29907155</v>
      </c>
      <c r="V53" s="41"/>
      <c r="W53" s="58">
        <f t="shared" si="5"/>
        <v>-0.77000045776367188</v>
      </c>
      <c r="X53" s="58">
        <f t="shared" si="6"/>
        <v>-1.0259997844696045</v>
      </c>
    </row>
    <row r="54" spans="1:24" ht="15" customHeight="1" x14ac:dyDescent="0.35">
      <c r="A54" s="13" t="s">
        <v>91</v>
      </c>
      <c r="B54" s="7" t="s">
        <v>98</v>
      </c>
      <c r="C54" s="8" t="s">
        <v>94</v>
      </c>
      <c r="D54" s="9">
        <f>-D8</f>
        <v>-1347208.5200000003</v>
      </c>
      <c r="E54" s="9">
        <f t="shared" ref="E54:G54" si="9">-E8</f>
        <v>0</v>
      </c>
      <c r="F54" s="9">
        <f t="shared" si="9"/>
        <v>0</v>
      </c>
      <c r="G54" s="9">
        <f t="shared" si="9"/>
        <v>0</v>
      </c>
      <c r="H54" s="9">
        <f t="shared" si="2"/>
        <v>-1347208.5200000003</v>
      </c>
      <c r="I54" s="10">
        <v>0</v>
      </c>
      <c r="J54" s="6"/>
      <c r="K54" s="9">
        <f>-K8</f>
        <v>329172.57999999996</v>
      </c>
      <c r="L54" s="9">
        <f t="shared" ref="L54:N54" si="10">-L8</f>
        <v>653637.36</v>
      </c>
      <c r="M54" s="9">
        <f t="shared" si="10"/>
        <v>0</v>
      </c>
      <c r="N54" s="9">
        <f t="shared" si="10"/>
        <v>0</v>
      </c>
      <c r="O54" s="9">
        <f t="shared" ref="O54:O61" si="11">SUM(K54:N54)</f>
        <v>982809.94</v>
      </c>
      <c r="P54" s="37">
        <f t="shared" si="4"/>
        <v>-364398.58000000031</v>
      </c>
      <c r="R54" s="65" t="s">
        <v>98</v>
      </c>
      <c r="S54" s="57" t="s">
        <v>100</v>
      </c>
      <c r="T54" s="58">
        <v>-1347208.5200000003</v>
      </c>
      <c r="U54" s="58">
        <v>982809.94</v>
      </c>
      <c r="V54" s="41"/>
      <c r="W54" s="58">
        <f t="shared" si="5"/>
        <v>0</v>
      </c>
      <c r="X54" s="58">
        <f t="shared" si="6"/>
        <v>0</v>
      </c>
    </row>
    <row r="55" spans="1:24" ht="15" customHeight="1" x14ac:dyDescent="0.35">
      <c r="A55" s="13" t="s">
        <v>91</v>
      </c>
      <c r="B55" s="13">
        <v>2075</v>
      </c>
      <c r="C55" s="32" t="s">
        <v>95</v>
      </c>
      <c r="D55" s="9">
        <f>-D50</f>
        <v>0</v>
      </c>
      <c r="E55" s="9">
        <f t="shared" ref="E55:F55" si="12">-E50</f>
        <v>0</v>
      </c>
      <c r="F55" s="9">
        <f t="shared" si="12"/>
        <v>0</v>
      </c>
      <c r="G55" s="9">
        <f>-G50</f>
        <v>0</v>
      </c>
      <c r="H55" s="9">
        <f t="shared" si="2"/>
        <v>0</v>
      </c>
      <c r="I55" s="10">
        <v>0</v>
      </c>
      <c r="J55" s="6"/>
      <c r="K55" s="9">
        <f>-K50</f>
        <v>0</v>
      </c>
      <c r="L55" s="9">
        <f t="shared" ref="L55:M55" si="13">-L50</f>
        <v>0</v>
      </c>
      <c r="M55" s="9">
        <f t="shared" si="13"/>
        <v>0</v>
      </c>
      <c r="N55" s="9">
        <f>-N50</f>
        <v>0</v>
      </c>
      <c r="O55" s="9">
        <f t="shared" si="11"/>
        <v>0</v>
      </c>
      <c r="P55" s="37">
        <f t="shared" si="4"/>
        <v>0</v>
      </c>
      <c r="R55" s="65">
        <v>2075</v>
      </c>
      <c r="S55" s="70" t="s">
        <v>101</v>
      </c>
      <c r="T55" s="58">
        <v>0</v>
      </c>
      <c r="U55" s="58">
        <v>0</v>
      </c>
      <c r="V55" s="41"/>
      <c r="W55" s="58">
        <f t="shared" si="5"/>
        <v>0</v>
      </c>
      <c r="X55" s="58">
        <f t="shared" si="6"/>
        <v>0</v>
      </c>
    </row>
    <row r="56" spans="1:24" ht="15" customHeight="1" x14ac:dyDescent="0.35">
      <c r="B56" s="13">
        <v>1865</v>
      </c>
      <c r="C56" s="32" t="s">
        <v>88</v>
      </c>
      <c r="D56" s="9">
        <f>-D24</f>
        <v>0</v>
      </c>
      <c r="E56" s="9">
        <f t="shared" ref="E56:G56" si="14">-E24</f>
        <v>0</v>
      </c>
      <c r="F56" s="9">
        <f t="shared" si="14"/>
        <v>0</v>
      </c>
      <c r="G56" s="9">
        <f t="shared" si="14"/>
        <v>0</v>
      </c>
      <c r="H56" s="9">
        <f t="shared" si="2"/>
        <v>0</v>
      </c>
      <c r="I56" s="10">
        <v>0</v>
      </c>
      <c r="J56" s="6"/>
      <c r="K56" s="9">
        <f>-K24</f>
        <v>0</v>
      </c>
      <c r="L56" s="9">
        <f t="shared" ref="L56:N56" si="15">-L24</f>
        <v>0</v>
      </c>
      <c r="M56" s="9">
        <f t="shared" si="15"/>
        <v>0</v>
      </c>
      <c r="N56" s="9">
        <f t="shared" si="15"/>
        <v>0</v>
      </c>
      <c r="O56" s="9">
        <f t="shared" si="11"/>
        <v>0</v>
      </c>
      <c r="P56" s="37">
        <f t="shared" si="4"/>
        <v>0</v>
      </c>
      <c r="R56" s="65">
        <v>1865</v>
      </c>
      <c r="S56" s="70" t="s">
        <v>88</v>
      </c>
      <c r="T56" s="58">
        <v>0</v>
      </c>
      <c r="U56" s="58">
        <v>0</v>
      </c>
      <c r="V56" s="41"/>
      <c r="W56" s="58">
        <f t="shared" si="5"/>
        <v>0</v>
      </c>
      <c r="X56" s="58">
        <f t="shared" si="6"/>
        <v>0</v>
      </c>
    </row>
    <row r="57" spans="1:24" ht="15" customHeight="1" x14ac:dyDescent="0.35">
      <c r="B57" s="13">
        <v>1875</v>
      </c>
      <c r="C57" s="32" t="s">
        <v>89</v>
      </c>
      <c r="D57" s="9">
        <f>-D25</f>
        <v>0</v>
      </c>
      <c r="E57" s="9">
        <f t="shared" ref="E57:G57" si="16">-E25</f>
        <v>-2118900.58</v>
      </c>
      <c r="F57" s="9">
        <f t="shared" si="16"/>
        <v>0</v>
      </c>
      <c r="G57" s="9">
        <f t="shared" si="16"/>
        <v>0</v>
      </c>
      <c r="H57" s="9">
        <f t="shared" si="2"/>
        <v>-2118900.58</v>
      </c>
      <c r="I57" s="10">
        <v>0</v>
      </c>
      <c r="J57" s="6"/>
      <c r="K57" s="9">
        <f>-K25</f>
        <v>0</v>
      </c>
      <c r="L57" s="9">
        <f t="shared" ref="L57:N57" si="17">-L25</f>
        <v>667791.57000000007</v>
      </c>
      <c r="M57" s="9">
        <f t="shared" si="17"/>
        <v>0</v>
      </c>
      <c r="N57" s="9">
        <f t="shared" si="17"/>
        <v>0</v>
      </c>
      <c r="O57" s="9">
        <f t="shared" si="11"/>
        <v>667791.57000000007</v>
      </c>
      <c r="P57" s="37">
        <f t="shared" si="4"/>
        <v>-1451109.01</v>
      </c>
      <c r="R57" s="65">
        <v>1875</v>
      </c>
      <c r="S57" s="70" t="s">
        <v>89</v>
      </c>
      <c r="T57" s="58">
        <v>-2118900.58</v>
      </c>
      <c r="U57" s="58">
        <v>667791.57000000007</v>
      </c>
      <c r="V57" s="41"/>
      <c r="W57" s="58">
        <f t="shared" si="5"/>
        <v>0</v>
      </c>
      <c r="X57" s="58">
        <f t="shared" si="6"/>
        <v>0</v>
      </c>
    </row>
    <row r="58" spans="1:24" ht="15" customHeight="1" x14ac:dyDescent="0.35">
      <c r="B58" s="13" t="s">
        <v>96</v>
      </c>
      <c r="C58" s="32" t="s">
        <v>97</v>
      </c>
      <c r="D58" s="9">
        <f>-D44</f>
        <v>0</v>
      </c>
      <c r="E58" s="9">
        <f t="shared" ref="E58:G58" si="18">-E44</f>
        <v>1026989.5</v>
      </c>
      <c r="F58" s="9">
        <f t="shared" si="18"/>
        <v>0</v>
      </c>
      <c r="G58" s="9">
        <f t="shared" si="18"/>
        <v>0</v>
      </c>
      <c r="H58" s="9">
        <f t="shared" si="2"/>
        <v>1026989.5</v>
      </c>
      <c r="I58" s="10"/>
      <c r="J58" s="6"/>
      <c r="K58" s="9">
        <f>-K44</f>
        <v>0</v>
      </c>
      <c r="L58" s="9">
        <f t="shared" ref="L58:N58" si="19">-L44</f>
        <v>-310350</v>
      </c>
      <c r="M58" s="9">
        <f t="shared" si="19"/>
        <v>0</v>
      </c>
      <c r="N58" s="9">
        <f t="shared" si="19"/>
        <v>0</v>
      </c>
      <c r="O58" s="9">
        <f t="shared" si="11"/>
        <v>-310350</v>
      </c>
      <c r="P58" s="37">
        <f t="shared" si="4"/>
        <v>716639.5</v>
      </c>
      <c r="R58" s="65" t="s">
        <v>96</v>
      </c>
      <c r="S58" s="70" t="s">
        <v>97</v>
      </c>
      <c r="T58" s="58">
        <v>1026989.5</v>
      </c>
      <c r="U58" s="58">
        <v>-310349</v>
      </c>
      <c r="V58" s="41"/>
      <c r="W58" s="58">
        <f t="shared" si="5"/>
        <v>0</v>
      </c>
      <c r="X58" s="58">
        <f t="shared" si="6"/>
        <v>-1</v>
      </c>
    </row>
    <row r="59" spans="1:24" ht="15" customHeight="1" x14ac:dyDescent="0.35">
      <c r="B59" s="13" t="s">
        <v>84</v>
      </c>
      <c r="C59" s="32" t="s">
        <v>90</v>
      </c>
      <c r="D59" s="9">
        <f>-D46</f>
        <v>0</v>
      </c>
      <c r="E59" s="9">
        <f t="shared" ref="E59:G59" si="20">-E46</f>
        <v>1273198.73</v>
      </c>
      <c r="F59" s="9">
        <f t="shared" si="20"/>
        <v>0</v>
      </c>
      <c r="G59" s="9">
        <f t="shared" si="20"/>
        <v>0</v>
      </c>
      <c r="H59" s="9">
        <f t="shared" si="2"/>
        <v>1273198.73</v>
      </c>
      <c r="I59" s="10">
        <v>0</v>
      </c>
      <c r="J59" s="6"/>
      <c r="K59" s="9">
        <f>-K46</f>
        <v>0</v>
      </c>
      <c r="L59" s="9">
        <f t="shared" ref="L59:N59" si="21">-L46</f>
        <v>-321044.47999999998</v>
      </c>
      <c r="M59" s="9">
        <f t="shared" si="21"/>
        <v>0</v>
      </c>
      <c r="N59" s="9">
        <f t="shared" si="21"/>
        <v>0</v>
      </c>
      <c r="O59" s="9">
        <f t="shared" si="11"/>
        <v>-321044.47999999998</v>
      </c>
      <c r="P59" s="37">
        <f t="shared" si="4"/>
        <v>952154.25</v>
      </c>
      <c r="R59" s="65" t="s">
        <v>84</v>
      </c>
      <c r="S59" s="70" t="s">
        <v>90</v>
      </c>
      <c r="T59" s="58">
        <v>1273198.73</v>
      </c>
      <c r="U59" s="58">
        <v>-321044.47999999998</v>
      </c>
      <c r="V59" s="41"/>
      <c r="W59" s="58">
        <f t="shared" si="5"/>
        <v>0</v>
      </c>
      <c r="X59" s="58">
        <f t="shared" si="6"/>
        <v>0</v>
      </c>
    </row>
    <row r="60" spans="1:24" ht="15" customHeight="1" x14ac:dyDescent="0.35">
      <c r="B60" s="13">
        <v>2055</v>
      </c>
      <c r="C60" s="20" t="s">
        <v>74</v>
      </c>
      <c r="D60" s="9">
        <f>-D51</f>
        <v>-16140841.819999998</v>
      </c>
      <c r="E60" s="9">
        <f t="shared" ref="E60:G60" si="22">-E51</f>
        <v>-73989000.230000004</v>
      </c>
      <c r="F60" s="9">
        <f t="shared" si="22"/>
        <v>-10259247.829999996</v>
      </c>
      <c r="G60" s="9">
        <f t="shared" si="22"/>
        <v>-19620347.069999985</v>
      </c>
      <c r="H60" s="9">
        <f t="shared" si="2"/>
        <v>-120009436.94999999</v>
      </c>
      <c r="I60" s="23">
        <v>0</v>
      </c>
      <c r="J60" s="11"/>
      <c r="K60" s="9">
        <f>-K51</f>
        <v>0</v>
      </c>
      <c r="L60" s="9">
        <f t="shared" ref="L60:N60" si="23">-L51</f>
        <v>0</v>
      </c>
      <c r="M60" s="9">
        <f t="shared" si="23"/>
        <v>0</v>
      </c>
      <c r="N60" s="9">
        <f t="shared" si="23"/>
        <v>0</v>
      </c>
      <c r="O60" s="9">
        <f t="shared" si="11"/>
        <v>0</v>
      </c>
      <c r="P60" s="37">
        <f t="shared" si="4"/>
        <v>-120009436.94999999</v>
      </c>
      <c r="R60" s="65">
        <v>2055</v>
      </c>
      <c r="S60" s="66" t="s">
        <v>74</v>
      </c>
      <c r="T60" s="58">
        <v>-120009436.94999999</v>
      </c>
      <c r="U60" s="58"/>
      <c r="V60" s="41"/>
      <c r="W60" s="58">
        <f t="shared" si="5"/>
        <v>0</v>
      </c>
      <c r="X60" s="58">
        <f t="shared" si="6"/>
        <v>0</v>
      </c>
    </row>
    <row r="61" spans="1:24" ht="15" customHeight="1" x14ac:dyDescent="0.35">
      <c r="B61" s="13" t="s">
        <v>91</v>
      </c>
      <c r="C61" s="20" t="s">
        <v>92</v>
      </c>
      <c r="D61" s="9">
        <f>-D52</f>
        <v>4735165.3599999994</v>
      </c>
      <c r="E61" s="9">
        <f t="shared" ref="E61:G61" si="24">-E52</f>
        <v>0</v>
      </c>
      <c r="F61" s="9">
        <f t="shared" si="24"/>
        <v>0</v>
      </c>
      <c r="G61" s="9">
        <f t="shared" si="24"/>
        <v>0</v>
      </c>
      <c r="H61" s="9">
        <f t="shared" si="2"/>
        <v>4735165.3599999994</v>
      </c>
      <c r="I61" s="23">
        <v>0</v>
      </c>
      <c r="J61" s="11"/>
      <c r="K61" s="9">
        <f>-K52</f>
        <v>0</v>
      </c>
      <c r="L61" s="9">
        <f t="shared" ref="L61:N61" si="25">-L52</f>
        <v>0</v>
      </c>
      <c r="M61" s="9">
        <f t="shared" si="25"/>
        <v>0</v>
      </c>
      <c r="N61" s="9">
        <f t="shared" si="25"/>
        <v>0</v>
      </c>
      <c r="O61" s="9">
        <f t="shared" si="11"/>
        <v>0</v>
      </c>
      <c r="P61" s="37">
        <f t="shared" si="4"/>
        <v>4735165.3599999994</v>
      </c>
      <c r="R61" s="65" t="s">
        <v>91</v>
      </c>
      <c r="S61" s="66" t="s">
        <v>92</v>
      </c>
      <c r="T61" s="58">
        <v>4735165.3599999994</v>
      </c>
      <c r="U61" s="58"/>
      <c r="V61" s="41"/>
      <c r="W61" s="58">
        <f t="shared" si="5"/>
        <v>0</v>
      </c>
      <c r="X61" s="58">
        <f t="shared" si="6"/>
        <v>0</v>
      </c>
    </row>
    <row r="62" spans="1:24" ht="15" customHeight="1" x14ac:dyDescent="0.3">
      <c r="B62" s="13"/>
      <c r="C62" s="17" t="s">
        <v>76</v>
      </c>
      <c r="D62" s="15">
        <f>SUM(D53:D61)</f>
        <v>926007911.0400002</v>
      </c>
      <c r="E62" s="15">
        <f t="shared" ref="E62:I62" si="26">SUM(E53:E61)</f>
        <v>1396407196.9200003</v>
      </c>
      <c r="F62" s="15">
        <f t="shared" si="26"/>
        <v>441969861.39999998</v>
      </c>
      <c r="G62" s="15">
        <f t="shared" si="26"/>
        <v>631026779.95899987</v>
      </c>
      <c r="H62" s="15">
        <f t="shared" si="26"/>
        <v>3395411749.3189993</v>
      </c>
      <c r="I62" s="15">
        <f t="shared" si="26"/>
        <v>0</v>
      </c>
      <c r="J62" s="15">
        <f>SUM(J60:J60)</f>
        <v>0</v>
      </c>
      <c r="K62" s="15">
        <f t="shared" ref="K62:P62" si="27">SUM(K53:K61)</f>
        <v>-207868481.32999995</v>
      </c>
      <c r="L62" s="15">
        <f t="shared" si="27"/>
        <v>-325349839.56</v>
      </c>
      <c r="M62" s="15">
        <f t="shared" si="27"/>
        <v>-70954395.075071424</v>
      </c>
      <c r="N62" s="15">
        <f t="shared" si="27"/>
        <v>-148543486.32999992</v>
      </c>
      <c r="O62" s="15">
        <f t="shared" si="27"/>
        <v>-752716202.29507124</v>
      </c>
      <c r="P62" s="15">
        <f t="shared" si="27"/>
        <v>2642695547.0239291</v>
      </c>
      <c r="R62" s="65"/>
      <c r="S62" s="67" t="s">
        <v>103</v>
      </c>
      <c r="T62" s="68">
        <v>3395411750.0889997</v>
      </c>
      <c r="U62" s="68">
        <v>-752716200.26907146</v>
      </c>
      <c r="V62" s="41"/>
      <c r="W62" s="68">
        <f>SUM(W53:W61)</f>
        <v>-0.77000045776367188</v>
      </c>
      <c r="X62" s="68">
        <f t="shared" ref="X62" si="28">SUM(X53:X61)</f>
        <v>-2.0259997844696045</v>
      </c>
    </row>
    <row r="63" spans="1:24" ht="15" customHeight="1" x14ac:dyDescent="0.35">
      <c r="B63" s="13"/>
      <c r="C63" s="74" t="s">
        <v>77</v>
      </c>
      <c r="D63" s="75"/>
      <c r="E63" s="81"/>
      <c r="F63" s="81"/>
      <c r="G63" s="81"/>
      <c r="H63" s="75"/>
      <c r="I63" s="75"/>
      <c r="J63" s="75"/>
      <c r="K63" s="30"/>
      <c r="L63" s="30"/>
      <c r="M63" s="30"/>
      <c r="N63" s="16"/>
      <c r="P63" s="19"/>
      <c r="R63" s="65"/>
      <c r="S63" s="77" t="s">
        <v>112</v>
      </c>
      <c r="T63" s="78"/>
      <c r="U63" s="71"/>
      <c r="V63" s="41"/>
      <c r="W63" s="78"/>
      <c r="X63" s="78"/>
    </row>
    <row r="64" spans="1:24" ht="15" customHeight="1" x14ac:dyDescent="0.35">
      <c r="B64" s="13"/>
      <c r="C64" s="74" t="s">
        <v>78</v>
      </c>
      <c r="D64" s="75"/>
      <c r="E64" s="81"/>
      <c r="F64" s="81"/>
      <c r="G64" s="81"/>
      <c r="H64" s="75"/>
      <c r="I64" s="75"/>
      <c r="J64" s="75"/>
      <c r="K64" s="30"/>
      <c r="L64" s="30"/>
      <c r="M64" s="30"/>
      <c r="N64" s="15">
        <f>N62+N63</f>
        <v>-148543486.32999992</v>
      </c>
      <c r="P64" s="19"/>
      <c r="R64" s="65"/>
      <c r="S64" s="77" t="s">
        <v>78</v>
      </c>
      <c r="T64" s="78"/>
      <c r="U64" s="71"/>
      <c r="V64" s="41"/>
      <c r="W64" s="78"/>
      <c r="X64" s="78"/>
    </row>
    <row r="65" spans="2:24" ht="15" customHeight="1" x14ac:dyDescent="0.35">
      <c r="E65" s="81"/>
      <c r="F65" s="81"/>
      <c r="G65" s="81"/>
      <c r="P65" s="28"/>
      <c r="R65" s="40"/>
      <c r="S65" s="41"/>
      <c r="T65" s="72"/>
      <c r="U65" s="72"/>
      <c r="V65" s="42"/>
      <c r="W65" s="72"/>
      <c r="X65" s="72"/>
    </row>
    <row r="66" spans="2:24" ht="13" x14ac:dyDescent="0.3">
      <c r="K66" s="2" t="s">
        <v>79</v>
      </c>
      <c r="R66" s="40"/>
      <c r="S66" s="41"/>
      <c r="T66" s="41"/>
      <c r="U66" s="41" t="s">
        <v>113</v>
      </c>
      <c r="V66" s="42"/>
      <c r="W66" s="41"/>
      <c r="X66" s="41"/>
    </row>
    <row r="67" spans="2:24" ht="14.5" x14ac:dyDescent="0.35">
      <c r="B67" s="13">
        <v>1930</v>
      </c>
      <c r="C67" s="20" t="s">
        <v>80</v>
      </c>
      <c r="D67" s="21"/>
      <c r="E67" s="21"/>
      <c r="F67" s="21"/>
      <c r="G67" s="21"/>
      <c r="H67" s="21"/>
      <c r="I67" s="21"/>
      <c r="J67" s="21"/>
      <c r="K67" s="21" t="s">
        <v>80</v>
      </c>
      <c r="L67" s="21"/>
      <c r="M67" s="21"/>
      <c r="N67" s="21"/>
      <c r="O67" s="29">
        <f>SUMIFS($N$9:$N$52,$B$9:$B$52,B67)</f>
        <v>-7612763.3599999947</v>
      </c>
      <c r="R67" s="65"/>
      <c r="S67" s="43" t="s">
        <v>80</v>
      </c>
      <c r="T67" s="44"/>
      <c r="U67" s="44" t="s">
        <v>80</v>
      </c>
      <c r="V67" s="72"/>
      <c r="W67" s="44"/>
      <c r="X67" s="44"/>
    </row>
    <row r="68" spans="2:24" ht="14.5" x14ac:dyDescent="0.35">
      <c r="B68" s="13">
        <v>1940</v>
      </c>
      <c r="C68" s="20" t="s">
        <v>8</v>
      </c>
      <c r="D68" s="21"/>
      <c r="E68" s="21"/>
      <c r="F68" s="21"/>
      <c r="G68" s="21"/>
      <c r="H68" s="21"/>
      <c r="I68" s="21"/>
      <c r="J68" s="21"/>
      <c r="K68" s="21" t="s">
        <v>8</v>
      </c>
      <c r="L68" s="21"/>
      <c r="M68" s="21"/>
      <c r="N68" s="21"/>
      <c r="O68" s="29">
        <f>SUMIFS($N$9:$N$52,$B$9:$B$52,B68)</f>
        <v>-2595824.7999999993</v>
      </c>
      <c r="R68" s="65"/>
      <c r="S68" s="43" t="s">
        <v>8</v>
      </c>
      <c r="T68" s="44"/>
      <c r="U68" s="44" t="s">
        <v>8</v>
      </c>
      <c r="V68" s="41"/>
      <c r="W68" s="44"/>
      <c r="X68" s="44"/>
    </row>
    <row r="69" spans="2:24" ht="14.5" x14ac:dyDescent="0.35">
      <c r="B69" s="13"/>
      <c r="C69" s="20" t="s">
        <v>33</v>
      </c>
      <c r="D69" s="21"/>
      <c r="E69" s="21"/>
      <c r="F69" s="21"/>
      <c r="G69" s="21"/>
      <c r="H69" s="21"/>
      <c r="I69" s="21"/>
      <c r="J69" s="21"/>
      <c r="K69" s="21" t="s">
        <v>33</v>
      </c>
      <c r="L69" s="21"/>
      <c r="M69" s="21"/>
      <c r="N69" s="21"/>
      <c r="O69" s="29">
        <v>0</v>
      </c>
      <c r="P69" s="19"/>
      <c r="R69" s="65"/>
      <c r="S69" s="43" t="s">
        <v>33</v>
      </c>
      <c r="T69" s="44"/>
      <c r="U69" s="44" t="s">
        <v>33</v>
      </c>
      <c r="V69" s="41"/>
      <c r="W69" s="44"/>
      <c r="X69" s="44"/>
    </row>
    <row r="70" spans="2:24" ht="13" x14ac:dyDescent="0.3">
      <c r="K70" s="218" t="s">
        <v>81</v>
      </c>
      <c r="L70" s="219"/>
      <c r="M70" s="219"/>
      <c r="N70" s="219"/>
      <c r="O70" s="22">
        <f>N64-O67-O68-O69</f>
        <v>-138334898.16999993</v>
      </c>
      <c r="R70" s="40"/>
      <c r="S70" s="41"/>
      <c r="T70" s="41"/>
      <c r="U70" s="73" t="s">
        <v>81</v>
      </c>
      <c r="V70" s="41"/>
      <c r="W70" s="41"/>
      <c r="X70" s="41"/>
    </row>
    <row r="71" spans="2:24" x14ac:dyDescent="0.25">
      <c r="B71" s="2"/>
      <c r="V71" s="41"/>
      <c r="W71" s="41"/>
      <c r="X71" s="41"/>
    </row>
    <row r="72" spans="2:24" x14ac:dyDescent="0.25">
      <c r="R72" s="40"/>
      <c r="S72" s="41"/>
      <c r="T72" s="41"/>
      <c r="U72" s="41"/>
      <c r="V72" s="41"/>
    </row>
    <row r="73" spans="2:24" x14ac:dyDescent="0.25">
      <c r="D73" s="19"/>
      <c r="E73" s="19"/>
      <c r="F73" s="19"/>
      <c r="G73" s="19"/>
      <c r="H73" s="19"/>
      <c r="K73" s="19"/>
      <c r="L73" s="19"/>
      <c r="M73" s="19"/>
      <c r="N73" s="19"/>
      <c r="O73" s="19"/>
      <c r="P73" s="19"/>
      <c r="Q73" s="19"/>
      <c r="V73" s="41"/>
    </row>
    <row r="74" spans="2:24" x14ac:dyDescent="0.25">
      <c r="D74" s="19"/>
      <c r="E74" s="19"/>
      <c r="F74" s="19"/>
      <c r="G74" s="19"/>
      <c r="H74" s="19"/>
      <c r="K74" s="19"/>
      <c r="L74" s="19"/>
      <c r="M74" s="19"/>
      <c r="N74" s="19"/>
      <c r="O74" s="19"/>
      <c r="P74" s="19"/>
      <c r="Q74" s="19"/>
    </row>
    <row r="75" spans="2:24" x14ac:dyDescent="0.25">
      <c r="D75" s="24"/>
      <c r="E75" s="24"/>
      <c r="F75" s="24"/>
      <c r="G75" s="24"/>
    </row>
    <row r="78" spans="2:24" x14ac:dyDescent="0.25">
      <c r="B78" s="2"/>
    </row>
  </sheetData>
  <autoFilter ref="B7:S65" xr:uid="{CA86123C-EE45-4242-9550-9B4C0AE73476}"/>
  <mergeCells count="2">
    <mergeCell ref="D6:I6"/>
    <mergeCell ref="K70:N7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45C11-2D51-4E05-9FD0-521C7B14BC23}">
  <dimension ref="A1:N78"/>
  <sheetViews>
    <sheetView zoomScale="85" zoomScaleNormal="85" workbookViewId="0">
      <selection activeCell="D7" sqref="D7"/>
    </sheetView>
  </sheetViews>
  <sheetFormatPr defaultColWidth="9" defaultRowHeight="12.5" x14ac:dyDescent="0.25"/>
  <cols>
    <col min="1" max="1" width="11.36328125" style="1" customWidth="1"/>
    <col min="2" max="2" width="39.453125" style="2" customWidth="1"/>
    <col min="3" max="4" width="26.453125" style="2" customWidth="1"/>
    <col min="5" max="5" width="7.54296875" style="2" customWidth="1"/>
    <col min="6" max="6" width="9" style="2"/>
    <col min="7" max="7" width="42.90625" style="2" customWidth="1"/>
    <col min="8" max="8" width="14.90625" style="2" bestFit="1" customWidth="1"/>
    <col min="9" max="9" width="18.54296875" style="2" customWidth="1"/>
    <col min="10" max="10" width="11.453125" style="2" customWidth="1"/>
    <col min="11" max="11" width="15.6328125" style="2" bestFit="1" customWidth="1"/>
    <col min="12" max="12" width="16.6328125" style="2" bestFit="1" customWidth="1"/>
    <col min="13" max="16384" width="9" style="2"/>
  </cols>
  <sheetData>
    <row r="1" spans="1:12" customFormat="1" ht="14.5" x14ac:dyDescent="0.35">
      <c r="A1" s="161" t="s">
        <v>45</v>
      </c>
      <c r="B1" s="2"/>
      <c r="C1" s="2"/>
      <c r="D1" s="2"/>
      <c r="E1" s="2"/>
    </row>
    <row r="2" spans="1:12" customFormat="1" ht="14.5" x14ac:dyDescent="0.35">
      <c r="A2" s="162"/>
      <c r="B2" s="83"/>
      <c r="C2" s="18"/>
      <c r="D2" s="18"/>
      <c r="E2" s="2"/>
    </row>
    <row r="3" spans="1:12" x14ac:dyDescent="0.25">
      <c r="A3" s="2"/>
    </row>
    <row r="4" spans="1:12" ht="13" x14ac:dyDescent="0.3">
      <c r="A4" s="163"/>
      <c r="F4" s="79" t="s">
        <v>105</v>
      </c>
    </row>
    <row r="5" spans="1:12" ht="13" x14ac:dyDescent="0.3">
      <c r="A5" s="90" t="s">
        <v>328</v>
      </c>
      <c r="F5" s="80" t="s">
        <v>119</v>
      </c>
      <c r="K5" s="90" t="s">
        <v>106</v>
      </c>
      <c r="L5" s="41"/>
    </row>
    <row r="6" spans="1:12" ht="13" x14ac:dyDescent="0.3">
      <c r="C6" s="84" t="s">
        <v>44</v>
      </c>
      <c r="D6" s="84" t="s">
        <v>46</v>
      </c>
      <c r="F6" s="90" t="s">
        <v>306</v>
      </c>
      <c r="K6" s="47" t="s">
        <v>44</v>
      </c>
      <c r="L6" s="48"/>
    </row>
    <row r="7" spans="1:12" ht="54" x14ac:dyDescent="0.3">
      <c r="A7" s="25" t="s">
        <v>47</v>
      </c>
      <c r="B7" s="14" t="s">
        <v>48</v>
      </c>
      <c r="C7" s="5" t="s">
        <v>305</v>
      </c>
      <c r="D7" s="5" t="s">
        <v>305</v>
      </c>
      <c r="F7" s="49" t="s">
        <v>47</v>
      </c>
      <c r="G7" s="50" t="s">
        <v>48</v>
      </c>
      <c r="H7" s="25" t="s">
        <v>107</v>
      </c>
      <c r="I7" s="25" t="s">
        <v>109</v>
      </c>
      <c r="K7" s="51" t="s">
        <v>120</v>
      </c>
      <c r="L7" s="51" t="s">
        <v>122</v>
      </c>
    </row>
    <row r="8" spans="1:12" ht="14.5" x14ac:dyDescent="0.35">
      <c r="A8" s="7">
        <v>1531</v>
      </c>
      <c r="B8" s="8" t="s">
        <v>86</v>
      </c>
      <c r="C8" s="160"/>
      <c r="D8" s="160"/>
      <c r="F8" s="56">
        <v>1531</v>
      </c>
      <c r="G8" s="57" t="s">
        <v>86</v>
      </c>
      <c r="H8" s="58">
        <v>0</v>
      </c>
      <c r="I8" s="58">
        <v>0</v>
      </c>
      <c r="J8" s="41"/>
      <c r="K8" s="58">
        <f>C8-H8</f>
        <v>0</v>
      </c>
      <c r="L8" s="58">
        <f>D8-I8</f>
        <v>0</v>
      </c>
    </row>
    <row r="9" spans="1:12" ht="15" customHeight="1" x14ac:dyDescent="0.35">
      <c r="A9" s="7">
        <v>1609</v>
      </c>
      <c r="B9" s="8" t="s">
        <v>32</v>
      </c>
      <c r="C9" s="9">
        <v>0</v>
      </c>
      <c r="D9" s="9">
        <v>0</v>
      </c>
      <c r="F9" s="56">
        <v>1609</v>
      </c>
      <c r="G9" s="57" t="s">
        <v>32</v>
      </c>
      <c r="H9" s="58">
        <v>0</v>
      </c>
      <c r="I9" s="58">
        <v>0</v>
      </c>
      <c r="J9" s="41"/>
      <c r="K9" s="58">
        <f t="shared" ref="K9:K52" si="0">C9-H9</f>
        <v>0</v>
      </c>
      <c r="L9" s="58">
        <f t="shared" ref="L9:L61" si="1">D9-I9</f>
        <v>0</v>
      </c>
    </row>
    <row r="10" spans="1:12" ht="23.15" customHeight="1" x14ac:dyDescent="0.35">
      <c r="A10" s="7">
        <v>1611</v>
      </c>
      <c r="B10" s="8" t="s">
        <v>54</v>
      </c>
      <c r="C10" s="9">
        <v>1433300.4521074381</v>
      </c>
      <c r="D10" s="9">
        <v>-1081608.452975207</v>
      </c>
      <c r="F10" s="56">
        <v>1611</v>
      </c>
      <c r="G10" s="57" t="s">
        <v>54</v>
      </c>
      <c r="H10" s="58">
        <v>1433300.4521074381</v>
      </c>
      <c r="I10" s="58">
        <v>-1081608.452975207</v>
      </c>
      <c r="J10" s="41"/>
      <c r="K10" s="58">
        <f t="shared" si="0"/>
        <v>0</v>
      </c>
      <c r="L10" s="58">
        <f t="shared" si="1"/>
        <v>0</v>
      </c>
    </row>
    <row r="11" spans="1:12" ht="15" customHeight="1" x14ac:dyDescent="0.35">
      <c r="A11" s="7">
        <v>1612</v>
      </c>
      <c r="B11" s="8" t="s">
        <v>55</v>
      </c>
      <c r="C11" s="9">
        <v>0</v>
      </c>
      <c r="D11" s="9">
        <v>0</v>
      </c>
      <c r="E11" s="26"/>
      <c r="F11" s="56">
        <v>1612</v>
      </c>
      <c r="G11" s="57" t="s">
        <v>55</v>
      </c>
      <c r="H11" s="58">
        <v>0</v>
      </c>
      <c r="I11" s="58">
        <v>0</v>
      </c>
      <c r="J11" s="41"/>
      <c r="K11" s="58">
        <f t="shared" si="0"/>
        <v>0</v>
      </c>
      <c r="L11" s="58">
        <f t="shared" si="1"/>
        <v>0</v>
      </c>
    </row>
    <row r="12" spans="1:12" ht="15" customHeight="1" x14ac:dyDescent="0.35">
      <c r="A12" s="7">
        <v>1805</v>
      </c>
      <c r="B12" s="8" t="s">
        <v>9</v>
      </c>
      <c r="C12" s="9">
        <v>4379382.8</v>
      </c>
      <c r="D12" s="9">
        <v>0</v>
      </c>
      <c r="E12" s="26"/>
      <c r="F12" s="56">
        <v>1805</v>
      </c>
      <c r="G12" s="57" t="s">
        <v>9</v>
      </c>
      <c r="H12" s="58">
        <v>4379382.8</v>
      </c>
      <c r="I12" s="58">
        <v>0</v>
      </c>
      <c r="J12" s="41"/>
      <c r="K12" s="58">
        <f t="shared" si="0"/>
        <v>0</v>
      </c>
      <c r="L12" s="58">
        <f t="shared" si="1"/>
        <v>0</v>
      </c>
    </row>
    <row r="13" spans="1:12" ht="15" customHeight="1" x14ac:dyDescent="0.35">
      <c r="A13" s="7">
        <v>1808</v>
      </c>
      <c r="B13" s="8" t="s">
        <v>42</v>
      </c>
      <c r="C13" s="9">
        <v>17602444.445</v>
      </c>
      <c r="D13" s="9">
        <v>-5618903.3357915832</v>
      </c>
      <c r="E13" s="26"/>
      <c r="F13" s="56">
        <v>1808</v>
      </c>
      <c r="G13" s="57" t="s">
        <v>42</v>
      </c>
      <c r="H13" s="58">
        <v>17602444.445</v>
      </c>
      <c r="I13" s="58">
        <v>-5618903.3357915832</v>
      </c>
      <c r="J13" s="41"/>
      <c r="K13" s="58">
        <f t="shared" si="0"/>
        <v>0</v>
      </c>
      <c r="L13" s="58">
        <f t="shared" si="1"/>
        <v>0</v>
      </c>
    </row>
    <row r="14" spans="1:12" ht="15" customHeight="1" x14ac:dyDescent="0.35">
      <c r="A14" s="7">
        <v>1810</v>
      </c>
      <c r="B14" s="8" t="s">
        <v>7</v>
      </c>
      <c r="C14" s="9">
        <v>0</v>
      </c>
      <c r="D14" s="9">
        <v>0</v>
      </c>
      <c r="E14" s="26"/>
      <c r="F14" s="56">
        <v>1810</v>
      </c>
      <c r="G14" s="57" t="s">
        <v>7</v>
      </c>
      <c r="H14" s="58">
        <v>0</v>
      </c>
      <c r="I14" s="58">
        <v>0</v>
      </c>
      <c r="J14" s="41"/>
      <c r="K14" s="58">
        <f t="shared" si="0"/>
        <v>0</v>
      </c>
      <c r="L14" s="58">
        <f t="shared" si="1"/>
        <v>0</v>
      </c>
    </row>
    <row r="15" spans="1:12" ht="15" customHeight="1" x14ac:dyDescent="0.35">
      <c r="A15" s="7">
        <v>1815</v>
      </c>
      <c r="B15" s="8" t="s">
        <v>56</v>
      </c>
      <c r="C15" s="9">
        <v>19368887.969999995</v>
      </c>
      <c r="D15" s="9">
        <v>-4826718.759628864</v>
      </c>
      <c r="E15" s="26"/>
      <c r="F15" s="56">
        <v>1815</v>
      </c>
      <c r="G15" s="57" t="s">
        <v>56</v>
      </c>
      <c r="H15" s="58">
        <v>19368887.969999995</v>
      </c>
      <c r="I15" s="58">
        <v>-4826718.759628864</v>
      </c>
      <c r="J15" s="41"/>
      <c r="K15" s="58">
        <f t="shared" si="0"/>
        <v>0</v>
      </c>
      <c r="L15" s="58">
        <f t="shared" si="1"/>
        <v>0</v>
      </c>
    </row>
    <row r="16" spans="1:12" ht="15" customHeight="1" x14ac:dyDescent="0.35">
      <c r="A16" s="7">
        <v>1820</v>
      </c>
      <c r="B16" s="8" t="s">
        <v>57</v>
      </c>
      <c r="C16" s="9">
        <v>4324393.99</v>
      </c>
      <c r="D16" s="9">
        <v>-647543.73816800001</v>
      </c>
      <c r="E16" s="26"/>
      <c r="F16" s="56">
        <v>1820</v>
      </c>
      <c r="G16" s="57" t="s">
        <v>57</v>
      </c>
      <c r="H16" s="58">
        <v>4324393.99</v>
      </c>
      <c r="I16" s="58">
        <v>-647543.73816800001</v>
      </c>
      <c r="J16" s="41"/>
      <c r="K16" s="58">
        <f t="shared" si="0"/>
        <v>0</v>
      </c>
      <c r="L16" s="58">
        <f t="shared" si="1"/>
        <v>0</v>
      </c>
    </row>
    <row r="17" spans="1:12" ht="15" customHeight="1" x14ac:dyDescent="0.35">
      <c r="A17" s="7">
        <v>1830</v>
      </c>
      <c r="B17" s="8" t="s">
        <v>1</v>
      </c>
      <c r="C17" s="9">
        <v>28274255.869999997</v>
      </c>
      <c r="D17" s="9">
        <v>-4612677.193221583</v>
      </c>
      <c r="E17" s="26"/>
      <c r="F17" s="56">
        <v>1830</v>
      </c>
      <c r="G17" s="57" t="s">
        <v>1</v>
      </c>
      <c r="H17" s="58">
        <v>28274255.869999997</v>
      </c>
      <c r="I17" s="58">
        <v>-4612677.193221583</v>
      </c>
      <c r="J17" s="41"/>
      <c r="K17" s="58">
        <f t="shared" si="0"/>
        <v>0</v>
      </c>
      <c r="L17" s="58">
        <f t="shared" si="1"/>
        <v>0</v>
      </c>
    </row>
    <row r="18" spans="1:12" ht="15" customHeight="1" x14ac:dyDescent="0.35">
      <c r="A18" s="7">
        <v>1835</v>
      </c>
      <c r="B18" s="8" t="s">
        <v>58</v>
      </c>
      <c r="C18" s="9">
        <v>18840096.969999999</v>
      </c>
      <c r="D18" s="9">
        <v>-2906329.8104388211</v>
      </c>
      <c r="E18" s="26"/>
      <c r="F18" s="56">
        <v>1835</v>
      </c>
      <c r="G18" s="57" t="s">
        <v>58</v>
      </c>
      <c r="H18" s="58">
        <v>18840096.969999999</v>
      </c>
      <c r="I18" s="58">
        <v>-2906329.8104388211</v>
      </c>
      <c r="J18" s="88"/>
      <c r="K18" s="58">
        <f t="shared" si="0"/>
        <v>0</v>
      </c>
      <c r="L18" s="58">
        <f t="shared" si="1"/>
        <v>0</v>
      </c>
    </row>
    <row r="19" spans="1:12" ht="15" customHeight="1" x14ac:dyDescent="0.35">
      <c r="A19" s="7">
        <v>1840</v>
      </c>
      <c r="B19" s="8" t="s">
        <v>27</v>
      </c>
      <c r="C19" s="9">
        <v>50521989.039999999</v>
      </c>
      <c r="D19" s="9">
        <v>-8467736.43095861</v>
      </c>
      <c r="E19" s="26"/>
      <c r="F19" s="56">
        <v>1840</v>
      </c>
      <c r="G19" s="57" t="s">
        <v>27</v>
      </c>
      <c r="H19" s="58">
        <v>50521989.039999999</v>
      </c>
      <c r="I19" s="58">
        <v>-8467736.43095861</v>
      </c>
      <c r="J19" s="41"/>
      <c r="K19" s="58">
        <f t="shared" si="0"/>
        <v>0</v>
      </c>
      <c r="L19" s="58">
        <f t="shared" si="1"/>
        <v>0</v>
      </c>
    </row>
    <row r="20" spans="1:12" ht="15" customHeight="1" x14ac:dyDescent="0.35">
      <c r="A20" s="7">
        <v>1845</v>
      </c>
      <c r="B20" s="8" t="s">
        <v>59</v>
      </c>
      <c r="C20" s="9">
        <v>42359714.449999996</v>
      </c>
      <c r="D20" s="9">
        <v>-10137515.58810075</v>
      </c>
      <c r="E20" s="26"/>
      <c r="F20" s="56">
        <v>1845</v>
      </c>
      <c r="G20" s="57" t="s">
        <v>59</v>
      </c>
      <c r="H20" s="58">
        <v>42359714.449999996</v>
      </c>
      <c r="I20" s="58">
        <v>-10137515.58810075</v>
      </c>
      <c r="J20" s="41"/>
      <c r="K20" s="58">
        <f t="shared" si="0"/>
        <v>0</v>
      </c>
      <c r="L20" s="58">
        <f t="shared" si="1"/>
        <v>0</v>
      </c>
    </row>
    <row r="21" spans="1:12" ht="15" customHeight="1" x14ac:dyDescent="0.35">
      <c r="A21" s="7">
        <v>1850</v>
      </c>
      <c r="B21" s="8" t="s">
        <v>28</v>
      </c>
      <c r="C21" s="9">
        <v>20146920.039999999</v>
      </c>
      <c r="D21" s="9">
        <v>-4536393.0999999996</v>
      </c>
      <c r="E21" s="26"/>
      <c r="F21" s="56">
        <v>1850</v>
      </c>
      <c r="G21" s="57" t="s">
        <v>28</v>
      </c>
      <c r="H21" s="58">
        <v>20146920.039999999</v>
      </c>
      <c r="I21" s="58">
        <v>-4536393.0999999996</v>
      </c>
      <c r="J21" s="41"/>
      <c r="K21" s="58">
        <f t="shared" si="0"/>
        <v>0</v>
      </c>
      <c r="L21" s="58">
        <f t="shared" si="1"/>
        <v>0</v>
      </c>
    </row>
    <row r="22" spans="1:12" ht="15" customHeight="1" x14ac:dyDescent="0.35">
      <c r="A22" s="7">
        <v>1855</v>
      </c>
      <c r="B22" s="8" t="s">
        <v>60</v>
      </c>
      <c r="C22" s="9">
        <v>9596351.3499999996</v>
      </c>
      <c r="D22" s="9">
        <v>-2593902.9083617893</v>
      </c>
      <c r="E22" s="26"/>
      <c r="F22" s="56">
        <v>1855</v>
      </c>
      <c r="G22" s="57" t="s">
        <v>60</v>
      </c>
      <c r="H22" s="58">
        <v>9596351.3499999996</v>
      </c>
      <c r="I22" s="58">
        <v>-2593902.9083617893</v>
      </c>
      <c r="J22" s="41"/>
      <c r="K22" s="58">
        <f t="shared" si="0"/>
        <v>0</v>
      </c>
      <c r="L22" s="58">
        <f t="shared" si="1"/>
        <v>0</v>
      </c>
    </row>
    <row r="23" spans="1:12" ht="15" customHeight="1" x14ac:dyDescent="0.35">
      <c r="A23" s="7">
        <v>1860</v>
      </c>
      <c r="B23" s="8" t="s">
        <v>4</v>
      </c>
      <c r="C23" s="9">
        <v>18417277.839999996</v>
      </c>
      <c r="D23" s="9">
        <v>-8383797.8190390822</v>
      </c>
      <c r="E23" s="26"/>
      <c r="F23" s="56">
        <v>1860</v>
      </c>
      <c r="G23" s="57" t="s">
        <v>4</v>
      </c>
      <c r="H23" s="58">
        <v>18417277.84</v>
      </c>
      <c r="I23" s="58">
        <v>-8383797.8190390822</v>
      </c>
      <c r="J23" s="41"/>
      <c r="K23" s="58">
        <f t="shared" si="0"/>
        <v>0</v>
      </c>
      <c r="L23" s="58">
        <f t="shared" si="1"/>
        <v>0</v>
      </c>
    </row>
    <row r="24" spans="1:12" ht="15" customHeight="1" x14ac:dyDescent="0.35">
      <c r="A24" s="7">
        <v>1865</v>
      </c>
      <c r="B24" s="8" t="s">
        <v>82</v>
      </c>
      <c r="C24" s="9">
        <v>0</v>
      </c>
      <c r="D24" s="9">
        <v>0</v>
      </c>
      <c r="E24" s="26"/>
      <c r="F24" s="7">
        <v>1865</v>
      </c>
      <c r="G24" s="8" t="s">
        <v>82</v>
      </c>
      <c r="H24" s="58"/>
      <c r="I24" s="63"/>
      <c r="J24" s="41"/>
      <c r="K24" s="58">
        <f t="shared" si="0"/>
        <v>0</v>
      </c>
      <c r="L24" s="58">
        <f t="shared" si="1"/>
        <v>0</v>
      </c>
    </row>
    <row r="25" spans="1:12" s="35" customFormat="1" ht="15" customHeight="1" x14ac:dyDescent="0.35">
      <c r="A25" s="7">
        <v>1875</v>
      </c>
      <c r="B25" s="8" t="s">
        <v>83</v>
      </c>
      <c r="C25" s="9">
        <v>0</v>
      </c>
      <c r="D25" s="9">
        <v>0</v>
      </c>
      <c r="E25" s="36"/>
      <c r="F25" s="56">
        <v>1875</v>
      </c>
      <c r="G25" s="57" t="s">
        <v>83</v>
      </c>
      <c r="H25" s="58">
        <v>0</v>
      </c>
      <c r="I25" s="58">
        <v>0</v>
      </c>
      <c r="J25" s="41"/>
      <c r="K25" s="58">
        <f t="shared" si="0"/>
        <v>0</v>
      </c>
      <c r="L25" s="58">
        <f t="shared" si="1"/>
        <v>0</v>
      </c>
    </row>
    <row r="26" spans="1:12" ht="15" customHeight="1" x14ac:dyDescent="0.35">
      <c r="A26" s="7">
        <v>1905</v>
      </c>
      <c r="B26" s="8" t="s">
        <v>9</v>
      </c>
      <c r="C26" s="9">
        <v>0</v>
      </c>
      <c r="D26" s="9">
        <v>0</v>
      </c>
      <c r="E26" s="26"/>
      <c r="F26" s="56">
        <v>1905</v>
      </c>
      <c r="G26" s="57" t="s">
        <v>9</v>
      </c>
      <c r="H26" s="58">
        <v>0</v>
      </c>
      <c r="I26" s="58">
        <v>0</v>
      </c>
      <c r="J26" s="41"/>
      <c r="K26" s="58">
        <f t="shared" si="0"/>
        <v>0</v>
      </c>
      <c r="L26" s="58">
        <f t="shared" si="1"/>
        <v>0</v>
      </c>
    </row>
    <row r="27" spans="1:12" ht="15" customHeight="1" x14ac:dyDescent="0.35">
      <c r="A27" s="7">
        <v>1908</v>
      </c>
      <c r="B27" s="8" t="s">
        <v>61</v>
      </c>
      <c r="C27" s="9">
        <v>0</v>
      </c>
      <c r="D27" s="9">
        <v>0</v>
      </c>
      <c r="E27" s="26"/>
      <c r="F27" s="56">
        <v>1908</v>
      </c>
      <c r="G27" s="57" t="s">
        <v>61</v>
      </c>
      <c r="H27" s="58">
        <v>0</v>
      </c>
      <c r="I27" s="58">
        <v>0</v>
      </c>
      <c r="J27" s="41"/>
      <c r="K27" s="58">
        <f t="shared" si="0"/>
        <v>0</v>
      </c>
      <c r="L27" s="58">
        <f t="shared" si="1"/>
        <v>0</v>
      </c>
    </row>
    <row r="28" spans="1:12" ht="15" customHeight="1" x14ac:dyDescent="0.35">
      <c r="A28" s="7">
        <v>1910</v>
      </c>
      <c r="B28" s="8" t="s">
        <v>7</v>
      </c>
      <c r="C28" s="9">
        <v>0</v>
      </c>
      <c r="D28" s="9">
        <v>0</v>
      </c>
      <c r="E28" s="26"/>
      <c r="F28" s="56">
        <v>1910</v>
      </c>
      <c r="G28" s="57" t="s">
        <v>7</v>
      </c>
      <c r="H28" s="58">
        <v>0</v>
      </c>
      <c r="I28" s="58">
        <v>0</v>
      </c>
      <c r="J28" s="41"/>
      <c r="K28" s="58">
        <f t="shared" si="0"/>
        <v>0</v>
      </c>
      <c r="L28" s="58">
        <f t="shared" si="1"/>
        <v>0</v>
      </c>
    </row>
    <row r="29" spans="1:12" ht="15" customHeight="1" x14ac:dyDescent="0.35">
      <c r="A29" s="7">
        <v>1915</v>
      </c>
      <c r="B29" s="8" t="s">
        <v>62</v>
      </c>
      <c r="C29" s="9">
        <v>881089.27</v>
      </c>
      <c r="D29" s="9">
        <v>-708404.50282380939</v>
      </c>
      <c r="E29" s="26"/>
      <c r="F29" s="56">
        <v>1915</v>
      </c>
      <c r="G29" s="57" t="s">
        <v>62</v>
      </c>
      <c r="H29" s="58">
        <v>881089.27</v>
      </c>
      <c r="I29" s="58">
        <v>-708404.50282380939</v>
      </c>
      <c r="J29" s="41"/>
      <c r="K29" s="58">
        <f t="shared" si="0"/>
        <v>0</v>
      </c>
      <c r="L29" s="58">
        <f t="shared" si="1"/>
        <v>0</v>
      </c>
    </row>
    <row r="30" spans="1:12" ht="15" customHeight="1" x14ac:dyDescent="0.35">
      <c r="A30" s="7">
        <v>1920</v>
      </c>
      <c r="B30" s="8" t="s">
        <v>29</v>
      </c>
      <c r="C30" s="9">
        <v>3760624.790000001</v>
      </c>
      <c r="D30" s="9">
        <v>-2984336.58566667</v>
      </c>
      <c r="E30" s="26"/>
      <c r="F30" s="56">
        <v>1920</v>
      </c>
      <c r="G30" s="57" t="s">
        <v>29</v>
      </c>
      <c r="H30" s="58">
        <v>3760624.790000001</v>
      </c>
      <c r="I30" s="58">
        <v>-2984336.58566667</v>
      </c>
      <c r="J30" s="41"/>
      <c r="K30" s="58">
        <f t="shared" si="0"/>
        <v>0</v>
      </c>
      <c r="L30" s="58">
        <f t="shared" si="1"/>
        <v>0</v>
      </c>
    </row>
    <row r="31" spans="1:12" ht="15" customHeight="1" x14ac:dyDescent="0.35">
      <c r="A31" s="7">
        <v>1930</v>
      </c>
      <c r="B31" s="8" t="s">
        <v>30</v>
      </c>
      <c r="C31" s="9">
        <v>4590407.6399999997</v>
      </c>
      <c r="D31" s="9">
        <v>-2735492.0075000031</v>
      </c>
      <c r="E31" s="26"/>
      <c r="F31" s="56">
        <v>1930</v>
      </c>
      <c r="G31" s="57" t="s">
        <v>30</v>
      </c>
      <c r="H31" s="58">
        <v>4590407.6399999997</v>
      </c>
      <c r="I31" s="58">
        <v>-2735492.0075000031</v>
      </c>
      <c r="J31" s="41"/>
      <c r="K31" s="58">
        <f t="shared" si="0"/>
        <v>0</v>
      </c>
      <c r="L31" s="58">
        <f t="shared" si="1"/>
        <v>0</v>
      </c>
    </row>
    <row r="32" spans="1:12" s="35" customFormat="1" ht="15" customHeight="1" x14ac:dyDescent="0.35">
      <c r="A32" s="7">
        <v>1935</v>
      </c>
      <c r="B32" s="8" t="s">
        <v>8</v>
      </c>
      <c r="C32" s="9">
        <v>53.99</v>
      </c>
      <c r="D32" s="9">
        <v>-53.51</v>
      </c>
      <c r="E32" s="36"/>
      <c r="F32" s="56">
        <v>1935</v>
      </c>
      <c r="G32" s="57" t="s">
        <v>8</v>
      </c>
      <c r="H32" s="58">
        <v>53.99</v>
      </c>
      <c r="I32" s="58">
        <v>-53.51</v>
      </c>
      <c r="J32" s="41"/>
      <c r="K32" s="58">
        <f t="shared" si="0"/>
        <v>0</v>
      </c>
      <c r="L32" s="58">
        <f t="shared" si="1"/>
        <v>0</v>
      </c>
    </row>
    <row r="33" spans="1:12" ht="15" customHeight="1" x14ac:dyDescent="0.35">
      <c r="A33" s="7">
        <v>1940</v>
      </c>
      <c r="B33" s="8" t="s">
        <v>63</v>
      </c>
      <c r="C33" s="9">
        <v>1052534.6299999999</v>
      </c>
      <c r="D33" s="9">
        <v>-701641.24236507947</v>
      </c>
      <c r="E33" s="26"/>
      <c r="F33" s="56">
        <v>1940</v>
      </c>
      <c r="G33" s="57" t="s">
        <v>63</v>
      </c>
      <c r="H33" s="58">
        <v>1052534.6299999999</v>
      </c>
      <c r="I33" s="58">
        <v>-701641.24236507947</v>
      </c>
      <c r="J33" s="41"/>
      <c r="K33" s="58">
        <f t="shared" si="0"/>
        <v>0</v>
      </c>
      <c r="L33" s="58">
        <f t="shared" si="1"/>
        <v>0</v>
      </c>
    </row>
    <row r="34" spans="1:12" ht="15" customHeight="1" x14ac:dyDescent="0.35">
      <c r="A34" s="7">
        <v>1945</v>
      </c>
      <c r="B34" s="8" t="s">
        <v>64</v>
      </c>
      <c r="C34" s="9">
        <v>2974.39</v>
      </c>
      <c r="D34" s="9">
        <v>-2974.2</v>
      </c>
      <c r="E34" s="26"/>
      <c r="F34" s="56">
        <v>1945</v>
      </c>
      <c r="G34" s="57" t="s">
        <v>64</v>
      </c>
      <c r="H34" s="58">
        <v>2974.39</v>
      </c>
      <c r="I34" s="58">
        <v>-2974.2</v>
      </c>
      <c r="J34" s="41"/>
      <c r="K34" s="58">
        <f t="shared" si="0"/>
        <v>0</v>
      </c>
      <c r="L34" s="58">
        <f t="shared" si="1"/>
        <v>0</v>
      </c>
    </row>
    <row r="35" spans="1:12" ht="15" customHeight="1" x14ac:dyDescent="0.35">
      <c r="A35" s="7">
        <v>1950</v>
      </c>
      <c r="B35" s="8" t="s">
        <v>24</v>
      </c>
      <c r="C35" s="9">
        <v>0</v>
      </c>
      <c r="D35" s="9">
        <v>0</v>
      </c>
      <c r="E35" s="26"/>
      <c r="F35" s="56">
        <v>1950</v>
      </c>
      <c r="G35" s="57" t="s">
        <v>24</v>
      </c>
      <c r="H35" s="58">
        <v>0</v>
      </c>
      <c r="I35" s="58">
        <v>0</v>
      </c>
      <c r="J35" s="41"/>
      <c r="K35" s="58">
        <f t="shared" si="0"/>
        <v>0</v>
      </c>
      <c r="L35" s="58">
        <f t="shared" si="1"/>
        <v>0</v>
      </c>
    </row>
    <row r="36" spans="1:12" ht="15" customHeight="1" x14ac:dyDescent="0.35">
      <c r="A36" s="7">
        <v>1955</v>
      </c>
      <c r="B36" s="8" t="s">
        <v>25</v>
      </c>
      <c r="C36" s="9">
        <v>0</v>
      </c>
      <c r="D36" s="9">
        <v>0</v>
      </c>
      <c r="E36" s="26"/>
      <c r="F36" s="56">
        <v>1955</v>
      </c>
      <c r="G36" s="57" t="s">
        <v>25</v>
      </c>
      <c r="H36" s="58">
        <v>0</v>
      </c>
      <c r="I36" s="58">
        <v>0</v>
      </c>
      <c r="J36" s="41"/>
      <c r="K36" s="58">
        <f t="shared" si="0"/>
        <v>0</v>
      </c>
      <c r="L36" s="58">
        <f t="shared" si="1"/>
        <v>0</v>
      </c>
    </row>
    <row r="37" spans="1:12" ht="15" customHeight="1" x14ac:dyDescent="0.35">
      <c r="A37" s="7">
        <v>1960</v>
      </c>
      <c r="B37" s="8" t="s">
        <v>65</v>
      </c>
      <c r="C37" s="9">
        <v>977198.70000000019</v>
      </c>
      <c r="D37" s="9">
        <v>-501810.633658682</v>
      </c>
      <c r="E37" s="26"/>
      <c r="F37" s="56">
        <v>1960</v>
      </c>
      <c r="G37" s="57" t="s">
        <v>65</v>
      </c>
      <c r="H37" s="58">
        <v>977198.70000000019</v>
      </c>
      <c r="I37" s="58">
        <v>-501810.633658682</v>
      </c>
      <c r="J37" s="41"/>
      <c r="K37" s="58">
        <f t="shared" si="0"/>
        <v>0</v>
      </c>
      <c r="L37" s="58">
        <f t="shared" si="1"/>
        <v>0</v>
      </c>
    </row>
    <row r="38" spans="1:12" ht="15" customHeight="1" x14ac:dyDescent="0.35">
      <c r="A38" s="7">
        <v>1970</v>
      </c>
      <c r="B38" s="8" t="s">
        <v>66</v>
      </c>
      <c r="C38" s="9">
        <v>136371.49</v>
      </c>
      <c r="D38" s="9">
        <v>-95341.42802510169</v>
      </c>
      <c r="E38" s="26"/>
      <c r="F38" s="56">
        <v>1970</v>
      </c>
      <c r="G38" s="57" t="s">
        <v>66</v>
      </c>
      <c r="H38" s="58">
        <v>136371.49</v>
      </c>
      <c r="I38" s="58">
        <v>-95341.42802510169</v>
      </c>
      <c r="J38" s="41"/>
      <c r="K38" s="58">
        <f t="shared" si="0"/>
        <v>0</v>
      </c>
      <c r="L38" s="58">
        <f t="shared" si="1"/>
        <v>0</v>
      </c>
    </row>
    <row r="39" spans="1:12" ht="15" customHeight="1" x14ac:dyDescent="0.35">
      <c r="A39" s="7">
        <v>1975</v>
      </c>
      <c r="B39" s="8" t="s">
        <v>67</v>
      </c>
      <c r="C39" s="9">
        <v>0</v>
      </c>
      <c r="D39" s="9">
        <v>0</v>
      </c>
      <c r="E39" s="26"/>
      <c r="F39" s="56">
        <v>1975</v>
      </c>
      <c r="G39" s="57" t="s">
        <v>67</v>
      </c>
      <c r="H39" s="58">
        <v>0</v>
      </c>
      <c r="I39" s="58">
        <v>0</v>
      </c>
      <c r="J39" s="41"/>
      <c r="K39" s="58">
        <f t="shared" si="0"/>
        <v>0</v>
      </c>
      <c r="L39" s="58">
        <f t="shared" si="1"/>
        <v>0</v>
      </c>
    </row>
    <row r="40" spans="1:12" ht="15" customHeight="1" x14ac:dyDescent="0.35">
      <c r="A40" s="7">
        <v>1980</v>
      </c>
      <c r="B40" s="8" t="s">
        <v>68</v>
      </c>
      <c r="C40" s="9">
        <v>3321991.96</v>
      </c>
      <c r="D40" s="9">
        <v>-1658633.3443333372</v>
      </c>
      <c r="E40" s="26"/>
      <c r="F40" s="56">
        <v>1980</v>
      </c>
      <c r="G40" s="57" t="s">
        <v>68</v>
      </c>
      <c r="H40" s="58">
        <v>3321991.96</v>
      </c>
      <c r="I40" s="58">
        <v>-1658633.3443333372</v>
      </c>
      <c r="J40" s="41"/>
      <c r="K40" s="58">
        <f t="shared" si="0"/>
        <v>0</v>
      </c>
      <c r="L40" s="58">
        <f t="shared" si="1"/>
        <v>0</v>
      </c>
    </row>
    <row r="41" spans="1:12" ht="15" customHeight="1" x14ac:dyDescent="0.35">
      <c r="A41" s="7">
        <v>1985</v>
      </c>
      <c r="B41" s="8" t="s">
        <v>69</v>
      </c>
      <c r="C41" s="9">
        <v>6555.22</v>
      </c>
      <c r="D41" s="9">
        <v>-6554.98</v>
      </c>
      <c r="E41" s="26"/>
      <c r="F41" s="56">
        <v>1985</v>
      </c>
      <c r="G41" s="57" t="s">
        <v>69</v>
      </c>
      <c r="H41" s="58">
        <v>6555.22</v>
      </c>
      <c r="I41" s="58">
        <v>-6554.98</v>
      </c>
      <c r="J41" s="41"/>
      <c r="K41" s="58">
        <f t="shared" si="0"/>
        <v>0</v>
      </c>
      <c r="L41" s="58">
        <f t="shared" si="1"/>
        <v>0</v>
      </c>
    </row>
    <row r="42" spans="1:12" ht="15" customHeight="1" x14ac:dyDescent="0.35">
      <c r="A42" s="7">
        <v>1990</v>
      </c>
      <c r="B42" s="12" t="s">
        <v>70</v>
      </c>
      <c r="C42" s="9">
        <v>0</v>
      </c>
      <c r="D42" s="9">
        <v>0</v>
      </c>
      <c r="E42" s="26"/>
      <c r="F42" s="56">
        <v>1990</v>
      </c>
      <c r="G42" s="64" t="s">
        <v>70</v>
      </c>
      <c r="H42" s="58">
        <v>0</v>
      </c>
      <c r="I42" s="58">
        <v>0</v>
      </c>
      <c r="J42" s="41"/>
      <c r="K42" s="58">
        <f t="shared" si="0"/>
        <v>0</v>
      </c>
      <c r="L42" s="58">
        <f t="shared" si="1"/>
        <v>0</v>
      </c>
    </row>
    <row r="43" spans="1:12" ht="15" customHeight="1" x14ac:dyDescent="0.35">
      <c r="A43" s="7">
        <v>1995</v>
      </c>
      <c r="B43" s="8" t="s">
        <v>71</v>
      </c>
      <c r="C43" s="9">
        <v>-25539471.899999999</v>
      </c>
      <c r="D43" s="9">
        <v>5861158.5467927298</v>
      </c>
      <c r="E43" s="26"/>
      <c r="F43" s="56">
        <v>1995</v>
      </c>
      <c r="G43" s="57" t="s">
        <v>71</v>
      </c>
      <c r="H43" s="58">
        <v>-25539471.899999999</v>
      </c>
      <c r="I43" s="58">
        <v>5861158.5467927298</v>
      </c>
      <c r="J43" s="41"/>
      <c r="K43" s="58">
        <f t="shared" si="0"/>
        <v>0</v>
      </c>
      <c r="L43" s="58">
        <f t="shared" si="1"/>
        <v>0</v>
      </c>
    </row>
    <row r="44" spans="1:12" ht="15" customHeight="1" x14ac:dyDescent="0.35">
      <c r="A44" s="7" t="s">
        <v>96</v>
      </c>
      <c r="B44" s="8" t="s">
        <v>97</v>
      </c>
      <c r="C44" s="9">
        <v>0</v>
      </c>
      <c r="D44" s="9">
        <v>0</v>
      </c>
      <c r="E44" s="26"/>
      <c r="F44" s="65" t="s">
        <v>96</v>
      </c>
      <c r="G44" s="89" t="s">
        <v>97</v>
      </c>
      <c r="H44" s="58">
        <v>0</v>
      </c>
      <c r="I44" s="58">
        <v>0</v>
      </c>
      <c r="J44" s="41"/>
      <c r="K44" s="58">
        <f t="shared" si="0"/>
        <v>0</v>
      </c>
      <c r="L44" s="58">
        <f t="shared" si="1"/>
        <v>0</v>
      </c>
    </row>
    <row r="45" spans="1:12" ht="15" customHeight="1" x14ac:dyDescent="0.35">
      <c r="A45" s="7">
        <v>2440</v>
      </c>
      <c r="B45" s="8" t="s">
        <v>72</v>
      </c>
      <c r="C45" s="9">
        <v>-31280336.210000001</v>
      </c>
      <c r="D45" s="9">
        <v>4007769.2500000005</v>
      </c>
      <c r="E45" s="26"/>
      <c r="F45" s="56">
        <v>2440</v>
      </c>
      <c r="G45" s="57" t="s">
        <v>110</v>
      </c>
      <c r="H45" s="58">
        <v>-31280336.210000001</v>
      </c>
      <c r="I45" s="58">
        <v>4007769.2500000005</v>
      </c>
      <c r="J45" s="41"/>
      <c r="K45" s="58">
        <f t="shared" si="0"/>
        <v>0</v>
      </c>
      <c r="L45" s="58">
        <f t="shared" si="1"/>
        <v>0</v>
      </c>
    </row>
    <row r="46" spans="1:12" ht="15" customHeight="1" x14ac:dyDescent="0.35">
      <c r="A46" s="7" t="s">
        <v>84</v>
      </c>
      <c r="B46" s="8" t="s">
        <v>85</v>
      </c>
      <c r="C46" s="9">
        <v>0</v>
      </c>
      <c r="D46" s="9">
        <v>0</v>
      </c>
      <c r="E46" s="26"/>
      <c r="F46" s="65" t="s">
        <v>84</v>
      </c>
      <c r="G46" s="70" t="s">
        <v>90</v>
      </c>
      <c r="H46" s="58">
        <v>0</v>
      </c>
      <c r="I46" s="58">
        <v>0</v>
      </c>
      <c r="J46" s="41"/>
      <c r="K46" s="58">
        <f t="shared" si="0"/>
        <v>0</v>
      </c>
      <c r="L46" s="58">
        <f t="shared" si="1"/>
        <v>0</v>
      </c>
    </row>
    <row r="47" spans="1:12" ht="15" customHeight="1" x14ac:dyDescent="0.35">
      <c r="A47" s="7">
        <v>2005</v>
      </c>
      <c r="B47" s="8" t="s">
        <v>73</v>
      </c>
      <c r="C47" s="9">
        <v>0</v>
      </c>
      <c r="D47" s="9">
        <v>0</v>
      </c>
      <c r="E47" s="26"/>
      <c r="F47" s="65">
        <v>2005</v>
      </c>
      <c r="G47" s="66" t="s">
        <v>111</v>
      </c>
      <c r="H47" s="58">
        <v>0</v>
      </c>
      <c r="I47" s="58">
        <v>0</v>
      </c>
      <c r="J47" s="41"/>
      <c r="K47" s="58">
        <f t="shared" si="0"/>
        <v>0</v>
      </c>
      <c r="L47" s="58">
        <f t="shared" si="1"/>
        <v>0</v>
      </c>
    </row>
    <row r="48" spans="1:12" ht="15" customHeight="1" x14ac:dyDescent="0.35">
      <c r="A48" s="7">
        <v>2040</v>
      </c>
      <c r="B48" s="8" t="s">
        <v>31</v>
      </c>
      <c r="C48" s="9"/>
      <c r="D48" s="9"/>
      <c r="E48" s="26"/>
      <c r="F48" s="65">
        <v>2040</v>
      </c>
      <c r="G48" s="66" t="s">
        <v>31</v>
      </c>
      <c r="H48" s="58">
        <v>0</v>
      </c>
      <c r="I48" s="58">
        <v>0</v>
      </c>
      <c r="J48" s="41"/>
      <c r="K48" s="58">
        <f t="shared" si="0"/>
        <v>0</v>
      </c>
      <c r="L48" s="58">
        <f t="shared" si="1"/>
        <v>0</v>
      </c>
    </row>
    <row r="49" spans="1:14" ht="15" customHeight="1" x14ac:dyDescent="0.35">
      <c r="A49" s="7">
        <v>2050</v>
      </c>
      <c r="B49" s="8" t="s">
        <v>26</v>
      </c>
      <c r="C49" s="9"/>
      <c r="D49" s="9"/>
      <c r="E49" s="26"/>
      <c r="F49" s="65">
        <v>2050</v>
      </c>
      <c r="G49" s="66" t="s">
        <v>26</v>
      </c>
      <c r="H49" s="58">
        <v>0</v>
      </c>
      <c r="I49" s="58">
        <v>0</v>
      </c>
      <c r="J49" s="41"/>
      <c r="K49" s="58">
        <f t="shared" si="0"/>
        <v>0</v>
      </c>
      <c r="L49" s="58">
        <f t="shared" si="1"/>
        <v>0</v>
      </c>
    </row>
    <row r="50" spans="1:14" ht="15" customHeight="1" x14ac:dyDescent="0.35">
      <c r="A50" s="7">
        <v>2075</v>
      </c>
      <c r="B50" s="8" t="s">
        <v>87</v>
      </c>
      <c r="C50" s="9">
        <v>1541997.72</v>
      </c>
      <c r="D50" s="9">
        <v>-1350958.0437499997</v>
      </c>
      <c r="E50" s="26"/>
      <c r="F50" s="65">
        <v>2075</v>
      </c>
      <c r="G50" s="66" t="s">
        <v>87</v>
      </c>
      <c r="H50" s="58">
        <v>1541997.72</v>
      </c>
      <c r="I50" s="58">
        <v>-1350958.0437499997</v>
      </c>
      <c r="J50" s="41"/>
      <c r="K50" s="58">
        <f t="shared" si="0"/>
        <v>0</v>
      </c>
      <c r="L50" s="58">
        <f t="shared" si="1"/>
        <v>0</v>
      </c>
    </row>
    <row r="51" spans="1:14" s="35" customFormat="1" ht="15" customHeight="1" x14ac:dyDescent="0.35">
      <c r="A51" s="13">
        <v>2055</v>
      </c>
      <c r="B51" s="8" t="s">
        <v>74</v>
      </c>
      <c r="C51" s="9">
        <v>4903822.1120850043</v>
      </c>
      <c r="D51" s="9">
        <v>0</v>
      </c>
      <c r="E51" s="36"/>
      <c r="F51" s="65">
        <v>2055</v>
      </c>
      <c r="G51" s="66" t="s">
        <v>74</v>
      </c>
      <c r="H51" s="58">
        <v>4903822.1120850043</v>
      </c>
      <c r="I51" s="58"/>
      <c r="J51" s="41"/>
      <c r="K51" s="58">
        <f t="shared" si="0"/>
        <v>0</v>
      </c>
      <c r="L51" s="58">
        <f t="shared" si="1"/>
        <v>0</v>
      </c>
      <c r="M51" s="2"/>
    </row>
    <row r="52" spans="1:14" ht="15" customHeight="1" x14ac:dyDescent="0.35">
      <c r="A52" s="13" t="s">
        <v>91</v>
      </c>
      <c r="B52" s="8" t="s">
        <v>92</v>
      </c>
      <c r="C52" s="9">
        <v>0</v>
      </c>
      <c r="D52" s="9">
        <v>0</v>
      </c>
      <c r="E52" s="26"/>
      <c r="F52" s="65" t="s">
        <v>91</v>
      </c>
      <c r="G52" s="66" t="s">
        <v>92</v>
      </c>
      <c r="H52" s="58">
        <v>0</v>
      </c>
      <c r="I52" s="58"/>
      <c r="J52" s="41"/>
      <c r="K52" s="58">
        <f t="shared" si="0"/>
        <v>0</v>
      </c>
      <c r="L52" s="58">
        <f t="shared" si="1"/>
        <v>0</v>
      </c>
    </row>
    <row r="53" spans="1:14" ht="15" customHeight="1" x14ac:dyDescent="0.3">
      <c r="A53" s="13"/>
      <c r="B53" s="14" t="s">
        <v>75</v>
      </c>
      <c r="C53" s="33">
        <f>SUM(C9:C52)</f>
        <v>199620829.0191924</v>
      </c>
      <c r="D53" s="33">
        <f>SUM(D9:D52)</f>
        <v>-54690399.818014249</v>
      </c>
      <c r="E53" s="26"/>
      <c r="F53" s="65"/>
      <c r="G53" s="67" t="s">
        <v>75</v>
      </c>
      <c r="H53" s="33">
        <f>SUM(H9:H52)</f>
        <v>199620829.0191924</v>
      </c>
      <c r="I53" s="33">
        <f>SUM(I9:I47)</f>
        <v>-53339441.774264246</v>
      </c>
      <c r="J53" s="41"/>
      <c r="K53" s="33">
        <f>SUM(K9:K52)</f>
        <v>0</v>
      </c>
      <c r="L53" s="33">
        <f>SUM(L9:L47)</f>
        <v>0</v>
      </c>
    </row>
    <row r="54" spans="1:14" ht="15" customHeight="1" x14ac:dyDescent="0.35">
      <c r="A54" s="7" t="s">
        <v>98</v>
      </c>
      <c r="B54" s="8" t="s">
        <v>94</v>
      </c>
      <c r="C54" s="9">
        <v>0</v>
      </c>
      <c r="D54" s="9"/>
      <c r="E54" s="26"/>
      <c r="F54" s="65" t="s">
        <v>98</v>
      </c>
      <c r="G54" s="57" t="s">
        <v>100</v>
      </c>
      <c r="H54" s="58">
        <v>0</v>
      </c>
      <c r="I54" s="58">
        <v>0</v>
      </c>
      <c r="J54" s="41"/>
      <c r="K54" s="58">
        <f t="shared" ref="K54:K61" si="2">C54-H54</f>
        <v>0</v>
      </c>
      <c r="L54" s="58">
        <f t="shared" si="1"/>
        <v>0</v>
      </c>
    </row>
    <row r="55" spans="1:14" ht="15" customHeight="1" x14ac:dyDescent="0.35">
      <c r="A55" s="13">
        <v>2075</v>
      </c>
      <c r="B55" s="32" t="s">
        <v>95</v>
      </c>
      <c r="C55" s="9">
        <v>-1541997.72</v>
      </c>
      <c r="D55" s="9">
        <v>1350958.0437499997</v>
      </c>
      <c r="E55" s="26"/>
      <c r="F55" s="65">
        <v>2075</v>
      </c>
      <c r="G55" s="70" t="s">
        <v>101</v>
      </c>
      <c r="H55" s="58">
        <v>-1541997.72</v>
      </c>
      <c r="I55" s="58">
        <v>1350958.0437499997</v>
      </c>
      <c r="J55" s="41"/>
      <c r="K55" s="58">
        <f t="shared" si="2"/>
        <v>0</v>
      </c>
      <c r="L55" s="58">
        <f t="shared" si="1"/>
        <v>0</v>
      </c>
    </row>
    <row r="56" spans="1:14" ht="15" customHeight="1" x14ac:dyDescent="0.35">
      <c r="A56" s="13">
        <v>1865</v>
      </c>
      <c r="B56" s="32" t="s">
        <v>88</v>
      </c>
      <c r="C56" s="9">
        <v>0</v>
      </c>
      <c r="D56" s="9">
        <v>0</v>
      </c>
      <c r="E56" s="26"/>
      <c r="F56" s="65">
        <v>1865</v>
      </c>
      <c r="G56" s="70" t="s">
        <v>88</v>
      </c>
      <c r="H56" s="58">
        <v>0</v>
      </c>
      <c r="I56" s="58">
        <v>0</v>
      </c>
      <c r="J56" s="41"/>
      <c r="K56" s="58">
        <f t="shared" si="2"/>
        <v>0</v>
      </c>
      <c r="L56" s="58">
        <f t="shared" si="1"/>
        <v>0</v>
      </c>
    </row>
    <row r="57" spans="1:14" ht="15" customHeight="1" x14ac:dyDescent="0.35">
      <c r="A57" s="13">
        <v>1875</v>
      </c>
      <c r="B57" s="32" t="s">
        <v>89</v>
      </c>
      <c r="C57" s="9">
        <v>0</v>
      </c>
      <c r="D57" s="9">
        <v>0</v>
      </c>
      <c r="E57" s="26"/>
      <c r="F57" s="65">
        <v>1875</v>
      </c>
      <c r="G57" s="70" t="s">
        <v>89</v>
      </c>
      <c r="H57" s="58">
        <v>0</v>
      </c>
      <c r="I57" s="58">
        <v>0</v>
      </c>
      <c r="J57" s="41"/>
      <c r="K57" s="58">
        <f t="shared" si="2"/>
        <v>0</v>
      </c>
      <c r="L57" s="58">
        <f t="shared" si="1"/>
        <v>0</v>
      </c>
    </row>
    <row r="58" spans="1:14" ht="15" customHeight="1" x14ac:dyDescent="0.35">
      <c r="A58" s="13" t="s">
        <v>96</v>
      </c>
      <c r="B58" s="32" t="s">
        <v>97</v>
      </c>
      <c r="C58" s="9">
        <v>0</v>
      </c>
      <c r="D58" s="9">
        <v>0</v>
      </c>
      <c r="E58" s="26"/>
      <c r="F58" s="65" t="s">
        <v>96</v>
      </c>
      <c r="G58" s="70" t="s">
        <v>97</v>
      </c>
      <c r="H58" s="58">
        <v>0</v>
      </c>
      <c r="I58" s="58">
        <v>0</v>
      </c>
      <c r="J58" s="41"/>
      <c r="K58" s="58">
        <f t="shared" si="2"/>
        <v>0</v>
      </c>
      <c r="L58" s="58">
        <f t="shared" si="1"/>
        <v>0</v>
      </c>
    </row>
    <row r="59" spans="1:14" ht="15" customHeight="1" x14ac:dyDescent="0.35">
      <c r="A59" s="13" t="s">
        <v>84</v>
      </c>
      <c r="B59" s="32" t="s">
        <v>90</v>
      </c>
      <c r="C59" s="9">
        <v>0</v>
      </c>
      <c r="D59" s="9">
        <v>0</v>
      </c>
      <c r="E59" s="26"/>
      <c r="F59" s="65" t="s">
        <v>84</v>
      </c>
      <c r="G59" s="70" t="s">
        <v>90</v>
      </c>
      <c r="H59" s="58">
        <v>0</v>
      </c>
      <c r="I59" s="58">
        <v>0</v>
      </c>
      <c r="J59" s="41"/>
      <c r="K59" s="58">
        <f t="shared" si="2"/>
        <v>0</v>
      </c>
      <c r="L59" s="58">
        <f t="shared" si="1"/>
        <v>0</v>
      </c>
    </row>
    <row r="60" spans="1:14" ht="15" customHeight="1" x14ac:dyDescent="0.35">
      <c r="A60" s="13">
        <v>2055</v>
      </c>
      <c r="B60" s="20" t="s">
        <v>74</v>
      </c>
      <c r="C60" s="9">
        <v>-4903822.1120850043</v>
      </c>
      <c r="D60" s="9">
        <v>0</v>
      </c>
      <c r="E60" s="26"/>
      <c r="F60" s="65">
        <v>2055</v>
      </c>
      <c r="G60" s="66" t="s">
        <v>74</v>
      </c>
      <c r="H60" s="58">
        <v>-4903822.1120850043</v>
      </c>
      <c r="I60" s="58"/>
      <c r="J60" s="41"/>
      <c r="K60" s="58">
        <f t="shared" si="2"/>
        <v>0</v>
      </c>
      <c r="L60" s="58">
        <f t="shared" si="1"/>
        <v>0</v>
      </c>
    </row>
    <row r="61" spans="1:14" ht="15" customHeight="1" x14ac:dyDescent="0.35">
      <c r="A61" s="13" t="s">
        <v>91</v>
      </c>
      <c r="B61" s="20" t="s">
        <v>92</v>
      </c>
      <c r="C61" s="9">
        <v>0</v>
      </c>
      <c r="D61" s="9">
        <v>0</v>
      </c>
      <c r="E61" s="26"/>
      <c r="F61" s="65" t="s">
        <v>91</v>
      </c>
      <c r="G61" s="66" t="s">
        <v>92</v>
      </c>
      <c r="H61" s="58">
        <v>0</v>
      </c>
      <c r="I61" s="58"/>
      <c r="J61" s="41"/>
      <c r="K61" s="58">
        <f t="shared" si="2"/>
        <v>0</v>
      </c>
      <c r="L61" s="58">
        <f t="shared" si="1"/>
        <v>0</v>
      </c>
    </row>
    <row r="62" spans="1:14" ht="15" customHeight="1" x14ac:dyDescent="0.3">
      <c r="A62" s="13"/>
      <c r="B62" s="17" t="s">
        <v>76</v>
      </c>
      <c r="C62" s="15">
        <f>SUM(C53:C61)</f>
        <v>193175009.18710738</v>
      </c>
      <c r="D62" s="15">
        <f t="shared" ref="D62" si="3">SUM(D53:D61)</f>
        <v>-53339441.774264246</v>
      </c>
      <c r="E62" s="26"/>
      <c r="F62" s="65"/>
      <c r="G62" s="67" t="s">
        <v>103</v>
      </c>
      <c r="H62" s="15">
        <f>SUM(H53:H61)</f>
        <v>193175009.18710738</v>
      </c>
      <c r="I62" s="15">
        <f>SUM(I60:I60)</f>
        <v>0</v>
      </c>
      <c r="J62" s="41"/>
      <c r="K62" s="15">
        <f>SUM(K53:K61)</f>
        <v>0</v>
      </c>
      <c r="L62" s="15">
        <f>SUM(L60:L60)</f>
        <v>0</v>
      </c>
    </row>
    <row r="63" spans="1:14" ht="15" customHeight="1" x14ac:dyDescent="0.3">
      <c r="A63" s="13"/>
      <c r="B63" s="74" t="s">
        <v>77</v>
      </c>
      <c r="C63" s="75"/>
      <c r="D63" s="30"/>
      <c r="E63" s="27"/>
      <c r="F63" s="65"/>
      <c r="G63" s="77" t="s">
        <v>112</v>
      </c>
      <c r="H63" s="78"/>
      <c r="I63" s="71"/>
      <c r="J63" s="41"/>
      <c r="K63" s="78"/>
      <c r="L63" s="78"/>
    </row>
    <row r="64" spans="1:14" ht="15" customHeight="1" x14ac:dyDescent="0.2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</row>
    <row r="65" spans="1:14" ht="15" customHeight="1" x14ac:dyDescent="0.2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</row>
    <row r="66" spans="1:14" x14ac:dyDescent="0.25">
      <c r="A66" s="2"/>
    </row>
    <row r="67" spans="1:14" x14ac:dyDescent="0.25">
      <c r="A67" s="2"/>
    </row>
    <row r="68" spans="1:14" x14ac:dyDescent="0.25">
      <c r="A68" s="2"/>
    </row>
    <row r="69" spans="1:14" x14ac:dyDescent="0.2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</row>
    <row r="70" spans="1:14" x14ac:dyDescent="0.25">
      <c r="A70" s="2"/>
    </row>
    <row r="71" spans="1:14" x14ac:dyDescent="0.25">
      <c r="A71" s="2"/>
    </row>
    <row r="72" spans="1:14" x14ac:dyDescent="0.25">
      <c r="F72" s="40"/>
      <c r="G72" s="41"/>
      <c r="H72" s="41"/>
      <c r="I72" s="41"/>
      <c r="J72" s="41"/>
    </row>
    <row r="73" spans="1:14" x14ac:dyDescent="0.25">
      <c r="C73" s="19"/>
      <c r="D73" s="19"/>
      <c r="E73" s="19"/>
      <c r="J73" s="41"/>
    </row>
    <row r="74" spans="1:14" x14ac:dyDescent="0.25">
      <c r="C74" s="19"/>
      <c r="D74" s="19"/>
      <c r="E74" s="19"/>
    </row>
    <row r="75" spans="1:14" x14ac:dyDescent="0.25">
      <c r="C75" s="24"/>
    </row>
    <row r="78" spans="1:14" x14ac:dyDescent="0.25">
      <c r="A78" s="2"/>
    </row>
  </sheetData>
  <autoFilter ref="A7:G65" xr:uid="{CA86123C-EE45-4242-9550-9B4C0AE73476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D737B-1A40-4377-AD2A-3D846A5CE19B}">
  <dimension ref="A1:L79"/>
  <sheetViews>
    <sheetView topLeftCell="A28" zoomScale="85" zoomScaleNormal="85" workbookViewId="0">
      <selection activeCell="D45" sqref="D45"/>
    </sheetView>
  </sheetViews>
  <sheetFormatPr defaultColWidth="9" defaultRowHeight="12.5" x14ac:dyDescent="0.25"/>
  <cols>
    <col min="1" max="1" width="11.36328125" style="1" customWidth="1"/>
    <col min="2" max="2" width="39.453125" style="2" customWidth="1"/>
    <col min="3" max="3" width="19.54296875" style="2" bestFit="1" customWidth="1"/>
    <col min="4" max="4" width="23.54296875" style="2" bestFit="1" customWidth="1"/>
    <col min="5" max="5" width="7.54296875" style="2" customWidth="1"/>
    <col min="6" max="6" width="9" style="2"/>
    <col min="7" max="7" width="42.90625" style="2" customWidth="1"/>
    <col min="8" max="8" width="14.90625" style="2" bestFit="1" customWidth="1"/>
    <col min="9" max="9" width="18.54296875" style="2" customWidth="1"/>
    <col min="10" max="10" width="11.453125" style="2" customWidth="1"/>
    <col min="11" max="11" width="15.6328125" style="2" bestFit="1" customWidth="1"/>
    <col min="12" max="12" width="16.6328125" style="2" bestFit="1" customWidth="1"/>
    <col min="13" max="16384" width="9" style="2"/>
  </cols>
  <sheetData>
    <row r="1" spans="1:12" customFormat="1" ht="14.5" x14ac:dyDescent="0.35">
      <c r="A1" s="161" t="s">
        <v>45</v>
      </c>
      <c r="B1" s="2"/>
      <c r="C1" s="2"/>
      <c r="D1" s="2"/>
      <c r="E1" s="2"/>
    </row>
    <row r="2" spans="1:12" customFormat="1" ht="14.5" x14ac:dyDescent="0.35">
      <c r="A2" s="162"/>
      <c r="B2" s="83"/>
      <c r="C2" s="18"/>
      <c r="D2" s="18"/>
      <c r="E2" s="2"/>
    </row>
    <row r="3" spans="1:12" x14ac:dyDescent="0.25">
      <c r="A3" s="2"/>
    </row>
    <row r="4" spans="1:12" ht="13" x14ac:dyDescent="0.3">
      <c r="A4" s="163"/>
      <c r="F4" s="79" t="s">
        <v>105</v>
      </c>
    </row>
    <row r="5" spans="1:12" ht="13" x14ac:dyDescent="0.3">
      <c r="A5" s="90" t="s">
        <v>310</v>
      </c>
      <c r="F5" s="80" t="s">
        <v>119</v>
      </c>
      <c r="K5" s="90" t="s">
        <v>106</v>
      </c>
      <c r="L5" s="41"/>
    </row>
    <row r="6" spans="1:12" ht="13" x14ac:dyDescent="0.3">
      <c r="C6" s="84" t="s">
        <v>44</v>
      </c>
      <c r="D6" s="84" t="s">
        <v>46</v>
      </c>
      <c r="F6" s="90" t="s">
        <v>309</v>
      </c>
      <c r="K6" s="47" t="s">
        <v>44</v>
      </c>
      <c r="L6" s="48"/>
    </row>
    <row r="7" spans="1:12" ht="54" x14ac:dyDescent="0.3">
      <c r="A7" s="25" t="s">
        <v>47</v>
      </c>
      <c r="B7" s="14" t="s">
        <v>48</v>
      </c>
      <c r="C7" s="25" t="s">
        <v>108</v>
      </c>
      <c r="D7" s="25" t="s">
        <v>108</v>
      </c>
      <c r="F7" s="49" t="s">
        <v>47</v>
      </c>
      <c r="G7" s="50" t="s">
        <v>48</v>
      </c>
      <c r="H7" s="25" t="s">
        <v>108</v>
      </c>
      <c r="I7" s="25" t="s">
        <v>108</v>
      </c>
      <c r="K7" s="51" t="s">
        <v>120</v>
      </c>
      <c r="L7" s="51" t="s">
        <v>122</v>
      </c>
    </row>
    <row r="8" spans="1:12" ht="14.5" x14ac:dyDescent="0.35">
      <c r="A8" s="7">
        <v>1531</v>
      </c>
      <c r="B8" s="8" t="s">
        <v>86</v>
      </c>
      <c r="C8" s="160">
        <f>'Components (WA)'!B144</f>
        <v>0</v>
      </c>
      <c r="D8" s="160">
        <f>'Components (WA)'!C144</f>
        <v>653637.35999999987</v>
      </c>
      <c r="F8" s="56">
        <v>1531</v>
      </c>
      <c r="G8" s="57" t="s">
        <v>86</v>
      </c>
      <c r="H8" s="58">
        <v>0</v>
      </c>
      <c r="I8" s="58">
        <v>653637.35999999987</v>
      </c>
      <c r="J8" s="41"/>
      <c r="K8" s="58">
        <f>C8-H8</f>
        <v>0</v>
      </c>
      <c r="L8" s="58">
        <f>D8-I8</f>
        <v>0</v>
      </c>
    </row>
    <row r="9" spans="1:12" ht="15" customHeight="1" x14ac:dyDescent="0.35">
      <c r="A9" s="7">
        <v>1609</v>
      </c>
      <c r="B9" s="8" t="s">
        <v>32</v>
      </c>
      <c r="C9" s="9">
        <f>'Components (WA)'!B13</f>
        <v>-3177966.19</v>
      </c>
      <c r="D9" s="9">
        <f>'Components (WA)'!C13</f>
        <v>2565168.79</v>
      </c>
      <c r="F9" s="56">
        <v>1609</v>
      </c>
      <c r="G9" s="57" t="s">
        <v>32</v>
      </c>
      <c r="H9" s="58">
        <v>-3177966.1899999827</v>
      </c>
      <c r="I9" s="58">
        <v>2565168.7800000031</v>
      </c>
      <c r="J9" s="41"/>
      <c r="K9" s="58">
        <f t="shared" ref="K9:L53" si="0">C9-H9</f>
        <v>-1.7229467630386353E-8</v>
      </c>
      <c r="L9" s="58">
        <f t="shared" si="0"/>
        <v>9.9999969825148582E-3</v>
      </c>
    </row>
    <row r="10" spans="1:12" ht="23.15" customHeight="1" x14ac:dyDescent="0.35">
      <c r="A10" s="7">
        <v>1611</v>
      </c>
      <c r="B10" s="8" t="s">
        <v>54</v>
      </c>
      <c r="C10" s="9">
        <f>'Components (WA)'!B17</f>
        <v>3177966.19</v>
      </c>
      <c r="D10" s="9">
        <f>'Components (WA)'!C17</f>
        <v>-2579194.7400000067</v>
      </c>
      <c r="F10" s="56">
        <v>1611</v>
      </c>
      <c r="G10" s="57" t="s">
        <v>54</v>
      </c>
      <c r="H10" s="58">
        <v>3177966.1899999976</v>
      </c>
      <c r="I10" s="58">
        <v>-2579194.7400000067</v>
      </c>
      <c r="J10" s="41"/>
      <c r="K10" s="58">
        <f t="shared" si="0"/>
        <v>0</v>
      </c>
      <c r="L10" s="58">
        <f t="shared" si="0"/>
        <v>0</v>
      </c>
    </row>
    <row r="11" spans="1:12" ht="15" customHeight="1" x14ac:dyDescent="0.35">
      <c r="A11" s="7">
        <v>1612</v>
      </c>
      <c r="B11" s="8" t="s">
        <v>55</v>
      </c>
      <c r="C11" s="9">
        <v>0</v>
      </c>
      <c r="D11" s="9">
        <v>0</v>
      </c>
      <c r="E11" s="26"/>
      <c r="F11" s="56">
        <v>1612</v>
      </c>
      <c r="G11" s="57" t="s">
        <v>55</v>
      </c>
      <c r="H11" s="58">
        <v>0</v>
      </c>
      <c r="I11" s="58">
        <v>0</v>
      </c>
      <c r="J11" s="41"/>
      <c r="K11" s="58">
        <f t="shared" si="0"/>
        <v>0</v>
      </c>
      <c r="L11" s="58">
        <f t="shared" si="0"/>
        <v>0</v>
      </c>
    </row>
    <row r="12" spans="1:12" ht="15" customHeight="1" x14ac:dyDescent="0.35">
      <c r="A12" s="7">
        <v>1805</v>
      </c>
      <c r="B12" s="8" t="s">
        <v>9</v>
      </c>
      <c r="C12" s="9">
        <v>0</v>
      </c>
      <c r="D12" s="9">
        <v>0</v>
      </c>
      <c r="E12" s="26"/>
      <c r="F12" s="56">
        <v>1805</v>
      </c>
      <c r="G12" s="57" t="s">
        <v>9</v>
      </c>
      <c r="H12" s="58">
        <v>0</v>
      </c>
      <c r="I12" s="58">
        <v>0</v>
      </c>
      <c r="J12" s="41"/>
      <c r="K12" s="58">
        <f t="shared" si="0"/>
        <v>0</v>
      </c>
      <c r="L12" s="58">
        <f t="shared" si="0"/>
        <v>0</v>
      </c>
    </row>
    <row r="13" spans="1:12" ht="15" customHeight="1" x14ac:dyDescent="0.35">
      <c r="A13" s="7">
        <v>1808</v>
      </c>
      <c r="B13" s="8" t="s">
        <v>42</v>
      </c>
      <c r="C13" s="9">
        <f>'Components (WA)'!B26</f>
        <v>-51291696.780000001</v>
      </c>
      <c r="D13" s="9">
        <f>'Components (WA)'!C26</f>
        <v>10308494.710000008</v>
      </c>
      <c r="E13" s="26"/>
      <c r="F13" s="56">
        <v>1808</v>
      </c>
      <c r="G13" s="57" t="s">
        <v>42</v>
      </c>
      <c r="H13" s="58">
        <v>-51291696.569999985</v>
      </c>
      <c r="I13" s="58">
        <v>10308494.710000001</v>
      </c>
      <c r="J13" s="41"/>
      <c r="K13" s="58">
        <f t="shared" si="0"/>
        <v>-0.21000001579523087</v>
      </c>
      <c r="L13" s="58">
        <f t="shared" si="0"/>
        <v>0</v>
      </c>
    </row>
    <row r="14" spans="1:12" ht="15" customHeight="1" x14ac:dyDescent="0.35">
      <c r="A14" s="7">
        <v>1810</v>
      </c>
      <c r="B14" s="8" t="s">
        <v>7</v>
      </c>
      <c r="C14" s="9">
        <f>'Components (WA)'!B32</f>
        <v>-10620682</v>
      </c>
      <c r="D14" s="9">
        <f>'Components (WA)'!C32</f>
        <v>0</v>
      </c>
      <c r="E14" s="26"/>
      <c r="F14" s="56">
        <v>1810</v>
      </c>
      <c r="G14" s="57" t="s">
        <v>7</v>
      </c>
      <c r="H14" s="58">
        <v>-10620682.01</v>
      </c>
      <c r="I14" s="58">
        <v>0</v>
      </c>
      <c r="J14" s="41"/>
      <c r="K14" s="58">
        <f t="shared" si="0"/>
        <v>9.9999997764825821E-3</v>
      </c>
      <c r="L14" s="58">
        <f t="shared" si="0"/>
        <v>0</v>
      </c>
    </row>
    <row r="15" spans="1:12" ht="15" customHeight="1" x14ac:dyDescent="0.35">
      <c r="A15" s="7">
        <v>1815</v>
      </c>
      <c r="B15" s="8" t="s">
        <v>56</v>
      </c>
      <c r="C15" s="9">
        <f>'Components (WA)'!B37</f>
        <v>-32442834.110000007</v>
      </c>
      <c r="D15" s="9">
        <f>'Components (WA)'!C37</f>
        <v>8228941.650000006</v>
      </c>
      <c r="E15" s="26"/>
      <c r="F15" s="56">
        <v>1815</v>
      </c>
      <c r="G15" s="57" t="s">
        <v>56</v>
      </c>
      <c r="H15" s="58">
        <v>-32442834.110000014</v>
      </c>
      <c r="I15" s="58">
        <v>8228941.650000006</v>
      </c>
      <c r="J15" s="41"/>
      <c r="K15" s="58">
        <f t="shared" si="0"/>
        <v>0</v>
      </c>
      <c r="L15" s="58">
        <f t="shared" si="0"/>
        <v>0</v>
      </c>
    </row>
    <row r="16" spans="1:12" ht="15" customHeight="1" x14ac:dyDescent="0.35">
      <c r="A16" s="7">
        <v>1820</v>
      </c>
      <c r="B16" s="8" t="s">
        <v>57</v>
      </c>
      <c r="C16" s="9">
        <f>'Components (WA)'!B44</f>
        <v>2180998.1199999908</v>
      </c>
      <c r="D16" s="9">
        <f>'Components (WA)'!C44</f>
        <v>-740825.32000000216</v>
      </c>
      <c r="E16" s="26"/>
      <c r="F16" s="56">
        <v>1820</v>
      </c>
      <c r="G16" s="57" t="s">
        <v>57</v>
      </c>
      <c r="H16" s="58">
        <v>2180997.9499999583</v>
      </c>
      <c r="I16" s="58">
        <v>-740825.3200000003</v>
      </c>
      <c r="J16" s="41"/>
      <c r="K16" s="58">
        <f t="shared" si="0"/>
        <v>0.17000003252178431</v>
      </c>
      <c r="L16" s="58">
        <f t="shared" si="0"/>
        <v>-1.862645149230957E-9</v>
      </c>
    </row>
    <row r="17" spans="1:12" s="35" customFormat="1" ht="15" customHeight="1" x14ac:dyDescent="0.35">
      <c r="A17" s="56">
        <v>1825</v>
      </c>
      <c r="B17" s="57" t="s">
        <v>102</v>
      </c>
      <c r="C17" s="9">
        <v>0</v>
      </c>
      <c r="D17" s="9">
        <v>0</v>
      </c>
      <c r="E17" s="36"/>
      <c r="F17" s="85">
        <v>1825</v>
      </c>
      <c r="G17" s="86" t="s">
        <v>102</v>
      </c>
      <c r="H17" s="87">
        <v>0</v>
      </c>
      <c r="I17" s="87">
        <v>0</v>
      </c>
      <c r="J17" s="41"/>
      <c r="K17" s="58">
        <f t="shared" si="0"/>
        <v>0</v>
      </c>
      <c r="L17" s="58">
        <f t="shared" si="0"/>
        <v>0</v>
      </c>
    </row>
    <row r="18" spans="1:12" ht="15" customHeight="1" x14ac:dyDescent="0.35">
      <c r="A18" s="7">
        <v>1830</v>
      </c>
      <c r="B18" s="8" t="s">
        <v>1</v>
      </c>
      <c r="C18" s="9">
        <f>'Components (WA)'!B51</f>
        <v>-129080174.64553189</v>
      </c>
      <c r="D18" s="9">
        <f>'Components (WA)'!C51</f>
        <v>18941762.199999735</v>
      </c>
      <c r="E18" s="26"/>
      <c r="F18" s="56">
        <v>1830</v>
      </c>
      <c r="G18" s="57" t="s">
        <v>1</v>
      </c>
      <c r="H18" s="58">
        <v>-129080174.41999507</v>
      </c>
      <c r="I18" s="58">
        <v>18941762.199999735</v>
      </c>
      <c r="J18" s="41"/>
      <c r="K18" s="58">
        <f t="shared" si="0"/>
        <v>-0.22553682327270508</v>
      </c>
      <c r="L18" s="58">
        <f t="shared" si="0"/>
        <v>0</v>
      </c>
    </row>
    <row r="19" spans="1:12" ht="15" customHeight="1" x14ac:dyDescent="0.35">
      <c r="A19" s="7">
        <v>1835</v>
      </c>
      <c r="B19" s="8" t="s">
        <v>58</v>
      </c>
      <c r="C19" s="9">
        <f>'Components (WA)'!B58</f>
        <v>25985244.018587686</v>
      </c>
      <c r="D19" s="9">
        <f>'Components (WA)'!C58</f>
        <v>-908214.60999997705</v>
      </c>
      <c r="E19" s="26"/>
      <c r="F19" s="56">
        <v>1835</v>
      </c>
      <c r="G19" s="57" t="s">
        <v>58</v>
      </c>
      <c r="H19" s="58">
        <v>25985243.57858777</v>
      </c>
      <c r="I19" s="58">
        <v>-908214.60999997705</v>
      </c>
      <c r="J19" s="88"/>
      <c r="K19" s="58">
        <f t="shared" si="0"/>
        <v>0.43999991565942764</v>
      </c>
      <c r="L19" s="58">
        <f t="shared" si="0"/>
        <v>0</v>
      </c>
    </row>
    <row r="20" spans="1:12" ht="15" customHeight="1" x14ac:dyDescent="0.35">
      <c r="A20" s="7">
        <v>1840</v>
      </c>
      <c r="B20" s="8" t="s">
        <v>27</v>
      </c>
      <c r="C20" s="9">
        <f>'Components (WA)'!B61</f>
        <v>-33638921.495111488</v>
      </c>
      <c r="D20" s="9">
        <f>'Components (WA)'!C61</f>
        <v>9938306.330000028</v>
      </c>
      <c r="E20" s="26"/>
      <c r="F20" s="56">
        <v>1840</v>
      </c>
      <c r="G20" s="57" t="s">
        <v>27</v>
      </c>
      <c r="H20" s="58">
        <v>-33638921.495111465</v>
      </c>
      <c r="I20" s="58">
        <v>9938306.330000028</v>
      </c>
      <c r="J20" s="41"/>
      <c r="K20" s="58">
        <f t="shared" si="0"/>
        <v>0</v>
      </c>
      <c r="L20" s="58">
        <f t="shared" si="0"/>
        <v>0</v>
      </c>
    </row>
    <row r="21" spans="1:12" ht="15" customHeight="1" x14ac:dyDescent="0.35">
      <c r="A21" s="7">
        <v>1845</v>
      </c>
      <c r="B21" s="8" t="s">
        <v>59</v>
      </c>
      <c r="C21" s="9">
        <f>'Components (WA)'!B77</f>
        <v>-2800848.990066356</v>
      </c>
      <c r="D21" s="9">
        <f>'Components (WA)'!C77</f>
        <v>-7861881.8985089371</v>
      </c>
      <c r="E21" s="26"/>
      <c r="F21" s="56">
        <v>1845</v>
      </c>
      <c r="G21" s="57" t="s">
        <v>59</v>
      </c>
      <c r="H21" s="58">
        <v>-2800848.9900661707</v>
      </c>
      <c r="I21" s="58">
        <v>-7861881.9009286463</v>
      </c>
      <c r="J21" s="41"/>
      <c r="K21" s="58">
        <f t="shared" si="0"/>
        <v>-1.8533319234848022E-7</v>
      </c>
      <c r="L21" s="58">
        <f t="shared" si="0"/>
        <v>2.4197092279791832E-3</v>
      </c>
    </row>
    <row r="22" spans="1:12" ht="15" customHeight="1" x14ac:dyDescent="0.35">
      <c r="A22" s="7">
        <v>1850</v>
      </c>
      <c r="B22" s="8" t="s">
        <v>28</v>
      </c>
      <c r="C22" s="9">
        <f>'Components (WA)'!B83</f>
        <v>-46717949.490000002</v>
      </c>
      <c r="D22" s="9">
        <f>'Components (WA)'!C83</f>
        <v>16750500.839999989</v>
      </c>
      <c r="E22" s="26"/>
      <c r="F22" s="56">
        <v>1850</v>
      </c>
      <c r="G22" s="57" t="s">
        <v>28</v>
      </c>
      <c r="H22" s="58">
        <v>-46717949.49000001</v>
      </c>
      <c r="I22" s="58">
        <v>16750500.839999989</v>
      </c>
      <c r="J22" s="41"/>
      <c r="K22" s="58">
        <f t="shared" si="0"/>
        <v>0</v>
      </c>
      <c r="L22" s="58">
        <f t="shared" si="0"/>
        <v>0</v>
      </c>
    </row>
    <row r="23" spans="1:12" ht="15" customHeight="1" x14ac:dyDescent="0.35">
      <c r="A23" s="7">
        <v>1855</v>
      </c>
      <c r="B23" s="8" t="s">
        <v>60</v>
      </c>
      <c r="C23" s="9">
        <f>'Components (WA)'!B91</f>
        <v>-19152345.451152891</v>
      </c>
      <c r="D23" s="9">
        <f>'Components (WA)'!C91</f>
        <v>20434074.429999996</v>
      </c>
      <c r="E23" s="26"/>
      <c r="F23" s="56">
        <v>1855</v>
      </c>
      <c r="G23" s="57" t="s">
        <v>60</v>
      </c>
      <c r="H23" s="58">
        <v>-19152345.850000009</v>
      </c>
      <c r="I23" s="58">
        <v>20434074.429999992</v>
      </c>
      <c r="J23" s="41"/>
      <c r="K23" s="58">
        <f t="shared" si="0"/>
        <v>0.39884711802005768</v>
      </c>
      <c r="L23" s="58">
        <f t="shared" si="0"/>
        <v>0</v>
      </c>
    </row>
    <row r="24" spans="1:12" ht="15" customHeight="1" x14ac:dyDescent="0.35">
      <c r="A24" s="7">
        <v>1860</v>
      </c>
      <c r="B24" s="8" t="s">
        <v>4</v>
      </c>
      <c r="C24" s="9">
        <f>'Components (WA)'!B102</f>
        <v>-2387752.8699999945</v>
      </c>
      <c r="D24" s="9">
        <f>'Components (WA)'!C102</f>
        <v>698726.29000044218</v>
      </c>
      <c r="E24" s="26"/>
      <c r="F24" s="56">
        <v>1860</v>
      </c>
      <c r="G24" s="57" t="s">
        <v>4</v>
      </c>
      <c r="H24" s="58">
        <v>-2387752.869999975</v>
      </c>
      <c r="I24" s="58">
        <v>698726.29000044242</v>
      </c>
      <c r="J24" s="41"/>
      <c r="K24" s="58">
        <f t="shared" si="0"/>
        <v>-1.9557774066925049E-8</v>
      </c>
      <c r="L24" s="58">
        <f t="shared" si="0"/>
        <v>0</v>
      </c>
    </row>
    <row r="25" spans="1:12" ht="15" customHeight="1" x14ac:dyDescent="0.35">
      <c r="A25" s="7">
        <v>1865</v>
      </c>
      <c r="B25" s="8" t="s">
        <v>82</v>
      </c>
      <c r="C25" s="9"/>
      <c r="D25" s="9"/>
      <c r="E25" s="26"/>
      <c r="F25" s="7">
        <v>1865</v>
      </c>
      <c r="G25" s="8" t="s">
        <v>82</v>
      </c>
      <c r="H25" s="58"/>
      <c r="I25" s="63"/>
      <c r="J25" s="41"/>
      <c r="K25" s="58">
        <f t="shared" si="0"/>
        <v>0</v>
      </c>
      <c r="L25" s="58">
        <f t="shared" si="0"/>
        <v>0</v>
      </c>
    </row>
    <row r="26" spans="1:12" s="35" customFormat="1" ht="15" customHeight="1" x14ac:dyDescent="0.35">
      <c r="A26" s="7">
        <v>1875</v>
      </c>
      <c r="B26" s="8" t="s">
        <v>83</v>
      </c>
      <c r="C26" s="9">
        <f>'Components (WA)'!B107</f>
        <v>-1026989.4999999998</v>
      </c>
      <c r="D26" s="9">
        <f>'Components (WA)'!C107</f>
        <v>310349.07000000007</v>
      </c>
      <c r="E26" s="36"/>
      <c r="F26" s="56">
        <v>1875</v>
      </c>
      <c r="G26" s="57" t="s">
        <v>83</v>
      </c>
      <c r="H26" s="58">
        <v>-1026989.5</v>
      </c>
      <c r="I26" s="58">
        <v>310348.92000000004</v>
      </c>
      <c r="J26" s="41"/>
      <c r="K26" s="58">
        <f t="shared" si="0"/>
        <v>0</v>
      </c>
      <c r="L26" s="58">
        <f t="shared" si="0"/>
        <v>0.15000000002328306</v>
      </c>
    </row>
    <row r="27" spans="1:12" ht="15" customHeight="1" x14ac:dyDescent="0.35">
      <c r="A27" s="7">
        <v>1905</v>
      </c>
      <c r="B27" s="8" t="s">
        <v>9</v>
      </c>
      <c r="C27" s="9">
        <v>0</v>
      </c>
      <c r="D27" s="9">
        <v>0</v>
      </c>
      <c r="E27" s="26"/>
      <c r="F27" s="56">
        <v>1905</v>
      </c>
      <c r="G27" s="57" t="s">
        <v>9</v>
      </c>
      <c r="H27" s="58">
        <v>0</v>
      </c>
      <c r="I27" s="58">
        <v>0</v>
      </c>
      <c r="J27" s="41"/>
      <c r="K27" s="58">
        <f t="shared" si="0"/>
        <v>0</v>
      </c>
      <c r="L27" s="58">
        <f t="shared" si="0"/>
        <v>0</v>
      </c>
    </row>
    <row r="28" spans="1:12" ht="15" customHeight="1" x14ac:dyDescent="0.35">
      <c r="A28" s="7">
        <v>1908</v>
      </c>
      <c r="B28" s="8" t="s">
        <v>61</v>
      </c>
      <c r="C28" s="9">
        <f>'Components (WA)'!B116</f>
        <v>59226939.589999959</v>
      </c>
      <c r="D28" s="9">
        <f>'Components (WA)'!C116</f>
        <v>-11700577.170000002</v>
      </c>
      <c r="E28" s="26"/>
      <c r="F28" s="56">
        <v>1908</v>
      </c>
      <c r="G28" s="57" t="s">
        <v>61</v>
      </c>
      <c r="H28" s="58">
        <v>59226939.589999974</v>
      </c>
      <c r="I28" s="58">
        <v>-11700577.170000002</v>
      </c>
      <c r="J28" s="41"/>
      <c r="K28" s="58">
        <f t="shared" si="0"/>
        <v>0</v>
      </c>
      <c r="L28" s="58">
        <f t="shared" si="0"/>
        <v>0</v>
      </c>
    </row>
    <row r="29" spans="1:12" ht="15" customHeight="1" x14ac:dyDescent="0.35">
      <c r="A29" s="7">
        <v>1910</v>
      </c>
      <c r="B29" s="8" t="s">
        <v>7</v>
      </c>
      <c r="C29" s="9">
        <v>0</v>
      </c>
      <c r="D29" s="9">
        <v>0</v>
      </c>
      <c r="E29" s="26"/>
      <c r="F29" s="56">
        <v>1910</v>
      </c>
      <c r="G29" s="57" t="s">
        <v>7</v>
      </c>
      <c r="H29" s="58">
        <v>0</v>
      </c>
      <c r="I29" s="58">
        <v>0</v>
      </c>
      <c r="J29" s="41"/>
      <c r="K29" s="58">
        <f t="shared" si="0"/>
        <v>0</v>
      </c>
      <c r="L29" s="58">
        <f t="shared" si="0"/>
        <v>0</v>
      </c>
    </row>
    <row r="30" spans="1:12" ht="15" customHeight="1" x14ac:dyDescent="0.35">
      <c r="A30" s="7">
        <v>1915</v>
      </c>
      <c r="B30" s="8" t="s">
        <v>62</v>
      </c>
      <c r="C30" s="9">
        <f>'Components (WA)'!B120</f>
        <v>0</v>
      </c>
      <c r="D30" s="9">
        <f>'Components (WA)'!C120</f>
        <v>381912.08000000007</v>
      </c>
      <c r="E30" s="26"/>
      <c r="F30" s="56">
        <v>1915</v>
      </c>
      <c r="G30" s="57" t="s">
        <v>62</v>
      </c>
      <c r="H30" s="58">
        <v>0</v>
      </c>
      <c r="I30" s="58">
        <v>381912.08000000007</v>
      </c>
      <c r="J30" s="41"/>
      <c r="K30" s="58">
        <f t="shared" si="0"/>
        <v>0</v>
      </c>
      <c r="L30" s="58">
        <f t="shared" si="0"/>
        <v>0</v>
      </c>
    </row>
    <row r="31" spans="1:12" ht="15" customHeight="1" x14ac:dyDescent="0.35">
      <c r="A31" s="7">
        <v>1920</v>
      </c>
      <c r="B31" s="8" t="s">
        <v>29</v>
      </c>
      <c r="C31" s="9">
        <f>'Components (WA)'!B124</f>
        <v>0</v>
      </c>
      <c r="D31" s="9">
        <f>'Components (WA)'!C124</f>
        <v>75750.210000004605</v>
      </c>
      <c r="E31" s="26"/>
      <c r="F31" s="56">
        <v>1920</v>
      </c>
      <c r="G31" s="57" t="s">
        <v>29</v>
      </c>
      <c r="H31" s="58">
        <v>0</v>
      </c>
      <c r="I31" s="58">
        <v>75750.210000004619</v>
      </c>
      <c r="J31" s="41"/>
      <c r="K31" s="58">
        <f t="shared" si="0"/>
        <v>0</v>
      </c>
      <c r="L31" s="58">
        <f t="shared" si="0"/>
        <v>0</v>
      </c>
    </row>
    <row r="32" spans="1:12" ht="15" customHeight="1" x14ac:dyDescent="0.35">
      <c r="A32" s="7">
        <v>1930</v>
      </c>
      <c r="B32" s="8" t="s">
        <v>30</v>
      </c>
      <c r="C32" s="9">
        <f>'Components (WA)'!B128</f>
        <v>0</v>
      </c>
      <c r="D32" s="9">
        <f>'Components (WA)'!C128</f>
        <v>87846.269999995828</v>
      </c>
      <c r="E32" s="26"/>
      <c r="F32" s="56">
        <v>1930</v>
      </c>
      <c r="G32" s="57" t="s">
        <v>30</v>
      </c>
      <c r="H32" s="58">
        <v>0</v>
      </c>
      <c r="I32" s="58">
        <v>87846.269999995828</v>
      </c>
      <c r="J32" s="41"/>
      <c r="K32" s="58">
        <f t="shared" si="0"/>
        <v>0</v>
      </c>
      <c r="L32" s="58">
        <f t="shared" si="0"/>
        <v>0</v>
      </c>
    </row>
    <row r="33" spans="1:12" s="35" customFormat="1" ht="15" customHeight="1" x14ac:dyDescent="0.35">
      <c r="A33" s="7">
        <v>1935</v>
      </c>
      <c r="B33" s="8" t="s">
        <v>8</v>
      </c>
      <c r="C33" s="9">
        <v>0</v>
      </c>
      <c r="D33" s="9">
        <v>0</v>
      </c>
      <c r="E33" s="36"/>
      <c r="F33" s="56">
        <v>1935</v>
      </c>
      <c r="G33" s="57" t="s">
        <v>8</v>
      </c>
      <c r="H33" s="58">
        <v>0</v>
      </c>
      <c r="I33" s="58">
        <v>0</v>
      </c>
      <c r="J33" s="41"/>
      <c r="K33" s="58">
        <f t="shared" si="0"/>
        <v>0</v>
      </c>
      <c r="L33" s="58">
        <f t="shared" si="0"/>
        <v>0</v>
      </c>
    </row>
    <row r="34" spans="1:12" ht="15" customHeight="1" x14ac:dyDescent="0.35">
      <c r="A34" s="7">
        <v>1940</v>
      </c>
      <c r="B34" s="8" t="s">
        <v>63</v>
      </c>
      <c r="C34" s="9">
        <f>'Components (WA)'!B132</f>
        <v>0</v>
      </c>
      <c r="D34" s="9">
        <f>'Components (WA)'!C132</f>
        <v>191946.76999999903</v>
      </c>
      <c r="E34" s="26"/>
      <c r="F34" s="56">
        <v>1940</v>
      </c>
      <c r="G34" s="57" t="s">
        <v>63</v>
      </c>
      <c r="H34" s="58">
        <v>0</v>
      </c>
      <c r="I34" s="58">
        <v>191946.76999999862</v>
      </c>
      <c r="J34" s="41"/>
      <c r="K34" s="58">
        <f t="shared" si="0"/>
        <v>0</v>
      </c>
      <c r="L34" s="58">
        <f t="shared" si="0"/>
        <v>4.0745362639427185E-10</v>
      </c>
    </row>
    <row r="35" spans="1:12" ht="15" customHeight="1" x14ac:dyDescent="0.35">
      <c r="A35" s="7">
        <v>1945</v>
      </c>
      <c r="B35" s="8" t="s">
        <v>64</v>
      </c>
      <c r="C35" s="9"/>
      <c r="D35" s="9"/>
      <c r="E35" s="26"/>
      <c r="F35" s="56">
        <v>1945</v>
      </c>
      <c r="G35" s="57" t="s">
        <v>64</v>
      </c>
      <c r="H35" s="58">
        <v>0</v>
      </c>
      <c r="I35" s="58">
        <v>0</v>
      </c>
      <c r="J35" s="41"/>
      <c r="K35" s="58">
        <f t="shared" si="0"/>
        <v>0</v>
      </c>
      <c r="L35" s="58">
        <f t="shared" si="0"/>
        <v>0</v>
      </c>
    </row>
    <row r="36" spans="1:12" ht="15" customHeight="1" x14ac:dyDescent="0.35">
      <c r="A36" s="7">
        <v>1950</v>
      </c>
      <c r="B36" s="8" t="s">
        <v>24</v>
      </c>
      <c r="C36" s="9">
        <v>0</v>
      </c>
      <c r="D36" s="9">
        <v>0</v>
      </c>
      <c r="E36" s="26"/>
      <c r="F36" s="56">
        <v>1950</v>
      </c>
      <c r="G36" s="57" t="s">
        <v>24</v>
      </c>
      <c r="H36" s="58">
        <v>0</v>
      </c>
      <c r="I36" s="58">
        <v>0</v>
      </c>
      <c r="J36" s="41"/>
      <c r="K36" s="58">
        <f t="shared" si="0"/>
        <v>0</v>
      </c>
      <c r="L36" s="58">
        <f t="shared" si="0"/>
        <v>0</v>
      </c>
    </row>
    <row r="37" spans="1:12" ht="15" customHeight="1" x14ac:dyDescent="0.35">
      <c r="A37" s="7">
        <v>1955</v>
      </c>
      <c r="B37" s="8" t="s">
        <v>25</v>
      </c>
      <c r="C37" s="9">
        <v>0</v>
      </c>
      <c r="D37" s="9">
        <v>0</v>
      </c>
      <c r="E37" s="26"/>
      <c r="F37" s="56">
        <v>1955</v>
      </c>
      <c r="G37" s="57" t="s">
        <v>25</v>
      </c>
      <c r="H37" s="58">
        <v>0</v>
      </c>
      <c r="I37" s="58">
        <v>0</v>
      </c>
      <c r="J37" s="41"/>
      <c r="K37" s="58">
        <f t="shared" si="0"/>
        <v>0</v>
      </c>
      <c r="L37" s="58">
        <f t="shared" si="0"/>
        <v>0</v>
      </c>
    </row>
    <row r="38" spans="1:12" ht="15" customHeight="1" x14ac:dyDescent="0.35">
      <c r="A38" s="7">
        <v>1960</v>
      </c>
      <c r="B38" s="8" t="s">
        <v>65</v>
      </c>
      <c r="C38" s="9">
        <f>'Components (WA)'!B137</f>
        <v>-246757.61</v>
      </c>
      <c r="D38" s="9">
        <f>'Components (WA)'!C137</f>
        <v>9714.0400000000009</v>
      </c>
      <c r="E38" s="26"/>
      <c r="F38" s="56">
        <v>1960</v>
      </c>
      <c r="G38" s="57" t="s">
        <v>65</v>
      </c>
      <c r="H38" s="58">
        <v>-246757.6099999994</v>
      </c>
      <c r="I38" s="58">
        <v>9714.039999999979</v>
      </c>
      <c r="J38" s="41"/>
      <c r="K38" s="58">
        <f t="shared" si="0"/>
        <v>-5.8207660913467407E-10</v>
      </c>
      <c r="L38" s="58">
        <f t="shared" si="0"/>
        <v>2.1827872842550278E-11</v>
      </c>
    </row>
    <row r="39" spans="1:12" ht="15" customHeight="1" x14ac:dyDescent="0.35">
      <c r="A39" s="7">
        <v>1970</v>
      </c>
      <c r="B39" s="8" t="s">
        <v>66</v>
      </c>
      <c r="C39" s="9">
        <v>0</v>
      </c>
      <c r="D39" s="9">
        <v>0</v>
      </c>
      <c r="E39" s="26"/>
      <c r="F39" s="56">
        <v>1970</v>
      </c>
      <c r="G39" s="57" t="s">
        <v>66</v>
      </c>
      <c r="H39" s="58">
        <v>0</v>
      </c>
      <c r="I39" s="58">
        <v>0</v>
      </c>
      <c r="J39" s="41"/>
      <c r="K39" s="58">
        <f t="shared" si="0"/>
        <v>0</v>
      </c>
      <c r="L39" s="58">
        <f t="shared" si="0"/>
        <v>0</v>
      </c>
    </row>
    <row r="40" spans="1:12" ht="15" customHeight="1" x14ac:dyDescent="0.35">
      <c r="A40" s="7">
        <v>1975</v>
      </c>
      <c r="B40" s="8" t="s">
        <v>67</v>
      </c>
      <c r="C40" s="9">
        <v>0</v>
      </c>
      <c r="D40" s="9">
        <v>0</v>
      </c>
      <c r="E40" s="26"/>
      <c r="F40" s="56">
        <v>1975</v>
      </c>
      <c r="G40" s="57" t="s">
        <v>67</v>
      </c>
      <c r="H40" s="58">
        <v>0</v>
      </c>
      <c r="I40" s="58">
        <v>0</v>
      </c>
      <c r="J40" s="41"/>
      <c r="K40" s="58">
        <f t="shared" si="0"/>
        <v>0</v>
      </c>
      <c r="L40" s="58">
        <f t="shared" si="0"/>
        <v>0</v>
      </c>
    </row>
    <row r="41" spans="1:12" ht="15" customHeight="1" x14ac:dyDescent="0.35">
      <c r="A41" s="7">
        <v>1980</v>
      </c>
      <c r="B41" s="8" t="s">
        <v>68</v>
      </c>
      <c r="C41" s="9">
        <f>'Components (WA)'!B141</f>
        <v>0</v>
      </c>
      <c r="D41" s="9">
        <f>'Components (WA)'!C141</f>
        <v>-82365.129999997094</v>
      </c>
      <c r="E41" s="26"/>
      <c r="F41" s="56">
        <v>1980</v>
      </c>
      <c r="G41" s="57" t="s">
        <v>68</v>
      </c>
      <c r="H41" s="58">
        <v>0</v>
      </c>
      <c r="I41" s="58">
        <v>-82365.129999997094</v>
      </c>
      <c r="J41" s="41"/>
      <c r="K41" s="58">
        <f t="shared" si="0"/>
        <v>0</v>
      </c>
      <c r="L41" s="58">
        <f t="shared" si="0"/>
        <v>0</v>
      </c>
    </row>
    <row r="42" spans="1:12" ht="15" customHeight="1" x14ac:dyDescent="0.35">
      <c r="A42" s="7">
        <v>1985</v>
      </c>
      <c r="B42" s="8" t="s">
        <v>69</v>
      </c>
      <c r="C42" s="9">
        <v>0</v>
      </c>
      <c r="D42" s="9">
        <v>0</v>
      </c>
      <c r="E42" s="26"/>
      <c r="F42" s="56">
        <v>1985</v>
      </c>
      <c r="G42" s="57" t="s">
        <v>69</v>
      </c>
      <c r="H42" s="58">
        <v>0</v>
      </c>
      <c r="I42" s="58">
        <v>0</v>
      </c>
      <c r="J42" s="41"/>
      <c r="K42" s="58">
        <f t="shared" si="0"/>
        <v>0</v>
      </c>
      <c r="L42" s="58">
        <f t="shared" si="0"/>
        <v>0</v>
      </c>
    </row>
    <row r="43" spans="1:12" ht="15" customHeight="1" x14ac:dyDescent="0.35">
      <c r="A43" s="7">
        <v>1990</v>
      </c>
      <c r="B43" s="12" t="s">
        <v>70</v>
      </c>
      <c r="C43" s="9">
        <v>0</v>
      </c>
      <c r="D43" s="9">
        <v>0</v>
      </c>
      <c r="E43" s="26"/>
      <c r="F43" s="56">
        <v>1990</v>
      </c>
      <c r="G43" s="64" t="s">
        <v>70</v>
      </c>
      <c r="H43" s="58">
        <v>0</v>
      </c>
      <c r="I43" s="58">
        <v>0</v>
      </c>
      <c r="J43" s="41"/>
      <c r="K43" s="58">
        <f t="shared" si="0"/>
        <v>0</v>
      </c>
      <c r="L43" s="58">
        <f t="shared" si="0"/>
        <v>0</v>
      </c>
    </row>
    <row r="44" spans="1:12" ht="15" customHeight="1" x14ac:dyDescent="0.35">
      <c r="A44" s="7">
        <v>1995</v>
      </c>
      <c r="B44" s="8" t="s">
        <v>71</v>
      </c>
      <c r="C44" s="9">
        <f>'Components (WA)'!B148</f>
        <v>240986781.69999999</v>
      </c>
      <c r="D44" s="9">
        <f>'Components (WA)'!C148</f>
        <v>-65393892.760000005</v>
      </c>
      <c r="E44" s="26"/>
      <c r="F44" s="56">
        <v>1995</v>
      </c>
      <c r="G44" s="57" t="s">
        <v>71</v>
      </c>
      <c r="H44" s="58">
        <v>240986782.64999998</v>
      </c>
      <c r="I44" s="58">
        <v>-65393892.600000001</v>
      </c>
      <c r="J44" s="41"/>
      <c r="K44" s="58">
        <f t="shared" si="0"/>
        <v>-0.94999998807907104</v>
      </c>
      <c r="L44" s="58">
        <f t="shared" si="0"/>
        <v>-0.16000000387430191</v>
      </c>
    </row>
    <row r="45" spans="1:12" ht="15" customHeight="1" x14ac:dyDescent="0.35">
      <c r="A45" s="7" t="s">
        <v>96</v>
      </c>
      <c r="B45" s="8" t="s">
        <v>97</v>
      </c>
      <c r="C45" s="9">
        <f>'Components (WA)'!B149</f>
        <v>1026989.5</v>
      </c>
      <c r="D45" s="9">
        <f>'Components (WA)'!C149</f>
        <v>-310349.26</v>
      </c>
      <c r="E45" s="26"/>
      <c r="F45" s="65" t="s">
        <v>96</v>
      </c>
      <c r="G45" s="89" t="s">
        <v>97</v>
      </c>
      <c r="H45" s="58">
        <v>1026989.5</v>
      </c>
      <c r="I45" s="58">
        <v>-310349</v>
      </c>
      <c r="J45" s="41"/>
      <c r="K45" s="58">
        <f t="shared" si="0"/>
        <v>0</v>
      </c>
      <c r="L45" s="58">
        <f t="shared" si="0"/>
        <v>-0.26000000000931323</v>
      </c>
    </row>
    <row r="46" spans="1:12" ht="15" customHeight="1" x14ac:dyDescent="0.35">
      <c r="A46" s="7">
        <v>2440</v>
      </c>
      <c r="B46" s="8" t="s">
        <v>72</v>
      </c>
      <c r="C46" s="9">
        <f>'Components (WA)'!B147</f>
        <v>0</v>
      </c>
      <c r="D46" s="9">
        <f>'Components (WA)'!C147</f>
        <v>169.84999999403954</v>
      </c>
      <c r="E46" s="26"/>
      <c r="F46" s="56">
        <v>2440</v>
      </c>
      <c r="G46" s="57" t="s">
        <v>110</v>
      </c>
      <c r="H46" s="58">
        <v>0.27999997138977051</v>
      </c>
      <c r="I46" s="58">
        <v>169.84999999403954</v>
      </c>
      <c r="J46" s="41"/>
      <c r="K46" s="58">
        <f t="shared" si="0"/>
        <v>-0.27999997138977051</v>
      </c>
      <c r="L46" s="58">
        <f t="shared" si="0"/>
        <v>0</v>
      </c>
    </row>
    <row r="47" spans="1:12" ht="15" customHeight="1" x14ac:dyDescent="0.35">
      <c r="A47" s="7" t="s">
        <v>84</v>
      </c>
      <c r="B47" s="8" t="s">
        <v>85</v>
      </c>
      <c r="C47" s="9">
        <v>0</v>
      </c>
      <c r="D47" s="9">
        <v>0</v>
      </c>
      <c r="E47" s="26"/>
      <c r="F47" s="65" t="s">
        <v>84</v>
      </c>
      <c r="G47" s="70" t="s">
        <v>90</v>
      </c>
      <c r="H47" s="58">
        <v>0</v>
      </c>
      <c r="I47" s="58">
        <v>0</v>
      </c>
      <c r="J47" s="41"/>
      <c r="K47" s="58">
        <f t="shared" si="0"/>
        <v>0</v>
      </c>
      <c r="L47" s="58">
        <f t="shared" si="0"/>
        <v>0</v>
      </c>
    </row>
    <row r="48" spans="1:12" ht="15" customHeight="1" x14ac:dyDescent="0.35">
      <c r="A48" s="7">
        <v>2005</v>
      </c>
      <c r="B48" s="8" t="s">
        <v>73</v>
      </c>
      <c r="C48" s="9">
        <v>0</v>
      </c>
      <c r="D48" s="9">
        <v>0</v>
      </c>
      <c r="E48" s="26"/>
      <c r="F48" s="65">
        <v>2005</v>
      </c>
      <c r="G48" s="66" t="s">
        <v>111</v>
      </c>
      <c r="H48" s="58">
        <v>0</v>
      </c>
      <c r="I48" s="58">
        <v>0</v>
      </c>
      <c r="J48" s="41"/>
      <c r="K48" s="58">
        <f t="shared" si="0"/>
        <v>0</v>
      </c>
      <c r="L48" s="58">
        <f t="shared" si="0"/>
        <v>0</v>
      </c>
    </row>
    <row r="49" spans="1:12" ht="15" customHeight="1" x14ac:dyDescent="0.35">
      <c r="A49" s="7">
        <v>2040</v>
      </c>
      <c r="B49" s="8" t="s">
        <v>31</v>
      </c>
      <c r="C49" s="9">
        <v>0</v>
      </c>
      <c r="D49" s="9">
        <v>0</v>
      </c>
      <c r="E49" s="26"/>
      <c r="F49" s="65">
        <v>2040</v>
      </c>
      <c r="G49" s="66" t="s">
        <v>31</v>
      </c>
      <c r="H49" s="58">
        <v>-0.26999999955296516</v>
      </c>
      <c r="I49" s="58">
        <v>0</v>
      </c>
      <c r="J49" s="41"/>
      <c r="K49" s="58">
        <f t="shared" si="0"/>
        <v>0.26999999955296516</v>
      </c>
      <c r="L49" s="58">
        <f t="shared" si="0"/>
        <v>0</v>
      </c>
    </row>
    <row r="50" spans="1:12" ht="15" customHeight="1" x14ac:dyDescent="0.35">
      <c r="A50" s="7">
        <v>2050</v>
      </c>
      <c r="B50" s="8" t="s">
        <v>26</v>
      </c>
      <c r="C50" s="9">
        <v>0</v>
      </c>
      <c r="D50" s="9">
        <v>0</v>
      </c>
      <c r="E50" s="26"/>
      <c r="F50" s="65">
        <v>2050</v>
      </c>
      <c r="G50" s="66" t="s">
        <v>26</v>
      </c>
      <c r="H50" s="58">
        <v>0</v>
      </c>
      <c r="I50" s="58">
        <v>0</v>
      </c>
      <c r="J50" s="41"/>
      <c r="K50" s="58">
        <f t="shared" si="0"/>
        <v>0</v>
      </c>
      <c r="L50" s="58">
        <f t="shared" si="0"/>
        <v>0</v>
      </c>
    </row>
    <row r="51" spans="1:12" ht="15" customHeight="1" x14ac:dyDescent="0.35">
      <c r="A51" s="7">
        <v>2075</v>
      </c>
      <c r="B51" s="8" t="s">
        <v>87</v>
      </c>
      <c r="C51" s="9">
        <v>0</v>
      </c>
      <c r="D51" s="9">
        <v>0</v>
      </c>
      <c r="E51" s="26"/>
      <c r="F51" s="65">
        <v>2075</v>
      </c>
      <c r="G51" s="66" t="s">
        <v>87</v>
      </c>
      <c r="H51" s="58">
        <v>0</v>
      </c>
      <c r="I51" s="58">
        <v>0</v>
      </c>
      <c r="J51" s="41"/>
      <c r="K51" s="58">
        <f t="shared" si="0"/>
        <v>0</v>
      </c>
      <c r="L51" s="58">
        <f t="shared" si="0"/>
        <v>0</v>
      </c>
    </row>
    <row r="52" spans="1:12" s="35" customFormat="1" ht="15" customHeight="1" x14ac:dyDescent="0.35">
      <c r="A52" s="13">
        <v>2055</v>
      </c>
      <c r="B52" s="8" t="s">
        <v>74</v>
      </c>
      <c r="C52" s="9">
        <v>0</v>
      </c>
      <c r="D52" s="9">
        <v>0</v>
      </c>
      <c r="E52" s="36"/>
      <c r="F52" s="65">
        <v>2055</v>
      </c>
      <c r="G52" s="66" t="s">
        <v>74</v>
      </c>
      <c r="H52" s="58">
        <v>-1.0000064969062805E-2</v>
      </c>
      <c r="I52" s="58"/>
      <c r="J52" s="41"/>
      <c r="K52" s="58">
        <f t="shared" si="0"/>
        <v>1.0000064969062805E-2</v>
      </c>
      <c r="L52" s="58">
        <f t="shared" si="0"/>
        <v>0</v>
      </c>
    </row>
    <row r="53" spans="1:12" ht="15" customHeight="1" x14ac:dyDescent="0.35">
      <c r="A53" s="13" t="s">
        <v>91</v>
      </c>
      <c r="B53" s="8" t="s">
        <v>92</v>
      </c>
      <c r="C53" s="9">
        <v>0</v>
      </c>
      <c r="D53" s="9">
        <v>0</v>
      </c>
      <c r="E53" s="26"/>
      <c r="F53" s="65" t="s">
        <v>91</v>
      </c>
      <c r="G53" s="66" t="s">
        <v>92</v>
      </c>
      <c r="H53" s="58">
        <v>0</v>
      </c>
      <c r="I53" s="58"/>
      <c r="J53" s="41"/>
      <c r="K53" s="58">
        <f t="shared" si="0"/>
        <v>0</v>
      </c>
      <c r="L53" s="58">
        <f t="shared" si="0"/>
        <v>0</v>
      </c>
    </row>
    <row r="54" spans="1:12" ht="15" customHeight="1" x14ac:dyDescent="0.3">
      <c r="A54" s="13"/>
      <c r="B54" s="14" t="s">
        <v>75</v>
      </c>
      <c r="C54" s="33">
        <f t="shared" ref="C54" si="1">SUM(C9:C53)</f>
        <v>-1.3275027275085449E-2</v>
      </c>
      <c r="D54" s="33">
        <f>SUM(D8:D53)</f>
        <v>1.4912539627403021E-3</v>
      </c>
      <c r="E54" s="26"/>
      <c r="F54" s="65"/>
      <c r="G54" s="67" t="s">
        <v>75</v>
      </c>
      <c r="H54" s="33">
        <f>SUM(H8:H53)</f>
        <v>0.3534148596227169</v>
      </c>
      <c r="I54" s="33">
        <f>SUM(I8:I53)</f>
        <v>0.25907155871391296</v>
      </c>
      <c r="J54" s="41"/>
      <c r="K54" s="33">
        <f t="shared" ref="K54" si="2">SUM(K9:K53)</f>
        <v>-0.36668989073950797</v>
      </c>
      <c r="L54" s="33">
        <f>SUM(L9:L48)</f>
        <v>-0.25758029908320168</v>
      </c>
    </row>
    <row r="55" spans="1:12" ht="15" customHeight="1" x14ac:dyDescent="0.35">
      <c r="A55" s="7" t="s">
        <v>98</v>
      </c>
      <c r="B55" s="8" t="s">
        <v>94</v>
      </c>
      <c r="C55" s="9">
        <f>-C8</f>
        <v>0</v>
      </c>
      <c r="D55" s="9">
        <v>0</v>
      </c>
      <c r="E55" s="26"/>
      <c r="F55" s="65" t="s">
        <v>98</v>
      </c>
      <c r="G55" s="57" t="s">
        <v>100</v>
      </c>
      <c r="H55" s="58">
        <f>-H8</f>
        <v>0</v>
      </c>
      <c r="I55" s="58">
        <v>0</v>
      </c>
      <c r="J55" s="41"/>
      <c r="K55" s="58">
        <f t="shared" ref="K55:K62" si="3">C55-H55</f>
        <v>0</v>
      </c>
      <c r="L55" s="58">
        <f t="shared" ref="L55:L62" si="4">D55-I55</f>
        <v>0</v>
      </c>
    </row>
    <row r="56" spans="1:12" ht="15" customHeight="1" x14ac:dyDescent="0.35">
      <c r="A56" s="13">
        <v>2075</v>
      </c>
      <c r="B56" s="32" t="s">
        <v>95</v>
      </c>
      <c r="C56" s="9">
        <v>0</v>
      </c>
      <c r="D56" s="9">
        <v>0</v>
      </c>
      <c r="E56" s="26"/>
      <c r="F56" s="65">
        <v>2075</v>
      </c>
      <c r="G56" s="70" t="s">
        <v>101</v>
      </c>
      <c r="H56" s="58">
        <f>-H51</f>
        <v>0</v>
      </c>
      <c r="I56" s="58">
        <f>-I51</f>
        <v>0</v>
      </c>
      <c r="J56" s="41"/>
      <c r="K56" s="58">
        <f t="shared" si="3"/>
        <v>0</v>
      </c>
      <c r="L56" s="58">
        <f t="shared" si="4"/>
        <v>0</v>
      </c>
    </row>
    <row r="57" spans="1:12" ht="15" customHeight="1" x14ac:dyDescent="0.35">
      <c r="A57" s="13">
        <v>1865</v>
      </c>
      <c r="B57" s="32" t="s">
        <v>88</v>
      </c>
      <c r="C57" s="9">
        <v>0</v>
      </c>
      <c r="D57" s="9">
        <v>0</v>
      </c>
      <c r="E57" s="26"/>
      <c r="F57" s="65">
        <v>1865</v>
      </c>
      <c r="G57" s="70" t="s">
        <v>88</v>
      </c>
      <c r="H57" s="58">
        <v>0</v>
      </c>
      <c r="I57" s="58">
        <v>0</v>
      </c>
      <c r="J57" s="41"/>
      <c r="K57" s="58">
        <f t="shared" si="3"/>
        <v>0</v>
      </c>
      <c r="L57" s="58">
        <f t="shared" si="4"/>
        <v>0</v>
      </c>
    </row>
    <row r="58" spans="1:12" ht="15" customHeight="1" x14ac:dyDescent="0.35">
      <c r="A58" s="13">
        <v>1875</v>
      </c>
      <c r="B58" s="32" t="s">
        <v>89</v>
      </c>
      <c r="C58" s="9">
        <f>-C26</f>
        <v>1026989.4999999998</v>
      </c>
      <c r="D58" s="9">
        <f>-D26</f>
        <v>-310349.07000000007</v>
      </c>
      <c r="E58" s="26"/>
      <c r="F58" s="65">
        <v>1875</v>
      </c>
      <c r="G58" s="70" t="s">
        <v>89</v>
      </c>
      <c r="H58" s="58">
        <f>-H26</f>
        <v>1026989.5</v>
      </c>
      <c r="I58" s="58">
        <f>-I26</f>
        <v>-310348.92000000004</v>
      </c>
      <c r="J58" s="41"/>
      <c r="K58" s="58">
        <f t="shared" si="3"/>
        <v>0</v>
      </c>
      <c r="L58" s="58">
        <f t="shared" si="4"/>
        <v>-0.15000000002328306</v>
      </c>
    </row>
    <row r="59" spans="1:12" ht="15" customHeight="1" x14ac:dyDescent="0.35">
      <c r="A59" s="13" t="s">
        <v>96</v>
      </c>
      <c r="B59" s="32" t="s">
        <v>97</v>
      </c>
      <c r="C59" s="9">
        <f>-C45</f>
        <v>-1026989.5</v>
      </c>
      <c r="D59" s="9">
        <f>-D45</f>
        <v>310349.26</v>
      </c>
      <c r="E59" s="26"/>
      <c r="F59" s="65" t="s">
        <v>96</v>
      </c>
      <c r="G59" s="70" t="s">
        <v>97</v>
      </c>
      <c r="H59" s="58">
        <f>-H45</f>
        <v>-1026989.5</v>
      </c>
      <c r="I59" s="58">
        <f>-I45</f>
        <v>310349</v>
      </c>
      <c r="J59" s="41"/>
      <c r="K59" s="58">
        <f t="shared" si="3"/>
        <v>0</v>
      </c>
      <c r="L59" s="58">
        <f t="shared" si="4"/>
        <v>0.26000000000931323</v>
      </c>
    </row>
    <row r="60" spans="1:12" ht="15" customHeight="1" x14ac:dyDescent="0.35">
      <c r="A60" s="13" t="s">
        <v>84</v>
      </c>
      <c r="B60" s="32" t="s">
        <v>90</v>
      </c>
      <c r="C60" s="9">
        <f>C47</f>
        <v>0</v>
      </c>
      <c r="D60" s="9">
        <f>D47</f>
        <v>0</v>
      </c>
      <c r="E60" s="26"/>
      <c r="F60" s="65" t="s">
        <v>84</v>
      </c>
      <c r="G60" s="70" t="s">
        <v>90</v>
      </c>
      <c r="H60" s="58">
        <f>-H47</f>
        <v>0</v>
      </c>
      <c r="I60" s="58">
        <f>-I47</f>
        <v>0</v>
      </c>
      <c r="J60" s="41"/>
      <c r="K60" s="58">
        <f t="shared" si="3"/>
        <v>0</v>
      </c>
      <c r="L60" s="58">
        <f t="shared" si="4"/>
        <v>0</v>
      </c>
    </row>
    <row r="61" spans="1:12" ht="15" customHeight="1" x14ac:dyDescent="0.35">
      <c r="A61" s="13">
        <v>2055</v>
      </c>
      <c r="B61" s="20" t="s">
        <v>74</v>
      </c>
      <c r="C61" s="9">
        <v>0</v>
      </c>
      <c r="D61" s="9">
        <v>0</v>
      </c>
      <c r="E61" s="26"/>
      <c r="F61" s="65">
        <v>2055</v>
      </c>
      <c r="G61" s="66" t="s">
        <v>74</v>
      </c>
      <c r="H61" s="58">
        <f>H53</f>
        <v>0</v>
      </c>
      <c r="I61" s="58"/>
      <c r="J61" s="41"/>
      <c r="K61" s="58">
        <f t="shared" si="3"/>
        <v>0</v>
      </c>
      <c r="L61" s="58">
        <f t="shared" si="4"/>
        <v>0</v>
      </c>
    </row>
    <row r="62" spans="1:12" ht="15" customHeight="1" x14ac:dyDescent="0.35">
      <c r="A62" s="13" t="s">
        <v>91</v>
      </c>
      <c r="B62" s="20" t="s">
        <v>92</v>
      </c>
      <c r="C62" s="9">
        <v>0</v>
      </c>
      <c r="D62" s="9">
        <v>0</v>
      </c>
      <c r="E62" s="26"/>
      <c r="F62" s="65" t="s">
        <v>91</v>
      </c>
      <c r="G62" s="66" t="s">
        <v>92</v>
      </c>
      <c r="H62" s="58">
        <v>0</v>
      </c>
      <c r="I62" s="58">
        <v>0</v>
      </c>
      <c r="J62" s="41"/>
      <c r="K62" s="58">
        <f t="shared" si="3"/>
        <v>0</v>
      </c>
      <c r="L62" s="58">
        <f t="shared" si="4"/>
        <v>0</v>
      </c>
    </row>
    <row r="63" spans="1:12" ht="15" customHeight="1" x14ac:dyDescent="0.3">
      <c r="A63" s="13"/>
      <c r="B63" s="17" t="s">
        <v>76</v>
      </c>
      <c r="C63" s="15">
        <f>SUM(C54:C62)</f>
        <v>-1.3275027507916093E-2</v>
      </c>
      <c r="D63" s="15">
        <f>SUM(D54:D62)</f>
        <v>0.19149125390686095</v>
      </c>
      <c r="E63" s="26"/>
      <c r="F63" s="65"/>
      <c r="G63" s="67" t="s">
        <v>103</v>
      </c>
      <c r="H63" s="15">
        <f>SUM(H54:H62)</f>
        <v>0.3534148596227169</v>
      </c>
      <c r="I63" s="15">
        <f>SUM(I61:I61)</f>
        <v>0</v>
      </c>
      <c r="J63" s="41"/>
      <c r="K63" s="15">
        <f>SUM(K54:K62)</f>
        <v>-0.36668989073950797</v>
      </c>
      <c r="L63" s="15">
        <f>SUM(L61:L61)</f>
        <v>0</v>
      </c>
    </row>
    <row r="64" spans="1:12" ht="15" customHeight="1" x14ac:dyDescent="0.3">
      <c r="A64" s="13"/>
      <c r="B64" s="74" t="s">
        <v>77</v>
      </c>
      <c r="C64" s="75"/>
      <c r="D64" s="30"/>
      <c r="E64" s="27"/>
      <c r="F64" s="65"/>
      <c r="G64" s="77" t="s">
        <v>112</v>
      </c>
      <c r="H64" s="78"/>
      <c r="I64" s="71"/>
      <c r="J64" s="41"/>
      <c r="K64" s="78"/>
      <c r="L64" s="78"/>
    </row>
    <row r="65" spans="1:12" ht="15" customHeight="1" x14ac:dyDescent="0.25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</row>
    <row r="66" spans="1:12" ht="15" customHeight="1" x14ac:dyDescent="0.25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</row>
    <row r="67" spans="1:12" x14ac:dyDescent="0.25">
      <c r="A67" s="2"/>
    </row>
    <row r="68" spans="1:12" x14ac:dyDescent="0.25">
      <c r="A68" s="2"/>
    </row>
    <row r="69" spans="1:12" x14ac:dyDescent="0.25">
      <c r="A69" s="2"/>
    </row>
    <row r="70" spans="1:12" x14ac:dyDescent="0.2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</row>
    <row r="71" spans="1:12" x14ac:dyDescent="0.25">
      <c r="A71" s="2"/>
    </row>
    <row r="72" spans="1:12" x14ac:dyDescent="0.25">
      <c r="A72" s="2"/>
    </row>
    <row r="73" spans="1:12" x14ac:dyDescent="0.25">
      <c r="F73" s="40"/>
      <c r="G73" s="41"/>
      <c r="H73" s="41"/>
      <c r="I73" s="41"/>
      <c r="J73" s="41"/>
    </row>
    <row r="74" spans="1:12" x14ac:dyDescent="0.25">
      <c r="C74" s="19"/>
      <c r="D74" s="19"/>
      <c r="E74" s="19"/>
      <c r="J74" s="41"/>
    </row>
    <row r="75" spans="1:12" x14ac:dyDescent="0.25">
      <c r="C75" s="19"/>
      <c r="D75" s="19"/>
      <c r="E75" s="19"/>
    </row>
    <row r="76" spans="1:12" x14ac:dyDescent="0.25">
      <c r="C76" s="24"/>
    </row>
    <row r="79" spans="1:12" x14ac:dyDescent="0.25">
      <c r="A79" s="2"/>
    </row>
  </sheetData>
  <autoFilter ref="A7:G66" xr:uid="{CA86123C-EE45-4242-9550-9B4C0AE73476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12FE2-11A5-40C7-AE0D-D2602811B20D}">
  <dimension ref="A1:AM223"/>
  <sheetViews>
    <sheetView zoomScale="70" zoomScaleNormal="70" workbookViewId="0">
      <pane xSplit="4" ySplit="8" topLeftCell="E195" activePane="bottomRight" state="frozen"/>
      <selection pane="topRight" activeCell="E1" sqref="E1"/>
      <selection pane="bottomLeft" activeCell="A9" sqref="A9"/>
      <selection pane="bottomRight" activeCell="N21" sqref="N21"/>
    </sheetView>
  </sheetViews>
  <sheetFormatPr defaultColWidth="9.08984375" defaultRowHeight="14.5" x14ac:dyDescent="0.35"/>
  <cols>
    <col min="1" max="1" width="50.453125" style="92" bestFit="1" customWidth="1"/>
    <col min="2" max="2" width="23.54296875" style="92" bestFit="1" customWidth="1"/>
    <col min="3" max="3" width="22.36328125" style="92" customWidth="1"/>
    <col min="4" max="4" width="14.453125" style="92" bestFit="1" customWidth="1"/>
    <col min="5" max="5" width="10.36328125" style="92" customWidth="1"/>
    <col min="6" max="6" width="14.08984375" style="92" customWidth="1"/>
    <col min="7" max="7" width="20.54296875" style="92" customWidth="1"/>
    <col min="8" max="9" width="23.54296875" style="93" customWidth="1"/>
    <col min="10" max="10" width="11.08984375" style="92" customWidth="1"/>
    <col min="11" max="11" width="3.36328125" style="92" customWidth="1"/>
    <col min="12" max="12" width="8.453125" style="92" customWidth="1"/>
    <col min="13" max="13" width="10.36328125" style="92" customWidth="1"/>
    <col min="14" max="14" width="20.54296875" style="92" customWidth="1"/>
    <col min="15" max="15" width="24.54296875" style="93" customWidth="1"/>
    <col min="16" max="16" width="23.54296875" style="93" customWidth="1"/>
    <col min="17" max="17" width="14" style="92" customWidth="1"/>
    <col min="18" max="18" width="3.36328125" style="92" customWidth="1"/>
    <col min="19" max="19" width="9.54296875" style="94" bestFit="1" customWidth="1"/>
    <col min="20" max="20" width="4.36328125" style="92" customWidth="1"/>
    <col min="21" max="21" width="22" style="92" customWidth="1"/>
    <col min="22" max="22" width="20.54296875" style="93" customWidth="1"/>
    <col min="23" max="23" width="23.54296875" style="93" customWidth="1"/>
    <col min="24" max="24" width="18.36328125" style="92" customWidth="1"/>
    <col min="25" max="25" width="3.36328125" style="92" customWidth="1"/>
    <col min="26" max="27" width="8.54296875" style="92" customWidth="1"/>
    <col min="28" max="28" width="19.08984375" style="92" customWidth="1"/>
    <col min="29" max="29" width="20.90625" style="93" bestFit="1" customWidth="1"/>
    <col min="30" max="30" width="23.54296875" style="93" customWidth="1"/>
    <col min="31" max="31" width="15.54296875" style="92" bestFit="1" customWidth="1"/>
    <col min="32" max="36" width="9.08984375" style="92"/>
    <col min="37" max="37" width="35.54296875" style="92" customWidth="1"/>
    <col min="38" max="38" width="15.54296875" style="92" customWidth="1"/>
    <col min="39" max="39" width="20.54296875" style="92" customWidth="1"/>
    <col min="40" max="40" width="0.54296875" style="92" customWidth="1"/>
    <col min="41" max="16384" width="9.08984375" style="92"/>
  </cols>
  <sheetData>
    <row r="1" spans="1:39" ht="28.5" x14ac:dyDescent="0.65">
      <c r="A1" s="91"/>
      <c r="H1" s="92"/>
      <c r="I1" s="92"/>
    </row>
    <row r="2" spans="1:39" ht="18.5" x14ac:dyDescent="0.45">
      <c r="A2" s="95" t="s">
        <v>123</v>
      </c>
      <c r="B2" s="95"/>
      <c r="C2" s="95"/>
      <c r="H2" s="92"/>
      <c r="I2" s="92"/>
    </row>
    <row r="3" spans="1:39" x14ac:dyDescent="0.35">
      <c r="A3" s="96" t="s">
        <v>124</v>
      </c>
      <c r="B3" s="96"/>
      <c r="C3" s="96"/>
      <c r="H3" s="92"/>
      <c r="I3" s="92"/>
      <c r="P3" s="92"/>
      <c r="W3" s="92"/>
      <c r="AD3" s="92"/>
    </row>
    <row r="4" spans="1:39" x14ac:dyDescent="0.35">
      <c r="H4" s="92"/>
      <c r="I4" s="92"/>
      <c r="P4" s="97"/>
      <c r="W4" s="97"/>
      <c r="AD4" s="97"/>
    </row>
    <row r="6" spans="1:39" ht="15" thickBot="1" x14ac:dyDescent="0.4"/>
    <row r="7" spans="1:39" ht="21" x14ac:dyDescent="0.5">
      <c r="B7" s="98">
        <v>2018</v>
      </c>
      <c r="C7" s="98">
        <v>2018</v>
      </c>
      <c r="E7" s="220" t="s">
        <v>315</v>
      </c>
      <c r="F7" s="221"/>
      <c r="G7" s="221"/>
      <c r="H7" s="221"/>
      <c r="I7" s="222"/>
      <c r="L7" s="220" t="s">
        <v>314</v>
      </c>
      <c r="M7" s="221"/>
      <c r="N7" s="221"/>
      <c r="O7" s="221"/>
      <c r="P7" s="222"/>
      <c r="S7" s="220" t="s">
        <v>125</v>
      </c>
      <c r="T7" s="221"/>
      <c r="U7" s="221"/>
      <c r="V7" s="221"/>
      <c r="W7" s="222"/>
      <c r="Z7" s="220" t="s">
        <v>34</v>
      </c>
      <c r="AA7" s="221"/>
      <c r="AB7" s="221"/>
      <c r="AC7" s="221"/>
      <c r="AD7" s="222"/>
      <c r="AJ7" s="197"/>
      <c r="AK7" s="198"/>
      <c r="AL7" s="199"/>
    </row>
    <row r="8" spans="1:39" ht="30.65" customHeight="1" thickBot="1" x14ac:dyDescent="0.4">
      <c r="A8" s="99" t="s">
        <v>126</v>
      </c>
      <c r="B8" s="100" t="s">
        <v>127</v>
      </c>
      <c r="C8" s="100" t="s">
        <v>311</v>
      </c>
      <c r="D8" s="99" t="s">
        <v>128</v>
      </c>
      <c r="E8" s="101" t="s">
        <v>129</v>
      </c>
      <c r="F8" s="102" t="s">
        <v>36</v>
      </c>
      <c r="G8" s="102" t="s">
        <v>37</v>
      </c>
      <c r="H8" s="164" t="s">
        <v>44</v>
      </c>
      <c r="I8" s="103" t="s">
        <v>312</v>
      </c>
      <c r="J8" s="104" t="s">
        <v>130</v>
      </c>
      <c r="K8" s="99"/>
      <c r="L8" s="101" t="s">
        <v>129</v>
      </c>
      <c r="M8" s="102" t="s">
        <v>36</v>
      </c>
      <c r="N8" s="102" t="s">
        <v>37</v>
      </c>
      <c r="O8" s="164" t="s">
        <v>44</v>
      </c>
      <c r="P8" s="103" t="s">
        <v>312</v>
      </c>
      <c r="Q8" s="104" t="s">
        <v>130</v>
      </c>
      <c r="R8" s="99"/>
      <c r="S8" s="105" t="s">
        <v>129</v>
      </c>
      <c r="T8" s="102" t="s">
        <v>36</v>
      </c>
      <c r="U8" s="102" t="s">
        <v>37</v>
      </c>
      <c r="V8" s="164" t="s">
        <v>44</v>
      </c>
      <c r="W8" s="103" t="s">
        <v>312</v>
      </c>
      <c r="X8" s="104" t="s">
        <v>130</v>
      </c>
      <c r="Y8" s="99"/>
      <c r="Z8" s="101" t="s">
        <v>129</v>
      </c>
      <c r="AA8" s="102" t="s">
        <v>36</v>
      </c>
      <c r="AB8" s="102" t="s">
        <v>37</v>
      </c>
      <c r="AC8" s="164" t="s">
        <v>44</v>
      </c>
      <c r="AD8" s="103" t="s">
        <v>312</v>
      </c>
      <c r="AE8" s="104" t="s">
        <v>130</v>
      </c>
    </row>
    <row r="9" spans="1:39" ht="26.5" thickBot="1" x14ac:dyDescent="0.65">
      <c r="A9" s="106"/>
      <c r="B9" s="188"/>
      <c r="C9" s="188"/>
      <c r="D9" s="107"/>
      <c r="E9" s="108"/>
      <c r="F9" s="109"/>
      <c r="G9" s="109"/>
      <c r="H9" s="178"/>
      <c r="I9" s="111"/>
      <c r="J9" s="98"/>
      <c r="K9" s="107"/>
      <c r="L9" s="110"/>
      <c r="M9" s="98"/>
      <c r="N9" s="98"/>
      <c r="O9" s="165"/>
      <c r="P9" s="111"/>
      <c r="Q9" s="98"/>
      <c r="R9" s="107"/>
      <c r="S9" s="189"/>
      <c r="T9" s="190"/>
      <c r="U9" s="190"/>
      <c r="V9" s="191"/>
      <c r="W9" s="111"/>
      <c r="X9" s="107"/>
      <c r="Y9" s="107"/>
      <c r="Z9" s="112"/>
      <c r="AA9" s="107"/>
      <c r="AB9" s="185"/>
      <c r="AC9" s="186"/>
      <c r="AD9" s="111"/>
    </row>
    <row r="10" spans="1:39" s="119" customFormat="1" ht="29" x14ac:dyDescent="0.35">
      <c r="A10" s="113"/>
      <c r="B10" s="192">
        <f>+H10+O10+V10+AC10</f>
        <v>-1531473.76</v>
      </c>
      <c r="C10" s="192">
        <f>+I10+P10+W10+AD10</f>
        <v>921254.32</v>
      </c>
      <c r="D10" s="113"/>
      <c r="E10" s="115"/>
      <c r="F10" s="113"/>
      <c r="G10" s="116"/>
      <c r="H10" s="166"/>
      <c r="I10" s="117"/>
      <c r="J10" s="113"/>
      <c r="K10" s="113"/>
      <c r="L10" s="118"/>
      <c r="M10" s="113"/>
      <c r="N10" s="116"/>
      <c r="O10" s="166"/>
      <c r="P10" s="117"/>
      <c r="Q10" s="113"/>
      <c r="R10" s="113"/>
      <c r="S10" s="131">
        <v>1610001</v>
      </c>
      <c r="T10" s="113"/>
      <c r="U10" s="116" t="s">
        <v>131</v>
      </c>
      <c r="V10" s="166">
        <v>-1531473.76</v>
      </c>
      <c r="W10" s="117">
        <v>921254.32</v>
      </c>
      <c r="X10" s="115" t="s">
        <v>132</v>
      </c>
      <c r="Y10" s="113"/>
      <c r="Z10" s="118"/>
      <c r="AA10" s="113"/>
      <c r="AB10" s="116"/>
      <c r="AC10" s="166"/>
      <c r="AD10" s="117"/>
      <c r="AE10" s="113"/>
      <c r="AM10" s="200"/>
    </row>
    <row r="11" spans="1:39" s="119" customFormat="1" x14ac:dyDescent="0.35">
      <c r="B11" s="114">
        <f t="shared" ref="B11:B12" si="0">+H11+O11+V11+AC11</f>
        <v>-1646492.43</v>
      </c>
      <c r="C11" s="114">
        <f t="shared" ref="C11:C12" si="1">+I11+P11+W11+AD11</f>
        <v>1643914.47</v>
      </c>
      <c r="E11" s="123"/>
      <c r="G11" s="121"/>
      <c r="H11" s="97"/>
      <c r="I11" s="122"/>
      <c r="L11" s="123"/>
      <c r="N11" s="121"/>
      <c r="O11" s="97"/>
      <c r="P11" s="122"/>
      <c r="S11" s="120">
        <v>1610</v>
      </c>
      <c r="U11" s="121" t="s">
        <v>133</v>
      </c>
      <c r="V11" s="97">
        <v>-1646492.43</v>
      </c>
      <c r="W11" s="122">
        <v>1643914.47</v>
      </c>
      <c r="X11" s="125" t="s">
        <v>132</v>
      </c>
      <c r="Z11" s="124"/>
      <c r="AB11" s="121"/>
      <c r="AC11" s="180"/>
      <c r="AD11" s="122"/>
    </row>
    <row r="12" spans="1:39" s="119" customFormat="1" ht="15" thickBot="1" x14ac:dyDescent="0.4">
      <c r="B12" s="114">
        <f t="shared" si="0"/>
        <v>0</v>
      </c>
      <c r="C12" s="114">
        <f t="shared" si="1"/>
        <v>0</v>
      </c>
      <c r="E12" s="125"/>
      <c r="G12" s="121"/>
      <c r="H12" s="97"/>
      <c r="I12" s="122"/>
      <c r="L12" s="123"/>
      <c r="N12" s="121"/>
      <c r="O12" s="97"/>
      <c r="P12" s="122"/>
      <c r="S12" s="120"/>
      <c r="U12" s="121"/>
      <c r="V12" s="97"/>
      <c r="W12" s="122"/>
      <c r="X12" s="139"/>
      <c r="Z12" s="123"/>
      <c r="AB12" s="121"/>
      <c r="AC12" s="97"/>
      <c r="AD12" s="122"/>
    </row>
    <row r="13" spans="1:39" s="201" customFormat="1" ht="19" thickBot="1" x14ac:dyDescent="0.5">
      <c r="A13" s="126" t="s">
        <v>134</v>
      </c>
      <c r="B13" s="168">
        <f>SUM(B10:B12)</f>
        <v>-3177966.19</v>
      </c>
      <c r="C13" s="168">
        <f>SUM(C10:C12)</f>
        <v>2565168.79</v>
      </c>
      <c r="D13" s="126">
        <v>1609</v>
      </c>
      <c r="E13" s="127"/>
      <c r="F13" s="128"/>
      <c r="G13" s="129"/>
      <c r="H13" s="168">
        <f>SUM(H10:H12)</f>
        <v>0</v>
      </c>
      <c r="I13" s="150">
        <f>SUM(I10:I12)</f>
        <v>0</v>
      </c>
      <c r="J13" s="128"/>
      <c r="K13" s="128"/>
      <c r="L13" s="127"/>
      <c r="M13" s="128"/>
      <c r="N13" s="129"/>
      <c r="O13" s="168">
        <f>SUM(O10:O12)</f>
        <v>0</v>
      </c>
      <c r="P13" s="150">
        <f>SUM(P10:P12)</f>
        <v>0</v>
      </c>
      <c r="Q13" s="128"/>
      <c r="R13" s="128"/>
      <c r="S13" s="130"/>
      <c r="T13" s="128"/>
      <c r="U13" s="129"/>
      <c r="V13" s="168">
        <f>SUM(V10:V12)</f>
        <v>-3177966.19</v>
      </c>
      <c r="W13" s="150">
        <f>SUM(W10:W12)</f>
        <v>2565168.79</v>
      </c>
      <c r="X13" s="128"/>
      <c r="Y13" s="128"/>
      <c r="Z13" s="127"/>
      <c r="AA13" s="128"/>
      <c r="AB13" s="129"/>
      <c r="AC13" s="168">
        <f>SUM(AC10:AC12)</f>
        <v>0</v>
      </c>
      <c r="AD13" s="150">
        <f>SUM(AD10:AD12)</f>
        <v>0</v>
      </c>
      <c r="AE13" s="128"/>
      <c r="AJ13" s="202"/>
      <c r="AK13" s="203"/>
      <c r="AL13" s="204"/>
      <c r="AM13" s="205"/>
    </row>
    <row r="14" spans="1:39" s="119" customFormat="1" ht="29" x14ac:dyDescent="0.35">
      <c r="A14" s="113"/>
      <c r="B14" s="114">
        <f t="shared" ref="B14:B16" si="2">+H14+O14+V14+AC14</f>
        <v>1531473.76</v>
      </c>
      <c r="C14" s="114">
        <f t="shared" ref="C14:C16" si="3">+I14+P14+W14+AD14</f>
        <v>-935280.27000000665</v>
      </c>
      <c r="D14" s="113"/>
      <c r="E14" s="115"/>
      <c r="F14" s="113"/>
      <c r="G14" s="116"/>
      <c r="H14" s="166"/>
      <c r="I14" s="117"/>
      <c r="J14" s="113"/>
      <c r="K14" s="113"/>
      <c r="L14" s="134"/>
      <c r="N14" s="121"/>
      <c r="O14" s="180"/>
      <c r="P14" s="122"/>
      <c r="Q14" s="113"/>
      <c r="R14" s="113"/>
      <c r="S14" s="131">
        <v>1610001</v>
      </c>
      <c r="T14" s="113"/>
      <c r="U14" s="121" t="s">
        <v>131</v>
      </c>
      <c r="V14" s="166">
        <v>1531473.76</v>
      </c>
      <c r="W14" s="117">
        <v>-921254.32</v>
      </c>
      <c r="X14" s="115" t="s">
        <v>132</v>
      </c>
      <c r="Y14" s="113"/>
      <c r="Z14" s="134">
        <v>1995</v>
      </c>
      <c r="AB14" s="121" t="s">
        <v>167</v>
      </c>
      <c r="AC14" s="97"/>
      <c r="AD14" s="122">
        <v>-14025.9500000067</v>
      </c>
      <c r="AE14" s="113" t="s">
        <v>320</v>
      </c>
    </row>
    <row r="15" spans="1:39" s="119" customFormat="1" x14ac:dyDescent="0.35">
      <c r="B15" s="114">
        <f t="shared" si="2"/>
        <v>1646492.43</v>
      </c>
      <c r="C15" s="114">
        <f t="shared" si="3"/>
        <v>-1643914.47</v>
      </c>
      <c r="E15" s="123"/>
      <c r="G15" s="121"/>
      <c r="H15" s="97"/>
      <c r="I15" s="122"/>
      <c r="L15" s="123"/>
      <c r="N15" s="121"/>
      <c r="O15" s="181"/>
      <c r="P15" s="122"/>
      <c r="S15" s="120">
        <v>1610</v>
      </c>
      <c r="U15" s="121" t="s">
        <v>133</v>
      </c>
      <c r="V15" s="97">
        <v>1646492.43</v>
      </c>
      <c r="W15" s="122">
        <v>-1643914.47</v>
      </c>
      <c r="X15" s="125" t="s">
        <v>132</v>
      </c>
      <c r="Z15" s="124"/>
      <c r="AB15" s="121"/>
      <c r="AC15" s="180"/>
      <c r="AD15" s="122"/>
    </row>
    <row r="16" spans="1:39" s="119" customFormat="1" ht="15" thickBot="1" x14ac:dyDescent="0.4">
      <c r="B16" s="114">
        <f t="shared" si="2"/>
        <v>0</v>
      </c>
      <c r="C16" s="114">
        <f t="shared" si="3"/>
        <v>0</v>
      </c>
      <c r="E16" s="125"/>
      <c r="G16" s="121"/>
      <c r="H16" s="97"/>
      <c r="I16" s="122"/>
      <c r="L16" s="123"/>
      <c r="N16" s="121"/>
      <c r="O16" s="97"/>
      <c r="P16" s="122"/>
      <c r="S16" s="120"/>
      <c r="U16" s="121"/>
      <c r="V16" s="97"/>
      <c r="W16" s="122"/>
      <c r="X16" s="139"/>
      <c r="Z16" s="123"/>
      <c r="AB16" s="121"/>
      <c r="AC16" s="97"/>
      <c r="AD16" s="122"/>
    </row>
    <row r="17" spans="1:39" s="201" customFormat="1" ht="19" thickBot="1" x14ac:dyDescent="0.5">
      <c r="A17" s="126" t="s">
        <v>135</v>
      </c>
      <c r="B17" s="168">
        <f>SUM(B14:B16)</f>
        <v>3177966.19</v>
      </c>
      <c r="C17" s="168">
        <f>SUM(C14:C16)</f>
        <v>-2579194.7400000067</v>
      </c>
      <c r="D17" s="126">
        <v>1611</v>
      </c>
      <c r="E17" s="127"/>
      <c r="F17" s="128"/>
      <c r="G17" s="129"/>
      <c r="H17" s="168">
        <f>SUM(H14:H16)</f>
        <v>0</v>
      </c>
      <c r="I17" s="150"/>
      <c r="J17" s="128"/>
      <c r="K17" s="128"/>
      <c r="L17" s="127"/>
      <c r="M17" s="128"/>
      <c r="N17" s="129"/>
      <c r="O17" s="168">
        <f>SUM(O14:O16)</f>
        <v>0</v>
      </c>
      <c r="P17" s="150"/>
      <c r="Q17" s="128"/>
      <c r="R17" s="128"/>
      <c r="S17" s="130"/>
      <c r="T17" s="128"/>
      <c r="U17" s="129"/>
      <c r="V17" s="168">
        <f>SUM(V14:V16)</f>
        <v>3177966.19</v>
      </c>
      <c r="W17" s="150">
        <f>SUM(W14:W16)</f>
        <v>-2565168.79</v>
      </c>
      <c r="X17" s="128"/>
      <c r="Y17" s="128"/>
      <c r="Z17" s="127"/>
      <c r="AA17" s="128"/>
      <c r="AB17" s="129"/>
      <c r="AC17" s="168">
        <f t="shared" ref="AC17:AD17" si="4">SUM(AC14:AC16)</f>
        <v>0</v>
      </c>
      <c r="AD17" s="150">
        <f t="shared" si="4"/>
        <v>-14025.9500000067</v>
      </c>
      <c r="AE17" s="128"/>
      <c r="AJ17" s="202"/>
      <c r="AK17" s="203"/>
      <c r="AL17" s="204"/>
      <c r="AM17" s="205"/>
    </row>
    <row r="18" spans="1:39" s="119" customFormat="1" ht="29" x14ac:dyDescent="0.35">
      <c r="B18" s="114">
        <f t="shared" ref="B18:B25" si="5">+H18+O18+V18+AC18</f>
        <v>10628864.589999994</v>
      </c>
      <c r="C18" s="114">
        <f t="shared" ref="C18:C25" si="6">+I18+P18+W18+AD18</f>
        <v>-1377973.2499999921</v>
      </c>
      <c r="E18" s="132">
        <v>120020</v>
      </c>
      <c r="F18" s="174" t="s">
        <v>38</v>
      </c>
      <c r="G18" s="175" t="s">
        <v>136</v>
      </c>
      <c r="H18" s="179">
        <v>10625991.589999994</v>
      </c>
      <c r="I18" s="133">
        <v>-1377800.189999992</v>
      </c>
      <c r="J18" s="119" t="s">
        <v>137</v>
      </c>
      <c r="L18" s="123"/>
      <c r="N18" s="121"/>
      <c r="O18" s="97"/>
      <c r="P18" s="133"/>
      <c r="S18" s="120">
        <v>1808002</v>
      </c>
      <c r="U18" s="121" t="s">
        <v>138</v>
      </c>
      <c r="V18" s="97">
        <v>2873</v>
      </c>
      <c r="W18" s="133">
        <v>-173.0600000000004</v>
      </c>
      <c r="X18" s="92" t="s">
        <v>139</v>
      </c>
      <c r="Z18" s="123"/>
      <c r="AB18" s="121"/>
      <c r="AC18" s="97"/>
      <c r="AD18" s="133"/>
    </row>
    <row r="19" spans="1:39" s="119" customFormat="1" ht="29" x14ac:dyDescent="0.35">
      <c r="B19" s="114">
        <f t="shared" si="5"/>
        <v>13453578.469999999</v>
      </c>
      <c r="C19" s="114">
        <f t="shared" si="6"/>
        <v>-2480850.9599999976</v>
      </c>
      <c r="E19" s="132">
        <v>120020</v>
      </c>
      <c r="F19" s="174" t="s">
        <v>39</v>
      </c>
      <c r="G19" s="176" t="s">
        <v>140</v>
      </c>
      <c r="H19" s="179">
        <v>3555272.0100000002</v>
      </c>
      <c r="I19" s="133">
        <v>-730962.1399999992</v>
      </c>
      <c r="J19" s="119" t="s">
        <v>141</v>
      </c>
      <c r="L19" s="123"/>
      <c r="N19" s="121"/>
      <c r="O19" s="97"/>
      <c r="P19" s="133"/>
      <c r="S19" s="120">
        <v>1815</v>
      </c>
      <c r="U19" s="121" t="s">
        <v>142</v>
      </c>
      <c r="V19" s="97">
        <v>9898306.459999999</v>
      </c>
      <c r="W19" s="133">
        <v>-1749888.8199999984</v>
      </c>
      <c r="X19" s="121" t="s">
        <v>143</v>
      </c>
      <c r="Z19" s="123"/>
      <c r="AB19" s="121"/>
      <c r="AC19" s="97"/>
      <c r="AD19" s="133"/>
    </row>
    <row r="20" spans="1:39" s="119" customFormat="1" ht="29" x14ac:dyDescent="0.35">
      <c r="B20" s="114">
        <f t="shared" si="5"/>
        <v>-1963063.64</v>
      </c>
      <c r="C20" s="114">
        <f t="shared" si="6"/>
        <v>362955.91999999993</v>
      </c>
      <c r="E20" s="132">
        <v>120020</v>
      </c>
      <c r="F20" s="174"/>
      <c r="G20" s="176" t="s">
        <v>144</v>
      </c>
      <c r="H20" s="179">
        <v>37806.51</v>
      </c>
      <c r="I20" s="133">
        <v>-1417.74</v>
      </c>
      <c r="J20" s="119" t="s">
        <v>145</v>
      </c>
      <c r="L20" s="123"/>
      <c r="N20" s="121"/>
      <c r="O20" s="97"/>
      <c r="P20" s="133"/>
      <c r="S20" s="120">
        <v>1815</v>
      </c>
      <c r="U20" s="121" t="s">
        <v>146</v>
      </c>
      <c r="V20" s="97">
        <v>-2000870.15</v>
      </c>
      <c r="W20" s="133">
        <v>364373.65999999992</v>
      </c>
      <c r="X20" s="121" t="s">
        <v>147</v>
      </c>
      <c r="Z20" s="123"/>
      <c r="AB20" s="121"/>
      <c r="AC20" s="97"/>
      <c r="AD20" s="133"/>
    </row>
    <row r="21" spans="1:39" s="119" customFormat="1" x14ac:dyDescent="0.35">
      <c r="B21" s="114">
        <f t="shared" si="5"/>
        <v>-45250349.659999996</v>
      </c>
      <c r="C21" s="114">
        <f t="shared" si="6"/>
        <v>9629630.7999999896</v>
      </c>
      <c r="E21" s="132" t="s">
        <v>10</v>
      </c>
      <c r="F21" s="174" t="s">
        <v>39</v>
      </c>
      <c r="G21" s="176" t="s">
        <v>12</v>
      </c>
      <c r="H21" s="179">
        <v>-23584476.859999999</v>
      </c>
      <c r="I21" s="133">
        <v>5690420.5599999996</v>
      </c>
      <c r="J21" s="119" t="s">
        <v>148</v>
      </c>
      <c r="L21" s="123"/>
      <c r="N21" s="121"/>
      <c r="O21" s="97"/>
      <c r="P21" s="133"/>
      <c r="S21" s="120">
        <v>1808</v>
      </c>
      <c r="U21" s="121" t="s">
        <v>149</v>
      </c>
      <c r="V21" s="97">
        <v>-21665872.800000001</v>
      </c>
      <c r="W21" s="133">
        <v>3939210.23999999</v>
      </c>
      <c r="X21" s="92" t="s">
        <v>150</v>
      </c>
      <c r="Z21" s="123"/>
      <c r="AB21" s="121"/>
      <c r="AC21" s="97"/>
      <c r="AD21" s="133"/>
    </row>
    <row r="22" spans="1:39" s="119" customFormat="1" x14ac:dyDescent="0.35">
      <c r="B22" s="114">
        <f t="shared" si="5"/>
        <v>-26287655.530000001</v>
      </c>
      <c r="C22" s="114">
        <f t="shared" si="6"/>
        <v>3976213.02</v>
      </c>
      <c r="E22" s="134" t="s">
        <v>10</v>
      </c>
      <c r="F22" s="177" t="s">
        <v>38</v>
      </c>
      <c r="G22" s="121" t="s">
        <v>11</v>
      </c>
      <c r="H22" s="97">
        <v>-25188550.77</v>
      </c>
      <c r="I22" s="122">
        <v>3719400.95</v>
      </c>
      <c r="J22" s="119" t="s">
        <v>151</v>
      </c>
      <c r="L22" s="123"/>
      <c r="N22" s="121"/>
      <c r="O22" s="97"/>
      <c r="P22" s="122"/>
      <c r="S22" s="120">
        <v>1808001</v>
      </c>
      <c r="U22" s="121" t="s">
        <v>152</v>
      </c>
      <c r="V22" s="97">
        <v>-1099104.76</v>
      </c>
      <c r="W22" s="122">
        <v>256812.07</v>
      </c>
      <c r="X22" s="119" t="s">
        <v>153</v>
      </c>
      <c r="Z22" s="123"/>
      <c r="AB22" s="121"/>
      <c r="AC22" s="97"/>
      <c r="AD22" s="122"/>
    </row>
    <row r="23" spans="1:39" s="119" customFormat="1" x14ac:dyDescent="0.35">
      <c r="B23" s="114">
        <f t="shared" si="5"/>
        <v>-2873.01</v>
      </c>
      <c r="C23" s="114">
        <f t="shared" si="6"/>
        <v>173.0600000000004</v>
      </c>
      <c r="E23" s="125"/>
      <c r="H23" s="97"/>
      <c r="I23" s="122"/>
      <c r="L23" s="123"/>
      <c r="N23" s="121"/>
      <c r="O23" s="97"/>
      <c r="P23" s="122"/>
      <c r="S23" s="134">
        <v>1808002</v>
      </c>
      <c r="U23" s="121" t="s">
        <v>154</v>
      </c>
      <c r="V23" s="97">
        <v>-2873.01</v>
      </c>
      <c r="W23" s="122">
        <v>173.0600000000004</v>
      </c>
      <c r="X23" s="92" t="s">
        <v>139</v>
      </c>
      <c r="Z23" s="123"/>
      <c r="AB23" s="121"/>
      <c r="AC23" s="97"/>
      <c r="AD23" s="122"/>
    </row>
    <row r="24" spans="1:39" s="119" customFormat="1" ht="30" customHeight="1" x14ac:dyDescent="0.35">
      <c r="B24" s="114">
        <f t="shared" si="5"/>
        <v>-1824753.23</v>
      </c>
      <c r="C24" s="114">
        <f t="shared" si="6"/>
        <v>198346.12000000942</v>
      </c>
      <c r="E24" s="123"/>
      <c r="G24" s="121" t="s">
        <v>155</v>
      </c>
      <c r="H24" s="97">
        <v>-1870198</v>
      </c>
      <c r="I24" s="122">
        <v>198346.12000000942</v>
      </c>
      <c r="J24" s="119" t="s">
        <v>156</v>
      </c>
      <c r="L24" s="123"/>
      <c r="N24" s="121"/>
      <c r="O24" s="97"/>
      <c r="P24" s="122"/>
      <c r="S24" s="120">
        <v>1815</v>
      </c>
      <c r="U24" s="121" t="s">
        <v>152</v>
      </c>
      <c r="V24" s="97">
        <v>45444.77</v>
      </c>
      <c r="W24" s="122"/>
      <c r="X24" s="121" t="s">
        <v>157</v>
      </c>
      <c r="Z24" s="124"/>
      <c r="AB24" s="121"/>
      <c r="AC24" s="180"/>
      <c r="AD24" s="122"/>
    </row>
    <row r="25" spans="1:39" s="119" customFormat="1" ht="15" thickBot="1" x14ac:dyDescent="0.4">
      <c r="A25" s="135"/>
      <c r="B25" s="114">
        <f t="shared" si="5"/>
        <v>-45444.77</v>
      </c>
      <c r="C25" s="114">
        <f t="shared" si="6"/>
        <v>0</v>
      </c>
      <c r="D25" s="135"/>
      <c r="E25" s="136"/>
      <c r="F25" s="135"/>
      <c r="G25" s="137"/>
      <c r="H25" s="167"/>
      <c r="I25" s="138"/>
      <c r="J25" s="135"/>
      <c r="K25" s="135"/>
      <c r="L25" s="136"/>
      <c r="M25" s="135"/>
      <c r="N25" s="137"/>
      <c r="O25" s="167"/>
      <c r="P25" s="138"/>
      <c r="Q25" s="135"/>
      <c r="R25" s="135"/>
      <c r="S25" s="120">
        <v>1815</v>
      </c>
      <c r="U25" s="121" t="s">
        <v>152</v>
      </c>
      <c r="V25" s="97">
        <v>-45444.77</v>
      </c>
      <c r="W25" s="138"/>
      <c r="X25" s="121" t="s">
        <v>157</v>
      </c>
      <c r="Y25" s="135"/>
      <c r="Z25" s="136"/>
      <c r="AA25" s="135"/>
      <c r="AB25" s="137"/>
      <c r="AC25" s="167"/>
      <c r="AD25" s="138"/>
      <c r="AE25" s="135"/>
    </row>
    <row r="26" spans="1:39" s="201" customFormat="1" ht="19" thickBot="1" x14ac:dyDescent="0.5">
      <c r="A26" s="126" t="s">
        <v>158</v>
      </c>
      <c r="B26" s="168">
        <f>SUM(B18:B25)</f>
        <v>-51291696.780000001</v>
      </c>
      <c r="C26" s="168">
        <f>SUM(C18:C25)</f>
        <v>10308494.710000008</v>
      </c>
      <c r="D26" s="126">
        <v>1808</v>
      </c>
      <c r="E26" s="127"/>
      <c r="F26" s="128"/>
      <c r="G26" s="129"/>
      <c r="H26" s="168">
        <f>SUM(H18:H25)</f>
        <v>-36424155.520000003</v>
      </c>
      <c r="I26" s="150">
        <f>SUM(I18:I25)</f>
        <v>7497987.5600000182</v>
      </c>
      <c r="J26" s="128"/>
      <c r="K26" s="128"/>
      <c r="L26" s="127"/>
      <c r="M26" s="128"/>
      <c r="N26" s="129"/>
      <c r="O26" s="168">
        <f>SUM(O18:O25)</f>
        <v>0</v>
      </c>
      <c r="P26" s="150">
        <f>SUM(P18:P25)</f>
        <v>0</v>
      </c>
      <c r="Q26" s="128"/>
      <c r="R26" s="128"/>
      <c r="S26" s="130"/>
      <c r="T26" s="128"/>
      <c r="U26" s="129"/>
      <c r="V26" s="168">
        <f>SUM(V18:V25)</f>
        <v>-14867541.260000002</v>
      </c>
      <c r="W26" s="150">
        <f>SUM(W18:W25)</f>
        <v>2810507.1499999911</v>
      </c>
      <c r="X26" s="128"/>
      <c r="Y26" s="128"/>
      <c r="Z26" s="127"/>
      <c r="AA26" s="128"/>
      <c r="AB26" s="129"/>
      <c r="AC26" s="168">
        <f>SUM(AC18:AC25)</f>
        <v>0</v>
      </c>
      <c r="AD26" s="150">
        <f>SUM(AD18:AD25)</f>
        <v>0</v>
      </c>
      <c r="AE26" s="128"/>
      <c r="AJ26" s="202"/>
      <c r="AK26" s="203"/>
      <c r="AL26" s="204"/>
      <c r="AM26" s="205"/>
    </row>
    <row r="27" spans="1:39" s="119" customFormat="1" ht="29" x14ac:dyDescent="0.35">
      <c r="B27" s="114">
        <f t="shared" ref="B27:B31" si="7">+H27+O27+V27+AC27</f>
        <v>-4032513.01</v>
      </c>
      <c r="C27" s="114">
        <f t="shared" ref="C27:C31" si="8">+I27+P27+W27+AD27</f>
        <v>0</v>
      </c>
      <c r="E27" s="125"/>
      <c r="G27" s="121"/>
      <c r="H27" s="187"/>
      <c r="I27" s="146"/>
      <c r="L27" s="134">
        <v>1810</v>
      </c>
      <c r="M27" s="119" t="s">
        <v>41</v>
      </c>
      <c r="N27" s="121" t="s">
        <v>159</v>
      </c>
      <c r="O27" s="97">
        <v>-4032513.01</v>
      </c>
      <c r="P27" s="146"/>
      <c r="Q27" s="119" t="s">
        <v>322</v>
      </c>
      <c r="S27" s="120"/>
      <c r="U27" s="121"/>
      <c r="V27" s="97"/>
      <c r="W27" s="146"/>
      <c r="Z27" s="123"/>
      <c r="AB27" s="121"/>
      <c r="AC27" s="97"/>
      <c r="AD27" s="146"/>
      <c r="AJ27" s="202"/>
      <c r="AK27" s="203"/>
      <c r="AL27" s="206"/>
    </row>
    <row r="28" spans="1:39" s="119" customFormat="1" ht="29" x14ac:dyDescent="0.35">
      <c r="B28" s="114">
        <f t="shared" si="7"/>
        <v>-1344170.79</v>
      </c>
      <c r="C28" s="114">
        <f t="shared" si="8"/>
        <v>0</v>
      </c>
      <c r="E28" s="125"/>
      <c r="G28" s="121"/>
      <c r="H28" s="187"/>
      <c r="I28" s="146"/>
      <c r="L28" s="134">
        <v>1810</v>
      </c>
      <c r="M28" s="119" t="s">
        <v>41</v>
      </c>
      <c r="N28" s="121" t="s">
        <v>160</v>
      </c>
      <c r="O28" s="97">
        <v>-1344170.79</v>
      </c>
      <c r="P28" s="146"/>
      <c r="Q28" s="119" t="s">
        <v>322</v>
      </c>
      <c r="S28" s="120"/>
      <c r="U28" s="121"/>
      <c r="V28" s="97"/>
      <c r="W28" s="146"/>
      <c r="Z28" s="123"/>
      <c r="AB28" s="121"/>
      <c r="AC28" s="97"/>
      <c r="AD28" s="146"/>
    </row>
    <row r="29" spans="1:39" s="119" customFormat="1" x14ac:dyDescent="0.35">
      <c r="B29" s="114">
        <f t="shared" si="7"/>
        <v>-1497231.09</v>
      </c>
      <c r="C29" s="114">
        <f t="shared" si="8"/>
        <v>0</v>
      </c>
      <c r="E29" s="125"/>
      <c r="G29" s="121"/>
      <c r="H29" s="187"/>
      <c r="I29" s="146"/>
      <c r="L29" s="134">
        <v>1810</v>
      </c>
      <c r="M29" s="119" t="s">
        <v>41</v>
      </c>
      <c r="N29" s="121" t="s">
        <v>161</v>
      </c>
      <c r="O29" s="97">
        <v>-1497231.09</v>
      </c>
      <c r="P29" s="146"/>
      <c r="Q29" s="119" t="s">
        <v>322</v>
      </c>
      <c r="S29" s="120"/>
      <c r="U29" s="121"/>
      <c r="V29" s="97"/>
      <c r="W29" s="146"/>
      <c r="Z29" s="123"/>
      <c r="AB29" s="121"/>
      <c r="AC29" s="97"/>
      <c r="AD29" s="146"/>
    </row>
    <row r="30" spans="1:39" s="119" customFormat="1" ht="29" x14ac:dyDescent="0.35">
      <c r="B30" s="114">
        <f t="shared" si="7"/>
        <v>-3746767.11</v>
      </c>
      <c r="C30" s="114">
        <f t="shared" si="8"/>
        <v>0</v>
      </c>
      <c r="E30" s="125"/>
      <c r="G30" s="121"/>
      <c r="H30" s="187"/>
      <c r="I30" s="146"/>
      <c r="L30" s="134">
        <v>1810</v>
      </c>
      <c r="M30" s="119" t="s">
        <v>41</v>
      </c>
      <c r="N30" s="121" t="s">
        <v>162</v>
      </c>
      <c r="O30" s="97">
        <v>-3746767.11</v>
      </c>
      <c r="P30" s="146"/>
      <c r="Q30" s="119" t="s">
        <v>322</v>
      </c>
      <c r="S30" s="120"/>
      <c r="U30" s="121"/>
      <c r="V30" s="97"/>
      <c r="W30" s="146"/>
      <c r="Z30" s="123"/>
      <c r="AB30" s="121"/>
      <c r="AC30" s="97"/>
      <c r="AD30" s="146"/>
    </row>
    <row r="31" spans="1:39" s="119" customFormat="1" ht="15" thickBot="1" x14ac:dyDescent="0.4">
      <c r="A31" s="135"/>
      <c r="B31" s="114">
        <f t="shared" si="7"/>
        <v>0</v>
      </c>
      <c r="C31" s="114">
        <f t="shared" si="8"/>
        <v>0</v>
      </c>
      <c r="D31" s="135"/>
      <c r="E31" s="139"/>
      <c r="F31" s="135"/>
      <c r="G31" s="137"/>
      <c r="H31" s="167"/>
      <c r="I31" s="138"/>
      <c r="J31" s="135"/>
      <c r="L31" s="123"/>
      <c r="N31" s="121"/>
      <c r="O31" s="97"/>
      <c r="P31" s="138"/>
      <c r="Q31" s="135"/>
      <c r="R31" s="135"/>
      <c r="S31" s="140"/>
      <c r="T31" s="135"/>
      <c r="U31" s="137"/>
      <c r="V31" s="167"/>
      <c r="W31" s="138"/>
      <c r="X31" s="135"/>
      <c r="Y31" s="135"/>
      <c r="Z31" s="136"/>
      <c r="AA31" s="135"/>
      <c r="AB31" s="137"/>
      <c r="AC31" s="167"/>
      <c r="AD31" s="138"/>
      <c r="AE31" s="135"/>
    </row>
    <row r="32" spans="1:39" s="201" customFormat="1" ht="19" thickBot="1" x14ac:dyDescent="0.5">
      <c r="A32" s="126" t="s">
        <v>163</v>
      </c>
      <c r="B32" s="168">
        <f>SUM(B27:B31)</f>
        <v>-10620682</v>
      </c>
      <c r="C32" s="168">
        <f>SUM(C27:C31)</f>
        <v>0</v>
      </c>
      <c r="D32" s="126">
        <v>1810</v>
      </c>
      <c r="E32" s="127"/>
      <c r="F32" s="128"/>
      <c r="G32" s="129"/>
      <c r="H32" s="168">
        <f>SUM(H27:H31)</f>
        <v>0</v>
      </c>
      <c r="I32" s="150">
        <f>SUM(I27:I31)</f>
        <v>0</v>
      </c>
      <c r="J32" s="128"/>
      <c r="K32" s="128"/>
      <c r="L32" s="127"/>
      <c r="M32" s="128"/>
      <c r="N32" s="129"/>
      <c r="O32" s="168">
        <f>SUM(O27:O31)</f>
        <v>-10620682</v>
      </c>
      <c r="P32" s="150">
        <f>SUM(P27:P31)</f>
        <v>0</v>
      </c>
      <c r="Q32" s="128"/>
      <c r="R32" s="128"/>
      <c r="S32" s="130"/>
      <c r="T32" s="128"/>
      <c r="U32" s="129"/>
      <c r="V32" s="168">
        <f>SUM(V27:V31)</f>
        <v>0</v>
      </c>
      <c r="W32" s="150">
        <f>SUM(W27:W31)</f>
        <v>0</v>
      </c>
      <c r="X32" s="128"/>
      <c r="Y32" s="128"/>
      <c r="Z32" s="127"/>
      <c r="AA32" s="128"/>
      <c r="AB32" s="129"/>
      <c r="AC32" s="168">
        <f>SUM(AC27:AC31)</f>
        <v>0</v>
      </c>
      <c r="AD32" s="150">
        <f>SUM(AD27:AD31)</f>
        <v>0</v>
      </c>
      <c r="AE32" s="128"/>
      <c r="AJ32" s="202"/>
      <c r="AK32" s="203"/>
      <c r="AL32" s="204"/>
      <c r="AM32" s="205"/>
    </row>
    <row r="33" spans="1:39" s="119" customFormat="1" ht="29" x14ac:dyDescent="0.35">
      <c r="B33" s="114">
        <f t="shared" ref="B33:B36" si="9">+H33+O33+V33+AC33</f>
        <v>-1375896.5100000002</v>
      </c>
      <c r="C33" s="114">
        <f t="shared" ref="C33:C36" si="10">+I33+P33+W33+AD33</f>
        <v>611640.24000000698</v>
      </c>
      <c r="E33" s="125"/>
      <c r="G33" s="121"/>
      <c r="H33" s="187"/>
      <c r="I33" s="146"/>
      <c r="L33" s="131"/>
      <c r="M33" s="113"/>
      <c r="N33" s="116" t="s">
        <v>164</v>
      </c>
      <c r="O33" s="166">
        <v>-3376766.66</v>
      </c>
      <c r="P33" s="146">
        <v>1109429.6299999999</v>
      </c>
      <c r="Q33" s="119" t="s">
        <v>165</v>
      </c>
      <c r="S33" s="120">
        <v>1815</v>
      </c>
      <c r="U33" s="121" t="s">
        <v>166</v>
      </c>
      <c r="V33" s="97">
        <v>2000870.15</v>
      </c>
      <c r="W33" s="146">
        <v>-364373.66</v>
      </c>
      <c r="X33" s="119" t="s">
        <v>147</v>
      </c>
      <c r="Z33" s="134">
        <v>1995</v>
      </c>
      <c r="AB33" s="121" t="s">
        <v>167</v>
      </c>
      <c r="AC33" s="180"/>
      <c r="AD33" s="122">
        <v>-133415.729999993</v>
      </c>
      <c r="AE33" s="119" t="s">
        <v>320</v>
      </c>
    </row>
    <row r="34" spans="1:39" s="119" customFormat="1" ht="29" x14ac:dyDescent="0.35">
      <c r="B34" s="114">
        <f t="shared" si="9"/>
        <v>-19259999.200000003</v>
      </c>
      <c r="C34" s="114">
        <f t="shared" si="10"/>
        <v>4437373.63</v>
      </c>
      <c r="E34" s="125"/>
      <c r="G34" s="121"/>
      <c r="H34" s="187"/>
      <c r="I34" s="146"/>
      <c r="L34" s="134">
        <v>1995</v>
      </c>
      <c r="N34" s="121" t="s">
        <v>167</v>
      </c>
      <c r="O34" s="187">
        <v>-19358586.920000002</v>
      </c>
      <c r="P34" s="146">
        <v>4452431.7</v>
      </c>
      <c r="Q34" s="119" t="s">
        <v>320</v>
      </c>
      <c r="S34" s="120">
        <v>1815003</v>
      </c>
      <c r="U34" s="121" t="s">
        <v>168</v>
      </c>
      <c r="V34" s="97">
        <v>98587.72</v>
      </c>
      <c r="W34" s="146">
        <v>-15058.070000000007</v>
      </c>
      <c r="X34" s="119" t="s">
        <v>169</v>
      </c>
      <c r="Z34" s="123"/>
      <c r="AB34" s="121"/>
      <c r="AC34" s="97"/>
      <c r="AD34" s="146"/>
    </row>
    <row r="35" spans="1:39" s="119" customFormat="1" ht="29" x14ac:dyDescent="0.35">
      <c r="B35" s="114">
        <f t="shared" si="9"/>
        <v>-11806938.4</v>
      </c>
      <c r="C35" s="114">
        <f t="shared" si="10"/>
        <v>3179927.78</v>
      </c>
      <c r="E35" s="125"/>
      <c r="G35" s="121"/>
      <c r="H35" s="187"/>
      <c r="I35" s="146"/>
      <c r="L35" s="134">
        <v>1815</v>
      </c>
      <c r="N35" s="121" t="s">
        <v>170</v>
      </c>
      <c r="O35" s="97">
        <v>-11844240.689999999</v>
      </c>
      <c r="P35" s="146">
        <v>3185000.55</v>
      </c>
      <c r="Q35" s="119" t="s">
        <v>165</v>
      </c>
      <c r="S35" s="120">
        <v>1815</v>
      </c>
      <c r="U35" s="121" t="s">
        <v>171</v>
      </c>
      <c r="V35" s="97">
        <v>37302.289999999994</v>
      </c>
      <c r="W35" s="146">
        <v>-5072.7699999999932</v>
      </c>
      <c r="X35" s="119" t="s">
        <v>172</v>
      </c>
      <c r="Z35" s="123"/>
      <c r="AB35" s="121"/>
      <c r="AC35" s="97"/>
      <c r="AD35" s="146"/>
    </row>
    <row r="36" spans="1:39" s="119" customFormat="1" ht="15" thickBot="1" x14ac:dyDescent="0.4">
      <c r="A36" s="135"/>
      <c r="B36" s="114">
        <f t="shared" si="9"/>
        <v>0</v>
      </c>
      <c r="C36" s="114">
        <f t="shared" si="10"/>
        <v>0</v>
      </c>
      <c r="D36" s="135"/>
      <c r="E36" s="139"/>
      <c r="F36" s="135"/>
      <c r="G36" s="137"/>
      <c r="H36" s="167"/>
      <c r="I36" s="138"/>
      <c r="J36" s="135"/>
      <c r="K36" s="135"/>
      <c r="L36" s="136"/>
      <c r="M36" s="135"/>
      <c r="N36" s="137"/>
      <c r="O36" s="167"/>
      <c r="P36" s="138"/>
      <c r="Q36" s="135"/>
      <c r="R36" s="135"/>
      <c r="S36" s="140"/>
      <c r="T36" s="135"/>
      <c r="U36" s="137"/>
      <c r="V36" s="167"/>
      <c r="W36" s="138"/>
      <c r="X36" s="135"/>
      <c r="Y36" s="135"/>
      <c r="Z36" s="136"/>
      <c r="AA36" s="135"/>
      <c r="AB36" s="137"/>
      <c r="AC36" s="167"/>
      <c r="AD36" s="138"/>
      <c r="AE36" s="135"/>
    </row>
    <row r="37" spans="1:39" s="201" customFormat="1" ht="19" thickBot="1" x14ac:dyDescent="0.5">
      <c r="A37" s="126" t="s">
        <v>173</v>
      </c>
      <c r="B37" s="168">
        <f>SUM(B33:B36)</f>
        <v>-32442834.110000007</v>
      </c>
      <c r="C37" s="168">
        <f>SUM(C33:C36)</f>
        <v>8228941.650000006</v>
      </c>
      <c r="D37" s="126">
        <v>1815</v>
      </c>
      <c r="E37" s="127"/>
      <c r="F37" s="128"/>
      <c r="G37" s="129"/>
      <c r="H37" s="168">
        <f>SUM(H33:H36)</f>
        <v>0</v>
      </c>
      <c r="I37" s="150">
        <f>SUM(I33:I36)</f>
        <v>0</v>
      </c>
      <c r="J37" s="128"/>
      <c r="K37" s="128"/>
      <c r="L37" s="127"/>
      <c r="M37" s="128"/>
      <c r="N37" s="129"/>
      <c r="O37" s="168">
        <f>SUM(O33:O36)</f>
        <v>-34579594.270000003</v>
      </c>
      <c r="P37" s="150">
        <f>SUM(P33:P36)</f>
        <v>8746861.879999999</v>
      </c>
      <c r="Q37" s="128"/>
      <c r="R37" s="128"/>
      <c r="S37" s="130"/>
      <c r="T37" s="128"/>
      <c r="U37" s="129"/>
      <c r="V37" s="168">
        <f>SUM(V33:V36)</f>
        <v>2136760.16</v>
      </c>
      <c r="W37" s="150">
        <f>SUM(W33:W36)</f>
        <v>-384504.5</v>
      </c>
      <c r="X37" s="128"/>
      <c r="Y37" s="128"/>
      <c r="Z37" s="127"/>
      <c r="AA37" s="128"/>
      <c r="AB37" s="129"/>
      <c r="AC37" s="168">
        <f>SUM(AC33:AC36)</f>
        <v>0</v>
      </c>
      <c r="AD37" s="150">
        <f>SUM(AD33:AD36)</f>
        <v>-133415.729999993</v>
      </c>
      <c r="AE37" s="128"/>
      <c r="AJ37" s="202"/>
      <c r="AK37" s="203"/>
      <c r="AL37" s="204"/>
      <c r="AM37" s="205"/>
    </row>
    <row r="38" spans="1:39" s="119" customFormat="1" ht="29" x14ac:dyDescent="0.35">
      <c r="B38" s="114">
        <f t="shared" ref="B38:B43" si="11">+H38+O38+V38+AC38</f>
        <v>-1294356.3500000001</v>
      </c>
      <c r="C38" s="114">
        <f t="shared" ref="C38:C43" si="12">+I38+P38+W38+AD38</f>
        <v>383662.53</v>
      </c>
      <c r="E38" s="134">
        <v>120020</v>
      </c>
      <c r="G38" s="121" t="s">
        <v>174</v>
      </c>
      <c r="H38" s="97">
        <v>-37806.51</v>
      </c>
      <c r="I38" s="122">
        <v>1417.74</v>
      </c>
      <c r="J38" s="119" t="s">
        <v>145</v>
      </c>
      <c r="L38" s="141">
        <v>1995</v>
      </c>
      <c r="M38" s="113"/>
      <c r="N38" s="116" t="s">
        <v>167</v>
      </c>
      <c r="O38" s="196">
        <v>-583151.96000000008</v>
      </c>
      <c r="P38" s="122">
        <v>152211.76999999999</v>
      </c>
      <c r="Q38" s="119" t="s">
        <v>320</v>
      </c>
      <c r="S38" s="120">
        <v>1815003</v>
      </c>
      <c r="U38" s="121" t="s">
        <v>168</v>
      </c>
      <c r="V38" s="97">
        <v>-98587.72</v>
      </c>
      <c r="W38" s="122">
        <v>15058.070000000007</v>
      </c>
      <c r="X38" s="119" t="s">
        <v>169</v>
      </c>
      <c r="Z38" s="134">
        <v>1995</v>
      </c>
      <c r="AB38" s="121" t="s">
        <v>167</v>
      </c>
      <c r="AC38" s="180">
        <v>-574810.16</v>
      </c>
      <c r="AD38" s="122">
        <v>214974.95000000004</v>
      </c>
      <c r="AE38" s="119" t="s">
        <v>320</v>
      </c>
    </row>
    <row r="39" spans="1:39" s="119" customFormat="1" ht="29" x14ac:dyDescent="0.35">
      <c r="B39" s="114">
        <f t="shared" si="11"/>
        <v>-41288763.090000018</v>
      </c>
      <c r="C39" s="114">
        <f t="shared" si="12"/>
        <v>8649431.4799999874</v>
      </c>
      <c r="E39" s="134">
        <v>120060</v>
      </c>
      <c r="G39" s="121" t="s">
        <v>175</v>
      </c>
      <c r="H39" s="97">
        <v>-34767223.290000014</v>
      </c>
      <c r="I39" s="122">
        <v>8008972.2899999879</v>
      </c>
      <c r="J39" s="119" t="s">
        <v>176</v>
      </c>
      <c r="L39" s="142" t="s">
        <v>177</v>
      </c>
      <c r="N39" s="121" t="s">
        <v>178</v>
      </c>
      <c r="O39" s="97">
        <v>3376766.66</v>
      </c>
      <c r="P39" s="122">
        <v>-1109429.6299999999</v>
      </c>
      <c r="Q39" s="92" t="s">
        <v>165</v>
      </c>
      <c r="S39" s="120">
        <v>1815</v>
      </c>
      <c r="U39" s="121" t="s">
        <v>142</v>
      </c>
      <c r="V39" s="97">
        <v>-9898306.4600000009</v>
      </c>
      <c r="W39" s="122">
        <v>1749888.82</v>
      </c>
      <c r="X39" s="119" t="s">
        <v>143</v>
      </c>
      <c r="Z39" s="123"/>
      <c r="AB39" s="121"/>
      <c r="AC39" s="180"/>
      <c r="AD39" s="122"/>
    </row>
    <row r="40" spans="1:39" s="119" customFormat="1" ht="29" x14ac:dyDescent="0.35">
      <c r="B40" s="114">
        <f t="shared" si="11"/>
        <v>44850820.520000011</v>
      </c>
      <c r="C40" s="114">
        <f t="shared" si="12"/>
        <v>-9781982.659999989</v>
      </c>
      <c r="E40" s="134">
        <v>120060</v>
      </c>
      <c r="G40" s="121" t="s">
        <v>175</v>
      </c>
      <c r="H40" s="97">
        <v>34767223.290000014</v>
      </c>
      <c r="I40" s="122">
        <v>-8008972.2899999879</v>
      </c>
      <c r="J40" s="119" t="s">
        <v>176</v>
      </c>
      <c r="L40" s="134">
        <v>1815</v>
      </c>
      <c r="N40" s="121" t="s">
        <v>179</v>
      </c>
      <c r="O40" s="97">
        <v>11844240.689999999</v>
      </c>
      <c r="P40" s="122">
        <v>-3185000.55</v>
      </c>
      <c r="Q40" s="119" t="s">
        <v>165</v>
      </c>
      <c r="S40" s="120">
        <v>1815</v>
      </c>
      <c r="U40" s="121" t="s">
        <v>180</v>
      </c>
      <c r="V40" s="97">
        <v>-1760643.46</v>
      </c>
      <c r="W40" s="122">
        <v>1411990.18</v>
      </c>
      <c r="X40" s="92" t="s">
        <v>181</v>
      </c>
      <c r="Z40" s="123"/>
      <c r="AB40" s="121"/>
      <c r="AC40" s="180"/>
      <c r="AD40" s="122"/>
    </row>
    <row r="41" spans="1:39" s="119" customFormat="1" ht="29" x14ac:dyDescent="0.35">
      <c r="B41" s="114">
        <f t="shared" si="11"/>
        <v>-49400.67</v>
      </c>
      <c r="C41" s="114">
        <f t="shared" si="12"/>
        <v>2990.56</v>
      </c>
      <c r="E41" s="125"/>
      <c r="G41" s="121"/>
      <c r="I41" s="194"/>
      <c r="L41" s="123"/>
      <c r="N41" s="121"/>
      <c r="O41" s="187"/>
      <c r="P41" s="194"/>
      <c r="S41" s="120">
        <v>1815008</v>
      </c>
      <c r="U41" s="121" t="s">
        <v>182</v>
      </c>
      <c r="V41" s="97">
        <v>-49400.67</v>
      </c>
      <c r="W41" s="122">
        <v>2990.56</v>
      </c>
      <c r="X41" s="92" t="s">
        <v>183</v>
      </c>
      <c r="Z41" s="123"/>
      <c r="AB41" s="121"/>
      <c r="AC41" s="180"/>
      <c r="AD41" s="194"/>
    </row>
    <row r="42" spans="1:39" s="119" customFormat="1" ht="29" x14ac:dyDescent="0.35">
      <c r="B42" s="114">
        <f t="shared" si="11"/>
        <v>-37302.29</v>
      </c>
      <c r="C42" s="114">
        <f t="shared" si="12"/>
        <v>5072.7699999999932</v>
      </c>
      <c r="E42" s="125"/>
      <c r="G42" s="121"/>
      <c r="I42" s="194"/>
      <c r="L42" s="123"/>
      <c r="N42" s="121"/>
      <c r="O42" s="187"/>
      <c r="P42" s="194"/>
      <c r="S42" s="120">
        <v>1815</v>
      </c>
      <c r="U42" s="121" t="s">
        <v>171</v>
      </c>
      <c r="V42" s="97">
        <v>-37302.29</v>
      </c>
      <c r="W42" s="195">
        <v>5072.7699999999932</v>
      </c>
      <c r="X42" s="119" t="s">
        <v>172</v>
      </c>
      <c r="Z42" s="123"/>
      <c r="AB42" s="121"/>
      <c r="AC42" s="180"/>
      <c r="AD42" s="194"/>
    </row>
    <row r="43" spans="1:39" s="119" customFormat="1" ht="15" thickBot="1" x14ac:dyDescent="0.4">
      <c r="A43" s="135"/>
      <c r="B43" s="114">
        <f t="shared" si="11"/>
        <v>0</v>
      </c>
      <c r="C43" s="114">
        <f t="shared" si="12"/>
        <v>0</v>
      </c>
      <c r="D43" s="135"/>
      <c r="E43" s="136"/>
      <c r="F43" s="135"/>
      <c r="G43" s="137"/>
      <c r="H43" s="167"/>
      <c r="I43" s="138"/>
      <c r="J43" s="135"/>
      <c r="K43" s="135"/>
      <c r="L43" s="136"/>
      <c r="M43" s="135"/>
      <c r="N43" s="137"/>
      <c r="O43" s="167"/>
      <c r="P43" s="138"/>
      <c r="Q43" s="135"/>
      <c r="R43" s="135"/>
      <c r="S43" s="140"/>
      <c r="T43" s="135"/>
      <c r="U43" s="137"/>
      <c r="V43" s="167"/>
      <c r="W43" s="138"/>
      <c r="X43" s="135"/>
      <c r="Z43" s="123"/>
      <c r="AB43" s="121"/>
      <c r="AC43" s="180"/>
      <c r="AD43" s="138"/>
      <c r="AE43" s="135"/>
    </row>
    <row r="44" spans="1:39" s="201" customFormat="1" ht="19" thickBot="1" x14ac:dyDescent="0.5">
      <c r="A44" s="126" t="s">
        <v>184</v>
      </c>
      <c r="B44" s="168">
        <f>SUM(B38:B43)</f>
        <v>2180998.1199999908</v>
      </c>
      <c r="C44" s="168">
        <f>SUM(C38:C43)</f>
        <v>-740825.32000000216</v>
      </c>
      <c r="D44" s="126">
        <v>1820</v>
      </c>
      <c r="E44" s="127"/>
      <c r="F44" s="128"/>
      <c r="G44" s="129"/>
      <c r="H44" s="168">
        <f>SUM(H38:H43)</f>
        <v>-37806.509999997914</v>
      </c>
      <c r="I44" s="150">
        <f>SUM(I38:I43)</f>
        <v>1417.7400000002235</v>
      </c>
      <c r="J44" s="128"/>
      <c r="K44" s="128"/>
      <c r="L44" s="127"/>
      <c r="M44" s="128"/>
      <c r="N44" s="129"/>
      <c r="O44" s="168">
        <f>SUM(O38:O43)</f>
        <v>14637855.390000001</v>
      </c>
      <c r="P44" s="150">
        <f>SUM(P38:P43)</f>
        <v>-4142218.4099999997</v>
      </c>
      <c r="Q44" s="128"/>
      <c r="R44" s="128"/>
      <c r="S44" s="130"/>
      <c r="T44" s="128"/>
      <c r="U44" s="129"/>
      <c r="V44" s="168">
        <f>SUM(V38:V43)</f>
        <v>-11844240.6</v>
      </c>
      <c r="W44" s="150">
        <f>SUM(W38:W43)</f>
        <v>3185000.4000000004</v>
      </c>
      <c r="X44" s="128"/>
      <c r="Y44" s="128"/>
      <c r="Z44" s="127"/>
      <c r="AA44" s="128"/>
      <c r="AB44" s="129"/>
      <c r="AC44" s="168">
        <f>SUM(AC38:AC43)</f>
        <v>-574810.16</v>
      </c>
      <c r="AD44" s="150">
        <f>SUM(AD38:AD43)</f>
        <v>214974.95000000004</v>
      </c>
      <c r="AE44" s="128"/>
      <c r="AJ44" s="202"/>
      <c r="AK44" s="203"/>
      <c r="AL44" s="204"/>
      <c r="AM44" s="205"/>
    </row>
    <row r="45" spans="1:39" s="119" customFormat="1" ht="29" x14ac:dyDescent="0.35">
      <c r="B45" s="114">
        <f t="shared" ref="B45:B50" si="13">+H45+O45+V45+AC45</f>
        <v>-41469586.188181944</v>
      </c>
      <c r="C45" s="114">
        <f t="shared" ref="C45:C50" si="14">+I45+P45+W45+AD45</f>
        <v>7400235.3270701235</v>
      </c>
      <c r="E45" s="134">
        <v>120221</v>
      </c>
      <c r="G45" s="121" t="s">
        <v>185</v>
      </c>
      <c r="H45" s="97">
        <v>-29830923.768066499</v>
      </c>
      <c r="I45" s="122">
        <v>4377193.1576421037</v>
      </c>
      <c r="J45" s="121" t="s">
        <v>186</v>
      </c>
      <c r="L45" s="134">
        <v>1995</v>
      </c>
      <c r="N45" s="121" t="s">
        <v>167</v>
      </c>
      <c r="O45" s="97">
        <v>-7469716.3901154436</v>
      </c>
      <c r="P45" s="122">
        <v>1463885.4594280194</v>
      </c>
      <c r="Q45" s="119" t="s">
        <v>320</v>
      </c>
      <c r="S45" s="120"/>
      <c r="U45" s="121"/>
      <c r="V45" s="97"/>
      <c r="W45" s="122"/>
      <c r="Z45" s="134">
        <v>1995</v>
      </c>
      <c r="AB45" s="121" t="s">
        <v>167</v>
      </c>
      <c r="AC45" s="97">
        <v>-4168946.03</v>
      </c>
      <c r="AD45" s="122">
        <v>1559156.71</v>
      </c>
      <c r="AE45" s="119" t="s">
        <v>320</v>
      </c>
      <c r="AJ45" s="207"/>
      <c r="AK45" s="208"/>
      <c r="AL45" s="206"/>
    </row>
    <row r="46" spans="1:39" s="119" customFormat="1" ht="29" x14ac:dyDescent="0.35">
      <c r="B46" s="114">
        <f t="shared" si="13"/>
        <v>-10698983.673175193</v>
      </c>
      <c r="C46" s="114">
        <f t="shared" si="14"/>
        <v>2148582.2416859497</v>
      </c>
      <c r="E46" s="134">
        <v>120221</v>
      </c>
      <c r="G46" s="121" t="s">
        <v>187</v>
      </c>
      <c r="H46" s="97">
        <v>-8049614.3501131963</v>
      </c>
      <c r="I46" s="122">
        <v>1181147.3599986741</v>
      </c>
      <c r="J46" s="119" t="s">
        <v>188</v>
      </c>
      <c r="L46" s="134">
        <v>1995</v>
      </c>
      <c r="N46" s="121" t="s">
        <v>167</v>
      </c>
      <c r="O46" s="97">
        <v>-343894.9198845565</v>
      </c>
      <c r="P46" s="122">
        <v>105203.54057198072</v>
      </c>
      <c r="Q46" s="119" t="s">
        <v>320</v>
      </c>
      <c r="S46" s="120"/>
      <c r="U46" s="121"/>
      <c r="V46" s="97"/>
      <c r="W46" s="122"/>
      <c r="Z46" s="134">
        <v>1995</v>
      </c>
      <c r="AB46" s="121" t="s">
        <v>167</v>
      </c>
      <c r="AC46" s="97">
        <v>-2305474.4031774402</v>
      </c>
      <c r="AD46" s="122">
        <v>862231.34111529507</v>
      </c>
      <c r="AE46" s="119" t="s">
        <v>320</v>
      </c>
    </row>
    <row r="47" spans="1:39" s="119" customFormat="1" ht="29" x14ac:dyDescent="0.35">
      <c r="B47" s="114">
        <f t="shared" si="13"/>
        <v>-66560054.987422235</v>
      </c>
      <c r="C47" s="114">
        <f t="shared" si="14"/>
        <v>8773788.0371340122</v>
      </c>
      <c r="E47" s="134">
        <v>120223</v>
      </c>
      <c r="G47" s="121" t="s">
        <v>185</v>
      </c>
      <c r="H47" s="97">
        <v>-60567888.767537668</v>
      </c>
      <c r="I47" s="122">
        <v>7462981.6479379535</v>
      </c>
      <c r="J47" s="121" t="s">
        <v>189</v>
      </c>
      <c r="L47" s="134">
        <v>1830</v>
      </c>
      <c r="N47" s="121" t="s">
        <v>190</v>
      </c>
      <c r="O47" s="97">
        <v>-5992166.219884567</v>
      </c>
      <c r="P47" s="122">
        <v>1394663.8505719807</v>
      </c>
      <c r="Q47" s="97" t="s">
        <v>191</v>
      </c>
      <c r="S47" s="120"/>
      <c r="U47" s="121"/>
      <c r="V47" s="97"/>
      <c r="W47" s="122"/>
      <c r="Z47" s="134">
        <v>1995</v>
      </c>
      <c r="AB47" s="121" t="s">
        <v>167</v>
      </c>
      <c r="AC47" s="97"/>
      <c r="AD47" s="122">
        <v>-83857.461375921994</v>
      </c>
      <c r="AE47" s="119" t="s">
        <v>320</v>
      </c>
    </row>
    <row r="48" spans="1:39" s="119" customFormat="1" ht="29" x14ac:dyDescent="0.35">
      <c r="B48" s="114">
        <f t="shared" si="13"/>
        <v>-10351549.796752509</v>
      </c>
      <c r="C48" s="114">
        <f t="shared" si="14"/>
        <v>619156.59410964884</v>
      </c>
      <c r="E48" s="134">
        <v>120223</v>
      </c>
      <c r="G48" s="121" t="s">
        <v>187</v>
      </c>
      <c r="H48" s="97">
        <v>-16343716.016637078</v>
      </c>
      <c r="I48" s="122">
        <v>2013820.4446816295</v>
      </c>
      <c r="J48" s="119" t="s">
        <v>192</v>
      </c>
      <c r="L48" s="134">
        <v>1830</v>
      </c>
      <c r="N48" s="121" t="s">
        <v>190</v>
      </c>
      <c r="O48" s="97">
        <v>5992166.2198845698</v>
      </c>
      <c r="P48" s="122">
        <v>-1394663.8505719807</v>
      </c>
      <c r="Q48" s="97" t="s">
        <v>191</v>
      </c>
      <c r="S48" s="120"/>
      <c r="U48" s="121"/>
      <c r="V48" s="97"/>
      <c r="W48" s="122"/>
      <c r="Z48" s="123"/>
      <c r="AB48" s="121"/>
      <c r="AC48" s="97"/>
      <c r="AD48" s="122"/>
    </row>
    <row r="49" spans="1:39" s="119" customFormat="1" x14ac:dyDescent="0.35">
      <c r="B49" s="114">
        <f t="shared" si="13"/>
        <v>0</v>
      </c>
      <c r="C49" s="114">
        <f t="shared" si="14"/>
        <v>0</v>
      </c>
      <c r="E49" s="123"/>
      <c r="G49" s="121"/>
      <c r="H49" s="97"/>
      <c r="I49" s="122"/>
      <c r="L49" s="134"/>
      <c r="N49" s="121"/>
      <c r="O49" s="97"/>
      <c r="P49" s="122"/>
      <c r="S49" s="120"/>
      <c r="U49" s="121"/>
      <c r="V49" s="97"/>
      <c r="W49" s="122"/>
      <c r="Z49" s="123"/>
      <c r="AB49" s="121"/>
      <c r="AC49" s="97"/>
      <c r="AD49" s="122"/>
    </row>
    <row r="50" spans="1:39" s="119" customFormat="1" ht="15" thickBot="1" x14ac:dyDescent="0.4">
      <c r="A50" s="135"/>
      <c r="B50" s="114">
        <f t="shared" si="13"/>
        <v>0</v>
      </c>
      <c r="C50" s="114">
        <f t="shared" si="14"/>
        <v>0</v>
      </c>
      <c r="D50" s="135"/>
      <c r="E50" s="139"/>
      <c r="F50" s="135"/>
      <c r="G50" s="137"/>
      <c r="H50" s="167"/>
      <c r="I50" s="138"/>
      <c r="J50" s="135"/>
      <c r="K50" s="135"/>
      <c r="L50" s="143"/>
      <c r="M50" s="135"/>
      <c r="N50" s="137"/>
      <c r="O50" s="167"/>
      <c r="P50" s="138"/>
      <c r="Q50" s="135"/>
      <c r="R50" s="135"/>
      <c r="S50" s="140"/>
      <c r="T50" s="135"/>
      <c r="U50" s="137"/>
      <c r="V50" s="167"/>
      <c r="W50" s="138"/>
      <c r="X50" s="135"/>
      <c r="Y50" s="135"/>
      <c r="Z50" s="136"/>
      <c r="AA50" s="135"/>
      <c r="AB50" s="137"/>
      <c r="AC50" s="167"/>
      <c r="AD50" s="138"/>
      <c r="AE50" s="135"/>
    </row>
    <row r="51" spans="1:39" s="201" customFormat="1" ht="19" thickBot="1" x14ac:dyDescent="0.5">
      <c r="A51" s="126" t="s">
        <v>193</v>
      </c>
      <c r="B51" s="168">
        <f>SUM(B45:B50)</f>
        <v>-129080174.64553189</v>
      </c>
      <c r="C51" s="168">
        <f>SUM(C45:C50)</f>
        <v>18941762.199999735</v>
      </c>
      <c r="D51" s="126">
        <v>1830</v>
      </c>
      <c r="E51" s="127"/>
      <c r="F51" s="128"/>
      <c r="G51" s="129"/>
      <c r="H51" s="168">
        <f>SUM(H45:H50)</f>
        <v>-114792142.90235443</v>
      </c>
      <c r="I51" s="150">
        <f>SUM(I45:I50)</f>
        <v>15035142.61026036</v>
      </c>
      <c r="J51" s="128"/>
      <c r="K51" s="128"/>
      <c r="L51" s="127"/>
      <c r="M51" s="128"/>
      <c r="N51" s="129"/>
      <c r="O51" s="168">
        <f>SUM(O45:O50)</f>
        <v>-7813611.3099999977</v>
      </c>
      <c r="P51" s="150">
        <f>SUM(P45:P50)</f>
        <v>1569089</v>
      </c>
      <c r="Q51" s="128"/>
      <c r="R51" s="128"/>
      <c r="S51" s="130"/>
      <c r="T51" s="128"/>
      <c r="U51" s="129"/>
      <c r="V51" s="168">
        <f>SUM(V45:V50)</f>
        <v>0</v>
      </c>
      <c r="W51" s="150">
        <f>SUM(W45:W50)</f>
        <v>0</v>
      </c>
      <c r="X51" s="128"/>
      <c r="Y51" s="128"/>
      <c r="Z51" s="127"/>
      <c r="AA51" s="128"/>
      <c r="AB51" s="129"/>
      <c r="AC51" s="168">
        <f>SUM(AC45:AC50)</f>
        <v>-6474420.4331774395</v>
      </c>
      <c r="AD51" s="150">
        <f>SUM(AD45:AD50)</f>
        <v>2337530.589739373</v>
      </c>
      <c r="AE51" s="128"/>
      <c r="AJ51" s="202"/>
      <c r="AK51" s="203"/>
      <c r="AL51" s="204"/>
      <c r="AM51" s="205"/>
    </row>
    <row r="52" spans="1:39" s="119" customFormat="1" ht="58" x14ac:dyDescent="0.35">
      <c r="B52" s="114">
        <f t="shared" ref="B52:B57" si="15">+H52+O52+V52+AC52</f>
        <v>-5975589.9711002</v>
      </c>
      <c r="C52" s="114">
        <f t="shared" ref="C52:C57" si="16">+I52+P52+W52+AD52</f>
        <v>-465712.65964256413</v>
      </c>
      <c r="E52" s="134">
        <v>120221</v>
      </c>
      <c r="G52" s="121" t="s">
        <v>194</v>
      </c>
      <c r="H52" s="97">
        <v>29830923.768066499</v>
      </c>
      <c r="I52" s="122">
        <v>-4377193.1576421037</v>
      </c>
      <c r="J52" s="121" t="s">
        <v>186</v>
      </c>
      <c r="L52" s="134">
        <v>1836</v>
      </c>
      <c r="N52" s="121" t="s">
        <v>2</v>
      </c>
      <c r="O52" s="97">
        <v>-1276.67</v>
      </c>
      <c r="P52" s="122">
        <v>2145.119999999999</v>
      </c>
      <c r="Q52" s="92" t="s">
        <v>195</v>
      </c>
      <c r="S52" s="120">
        <v>1835002</v>
      </c>
      <c r="U52" s="121" t="s">
        <v>196</v>
      </c>
      <c r="V52" s="97">
        <v>-920632.39</v>
      </c>
      <c r="W52" s="122">
        <v>44277.4399999999</v>
      </c>
      <c r="X52" s="119" t="s">
        <v>197</v>
      </c>
      <c r="Z52" s="134">
        <v>1836</v>
      </c>
      <c r="AB52" s="121" t="s">
        <v>19</v>
      </c>
      <c r="AC52" s="97">
        <v>-34884604.679166697</v>
      </c>
      <c r="AD52" s="122">
        <v>3865057.93799954</v>
      </c>
      <c r="AE52" s="92" t="s">
        <v>198</v>
      </c>
    </row>
    <row r="53" spans="1:39" s="119" customFormat="1" ht="29" x14ac:dyDescent="0.35">
      <c r="B53" s="114">
        <f t="shared" si="15"/>
        <v>33576109.177537665</v>
      </c>
      <c r="C53" s="114">
        <f t="shared" si="16"/>
        <v>-1120901.1206547203</v>
      </c>
      <c r="E53" s="134">
        <v>120223</v>
      </c>
      <c r="G53" s="121" t="s">
        <v>199</v>
      </c>
      <c r="H53" s="97">
        <v>60567888.767537668</v>
      </c>
      <c r="I53" s="122">
        <v>-7462981.6479379535</v>
      </c>
      <c r="J53" s="121" t="s">
        <v>189</v>
      </c>
      <c r="L53" s="134">
        <v>1995</v>
      </c>
      <c r="N53" s="121" t="s">
        <v>167</v>
      </c>
      <c r="O53" s="97">
        <v>-25968150.57</v>
      </c>
      <c r="P53" s="122">
        <v>5959250.3099999996</v>
      </c>
      <c r="Q53" s="119" t="s">
        <v>320</v>
      </c>
      <c r="S53" s="120"/>
      <c r="U53" s="121"/>
      <c r="V53" s="97"/>
      <c r="W53" s="122"/>
      <c r="Z53" s="134">
        <v>1995</v>
      </c>
      <c r="AB53" s="121" t="s">
        <v>167</v>
      </c>
      <c r="AC53" s="97">
        <v>-1023629.02</v>
      </c>
      <c r="AD53" s="122">
        <v>382830.21728323348</v>
      </c>
      <c r="AE53" s="119" t="s">
        <v>320</v>
      </c>
    </row>
    <row r="54" spans="1:39" s="119" customFormat="1" ht="43.5" x14ac:dyDescent="0.35">
      <c r="B54" s="114">
        <f t="shared" si="15"/>
        <v>-10119911.17</v>
      </c>
      <c r="C54" s="114">
        <f t="shared" si="16"/>
        <v>2379040.6273512742</v>
      </c>
      <c r="E54" s="125"/>
      <c r="H54" s="97"/>
      <c r="I54" s="122"/>
      <c r="L54" s="134">
        <v>1835</v>
      </c>
      <c r="N54" s="121" t="s">
        <v>200</v>
      </c>
      <c r="O54" s="97">
        <v>-8526824.9199999999</v>
      </c>
      <c r="P54" s="122">
        <v>1783237.49</v>
      </c>
      <c r="Q54" s="92" t="s">
        <v>201</v>
      </c>
      <c r="S54" s="120"/>
      <c r="U54" s="121"/>
      <c r="V54" s="97"/>
      <c r="W54" s="122"/>
      <c r="Z54" s="134">
        <v>1995</v>
      </c>
      <c r="AB54" s="121" t="s">
        <v>167</v>
      </c>
      <c r="AC54" s="97">
        <v>-1593086.25</v>
      </c>
      <c r="AD54" s="122">
        <v>595803.13735127437</v>
      </c>
      <c r="AE54" s="119" t="s">
        <v>320</v>
      </c>
    </row>
    <row r="55" spans="1:39" s="119" customFormat="1" ht="29" x14ac:dyDescent="0.35">
      <c r="B55" s="114">
        <f t="shared" si="15"/>
        <v>0</v>
      </c>
      <c r="C55" s="114">
        <f t="shared" si="16"/>
        <v>74297.525088761904</v>
      </c>
      <c r="E55" s="125"/>
      <c r="H55" s="97"/>
      <c r="I55" s="122"/>
      <c r="L55" s="134"/>
      <c r="N55" s="121"/>
      <c r="O55" s="97"/>
      <c r="P55" s="122"/>
      <c r="Q55" s="92"/>
      <c r="S55" s="120"/>
      <c r="U55" s="121"/>
      <c r="V55" s="97"/>
      <c r="W55" s="122"/>
      <c r="Z55" s="134">
        <v>1995</v>
      </c>
      <c r="AB55" s="121" t="s">
        <v>167</v>
      </c>
      <c r="AC55" s="97"/>
      <c r="AD55" s="122">
        <v>74297.525088761904</v>
      </c>
      <c r="AE55" s="119" t="s">
        <v>320</v>
      </c>
    </row>
    <row r="56" spans="1:39" s="119" customFormat="1" ht="43.5" x14ac:dyDescent="0.35">
      <c r="B56" s="114">
        <f t="shared" si="15"/>
        <v>8504635.9821502175</v>
      </c>
      <c r="C56" s="114">
        <f t="shared" si="16"/>
        <v>-1774938.9821427288</v>
      </c>
      <c r="E56" s="125"/>
      <c r="H56" s="97"/>
      <c r="I56" s="122"/>
      <c r="L56" s="134">
        <v>1835</v>
      </c>
      <c r="N56" s="121" t="s">
        <v>202</v>
      </c>
      <c r="O56" s="97">
        <v>8526824.9199999999</v>
      </c>
      <c r="P56" s="122">
        <v>-1783237.49</v>
      </c>
      <c r="Q56" s="92" t="s">
        <v>201</v>
      </c>
      <c r="S56" s="120"/>
      <c r="U56" s="121"/>
      <c r="V56" s="97"/>
      <c r="W56" s="122"/>
      <c r="Z56" s="134">
        <v>1995</v>
      </c>
      <c r="AB56" s="121" t="s">
        <v>167</v>
      </c>
      <c r="AC56" s="97">
        <v>-22188.937849781501</v>
      </c>
      <c r="AD56" s="122">
        <v>8298.5078572712246</v>
      </c>
      <c r="AE56" s="119" t="s">
        <v>320</v>
      </c>
    </row>
    <row r="57" spans="1:39" s="119" customFormat="1" ht="15" thickBot="1" x14ac:dyDescent="0.4">
      <c r="B57" s="114">
        <f t="shared" si="15"/>
        <v>0</v>
      </c>
      <c r="C57" s="114">
        <f t="shared" si="16"/>
        <v>0</v>
      </c>
      <c r="E57" s="125"/>
      <c r="G57" s="121"/>
      <c r="H57" s="97"/>
      <c r="I57" s="122"/>
      <c r="L57" s="123"/>
      <c r="N57" s="121"/>
      <c r="O57" s="97"/>
      <c r="P57" s="122"/>
      <c r="S57" s="120"/>
      <c r="U57" s="121"/>
      <c r="V57" s="97"/>
      <c r="W57" s="122"/>
      <c r="Z57" s="123"/>
      <c r="AB57" s="121"/>
      <c r="AC57" s="97"/>
      <c r="AD57" s="122"/>
    </row>
    <row r="58" spans="1:39" s="201" customFormat="1" ht="19" thickBot="1" x14ac:dyDescent="0.5">
      <c r="A58" s="126" t="s">
        <v>203</v>
      </c>
      <c r="B58" s="168">
        <f>SUM(B52:B57)</f>
        <v>25985244.018587686</v>
      </c>
      <c r="C58" s="168">
        <f>SUM(C52:C57)</f>
        <v>-908214.60999997705</v>
      </c>
      <c r="D58" s="126">
        <v>1835</v>
      </c>
      <c r="E58" s="127"/>
      <c r="F58" s="128"/>
      <c r="G58" s="129"/>
      <c r="H58" s="168">
        <f>SUM(H52:H57)</f>
        <v>90398812.535604164</v>
      </c>
      <c r="I58" s="150">
        <f>SUM(I52:I57)</f>
        <v>-11840174.805580057</v>
      </c>
      <c r="J58" s="128"/>
      <c r="K58" s="128"/>
      <c r="L58" s="127"/>
      <c r="M58" s="128"/>
      <c r="N58" s="129"/>
      <c r="O58" s="168">
        <f>SUM(O52:O57)</f>
        <v>-25969427.240000002</v>
      </c>
      <c r="P58" s="150">
        <f>SUM(P52:P57)</f>
        <v>5961395.4299999997</v>
      </c>
      <c r="Q58" s="128"/>
      <c r="R58" s="128"/>
      <c r="S58" s="130"/>
      <c r="T58" s="128"/>
      <c r="U58" s="129"/>
      <c r="V58" s="168">
        <f>SUM(V52:V57)</f>
        <v>-920632.39</v>
      </c>
      <c r="W58" s="150">
        <f>SUM(W52:W57)</f>
        <v>44277.4399999999</v>
      </c>
      <c r="X58" s="128"/>
      <c r="Y58" s="128"/>
      <c r="Z58" s="127"/>
      <c r="AA58" s="128"/>
      <c r="AB58" s="129"/>
      <c r="AC58" s="168">
        <f>SUM(AC52:AC57)</f>
        <v>-37523508.887016483</v>
      </c>
      <c r="AD58" s="150">
        <f>SUM(AD52:AD57)</f>
        <v>4926287.325580081</v>
      </c>
      <c r="AE58" s="128"/>
      <c r="AJ58" s="202"/>
      <c r="AK58" s="203"/>
      <c r="AL58" s="204"/>
      <c r="AM58" s="205"/>
    </row>
    <row r="59" spans="1:39" s="119" customFormat="1" ht="29" x14ac:dyDescent="0.35">
      <c r="A59" s="113"/>
      <c r="B59" s="114">
        <f t="shared" ref="B59:B60" si="17">+H59+O59+V59+AC59</f>
        <v>-33638921.495111488</v>
      </c>
      <c r="C59" s="114">
        <f t="shared" ref="C59:C60" si="18">+I59+P59+W59+AD59</f>
        <v>9934096.388284659</v>
      </c>
      <c r="D59" s="113"/>
      <c r="E59" s="115" t="s">
        <v>13</v>
      </c>
      <c r="F59" s="113"/>
      <c r="G59" s="116" t="s">
        <v>14</v>
      </c>
      <c r="H59" s="166">
        <v>-13622263.689999999</v>
      </c>
      <c r="I59" s="117">
        <v>5797749.8799999598</v>
      </c>
      <c r="J59" s="113" t="s">
        <v>204</v>
      </c>
      <c r="L59" s="134">
        <v>1995</v>
      </c>
      <c r="N59" s="121" t="s">
        <v>167</v>
      </c>
      <c r="O59" s="166">
        <v>-14664783.770000001</v>
      </c>
      <c r="P59" s="117">
        <v>2134782.9800000004</v>
      </c>
      <c r="Q59" s="113" t="s">
        <v>320</v>
      </c>
      <c r="R59" s="113"/>
      <c r="S59" s="131"/>
      <c r="T59" s="113"/>
      <c r="U59" s="116"/>
      <c r="V59" s="166"/>
      <c r="W59" s="117"/>
      <c r="X59" s="113"/>
      <c r="Z59" s="134">
        <v>1995</v>
      </c>
      <c r="AB59" s="121" t="s">
        <v>167</v>
      </c>
      <c r="AC59" s="97">
        <v>-5351874.0351114897</v>
      </c>
      <c r="AD59" s="117">
        <v>2001563.5282846985</v>
      </c>
      <c r="AE59" s="113" t="s">
        <v>320</v>
      </c>
    </row>
    <row r="60" spans="1:39" s="119" customFormat="1" ht="29.5" thickBot="1" x14ac:dyDescent="0.4">
      <c r="A60" s="135"/>
      <c r="B60" s="114">
        <f t="shared" si="17"/>
        <v>0</v>
      </c>
      <c r="C60" s="114">
        <f t="shared" si="18"/>
        <v>4209.9417153690001</v>
      </c>
      <c r="D60" s="135"/>
      <c r="E60" s="139"/>
      <c r="F60" s="135"/>
      <c r="G60" s="137"/>
      <c r="H60" s="167"/>
      <c r="I60" s="138"/>
      <c r="J60" s="135"/>
      <c r="K60" s="135"/>
      <c r="L60" s="136"/>
      <c r="M60" s="135"/>
      <c r="N60" s="137"/>
      <c r="O60" s="167"/>
      <c r="P60" s="138"/>
      <c r="Q60" s="135"/>
      <c r="R60" s="135"/>
      <c r="S60" s="140"/>
      <c r="T60" s="135"/>
      <c r="U60" s="137"/>
      <c r="V60" s="167"/>
      <c r="W60" s="138"/>
      <c r="X60" s="135"/>
      <c r="Y60" s="135"/>
      <c r="Z60" s="134">
        <v>1995</v>
      </c>
      <c r="AB60" s="121" t="s">
        <v>167</v>
      </c>
      <c r="AC60" s="97"/>
      <c r="AD60" s="122">
        <v>4209.9417153690001</v>
      </c>
      <c r="AE60" s="135" t="s">
        <v>320</v>
      </c>
    </row>
    <row r="61" spans="1:39" s="201" customFormat="1" ht="19" thickBot="1" x14ac:dyDescent="0.5">
      <c r="A61" s="126" t="s">
        <v>205</v>
      </c>
      <c r="B61" s="168">
        <f>SUM(B59:B60)</f>
        <v>-33638921.495111488</v>
      </c>
      <c r="C61" s="168">
        <f>SUM(C59:C60)</f>
        <v>9938306.330000028</v>
      </c>
      <c r="D61" s="126">
        <v>1840</v>
      </c>
      <c r="E61" s="127"/>
      <c r="F61" s="128"/>
      <c r="G61" s="129"/>
      <c r="H61" s="168">
        <f>SUM(H59:H60)</f>
        <v>-13622263.689999999</v>
      </c>
      <c r="I61" s="150">
        <f>SUM(I59:I60)</f>
        <v>5797749.8799999598</v>
      </c>
      <c r="J61" s="128"/>
      <c r="K61" s="128"/>
      <c r="L61" s="127"/>
      <c r="M61" s="128"/>
      <c r="N61" s="129"/>
      <c r="O61" s="168">
        <f>SUM(O59:O60)</f>
        <v>-14664783.770000001</v>
      </c>
      <c r="P61" s="150">
        <f>SUM(P59:P60)</f>
        <v>2134782.9800000004</v>
      </c>
      <c r="Q61" s="128"/>
      <c r="R61" s="128"/>
      <c r="S61" s="130"/>
      <c r="T61" s="128"/>
      <c r="U61" s="129"/>
      <c r="V61" s="168">
        <f>SUM(V59:V60)</f>
        <v>0</v>
      </c>
      <c r="W61" s="150">
        <f>SUM(W59:W60)</f>
        <v>0</v>
      </c>
      <c r="X61" s="128"/>
      <c r="Y61" s="128"/>
      <c r="Z61" s="127"/>
      <c r="AA61" s="128"/>
      <c r="AB61" s="129"/>
      <c r="AC61" s="168">
        <f>SUM(AC59:AC60)</f>
        <v>-5351874.0351114897</v>
      </c>
      <c r="AD61" s="150">
        <f>SUM(AD59:AD60)</f>
        <v>2005773.4700000675</v>
      </c>
      <c r="AE61" s="128"/>
      <c r="AJ61" s="202"/>
      <c r="AK61" s="203"/>
      <c r="AL61" s="204"/>
      <c r="AM61" s="205"/>
    </row>
    <row r="62" spans="1:39" s="119" customFormat="1" ht="29" x14ac:dyDescent="0.35">
      <c r="A62" s="113"/>
      <c r="B62" s="114">
        <f>+H62+O62+V62+AC62</f>
        <v>-967752.73999999487</v>
      </c>
      <c r="C62" s="114">
        <f>+I62+P62+W62+AD62</f>
        <v>-1364945.8487467153</v>
      </c>
      <c r="D62" s="113"/>
      <c r="E62" s="125" t="s">
        <v>15</v>
      </c>
      <c r="F62" s="119" t="s">
        <v>41</v>
      </c>
      <c r="G62" s="121" t="s">
        <v>18</v>
      </c>
      <c r="H62" s="97">
        <v>551037.46</v>
      </c>
      <c r="I62" s="122"/>
      <c r="J62" s="113" t="s">
        <v>322</v>
      </c>
      <c r="L62" s="134">
        <v>1995</v>
      </c>
      <c r="N62" s="121" t="s">
        <v>167</v>
      </c>
      <c r="O62" s="166">
        <v>-1240259.17</v>
      </c>
      <c r="P62" s="122">
        <v>-1484599.46</v>
      </c>
      <c r="Q62" s="113" t="s">
        <v>320</v>
      </c>
      <c r="R62" s="113"/>
      <c r="S62" s="131">
        <v>1815008</v>
      </c>
      <c r="T62" s="113"/>
      <c r="U62" s="116" t="s">
        <v>206</v>
      </c>
      <c r="V62" s="166">
        <v>49400.67</v>
      </c>
      <c r="W62" s="122">
        <v>-2990.56</v>
      </c>
      <c r="X62" s="92" t="s">
        <v>183</v>
      </c>
      <c r="Z62" s="134">
        <v>1995</v>
      </c>
      <c r="AB62" s="121" t="s">
        <v>167</v>
      </c>
      <c r="AC62" s="166">
        <v>-327931.69999999501</v>
      </c>
      <c r="AD62" s="122">
        <v>122644.17125328477</v>
      </c>
      <c r="AE62" s="113" t="s">
        <v>320</v>
      </c>
    </row>
    <row r="63" spans="1:39" s="119" customFormat="1" ht="43.5" x14ac:dyDescent="0.35">
      <c r="B63" s="114">
        <f t="shared" ref="B63:B76" si="19">+H63+O63+V63+AC63</f>
        <v>1606748.3614581497</v>
      </c>
      <c r="C63" s="114">
        <f t="shared" ref="C63:C76" si="20">+I63+P63+W63+AD63</f>
        <v>-322871.92142969277</v>
      </c>
      <c r="E63" s="125"/>
      <c r="F63" s="119" t="s">
        <v>41</v>
      </c>
      <c r="G63" s="121"/>
      <c r="H63" s="97">
        <v>-282349.25</v>
      </c>
      <c r="I63" s="122"/>
      <c r="J63" s="119" t="s">
        <v>322</v>
      </c>
      <c r="L63" s="134">
        <v>1810</v>
      </c>
      <c r="M63" s="119" t="s">
        <v>41</v>
      </c>
      <c r="N63" s="121" t="s">
        <v>162</v>
      </c>
      <c r="O63" s="97">
        <v>3746767.11</v>
      </c>
      <c r="P63" s="122"/>
      <c r="Q63" s="119" t="s">
        <v>322</v>
      </c>
      <c r="S63" s="120">
        <v>1845</v>
      </c>
      <c r="U63" s="121" t="s">
        <v>207</v>
      </c>
      <c r="V63" s="97">
        <v>2206385.66</v>
      </c>
      <c r="W63" s="122">
        <v>-1842800.1800000004</v>
      </c>
      <c r="X63" s="92" t="s">
        <v>208</v>
      </c>
      <c r="Z63" s="134">
        <v>1995</v>
      </c>
      <c r="AB63" s="121" t="s">
        <v>167</v>
      </c>
      <c r="AC63" s="97">
        <v>-4064055.1585418498</v>
      </c>
      <c r="AD63" s="122">
        <v>1519928.2585703076</v>
      </c>
      <c r="AE63" s="119" t="s">
        <v>320</v>
      </c>
    </row>
    <row r="64" spans="1:39" s="119" customFormat="1" ht="32.25" customHeight="1" x14ac:dyDescent="0.35">
      <c r="B64" s="114">
        <f t="shared" si="19"/>
        <v>-155645748.58764318</v>
      </c>
      <c r="C64" s="114">
        <f t="shared" si="20"/>
        <v>28558784.876466237</v>
      </c>
      <c r="E64" s="134">
        <v>120241</v>
      </c>
      <c r="G64" s="121" t="s">
        <v>209</v>
      </c>
      <c r="H64" s="97">
        <v>-153761528.38764319</v>
      </c>
      <c r="I64" s="122">
        <v>27359139.086466238</v>
      </c>
      <c r="J64" s="119" t="s">
        <v>210</v>
      </c>
      <c r="L64" s="134">
        <v>1845</v>
      </c>
      <c r="N64" s="121" t="s">
        <v>211</v>
      </c>
      <c r="O64" s="97">
        <v>-744780.66</v>
      </c>
      <c r="P64" s="122"/>
      <c r="Q64" s="119" t="s">
        <v>212</v>
      </c>
      <c r="S64" s="120">
        <v>1845</v>
      </c>
      <c r="U64" s="121" t="s">
        <v>207</v>
      </c>
      <c r="V64" s="97">
        <v>-2206385.66</v>
      </c>
      <c r="W64" s="122">
        <v>1842800.1800000004</v>
      </c>
      <c r="X64" s="92" t="s">
        <v>208</v>
      </c>
      <c r="Z64" s="134">
        <v>1846</v>
      </c>
      <c r="AB64" s="121" t="s">
        <v>213</v>
      </c>
      <c r="AC64" s="97">
        <v>1066946.1200000001</v>
      </c>
      <c r="AD64" s="122">
        <v>-643154.39</v>
      </c>
      <c r="AE64" s="144" t="s">
        <v>214</v>
      </c>
    </row>
    <row r="65" spans="1:39" s="119" customFormat="1" ht="30" customHeight="1" x14ac:dyDescent="0.35">
      <c r="B65" s="114">
        <f t="shared" si="19"/>
        <v>-48461141.326741889</v>
      </c>
      <c r="C65" s="114">
        <f t="shared" si="20"/>
        <v>17550915.312610079</v>
      </c>
      <c r="E65" s="134">
        <v>120241</v>
      </c>
      <c r="G65" s="121" t="s">
        <v>209</v>
      </c>
      <c r="H65" s="97">
        <v>-3535702.5367418919</v>
      </c>
      <c r="I65" s="122">
        <v>2808985.4826100776</v>
      </c>
      <c r="J65" s="119" t="s">
        <v>215</v>
      </c>
      <c r="L65" s="134">
        <v>1845</v>
      </c>
      <c r="N65" s="121" t="s">
        <v>211</v>
      </c>
      <c r="O65" s="97">
        <v>-42311005.07</v>
      </c>
      <c r="P65" s="122">
        <v>13967628.73</v>
      </c>
      <c r="Q65" s="119" t="s">
        <v>216</v>
      </c>
      <c r="S65" s="120">
        <v>1845</v>
      </c>
      <c r="U65" s="121" t="s">
        <v>217</v>
      </c>
      <c r="V65" s="97">
        <v>-1547487.6</v>
      </c>
      <c r="W65" s="122">
        <v>131146.7100000002</v>
      </c>
      <c r="X65" s="92" t="s">
        <v>218</v>
      </c>
      <c r="Z65" s="134">
        <v>1846</v>
      </c>
      <c r="AB65" s="121" t="s">
        <v>213</v>
      </c>
      <c r="AC65" s="97">
        <v>-1066946.1200000001</v>
      </c>
      <c r="AD65" s="122">
        <v>643154.39</v>
      </c>
      <c r="AE65" s="144" t="s">
        <v>214</v>
      </c>
    </row>
    <row r="66" spans="1:39" s="119" customFormat="1" ht="30" customHeight="1" x14ac:dyDescent="0.35">
      <c r="B66" s="114">
        <f t="shared" si="19"/>
        <v>-95371781.020412117</v>
      </c>
      <c r="C66" s="114">
        <f t="shared" si="20"/>
        <v>12648306.086840095</v>
      </c>
      <c r="E66" s="134">
        <v>120241</v>
      </c>
      <c r="G66" s="121" t="s">
        <v>209</v>
      </c>
      <c r="H66" s="97">
        <v>-2181225.6604121136</v>
      </c>
      <c r="I66" s="122">
        <v>877254.57684009755</v>
      </c>
      <c r="J66" s="119" t="s">
        <v>219</v>
      </c>
      <c r="L66" s="134">
        <v>1845</v>
      </c>
      <c r="N66" s="121" t="s">
        <v>211</v>
      </c>
      <c r="O66" s="97">
        <v>-79906758.890000001</v>
      </c>
      <c r="P66" s="122">
        <v>8731293.2100000009</v>
      </c>
      <c r="Q66" s="119" t="s">
        <v>220</v>
      </c>
      <c r="S66" s="120">
        <v>1845</v>
      </c>
      <c r="U66" s="121" t="s">
        <v>217</v>
      </c>
      <c r="V66" s="97">
        <v>-6557678.0999999959</v>
      </c>
      <c r="W66" s="122">
        <v>2597948.3399999957</v>
      </c>
      <c r="X66" s="92" t="s">
        <v>221</v>
      </c>
      <c r="Z66" s="134">
        <v>1849</v>
      </c>
      <c r="AB66" s="121" t="s">
        <v>20</v>
      </c>
      <c r="AC66" s="97">
        <v>-6726118.3700000001</v>
      </c>
      <c r="AD66" s="122">
        <v>441809.96</v>
      </c>
      <c r="AE66" s="92" t="s">
        <v>222</v>
      </c>
    </row>
    <row r="67" spans="1:39" s="119" customFormat="1" ht="58" x14ac:dyDescent="0.35">
      <c r="B67" s="114">
        <f t="shared" si="19"/>
        <v>-65606925.061944</v>
      </c>
      <c r="C67" s="114">
        <f t="shared" si="20"/>
        <v>164636.52000000043</v>
      </c>
      <c r="E67" s="134">
        <v>120241</v>
      </c>
      <c r="G67" s="121" t="s">
        <v>209</v>
      </c>
      <c r="H67" s="97">
        <v>-64463733.721943997</v>
      </c>
      <c r="I67" s="122"/>
      <c r="J67" s="119" t="s">
        <v>223</v>
      </c>
      <c r="L67" s="134">
        <v>1845</v>
      </c>
      <c r="N67" s="121" t="s">
        <v>211</v>
      </c>
      <c r="O67" s="97">
        <v>744780.66</v>
      </c>
      <c r="P67" s="122"/>
      <c r="Q67" s="144" t="s">
        <v>212</v>
      </c>
      <c r="S67" s="120">
        <v>1845</v>
      </c>
      <c r="U67" s="121" t="s">
        <v>224</v>
      </c>
      <c r="V67" s="97">
        <v>-8614090.370000001</v>
      </c>
      <c r="W67" s="122">
        <v>606446.48000000045</v>
      </c>
      <c r="X67" s="92" t="s">
        <v>225</v>
      </c>
      <c r="Z67" s="134">
        <v>1849</v>
      </c>
      <c r="AB67" s="121" t="s">
        <v>20</v>
      </c>
      <c r="AC67" s="97">
        <v>6726118.3700000001</v>
      </c>
      <c r="AD67" s="122">
        <v>-441809.96</v>
      </c>
      <c r="AE67" s="92" t="s">
        <v>222</v>
      </c>
    </row>
    <row r="68" spans="1:39" s="119" customFormat="1" ht="29" x14ac:dyDescent="0.35">
      <c r="B68" s="114">
        <f t="shared" si="19"/>
        <v>16418025.380000001</v>
      </c>
      <c r="C68" s="114">
        <f t="shared" si="20"/>
        <v>-8235144.9055606686</v>
      </c>
      <c r="E68" s="125"/>
      <c r="G68" s="121" t="s">
        <v>226</v>
      </c>
      <c r="H68" s="97">
        <v>-2000380.55</v>
      </c>
      <c r="I68" s="122"/>
      <c r="J68" s="119" t="s">
        <v>227</v>
      </c>
      <c r="L68" s="134">
        <v>1856</v>
      </c>
      <c r="N68" s="121" t="s">
        <v>3</v>
      </c>
      <c r="O68" s="97">
        <v>23303495.600000001</v>
      </c>
      <c r="P68" s="122"/>
      <c r="Q68" s="144" t="s">
        <v>228</v>
      </c>
      <c r="S68" s="120">
        <v>1855002</v>
      </c>
      <c r="U68" s="121" t="s">
        <v>229</v>
      </c>
      <c r="V68" s="97">
        <v>-4885089.67</v>
      </c>
      <c r="W68" s="122">
        <v>243024.44000000134</v>
      </c>
      <c r="X68" s="119" t="s">
        <v>230</v>
      </c>
      <c r="Z68" s="134">
        <v>1995</v>
      </c>
      <c r="AB68" s="121" t="s">
        <v>167</v>
      </c>
      <c r="AC68" s="97"/>
      <c r="AD68" s="122">
        <v>-8478169.3455606699</v>
      </c>
      <c r="AE68" s="119" t="s">
        <v>320</v>
      </c>
    </row>
    <row r="69" spans="1:39" s="119" customFormat="1" ht="29" x14ac:dyDescent="0.35">
      <c r="B69" s="114">
        <f t="shared" si="19"/>
        <v>135343122.457643</v>
      </c>
      <c r="C69" s="114">
        <f t="shared" si="20"/>
        <v>-27602163.526466239</v>
      </c>
      <c r="E69" s="134">
        <v>120241</v>
      </c>
      <c r="G69" s="121" t="s">
        <v>209</v>
      </c>
      <c r="H69" s="97">
        <v>153761528.38764301</v>
      </c>
      <c r="I69" s="122">
        <v>-27359139.086466238</v>
      </c>
      <c r="J69" s="119" t="s">
        <v>210</v>
      </c>
      <c r="L69" s="134">
        <v>1856</v>
      </c>
      <c r="N69" s="121" t="s">
        <v>3</v>
      </c>
      <c r="O69" s="97">
        <v>-23303495.600000001</v>
      </c>
      <c r="P69" s="122"/>
      <c r="Q69" s="144" t="s">
        <v>228</v>
      </c>
      <c r="S69" s="120">
        <v>1855002</v>
      </c>
      <c r="U69" s="121" t="s">
        <v>229</v>
      </c>
      <c r="V69" s="97">
        <v>4885089.67</v>
      </c>
      <c r="W69" s="122">
        <v>-243024.44000000134</v>
      </c>
      <c r="X69" s="92" t="s">
        <v>230</v>
      </c>
      <c r="Z69" s="134"/>
      <c r="AB69" s="121"/>
      <c r="AC69" s="97"/>
      <c r="AD69" s="122"/>
    </row>
    <row r="70" spans="1:39" s="119" customFormat="1" ht="29" x14ac:dyDescent="0.35">
      <c r="B70" s="114">
        <f t="shared" si="19"/>
        <v>42885556.819999993</v>
      </c>
      <c r="C70" s="114">
        <f t="shared" si="20"/>
        <v>-16565577.069999997</v>
      </c>
      <c r="E70" s="134">
        <v>120241</v>
      </c>
      <c r="G70" s="121" t="s">
        <v>226</v>
      </c>
      <c r="H70" s="97">
        <v>-5983126.3499999996</v>
      </c>
      <c r="I70" s="122"/>
      <c r="J70" s="119" t="s">
        <v>231</v>
      </c>
      <c r="L70" s="134">
        <v>1845</v>
      </c>
      <c r="N70" s="121" t="s">
        <v>211</v>
      </c>
      <c r="O70" s="97">
        <v>42311005.07</v>
      </c>
      <c r="P70" s="122">
        <v>-13967628.73</v>
      </c>
      <c r="Q70" s="119" t="s">
        <v>216</v>
      </c>
      <c r="S70" s="120">
        <v>1845</v>
      </c>
      <c r="U70" s="121" t="s">
        <v>217</v>
      </c>
      <c r="V70" s="97">
        <v>6557678.0999999959</v>
      </c>
      <c r="W70" s="122">
        <v>-2597948.3399999957</v>
      </c>
      <c r="X70" s="92" t="s">
        <v>221</v>
      </c>
      <c r="Z70" s="134"/>
      <c r="AB70" s="121"/>
      <c r="AC70" s="97"/>
      <c r="AD70" s="122"/>
    </row>
    <row r="71" spans="1:39" s="119" customFormat="1" x14ac:dyDescent="0.35">
      <c r="B71" s="114">
        <f t="shared" si="19"/>
        <v>84989949.026741892</v>
      </c>
      <c r="C71" s="114">
        <f t="shared" si="20"/>
        <v>-11671425.402610078</v>
      </c>
      <c r="E71" s="134">
        <v>120241</v>
      </c>
      <c r="G71" s="121" t="s">
        <v>209</v>
      </c>
      <c r="H71" s="97">
        <v>3535702.53674189</v>
      </c>
      <c r="I71" s="122">
        <v>-2808985.4826100776</v>
      </c>
      <c r="J71" s="119" t="s">
        <v>215</v>
      </c>
      <c r="L71" s="134">
        <v>1845</v>
      </c>
      <c r="N71" s="121" t="s">
        <v>211</v>
      </c>
      <c r="O71" s="97">
        <v>79906758.890000001</v>
      </c>
      <c r="P71" s="122">
        <v>-8731293.2100000009</v>
      </c>
      <c r="Q71" s="119" t="s">
        <v>220</v>
      </c>
      <c r="S71" s="120">
        <v>1845</v>
      </c>
      <c r="U71" s="121" t="s">
        <v>217</v>
      </c>
      <c r="V71" s="97">
        <v>1547487.6</v>
      </c>
      <c r="W71" s="122">
        <v>-131146.7100000002</v>
      </c>
      <c r="X71" s="92" t="s">
        <v>218</v>
      </c>
      <c r="Z71" s="134"/>
      <c r="AB71" s="121"/>
      <c r="AC71" s="97"/>
      <c r="AD71" s="122"/>
    </row>
    <row r="72" spans="1:39" s="119" customFormat="1" x14ac:dyDescent="0.35">
      <c r="B72" s="114">
        <f t="shared" si="19"/>
        <v>10795316.030412111</v>
      </c>
      <c r="C72" s="114">
        <f t="shared" si="20"/>
        <v>-1483701.056840098</v>
      </c>
      <c r="E72" s="134">
        <v>120241</v>
      </c>
      <c r="G72" s="121" t="s">
        <v>209</v>
      </c>
      <c r="H72" s="97">
        <v>2181225.6604121099</v>
      </c>
      <c r="I72" s="122">
        <v>-877254.57684009755</v>
      </c>
      <c r="J72" s="119" t="s">
        <v>219</v>
      </c>
      <c r="L72" s="134"/>
      <c r="N72" s="121"/>
      <c r="O72" s="97"/>
      <c r="P72" s="122"/>
      <c r="S72" s="120">
        <v>1845</v>
      </c>
      <c r="U72" s="121" t="s">
        <v>224</v>
      </c>
      <c r="V72" s="97">
        <v>8614090.370000001</v>
      </c>
      <c r="W72" s="122">
        <v>-606446.48000000045</v>
      </c>
      <c r="X72" s="92" t="s">
        <v>225</v>
      </c>
      <c r="Z72" s="134"/>
      <c r="AB72" s="121"/>
      <c r="AC72" s="97"/>
      <c r="AD72" s="122"/>
    </row>
    <row r="73" spans="1:39" s="119" customFormat="1" x14ac:dyDescent="0.35">
      <c r="B73" s="114">
        <f t="shared" si="19"/>
        <v>64463733.721943997</v>
      </c>
      <c r="C73" s="114">
        <f t="shared" si="20"/>
        <v>0</v>
      </c>
      <c r="E73" s="134">
        <v>120241</v>
      </c>
      <c r="G73" s="121" t="s">
        <v>209</v>
      </c>
      <c r="H73" s="97">
        <v>64463733.721943997</v>
      </c>
      <c r="I73" s="122">
        <v>0</v>
      </c>
      <c r="J73" s="119" t="s">
        <v>223</v>
      </c>
      <c r="L73" s="134"/>
      <c r="N73" s="121"/>
      <c r="O73" s="97"/>
      <c r="P73" s="122"/>
      <c r="S73" s="120"/>
      <c r="U73" s="121"/>
      <c r="V73" s="97"/>
      <c r="W73" s="122"/>
      <c r="Z73" s="134"/>
      <c r="AB73" s="121"/>
      <c r="AC73" s="97"/>
      <c r="AD73" s="122"/>
    </row>
    <row r="74" spans="1:39" s="119" customFormat="1" ht="29" x14ac:dyDescent="0.35">
      <c r="B74" s="114">
        <f t="shared" si="19"/>
        <v>5983126.3499999996</v>
      </c>
      <c r="C74" s="114">
        <f t="shared" si="20"/>
        <v>0</v>
      </c>
      <c r="E74" s="134">
        <v>120241</v>
      </c>
      <c r="G74" s="121" t="s">
        <v>226</v>
      </c>
      <c r="H74" s="97">
        <v>5983126.3499999996</v>
      </c>
      <c r="I74" s="122">
        <v>0</v>
      </c>
      <c r="J74" s="119" t="s">
        <v>231</v>
      </c>
      <c r="L74" s="134"/>
      <c r="N74" s="121"/>
      <c r="O74" s="97"/>
      <c r="P74" s="122"/>
      <c r="S74" s="120"/>
      <c r="U74" s="121"/>
      <c r="V74" s="97"/>
      <c r="W74" s="122"/>
      <c r="Z74" s="134"/>
      <c r="AB74" s="121"/>
      <c r="AC74" s="97"/>
      <c r="AD74" s="122"/>
    </row>
    <row r="75" spans="1:39" s="119" customFormat="1" ht="29" x14ac:dyDescent="0.35">
      <c r="B75" s="114">
        <f t="shared" si="19"/>
        <v>766921.59847565996</v>
      </c>
      <c r="C75" s="114">
        <f t="shared" si="20"/>
        <v>461305.03722813481</v>
      </c>
      <c r="E75" s="125"/>
      <c r="G75" s="121" t="s">
        <v>226</v>
      </c>
      <c r="H75" s="97">
        <v>2000380.55</v>
      </c>
      <c r="I75" s="122">
        <v>0</v>
      </c>
      <c r="J75" s="119" t="s">
        <v>227</v>
      </c>
      <c r="L75" s="123"/>
      <c r="N75" s="121"/>
      <c r="O75" s="97"/>
      <c r="P75" s="122"/>
      <c r="S75" s="120"/>
      <c r="U75" s="121"/>
      <c r="V75" s="97"/>
      <c r="W75" s="122"/>
      <c r="Z75" s="134">
        <v>1995</v>
      </c>
      <c r="AB75" s="121" t="s">
        <v>167</v>
      </c>
      <c r="AC75" s="97">
        <v>-1233458.9515243401</v>
      </c>
      <c r="AD75" s="122">
        <v>461305.03722813481</v>
      </c>
      <c r="AE75" s="119" t="s">
        <v>320</v>
      </c>
    </row>
    <row r="76" spans="1:39" s="119" customFormat="1" ht="15" thickBot="1" x14ac:dyDescent="0.4">
      <c r="A76" s="135"/>
      <c r="B76" s="114">
        <f t="shared" si="19"/>
        <v>0</v>
      </c>
      <c r="C76" s="114">
        <f t="shared" si="20"/>
        <v>0</v>
      </c>
      <c r="D76" s="135"/>
      <c r="E76" s="139"/>
      <c r="F76" s="135"/>
      <c r="G76" s="137"/>
      <c r="H76" s="167"/>
      <c r="I76" s="138"/>
      <c r="J76" s="135"/>
      <c r="K76" s="135"/>
      <c r="L76" s="136"/>
      <c r="M76" s="135"/>
      <c r="N76" s="137"/>
      <c r="O76" s="167"/>
      <c r="P76" s="138"/>
      <c r="Q76" s="135"/>
      <c r="R76" s="135"/>
      <c r="S76" s="140"/>
      <c r="T76" s="135"/>
      <c r="U76" s="137"/>
      <c r="V76" s="167"/>
      <c r="W76" s="138"/>
      <c r="X76" s="135"/>
      <c r="Y76" s="135"/>
      <c r="Z76" s="136"/>
      <c r="AA76" s="135"/>
      <c r="AB76" s="137"/>
      <c r="AC76" s="167"/>
      <c r="AD76" s="138"/>
      <c r="AE76" s="135"/>
    </row>
    <row r="77" spans="1:39" s="201" customFormat="1" ht="19" thickBot="1" x14ac:dyDescent="0.5">
      <c r="A77" s="126" t="s">
        <v>232</v>
      </c>
      <c r="B77" s="168">
        <f>SUM(B62:B76)</f>
        <v>-2800848.990066356</v>
      </c>
      <c r="C77" s="168">
        <f>SUM(C62:C76)</f>
        <v>-7861881.8985089371</v>
      </c>
      <c r="D77" s="126">
        <v>1845</v>
      </c>
      <c r="E77" s="127"/>
      <c r="F77" s="128"/>
      <c r="G77" s="129"/>
      <c r="H77" s="168">
        <f>SUM(H62:H76)</f>
        <v>268688.20999981579</v>
      </c>
      <c r="I77" s="150">
        <f>SUM(I62:I76)</f>
        <v>4.6566128730773926E-10</v>
      </c>
      <c r="J77" s="128"/>
      <c r="K77" s="128"/>
      <c r="L77" s="127"/>
      <c r="M77" s="128"/>
      <c r="N77" s="129"/>
      <c r="O77" s="168">
        <f>SUM(O62:O76)</f>
        <v>2506507.9399999827</v>
      </c>
      <c r="P77" s="150">
        <f>SUM(P62:P76)</f>
        <v>-1484599.4600000009</v>
      </c>
      <c r="Q77" s="128"/>
      <c r="R77" s="128"/>
      <c r="S77" s="130"/>
      <c r="T77" s="128"/>
      <c r="U77" s="129"/>
      <c r="V77" s="168">
        <f>SUM(V62:V76)</f>
        <v>49400.669999999925</v>
      </c>
      <c r="W77" s="150">
        <f>SUM(W62:W76)</f>
        <v>-2990.5600000002887</v>
      </c>
      <c r="X77" s="128"/>
      <c r="Y77" s="128"/>
      <c r="Z77" s="127"/>
      <c r="AA77" s="128"/>
      <c r="AB77" s="129"/>
      <c r="AC77" s="168">
        <f>SUM(AC62:AC76)</f>
        <v>-5625445.810066184</v>
      </c>
      <c r="AD77" s="150">
        <f>SUM(AD62:AD76)</f>
        <v>-6374291.8785089431</v>
      </c>
      <c r="AE77" s="128"/>
      <c r="AJ77" s="202"/>
      <c r="AK77" s="203"/>
      <c r="AL77" s="204"/>
      <c r="AM77" s="205"/>
    </row>
    <row r="78" spans="1:39" s="119" customFormat="1" ht="29" x14ac:dyDescent="0.35">
      <c r="B78" s="114">
        <f>+H78+O78+V78+AC78</f>
        <v>-47942830.979999997</v>
      </c>
      <c r="C78" s="114">
        <f t="shared" ref="C78:C82" si="21">+I78+P78+W78+AD78</f>
        <v>15596341.578543637</v>
      </c>
      <c r="E78" s="125"/>
      <c r="G78" s="121"/>
      <c r="H78" s="97"/>
      <c r="I78" s="122"/>
      <c r="L78" s="134">
        <v>1995</v>
      </c>
      <c r="N78" s="121" t="s">
        <v>167</v>
      </c>
      <c r="O78" s="97">
        <v>-43973376.959999993</v>
      </c>
      <c r="P78" s="122">
        <v>14111793.98</v>
      </c>
      <c r="Q78" s="119" t="s">
        <v>320</v>
      </c>
      <c r="S78" s="120"/>
      <c r="U78" s="121"/>
      <c r="V78" s="97"/>
      <c r="W78" s="122"/>
      <c r="Z78" s="134">
        <v>1995</v>
      </c>
      <c r="AB78" s="121" t="s">
        <v>167</v>
      </c>
      <c r="AC78" s="97">
        <v>-3969454.02</v>
      </c>
      <c r="AD78" s="122">
        <v>1484547.5985436356</v>
      </c>
      <c r="AE78" s="119" t="s">
        <v>320</v>
      </c>
    </row>
    <row r="79" spans="1:39" s="119" customFormat="1" ht="29" x14ac:dyDescent="0.35">
      <c r="B79" s="114">
        <f t="shared" ref="B79:B82" si="22">+H79+O79+V79+AC79</f>
        <v>-4151802.3099999996</v>
      </c>
      <c r="C79" s="114">
        <f t="shared" si="21"/>
        <v>1252211.5327018404</v>
      </c>
      <c r="E79" s="123"/>
      <c r="G79" s="121"/>
      <c r="H79" s="97"/>
      <c r="I79" s="122"/>
      <c r="L79" s="134">
        <v>1995</v>
      </c>
      <c r="N79" s="121" t="s">
        <v>167</v>
      </c>
      <c r="O79" s="97">
        <v>-2128038.59</v>
      </c>
      <c r="P79" s="122">
        <v>495338.04999999993</v>
      </c>
      <c r="Q79" s="119" t="s">
        <v>320</v>
      </c>
      <c r="S79" s="120"/>
      <c r="U79" s="121"/>
      <c r="V79" s="97"/>
      <c r="W79" s="122"/>
      <c r="Z79" s="134">
        <v>1995</v>
      </c>
      <c r="AB79" s="121" t="s">
        <v>167</v>
      </c>
      <c r="AC79" s="180">
        <v>-2023763.72</v>
      </c>
      <c r="AD79" s="122">
        <v>756873.48270184046</v>
      </c>
      <c r="AE79" s="119" t="s">
        <v>320</v>
      </c>
    </row>
    <row r="80" spans="1:39" s="119" customFormat="1" ht="29" x14ac:dyDescent="0.35">
      <c r="B80" s="114">
        <f t="shared" si="22"/>
        <v>4032513.01</v>
      </c>
      <c r="C80" s="114">
        <f t="shared" si="21"/>
        <v>0</v>
      </c>
      <c r="E80" s="125"/>
      <c r="G80" s="121"/>
      <c r="H80" s="97"/>
      <c r="I80" s="122"/>
      <c r="L80" s="134">
        <v>1810</v>
      </c>
      <c r="M80" s="119" t="s">
        <v>41</v>
      </c>
      <c r="N80" s="121" t="s">
        <v>159</v>
      </c>
      <c r="O80" s="97">
        <v>4032513.01</v>
      </c>
      <c r="P80" s="122"/>
      <c r="Q80" s="119" t="s">
        <v>322</v>
      </c>
      <c r="S80" s="120"/>
      <c r="U80" s="121"/>
      <c r="V80" s="97"/>
      <c r="W80" s="122"/>
      <c r="Z80" s="134"/>
      <c r="AB80" s="121"/>
      <c r="AC80" s="180"/>
      <c r="AD80" s="122"/>
    </row>
    <row r="81" spans="1:39" s="119" customFormat="1" ht="29" x14ac:dyDescent="0.35">
      <c r="B81" s="114">
        <f t="shared" si="22"/>
        <v>1344170.79</v>
      </c>
      <c r="C81" s="114">
        <f t="shared" si="21"/>
        <v>0</v>
      </c>
      <c r="E81" s="125"/>
      <c r="G81" s="121"/>
      <c r="H81" s="97"/>
      <c r="I81" s="122"/>
      <c r="L81" s="134">
        <v>1810</v>
      </c>
      <c r="M81" s="119" t="s">
        <v>41</v>
      </c>
      <c r="N81" s="121" t="s">
        <v>160</v>
      </c>
      <c r="O81" s="97">
        <v>1344170.79</v>
      </c>
      <c r="P81" s="122"/>
      <c r="Q81" s="119" t="s">
        <v>322</v>
      </c>
      <c r="S81" s="120"/>
      <c r="U81" s="121"/>
      <c r="V81" s="97"/>
      <c r="W81" s="122"/>
      <c r="Z81" s="123"/>
      <c r="AB81" s="121"/>
      <c r="AC81" s="97"/>
      <c r="AD81" s="122"/>
    </row>
    <row r="82" spans="1:39" s="119" customFormat="1" ht="29.5" thickBot="1" x14ac:dyDescent="0.4">
      <c r="A82" s="135"/>
      <c r="B82" s="114">
        <f t="shared" si="22"/>
        <v>0</v>
      </c>
      <c r="C82" s="114">
        <f t="shared" si="21"/>
        <v>-98052.271245487005</v>
      </c>
      <c r="D82" s="135"/>
      <c r="E82" s="139"/>
      <c r="F82" s="135"/>
      <c r="G82" s="137"/>
      <c r="H82" s="167"/>
      <c r="I82" s="138"/>
      <c r="J82" s="135"/>
      <c r="K82" s="135"/>
      <c r="L82" s="134">
        <v>1995</v>
      </c>
      <c r="N82" s="121" t="s">
        <v>167</v>
      </c>
      <c r="O82" s="180"/>
      <c r="P82" s="122">
        <v>-98052.271245487005</v>
      </c>
      <c r="Q82" s="135" t="s">
        <v>320</v>
      </c>
      <c r="R82" s="135"/>
      <c r="S82" s="140"/>
      <c r="T82" s="135"/>
      <c r="U82" s="137"/>
      <c r="V82" s="167"/>
      <c r="W82" s="138"/>
      <c r="X82" s="135"/>
      <c r="Y82" s="135"/>
      <c r="Z82" s="136"/>
      <c r="AA82" s="135"/>
      <c r="AB82" s="137"/>
      <c r="AC82" s="167"/>
      <c r="AD82" s="138"/>
      <c r="AE82" s="135"/>
    </row>
    <row r="83" spans="1:39" s="201" customFormat="1" ht="19" thickBot="1" x14ac:dyDescent="0.5">
      <c r="A83" s="126" t="s">
        <v>233</v>
      </c>
      <c r="B83" s="168">
        <f>SUM(B78:B82)</f>
        <v>-46717949.490000002</v>
      </c>
      <c r="C83" s="168">
        <f>SUM(C78:C82)</f>
        <v>16750500.839999989</v>
      </c>
      <c r="D83" s="126">
        <v>1850</v>
      </c>
      <c r="E83" s="127"/>
      <c r="F83" s="128"/>
      <c r="G83" s="129"/>
      <c r="H83" s="168">
        <f>SUM(H78:H82)</f>
        <v>0</v>
      </c>
      <c r="I83" s="150">
        <f>SUM(I78:I82)</f>
        <v>0</v>
      </c>
      <c r="J83" s="128"/>
      <c r="K83" s="128"/>
      <c r="L83" s="127"/>
      <c r="M83" s="128"/>
      <c r="N83" s="129"/>
      <c r="O83" s="168">
        <f>SUM(O78:O82)</f>
        <v>-40724731.75</v>
      </c>
      <c r="P83" s="150">
        <f>SUM(P78:P82)</f>
        <v>14509079.758754514</v>
      </c>
      <c r="Q83" s="128"/>
      <c r="R83" s="128"/>
      <c r="S83" s="130"/>
      <c r="T83" s="128"/>
      <c r="U83" s="129"/>
      <c r="V83" s="168">
        <f>SUM(V78:V82)</f>
        <v>0</v>
      </c>
      <c r="W83" s="150">
        <f>SUM(W78:W82)</f>
        <v>0</v>
      </c>
      <c r="X83" s="128"/>
      <c r="Y83" s="128"/>
      <c r="Z83" s="127"/>
      <c r="AA83" s="128"/>
      <c r="AB83" s="129"/>
      <c r="AC83" s="168">
        <f>SUM(AC78:AC82)</f>
        <v>-5993217.7400000002</v>
      </c>
      <c r="AD83" s="150">
        <f>SUM(AD78:AD82)</f>
        <v>2241421.0812454759</v>
      </c>
      <c r="AE83" s="128"/>
      <c r="AJ83" s="202"/>
      <c r="AK83" s="203"/>
      <c r="AL83" s="204"/>
      <c r="AM83" s="205"/>
    </row>
    <row r="84" spans="1:39" s="119" customFormat="1" ht="58" x14ac:dyDescent="0.35">
      <c r="B84" s="114">
        <f t="shared" ref="B84:B90" si="23">+H84+O84+V84+AC84</f>
        <v>43856128.089279905</v>
      </c>
      <c r="C84" s="114">
        <f t="shared" ref="C84:C90" si="24">+I84+P84+W84+AD84</f>
        <v>-5092627.8579982063</v>
      </c>
      <c r="E84" s="134">
        <v>120221</v>
      </c>
      <c r="G84" s="121" t="s">
        <v>194</v>
      </c>
      <c r="H84" s="97">
        <v>8049614.3501131963</v>
      </c>
      <c r="I84" s="122">
        <v>-1181147.3599986699</v>
      </c>
      <c r="J84" s="119" t="s">
        <v>188</v>
      </c>
      <c r="L84" s="134">
        <v>1836</v>
      </c>
      <c r="N84" s="121" t="s">
        <v>2</v>
      </c>
      <c r="O84" s="97">
        <v>1276.67</v>
      </c>
      <c r="P84" s="122">
        <v>-2145.119999999999</v>
      </c>
      <c r="Q84" s="92" t="s">
        <v>195</v>
      </c>
      <c r="S84" s="120">
        <v>1835002</v>
      </c>
      <c r="U84" s="121" t="s">
        <v>234</v>
      </c>
      <c r="V84" s="97">
        <v>920632.39</v>
      </c>
      <c r="W84" s="122">
        <v>-44277.439999999944</v>
      </c>
      <c r="X84" s="92" t="s">
        <v>197</v>
      </c>
      <c r="Z84" s="134">
        <v>1836</v>
      </c>
      <c r="AB84" s="121" t="s">
        <v>19</v>
      </c>
      <c r="AC84" s="97">
        <v>34884604.679166704</v>
      </c>
      <c r="AD84" s="122">
        <v>-3865057.9379995363</v>
      </c>
      <c r="AE84" s="92" t="s">
        <v>198</v>
      </c>
    </row>
    <row r="85" spans="1:39" s="119" customFormat="1" ht="29" x14ac:dyDescent="0.35">
      <c r="B85" s="114">
        <f t="shared" si="23"/>
        <v>12054266.976637077</v>
      </c>
      <c r="C85" s="114">
        <f t="shared" si="24"/>
        <v>-751854.46251542377</v>
      </c>
      <c r="E85" s="134">
        <v>120223</v>
      </c>
      <c r="G85" s="121" t="s">
        <v>199</v>
      </c>
      <c r="H85" s="97">
        <v>16343716.016637078</v>
      </c>
      <c r="I85" s="122">
        <v>-2013820.44468163</v>
      </c>
      <c r="J85" s="119" t="s">
        <v>192</v>
      </c>
      <c r="L85" s="134">
        <v>1995</v>
      </c>
      <c r="N85" s="121" t="s">
        <v>167</v>
      </c>
      <c r="O85" s="97">
        <v>-2376870.4500000002</v>
      </c>
      <c r="P85" s="122">
        <v>546674.93999999994</v>
      </c>
      <c r="Q85" s="119" t="s">
        <v>320</v>
      </c>
      <c r="S85" s="120"/>
      <c r="U85" s="121"/>
      <c r="V85" s="97"/>
      <c r="W85" s="122"/>
      <c r="Z85" s="145">
        <v>1995</v>
      </c>
      <c r="AB85" s="121" t="s">
        <v>167</v>
      </c>
      <c r="AC85" s="181">
        <v>-1912578.59</v>
      </c>
      <c r="AD85" s="122">
        <v>715291.04216620629</v>
      </c>
      <c r="AE85" s="119" t="s">
        <v>320</v>
      </c>
    </row>
    <row r="86" spans="1:39" s="119" customFormat="1" ht="29" x14ac:dyDescent="0.35">
      <c r="B86" s="114">
        <f t="shared" si="23"/>
        <v>801438.30999991484</v>
      </c>
      <c r="C86" s="114">
        <f t="shared" si="24"/>
        <v>-177110.52248644945</v>
      </c>
      <c r="E86" s="134" t="s">
        <v>13</v>
      </c>
      <c r="G86" s="121" t="s">
        <v>14</v>
      </c>
      <c r="H86" s="97">
        <v>13622263.689999966</v>
      </c>
      <c r="I86" s="122">
        <v>-5797749.8799999617</v>
      </c>
      <c r="J86" s="119" t="s">
        <v>204</v>
      </c>
      <c r="L86" s="134">
        <v>1995</v>
      </c>
      <c r="N86" s="121" t="s">
        <v>167</v>
      </c>
      <c r="O86" s="181">
        <v>-9689852.7800000012</v>
      </c>
      <c r="P86" s="122">
        <v>4449677.38</v>
      </c>
      <c r="Q86" s="119" t="s">
        <v>320</v>
      </c>
      <c r="S86" s="120"/>
      <c r="U86" s="121"/>
      <c r="V86" s="181"/>
      <c r="W86" s="122"/>
      <c r="Z86" s="134">
        <v>1995</v>
      </c>
      <c r="AB86" s="121" t="s">
        <v>167</v>
      </c>
      <c r="AC86" s="97">
        <v>-3130972.6000000499</v>
      </c>
      <c r="AD86" s="122">
        <v>1170961.9775135124</v>
      </c>
      <c r="AE86" s="119" t="s">
        <v>320</v>
      </c>
    </row>
    <row r="87" spans="1:39" s="119" customFormat="1" ht="29" x14ac:dyDescent="0.35">
      <c r="B87" s="114">
        <f t="shared" si="23"/>
        <v>-9144778.2470698208</v>
      </c>
      <c r="C87" s="114">
        <f t="shared" si="24"/>
        <v>3198154.9550743429</v>
      </c>
      <c r="E87" s="134"/>
      <c r="G87" s="121"/>
      <c r="H87" s="97"/>
      <c r="I87" s="122"/>
      <c r="L87" s="134">
        <v>1995</v>
      </c>
      <c r="N87" s="121" t="s">
        <v>167</v>
      </c>
      <c r="O87" s="181">
        <v>-7393441.5600000015</v>
      </c>
      <c r="P87" s="122">
        <v>2543167.2600000002</v>
      </c>
      <c r="Q87" s="119" t="s">
        <v>320</v>
      </c>
      <c r="S87" s="120"/>
      <c r="U87" s="121"/>
      <c r="V87" s="97"/>
      <c r="W87" s="122"/>
      <c r="Z87" s="134">
        <v>1995</v>
      </c>
      <c r="AB87" s="121" t="s">
        <v>167</v>
      </c>
      <c r="AC87" s="97">
        <v>-1751336.68706982</v>
      </c>
      <c r="AD87" s="122">
        <v>654987.69507434277</v>
      </c>
      <c r="AE87" s="119" t="s">
        <v>320</v>
      </c>
    </row>
    <row r="88" spans="1:39" s="119" customFormat="1" ht="29" x14ac:dyDescent="0.35">
      <c r="B88" s="114">
        <f t="shared" si="23"/>
        <v>-54710302.799999967</v>
      </c>
      <c r="C88" s="114">
        <f t="shared" si="24"/>
        <v>12771399.122365063</v>
      </c>
      <c r="E88" s="134"/>
      <c r="G88" s="121"/>
      <c r="H88" s="97"/>
      <c r="I88" s="122"/>
      <c r="L88" s="134">
        <v>1995</v>
      </c>
      <c r="N88" s="121" t="s">
        <v>167</v>
      </c>
      <c r="O88" s="181">
        <v>-53834198.149999999</v>
      </c>
      <c r="P88" s="122">
        <v>12443742.08</v>
      </c>
      <c r="Q88" s="119" t="s">
        <v>320</v>
      </c>
      <c r="S88" s="120"/>
      <c r="U88" s="121"/>
      <c r="V88" s="97"/>
      <c r="W88" s="122"/>
      <c r="Z88" s="134">
        <v>1995</v>
      </c>
      <c r="AB88" s="121" t="s">
        <v>167</v>
      </c>
      <c r="AC88" s="97">
        <v>-876104.64999996498</v>
      </c>
      <c r="AD88" s="122">
        <v>327657.04236506211</v>
      </c>
      <c r="AE88" s="119" t="s">
        <v>320</v>
      </c>
    </row>
    <row r="89" spans="1:39" s="119" customFormat="1" ht="29" x14ac:dyDescent="0.35">
      <c r="B89" s="114">
        <f t="shared" si="23"/>
        <v>-12009097.779999999</v>
      </c>
      <c r="C89" s="114">
        <f t="shared" si="24"/>
        <v>10486113.19556067</v>
      </c>
      <c r="E89" s="134"/>
      <c r="G89" s="121"/>
      <c r="H89" s="97"/>
      <c r="I89" s="122"/>
      <c r="L89" s="134">
        <v>1995</v>
      </c>
      <c r="N89" s="121" t="s">
        <v>167</v>
      </c>
      <c r="O89" s="181">
        <v>-12009097.779999999</v>
      </c>
      <c r="P89" s="122">
        <v>2567044.96</v>
      </c>
      <c r="Q89" s="119" t="s">
        <v>320</v>
      </c>
      <c r="S89" s="120"/>
      <c r="U89" s="121"/>
      <c r="V89" s="97"/>
      <c r="W89" s="122"/>
      <c r="Z89" s="134">
        <v>1995</v>
      </c>
      <c r="AB89" s="121" t="s">
        <v>167</v>
      </c>
      <c r="AC89" s="97"/>
      <c r="AD89" s="122">
        <v>7919068.2355606696</v>
      </c>
      <c r="AE89" s="119" t="s">
        <v>320</v>
      </c>
    </row>
    <row r="90" spans="1:39" s="119" customFormat="1" ht="15" thickBot="1" x14ac:dyDescent="0.4">
      <c r="A90" s="135"/>
      <c r="B90" s="114">
        <f t="shared" si="23"/>
        <v>0</v>
      </c>
      <c r="C90" s="114">
        <f t="shared" si="24"/>
        <v>0</v>
      </c>
      <c r="D90" s="135"/>
      <c r="E90" s="136"/>
      <c r="F90" s="135"/>
      <c r="G90" s="137"/>
      <c r="H90" s="167"/>
      <c r="I90" s="138"/>
      <c r="J90" s="135"/>
      <c r="K90" s="135"/>
      <c r="L90" s="136"/>
      <c r="M90" s="135"/>
      <c r="N90" s="137"/>
      <c r="O90" s="167"/>
      <c r="P90" s="138"/>
      <c r="Q90" s="135"/>
      <c r="R90" s="135"/>
      <c r="S90" s="140"/>
      <c r="T90" s="135"/>
      <c r="U90" s="137"/>
      <c r="V90" s="167"/>
      <c r="W90" s="138"/>
      <c r="X90" s="135"/>
      <c r="Y90" s="135"/>
      <c r="Z90" s="136"/>
      <c r="AA90" s="135"/>
      <c r="AB90" s="137"/>
      <c r="AC90" s="167"/>
      <c r="AD90" s="138"/>
      <c r="AE90" s="135"/>
    </row>
    <row r="91" spans="1:39" s="201" customFormat="1" ht="19" thickBot="1" x14ac:dyDescent="0.5">
      <c r="A91" s="126" t="s">
        <v>235</v>
      </c>
      <c r="B91" s="168">
        <f>SUM(B84:B90)</f>
        <v>-19152345.451152891</v>
      </c>
      <c r="C91" s="168">
        <f>SUM(C84:C90)</f>
        <v>20434074.429999996</v>
      </c>
      <c r="D91" s="126">
        <v>1855</v>
      </c>
      <c r="E91" s="127"/>
      <c r="F91" s="128"/>
      <c r="G91" s="129"/>
      <c r="H91" s="168">
        <f>SUM(H84:H90)</f>
        <v>38015594.056750238</v>
      </c>
      <c r="I91" s="150">
        <f>SUM(I84:I90)</f>
        <v>-8992717.6846802607</v>
      </c>
      <c r="J91" s="128"/>
      <c r="K91" s="128"/>
      <c r="L91" s="127"/>
      <c r="M91" s="128"/>
      <c r="N91" s="129"/>
      <c r="O91" s="168">
        <f>SUM(O84:O90)</f>
        <v>-85302184.050000012</v>
      </c>
      <c r="P91" s="150">
        <f>SUM(P84:P90)</f>
        <v>22548161.5</v>
      </c>
      <c r="Q91" s="128"/>
      <c r="R91" s="128"/>
      <c r="S91" s="130"/>
      <c r="T91" s="128"/>
      <c r="U91" s="129"/>
      <c r="V91" s="168">
        <f>SUM(V84:V90)</f>
        <v>920632.39</v>
      </c>
      <c r="W91" s="150">
        <f>SUM(W84:W90)</f>
        <v>-44277.439999999944</v>
      </c>
      <c r="X91" s="128"/>
      <c r="Y91" s="128"/>
      <c r="Z91" s="127"/>
      <c r="AA91" s="128"/>
      <c r="AB91" s="129"/>
      <c r="AC91" s="168">
        <f>SUM(AC84:AC90)</f>
        <v>27213612.152096871</v>
      </c>
      <c r="AD91" s="150">
        <f>SUM(AD84:AD90)</f>
        <v>6922908.0546802562</v>
      </c>
      <c r="AE91" s="128"/>
      <c r="AJ91" s="202"/>
      <c r="AK91" s="203"/>
      <c r="AL91" s="204"/>
      <c r="AM91" s="205"/>
    </row>
    <row r="92" spans="1:39" s="119" customFormat="1" ht="29" x14ac:dyDescent="0.35">
      <c r="B92" s="114">
        <f t="shared" ref="B92:B101" si="25">+H92+O92+V92+AC92</f>
        <v>-7032880.7499999991</v>
      </c>
      <c r="C92" s="114">
        <f t="shared" ref="C92:C101" si="26">+I92+P92+W92+AD92</f>
        <v>3232372.3466666667</v>
      </c>
      <c r="E92" s="134">
        <v>120410</v>
      </c>
      <c r="G92" s="121" t="s">
        <v>236</v>
      </c>
      <c r="H92" s="187">
        <v>379126.85000000044</v>
      </c>
      <c r="I92" s="146">
        <v>-59015.853333333303</v>
      </c>
      <c r="J92" s="119" t="s">
        <v>237</v>
      </c>
      <c r="L92" s="141">
        <v>1995</v>
      </c>
      <c r="M92" s="113"/>
      <c r="N92" s="116" t="s">
        <v>167</v>
      </c>
      <c r="O92" s="196">
        <v>-819227.72</v>
      </c>
      <c r="P92" s="146">
        <v>651168.33000000007</v>
      </c>
      <c r="Q92" s="119" t="s">
        <v>320</v>
      </c>
      <c r="S92" s="120"/>
      <c r="U92" s="121"/>
      <c r="V92" s="97"/>
      <c r="W92" s="146"/>
      <c r="Z92" s="134">
        <v>1863</v>
      </c>
      <c r="AB92" s="121" t="s">
        <v>23</v>
      </c>
      <c r="AC92" s="187">
        <v>-6592779.8799999999</v>
      </c>
      <c r="AD92" s="146">
        <v>2640219.87</v>
      </c>
      <c r="AE92" s="119" t="s">
        <v>238</v>
      </c>
    </row>
    <row r="93" spans="1:39" s="119" customFormat="1" ht="29" x14ac:dyDescent="0.35">
      <c r="B93" s="114">
        <f t="shared" si="25"/>
        <v>-11655014.879999992</v>
      </c>
      <c r="C93" s="114">
        <f t="shared" si="26"/>
        <v>2990948.0799999977</v>
      </c>
      <c r="E93" s="134">
        <v>120400</v>
      </c>
      <c r="G93" s="121" t="s">
        <v>5</v>
      </c>
      <c r="H93" s="97">
        <v>-2160169.2999999998</v>
      </c>
      <c r="I93" s="122">
        <v>772809.87999999733</v>
      </c>
      <c r="J93" s="92" t="s">
        <v>239</v>
      </c>
      <c r="L93" s="134">
        <v>1995</v>
      </c>
      <c r="N93" s="121" t="s">
        <v>167</v>
      </c>
      <c r="O93" s="181">
        <v>-4804469.1000000006</v>
      </c>
      <c r="P93" s="122">
        <v>1963064.0100000002</v>
      </c>
      <c r="Q93" s="119" t="s">
        <v>320</v>
      </c>
      <c r="S93" s="120"/>
      <c r="U93" s="121"/>
      <c r="V93" s="97"/>
      <c r="W93" s="122"/>
      <c r="Z93" s="134">
        <v>1863</v>
      </c>
      <c r="AB93" s="121" t="s">
        <v>240</v>
      </c>
      <c r="AC93" s="97">
        <v>-4690376.4799999902</v>
      </c>
      <c r="AD93" s="122">
        <v>255074.19</v>
      </c>
      <c r="AE93" s="119" t="s">
        <v>241</v>
      </c>
    </row>
    <row r="94" spans="1:39" s="119" customFormat="1" ht="29" x14ac:dyDescent="0.35">
      <c r="B94" s="114">
        <f t="shared" si="25"/>
        <v>-19330014.784175117</v>
      </c>
      <c r="C94" s="114">
        <f t="shared" si="26"/>
        <v>12163189.547204841</v>
      </c>
      <c r="E94" s="134" t="s">
        <v>16</v>
      </c>
      <c r="F94" s="119" t="s">
        <v>40</v>
      </c>
      <c r="G94" s="121" t="s">
        <v>17</v>
      </c>
      <c r="H94" s="97">
        <v>1276.2958248858181</v>
      </c>
      <c r="I94" s="122">
        <v>-33.732795143513613</v>
      </c>
      <c r="J94" s="119" t="s">
        <v>242</v>
      </c>
      <c r="L94" s="134">
        <v>1810</v>
      </c>
      <c r="M94" s="119" t="s">
        <v>41</v>
      </c>
      <c r="N94" s="121" t="s">
        <v>161</v>
      </c>
      <c r="O94" s="181">
        <v>1497231.09</v>
      </c>
      <c r="P94" s="122"/>
      <c r="Q94" s="119" t="s">
        <v>322</v>
      </c>
      <c r="S94" s="147"/>
      <c r="U94" s="92"/>
      <c r="V94" s="97"/>
      <c r="W94" s="122"/>
      <c r="Z94" s="148" t="s">
        <v>21</v>
      </c>
      <c r="AB94" s="92" t="s">
        <v>22</v>
      </c>
      <c r="AC94" s="97">
        <v>-20828522.170000002</v>
      </c>
      <c r="AD94" s="122">
        <v>12163223.279999984</v>
      </c>
      <c r="AE94" s="92" t="s">
        <v>243</v>
      </c>
    </row>
    <row r="95" spans="1:39" s="119" customFormat="1" ht="29" x14ac:dyDescent="0.35">
      <c r="B95" s="114">
        <f t="shared" si="25"/>
        <v>6288500.0300000049</v>
      </c>
      <c r="C95" s="114">
        <f t="shared" si="26"/>
        <v>-2649933.91</v>
      </c>
      <c r="E95" s="134" t="s">
        <v>15</v>
      </c>
      <c r="F95" s="119" t="s">
        <v>41</v>
      </c>
      <c r="G95" s="121" t="s">
        <v>18</v>
      </c>
      <c r="H95" s="97">
        <v>-551037.46</v>
      </c>
      <c r="I95" s="122"/>
      <c r="J95" s="119" t="s">
        <v>322</v>
      </c>
      <c r="L95" s="134">
        <v>1899</v>
      </c>
      <c r="N95" s="121" t="s">
        <v>6</v>
      </c>
      <c r="O95" s="97">
        <v>246757.61</v>
      </c>
      <c r="P95" s="122">
        <v>-9714.0400000000009</v>
      </c>
      <c r="Q95" s="193" t="s">
        <v>244</v>
      </c>
      <c r="S95" s="120"/>
      <c r="U95" s="121"/>
      <c r="V95" s="97"/>
      <c r="W95" s="122"/>
      <c r="Z95" s="134">
        <v>1863</v>
      </c>
      <c r="AB95" s="121" t="s">
        <v>23</v>
      </c>
      <c r="AC95" s="97">
        <v>6592779.8800000045</v>
      </c>
      <c r="AD95" s="122">
        <v>-2640219.87</v>
      </c>
      <c r="AE95" s="119" t="s">
        <v>238</v>
      </c>
    </row>
    <row r="96" spans="1:39" s="119" customFormat="1" x14ac:dyDescent="0.35">
      <c r="B96" s="114">
        <f t="shared" si="25"/>
        <v>6733369.1899999948</v>
      </c>
      <c r="C96" s="114">
        <f t="shared" si="26"/>
        <v>-1667064.3699999999</v>
      </c>
      <c r="E96" s="134"/>
      <c r="F96" s="119" t="s">
        <v>41</v>
      </c>
      <c r="G96" s="121"/>
      <c r="H96" s="97">
        <v>282349.25</v>
      </c>
      <c r="I96" s="122"/>
      <c r="J96" s="119" t="s">
        <v>322</v>
      </c>
      <c r="L96" s="123"/>
      <c r="N96" s="121"/>
      <c r="O96" s="181"/>
      <c r="P96" s="122"/>
      <c r="S96" s="120">
        <v>1815</v>
      </c>
      <c r="U96" s="121" t="s">
        <v>180</v>
      </c>
      <c r="V96" s="97">
        <v>1760643.46</v>
      </c>
      <c r="W96" s="122">
        <v>-1411990.18</v>
      </c>
      <c r="X96" s="92" t="s">
        <v>181</v>
      </c>
      <c r="Z96" s="134">
        <v>1863</v>
      </c>
      <c r="AB96" s="121" t="s">
        <v>240</v>
      </c>
      <c r="AC96" s="97">
        <v>4690376.4799999949</v>
      </c>
      <c r="AD96" s="122">
        <v>-255074.19</v>
      </c>
      <c r="AE96" s="119" t="s">
        <v>241</v>
      </c>
    </row>
    <row r="97" spans="1:39" s="119" customFormat="1" ht="29" x14ac:dyDescent="0.35">
      <c r="B97" s="114">
        <f t="shared" si="25"/>
        <v>-1276.2958248858199</v>
      </c>
      <c r="C97" s="114">
        <f t="shared" si="26"/>
        <v>-493768.09720441652</v>
      </c>
      <c r="E97" s="134" t="s">
        <v>16</v>
      </c>
      <c r="F97" s="119" t="s">
        <v>40</v>
      </c>
      <c r="G97" s="121" t="s">
        <v>17</v>
      </c>
      <c r="H97" s="97">
        <v>-1276.2958248858199</v>
      </c>
      <c r="I97" s="122">
        <v>33.732795143513613</v>
      </c>
      <c r="J97" s="119" t="s">
        <v>242</v>
      </c>
      <c r="L97" s="134">
        <v>1995</v>
      </c>
      <c r="N97" s="121" t="s">
        <v>167</v>
      </c>
      <c r="O97" s="97"/>
      <c r="P97" s="122">
        <v>-493801.82999956002</v>
      </c>
      <c r="Q97" s="119" t="s">
        <v>320</v>
      </c>
      <c r="S97" s="120"/>
      <c r="U97" s="121"/>
      <c r="V97" s="97"/>
      <c r="W97" s="122"/>
      <c r="Z97" s="134"/>
      <c r="AB97" s="121"/>
      <c r="AC97" s="97"/>
      <c r="AD97" s="122"/>
    </row>
    <row r="98" spans="1:39" s="119" customFormat="1" x14ac:dyDescent="0.35">
      <c r="B98" s="114">
        <f t="shared" si="25"/>
        <v>20449395.32</v>
      </c>
      <c r="C98" s="114">
        <f t="shared" si="26"/>
        <v>-12104207.426666651</v>
      </c>
      <c r="E98" s="134">
        <v>120410</v>
      </c>
      <c r="G98" s="121" t="s">
        <v>245</v>
      </c>
      <c r="H98" s="187">
        <v>-379126.85000000044</v>
      </c>
      <c r="I98" s="146">
        <v>59015.853333333303</v>
      </c>
      <c r="J98" s="119" t="s">
        <v>237</v>
      </c>
      <c r="L98" s="123"/>
      <c r="N98" s="121"/>
      <c r="O98" s="181"/>
      <c r="P98" s="146"/>
      <c r="S98" s="120"/>
      <c r="U98" s="121"/>
      <c r="V98" s="97"/>
      <c r="W98" s="146"/>
      <c r="Z98" s="148" t="s">
        <v>21</v>
      </c>
      <c r="AB98" s="92" t="s">
        <v>22</v>
      </c>
      <c r="AC98" s="97">
        <v>20828522.170000002</v>
      </c>
      <c r="AD98" s="146">
        <v>-12163223.279999984</v>
      </c>
      <c r="AE98" s="92" t="s">
        <v>243</v>
      </c>
    </row>
    <row r="99" spans="1:39" s="119" customFormat="1" x14ac:dyDescent="0.35">
      <c r="B99" s="114">
        <f t="shared" si="25"/>
        <v>2160169.2999999998</v>
      </c>
      <c r="C99" s="114">
        <f t="shared" si="26"/>
        <v>-772809.87999999733</v>
      </c>
      <c r="E99" s="134">
        <v>120400</v>
      </c>
      <c r="G99" s="121" t="s">
        <v>5</v>
      </c>
      <c r="H99" s="97">
        <v>2160169.2999999998</v>
      </c>
      <c r="I99" s="122">
        <v>-772809.87999999733</v>
      </c>
      <c r="J99" s="119" t="s">
        <v>239</v>
      </c>
      <c r="L99" s="123"/>
      <c r="N99" s="121"/>
      <c r="O99" s="181"/>
      <c r="P99" s="122"/>
      <c r="S99" s="120"/>
      <c r="U99" s="121"/>
      <c r="V99" s="97"/>
      <c r="W99" s="122"/>
      <c r="Z99" s="148"/>
      <c r="AA99" s="92"/>
      <c r="AB99" s="92"/>
      <c r="AC99" s="97"/>
      <c r="AD99" s="122"/>
    </row>
    <row r="100" spans="1:39" s="119" customFormat="1" x14ac:dyDescent="0.35">
      <c r="B100" s="114">
        <f t="shared" si="25"/>
        <v>0</v>
      </c>
      <c r="C100" s="114">
        <f t="shared" si="26"/>
        <v>0</v>
      </c>
      <c r="E100" s="125"/>
      <c r="H100" s="97"/>
      <c r="I100" s="122"/>
      <c r="L100" s="123"/>
      <c r="N100" s="121"/>
      <c r="O100" s="181"/>
      <c r="P100" s="122"/>
      <c r="S100" s="120"/>
      <c r="U100" s="121"/>
      <c r="V100" s="97"/>
      <c r="W100" s="122"/>
      <c r="Z100" s="123"/>
      <c r="AB100" s="121"/>
      <c r="AC100" s="181"/>
      <c r="AD100" s="122"/>
    </row>
    <row r="101" spans="1:39" s="119" customFormat="1" ht="15" thickBot="1" x14ac:dyDescent="0.4">
      <c r="A101" s="135"/>
      <c r="B101" s="114">
        <f t="shared" si="25"/>
        <v>0</v>
      </c>
      <c r="C101" s="114">
        <f t="shared" si="26"/>
        <v>0</v>
      </c>
      <c r="D101" s="135"/>
      <c r="E101" s="139"/>
      <c r="F101" s="135"/>
      <c r="G101" s="137"/>
      <c r="H101" s="167"/>
      <c r="I101" s="138"/>
      <c r="J101" s="135"/>
      <c r="K101" s="135"/>
      <c r="L101" s="136"/>
      <c r="M101" s="135"/>
      <c r="N101" s="137"/>
      <c r="O101" s="167"/>
      <c r="P101" s="138"/>
      <c r="Q101" s="135"/>
      <c r="R101" s="135"/>
      <c r="S101" s="140"/>
      <c r="T101" s="135"/>
      <c r="U101" s="137"/>
      <c r="V101" s="167"/>
      <c r="W101" s="138"/>
      <c r="X101" s="135"/>
      <c r="Z101" s="123"/>
      <c r="AB101" s="121"/>
      <c r="AC101" s="180"/>
      <c r="AD101" s="138"/>
      <c r="AE101" s="135"/>
    </row>
    <row r="102" spans="1:39" s="201" customFormat="1" ht="19" thickBot="1" x14ac:dyDescent="0.5">
      <c r="A102" s="126" t="s">
        <v>246</v>
      </c>
      <c r="B102" s="168">
        <f>SUM(B92:B101)</f>
        <v>-2387752.8699999945</v>
      </c>
      <c r="C102" s="168">
        <f>SUM(C92:C101)</f>
        <v>698726.29000044218</v>
      </c>
      <c r="D102" s="126">
        <v>1860</v>
      </c>
      <c r="E102" s="127"/>
      <c r="F102" s="128"/>
      <c r="G102" s="129"/>
      <c r="H102" s="168">
        <f>SUM(H92:H101)</f>
        <v>-268688.20999999996</v>
      </c>
      <c r="I102" s="150">
        <f>SUM(I92:I101)</f>
        <v>0</v>
      </c>
      <c r="J102" s="128"/>
      <c r="K102" s="128"/>
      <c r="L102" s="127"/>
      <c r="M102" s="128"/>
      <c r="N102" s="129"/>
      <c r="O102" s="168">
        <f>SUM(O92:O101)</f>
        <v>-3879708.1200000006</v>
      </c>
      <c r="P102" s="150">
        <f>SUM(P92:P101)</f>
        <v>2110716.4700004403</v>
      </c>
      <c r="Q102" s="128"/>
      <c r="R102" s="128"/>
      <c r="S102" s="130"/>
      <c r="T102" s="128"/>
      <c r="U102" s="129"/>
      <c r="V102" s="168">
        <f>SUM(V92:V101)</f>
        <v>1760643.46</v>
      </c>
      <c r="W102" s="150">
        <f>SUM(W92:W101)</f>
        <v>-1411990.18</v>
      </c>
      <c r="X102" s="128"/>
      <c r="Y102" s="128"/>
      <c r="Z102" s="127"/>
      <c r="AA102" s="128"/>
      <c r="AB102" s="129"/>
      <c r="AC102" s="168">
        <f>SUM(AC92:AC101)</f>
        <v>0</v>
      </c>
      <c r="AD102" s="150">
        <f>SUM(AD92:AD101)</f>
        <v>0</v>
      </c>
      <c r="AE102" s="128"/>
      <c r="AJ102" s="202"/>
      <c r="AK102" s="203"/>
      <c r="AL102" s="204"/>
      <c r="AM102" s="205"/>
    </row>
    <row r="103" spans="1:39" s="119" customFormat="1" ht="29" x14ac:dyDescent="0.35">
      <c r="B103" s="114">
        <f t="shared" ref="B103:B106" si="27">+H103+O103+V103+AC103</f>
        <v>-1026989.4999999998</v>
      </c>
      <c r="C103" s="114">
        <f t="shared" ref="C103:C106" si="28">+I103+P103+W103+AD103</f>
        <v>310349.07000000007</v>
      </c>
      <c r="E103" s="123"/>
      <c r="G103" s="121"/>
      <c r="H103" s="97"/>
      <c r="I103" s="122"/>
      <c r="L103" s="141">
        <v>1995</v>
      </c>
      <c r="M103" s="113"/>
      <c r="N103" s="116" t="s">
        <v>167</v>
      </c>
      <c r="O103" s="97">
        <v>-1026989.4999999998</v>
      </c>
      <c r="P103" s="122">
        <v>310349.07000000007</v>
      </c>
      <c r="Q103" s="115" t="s">
        <v>320</v>
      </c>
      <c r="S103" s="120"/>
      <c r="U103" s="121"/>
      <c r="V103" s="97"/>
      <c r="W103" s="122"/>
      <c r="Z103" s="123"/>
      <c r="AB103" s="121"/>
      <c r="AC103" s="97"/>
      <c r="AD103" s="122"/>
    </row>
    <row r="104" spans="1:39" s="119" customFormat="1" x14ac:dyDescent="0.35">
      <c r="B104" s="114">
        <f t="shared" si="27"/>
        <v>0</v>
      </c>
      <c r="C104" s="114">
        <f t="shared" si="28"/>
        <v>0</v>
      </c>
      <c r="E104" s="123"/>
      <c r="G104" s="121"/>
      <c r="H104" s="97"/>
      <c r="I104" s="122"/>
      <c r="L104" s="134"/>
      <c r="N104" s="121"/>
      <c r="O104" s="97"/>
      <c r="P104" s="122"/>
      <c r="Q104" s="193"/>
      <c r="S104" s="120"/>
      <c r="U104" s="121"/>
      <c r="V104" s="97"/>
      <c r="W104" s="122"/>
      <c r="Z104" s="123"/>
      <c r="AB104" s="121"/>
      <c r="AC104" s="97"/>
      <c r="AD104" s="122"/>
    </row>
    <row r="105" spans="1:39" s="119" customFormat="1" x14ac:dyDescent="0.35">
      <c r="B105" s="114">
        <f t="shared" si="27"/>
        <v>0</v>
      </c>
      <c r="C105" s="114">
        <f t="shared" si="28"/>
        <v>0</v>
      </c>
      <c r="E105" s="123"/>
      <c r="G105" s="121"/>
      <c r="H105" s="97"/>
      <c r="I105" s="122"/>
      <c r="L105" s="134"/>
      <c r="N105" s="121"/>
      <c r="O105" s="97"/>
      <c r="P105" s="122"/>
      <c r="Q105" s="125"/>
      <c r="S105" s="120"/>
      <c r="U105" s="121"/>
      <c r="V105" s="97"/>
      <c r="W105" s="122"/>
      <c r="Z105" s="123"/>
      <c r="AB105" s="121"/>
      <c r="AC105" s="97"/>
      <c r="AD105" s="122"/>
    </row>
    <row r="106" spans="1:39" s="119" customFormat="1" ht="15" thickBot="1" x14ac:dyDescent="0.4">
      <c r="A106" s="135"/>
      <c r="B106" s="114">
        <f t="shared" si="27"/>
        <v>0</v>
      </c>
      <c r="C106" s="114">
        <f t="shared" si="28"/>
        <v>0</v>
      </c>
      <c r="D106" s="135"/>
      <c r="E106" s="139"/>
      <c r="F106" s="135"/>
      <c r="G106" s="137"/>
      <c r="H106" s="167"/>
      <c r="I106" s="138"/>
      <c r="J106" s="135"/>
      <c r="K106" s="135"/>
      <c r="L106" s="136"/>
      <c r="M106" s="135"/>
      <c r="N106" s="137"/>
      <c r="O106" s="167"/>
      <c r="P106" s="138"/>
      <c r="Q106" s="135"/>
      <c r="R106" s="135"/>
      <c r="S106" s="140"/>
      <c r="T106" s="135"/>
      <c r="U106" s="137"/>
      <c r="V106" s="167"/>
      <c r="W106" s="138"/>
      <c r="X106" s="135"/>
      <c r="Z106" s="123"/>
      <c r="AB106" s="121"/>
      <c r="AC106" s="180"/>
      <c r="AD106" s="138"/>
      <c r="AE106" s="135"/>
    </row>
    <row r="107" spans="1:39" s="201" customFormat="1" ht="19" thickBot="1" x14ac:dyDescent="0.5">
      <c r="A107" s="126" t="s">
        <v>247</v>
      </c>
      <c r="B107" s="168">
        <f>SUM(B103:B106)</f>
        <v>-1026989.4999999998</v>
      </c>
      <c r="C107" s="168">
        <f>SUM(C103:C106)</f>
        <v>310349.07000000007</v>
      </c>
      <c r="D107" s="126">
        <v>1875</v>
      </c>
      <c r="E107" s="127"/>
      <c r="F107" s="128"/>
      <c r="G107" s="129"/>
      <c r="H107" s="168">
        <f>SUM(H103:H106)</f>
        <v>0</v>
      </c>
      <c r="I107" s="150">
        <f>SUM(I103:I106)</f>
        <v>0</v>
      </c>
      <c r="J107" s="128"/>
      <c r="K107" s="128"/>
      <c r="L107" s="127"/>
      <c r="M107" s="128"/>
      <c r="N107" s="129"/>
      <c r="O107" s="168">
        <f>SUM(O103:O106)</f>
        <v>-1026989.4999999998</v>
      </c>
      <c r="P107" s="150">
        <f>SUM(P103:P106)</f>
        <v>310349.07000000007</v>
      </c>
      <c r="Q107" s="128"/>
      <c r="R107" s="128"/>
      <c r="S107" s="130"/>
      <c r="T107" s="128"/>
      <c r="U107" s="129"/>
      <c r="V107" s="168">
        <f>SUM(V103:V106)</f>
        <v>0</v>
      </c>
      <c r="W107" s="150">
        <f>SUM(W103:W106)</f>
        <v>0</v>
      </c>
      <c r="X107" s="128"/>
      <c r="Y107" s="128"/>
      <c r="Z107" s="127"/>
      <c r="AA107" s="128"/>
      <c r="AB107" s="129"/>
      <c r="AC107" s="168">
        <f>SUM(AC103:AC106)</f>
        <v>0</v>
      </c>
      <c r="AD107" s="150">
        <f>SUM(AD103:AD106)</f>
        <v>0</v>
      </c>
      <c r="AE107" s="128"/>
      <c r="AJ107" s="202"/>
      <c r="AK107" s="203"/>
      <c r="AL107" s="204"/>
      <c r="AM107" s="205"/>
    </row>
    <row r="108" spans="1:39" s="119" customFormat="1" ht="29" x14ac:dyDescent="0.35">
      <c r="B108" s="114">
        <f t="shared" ref="B108:B115" si="29">+H108+O108+V108+AC108</f>
        <v>45250349.659999967</v>
      </c>
      <c r="C108" s="114">
        <f t="shared" ref="C108:C115" si="30">+I108+P108+W108+AD108</f>
        <v>-9634780.3599999882</v>
      </c>
      <c r="E108" s="125" t="s">
        <v>10</v>
      </c>
      <c r="F108" s="119" t="s">
        <v>39</v>
      </c>
      <c r="G108" s="121" t="s">
        <v>12</v>
      </c>
      <c r="H108" s="187">
        <v>23584476.859999999</v>
      </c>
      <c r="I108" s="146">
        <v>-5690420.5599999987</v>
      </c>
      <c r="J108" s="149" t="s">
        <v>148</v>
      </c>
      <c r="L108" s="141">
        <v>1995</v>
      </c>
      <c r="M108" s="113"/>
      <c r="N108" s="116" t="s">
        <v>167</v>
      </c>
      <c r="O108" s="97"/>
      <c r="P108" s="122">
        <v>-5149.5600000023796</v>
      </c>
      <c r="Q108" s="119" t="s">
        <v>320</v>
      </c>
      <c r="S108" s="120">
        <v>1808</v>
      </c>
      <c r="U108" s="121" t="s">
        <v>149</v>
      </c>
      <c r="V108" s="97">
        <v>21665872.799999967</v>
      </c>
      <c r="W108" s="146">
        <v>-3939210.2399999872</v>
      </c>
      <c r="X108" s="92" t="s">
        <v>150</v>
      </c>
      <c r="Z108" s="123"/>
      <c r="AB108" s="121"/>
      <c r="AC108" s="180"/>
      <c r="AD108" s="146"/>
      <c r="AJ108" s="82"/>
      <c r="AK108" s="83"/>
      <c r="AL108" s="206"/>
    </row>
    <row r="109" spans="1:39" s="119" customFormat="1" ht="29" x14ac:dyDescent="0.35">
      <c r="B109" s="114">
        <f t="shared" si="29"/>
        <v>-9526886.8299999945</v>
      </c>
      <c r="C109" s="114">
        <f t="shared" si="30"/>
        <v>1120988.119999992</v>
      </c>
      <c r="E109" s="134">
        <v>120020</v>
      </c>
      <c r="F109" s="119" t="s">
        <v>38</v>
      </c>
      <c r="G109" s="121" t="s">
        <v>248</v>
      </c>
      <c r="H109" s="97">
        <v>-10625991.589999994</v>
      </c>
      <c r="I109" s="122">
        <v>1377800.189999992</v>
      </c>
      <c r="J109" s="149" t="s">
        <v>137</v>
      </c>
      <c r="L109" s="123"/>
      <c r="N109" s="121"/>
      <c r="O109" s="97"/>
      <c r="P109" s="122"/>
      <c r="S109" s="120">
        <v>1808001</v>
      </c>
      <c r="U109" s="121" t="s">
        <v>249</v>
      </c>
      <c r="V109" s="97">
        <v>1099104.76</v>
      </c>
      <c r="W109" s="122">
        <v>-256812.07000000007</v>
      </c>
      <c r="X109" s="121" t="s">
        <v>153</v>
      </c>
      <c r="Z109" s="123"/>
      <c r="AB109" s="121"/>
      <c r="AC109" s="180"/>
      <c r="AD109" s="122"/>
    </row>
    <row r="110" spans="1:39" s="119" customFormat="1" x14ac:dyDescent="0.35">
      <c r="B110" s="114">
        <f t="shared" si="29"/>
        <v>0</v>
      </c>
      <c r="C110" s="114">
        <f t="shared" si="30"/>
        <v>0</v>
      </c>
      <c r="E110" s="134"/>
      <c r="G110" s="121"/>
      <c r="H110" s="97"/>
      <c r="I110" s="122"/>
      <c r="L110" s="123"/>
      <c r="N110" s="121"/>
      <c r="O110" s="97"/>
      <c r="P110" s="122"/>
      <c r="S110" s="120"/>
      <c r="U110" s="121"/>
      <c r="V110" s="97"/>
      <c r="W110" s="122"/>
      <c r="Z110" s="123"/>
      <c r="AB110" s="121"/>
      <c r="AC110" s="180"/>
      <c r="AD110" s="122"/>
    </row>
    <row r="111" spans="1:39" s="119" customFormat="1" x14ac:dyDescent="0.35">
      <c r="B111" s="114">
        <f t="shared" si="29"/>
        <v>-3555272.0100000002</v>
      </c>
      <c r="C111" s="114">
        <f t="shared" si="30"/>
        <v>730962.1399999992</v>
      </c>
      <c r="E111" s="134">
        <v>120020</v>
      </c>
      <c r="F111" s="119" t="s">
        <v>39</v>
      </c>
      <c r="G111" s="121" t="s">
        <v>248</v>
      </c>
      <c r="H111" s="97">
        <v>-3555272.0100000002</v>
      </c>
      <c r="I111" s="122">
        <v>730962.1399999992</v>
      </c>
      <c r="J111" s="92" t="s">
        <v>141</v>
      </c>
      <c r="L111" s="123"/>
      <c r="N111" s="121"/>
      <c r="O111" s="97"/>
      <c r="P111" s="122"/>
      <c r="S111" s="120"/>
      <c r="U111" s="121"/>
      <c r="V111" s="97"/>
      <c r="W111" s="122"/>
      <c r="Z111" s="123"/>
      <c r="AB111" s="121"/>
      <c r="AC111" s="180"/>
      <c r="AD111" s="122"/>
    </row>
    <row r="112" spans="1:39" s="119" customFormat="1" x14ac:dyDescent="0.35">
      <c r="B112" s="114">
        <f t="shared" si="29"/>
        <v>25188550.769999996</v>
      </c>
      <c r="C112" s="114">
        <f t="shared" si="30"/>
        <v>-3719400.9499999955</v>
      </c>
      <c r="E112" s="134" t="s">
        <v>10</v>
      </c>
      <c r="F112" s="119" t="s">
        <v>38</v>
      </c>
      <c r="G112" s="121" t="s">
        <v>11</v>
      </c>
      <c r="H112" s="97">
        <v>25188550.769999996</v>
      </c>
      <c r="I112" s="122">
        <v>-3719400.9499999955</v>
      </c>
      <c r="J112" s="149" t="s">
        <v>151</v>
      </c>
      <c r="L112" s="123"/>
      <c r="N112" s="121"/>
      <c r="O112" s="97"/>
      <c r="P112" s="122"/>
      <c r="S112" s="120"/>
      <c r="U112" s="121"/>
      <c r="V112" s="97"/>
      <c r="W112" s="122"/>
      <c r="Z112" s="123"/>
      <c r="AB112" s="121"/>
      <c r="AC112" s="180"/>
      <c r="AD112" s="122"/>
    </row>
    <row r="113" spans="1:39" s="119" customFormat="1" x14ac:dyDescent="0.35">
      <c r="B113" s="114">
        <f t="shared" si="29"/>
        <v>0</v>
      </c>
      <c r="C113" s="114">
        <f t="shared" si="30"/>
        <v>0</v>
      </c>
      <c r="E113" s="123"/>
      <c r="G113" s="121"/>
      <c r="H113" s="97"/>
      <c r="I113" s="122"/>
      <c r="L113" s="123"/>
      <c r="N113" s="121"/>
      <c r="O113" s="97"/>
      <c r="P113" s="122"/>
      <c r="S113" s="120"/>
      <c r="U113" s="121"/>
      <c r="V113" s="97"/>
      <c r="W113" s="122"/>
      <c r="Z113" s="123"/>
      <c r="AB113" s="121"/>
      <c r="AC113" s="180"/>
      <c r="AD113" s="122"/>
    </row>
    <row r="114" spans="1:39" s="119" customFormat="1" ht="29" x14ac:dyDescent="0.35">
      <c r="B114" s="114">
        <f t="shared" si="29"/>
        <v>1870198</v>
      </c>
      <c r="C114" s="114">
        <f t="shared" si="30"/>
        <v>-198346.12000000942</v>
      </c>
      <c r="E114" s="123"/>
      <c r="G114" s="121" t="s">
        <v>250</v>
      </c>
      <c r="H114" s="97">
        <v>1870198</v>
      </c>
      <c r="I114" s="122">
        <v>-198346.12000000942</v>
      </c>
      <c r="J114" s="92" t="s">
        <v>156</v>
      </c>
      <c r="L114" s="123"/>
      <c r="N114" s="121"/>
      <c r="O114" s="97"/>
      <c r="P114" s="122"/>
      <c r="S114" s="120"/>
      <c r="U114" s="121"/>
      <c r="V114" s="97"/>
      <c r="W114" s="122"/>
      <c r="Z114" s="123"/>
      <c r="AB114" s="121"/>
      <c r="AC114" s="180"/>
      <c r="AD114" s="122"/>
    </row>
    <row r="115" spans="1:39" s="119" customFormat="1" ht="15" thickBot="1" x14ac:dyDescent="0.4">
      <c r="A115" s="135"/>
      <c r="B115" s="114">
        <f t="shared" si="29"/>
        <v>0</v>
      </c>
      <c r="C115" s="114">
        <f t="shared" si="30"/>
        <v>0</v>
      </c>
      <c r="D115" s="135"/>
      <c r="E115" s="139"/>
      <c r="F115" s="135"/>
      <c r="G115" s="137"/>
      <c r="H115" s="167"/>
      <c r="I115" s="138"/>
      <c r="J115" s="135"/>
      <c r="K115" s="135"/>
      <c r="L115" s="136"/>
      <c r="M115" s="135"/>
      <c r="N115" s="137"/>
      <c r="O115" s="167"/>
      <c r="P115" s="138"/>
      <c r="Q115" s="135"/>
      <c r="R115" s="135"/>
      <c r="S115" s="140"/>
      <c r="T115" s="135"/>
      <c r="U115" s="137"/>
      <c r="V115" s="167"/>
      <c r="W115" s="138"/>
      <c r="X115" s="135"/>
      <c r="Z115" s="123"/>
      <c r="AB115" s="121"/>
      <c r="AC115" s="180"/>
      <c r="AD115" s="138"/>
      <c r="AE115" s="135"/>
    </row>
    <row r="116" spans="1:39" s="201" customFormat="1" ht="19" thickBot="1" x14ac:dyDescent="0.5">
      <c r="A116" s="126" t="s">
        <v>251</v>
      </c>
      <c r="B116" s="168">
        <f>SUM(B108:B115)</f>
        <v>59226939.589999959</v>
      </c>
      <c r="C116" s="168">
        <f>SUM(C108:C115)</f>
        <v>-11700577.170000002</v>
      </c>
      <c r="D116" s="126">
        <v>1908</v>
      </c>
      <c r="E116" s="127"/>
      <c r="F116" s="128"/>
      <c r="G116" s="129"/>
      <c r="H116" s="168">
        <f>SUM(H108:H115)</f>
        <v>36461962.030000001</v>
      </c>
      <c r="I116" s="150">
        <f>SUM(I108:I115)</f>
        <v>-7499405.3000000129</v>
      </c>
      <c r="J116" s="128"/>
      <c r="K116" s="128"/>
      <c r="L116" s="127"/>
      <c r="M116" s="128"/>
      <c r="N116" s="129"/>
      <c r="O116" s="168">
        <f>SUM(O108:O115)</f>
        <v>0</v>
      </c>
      <c r="P116" s="150">
        <f>SUM(P108:P115)</f>
        <v>-5149.5600000023796</v>
      </c>
      <c r="Q116" s="128"/>
      <c r="R116" s="128"/>
      <c r="S116" s="130"/>
      <c r="T116" s="128"/>
      <c r="U116" s="129"/>
      <c r="V116" s="168">
        <f>SUM(V108:V115)</f>
        <v>22764977.559999969</v>
      </c>
      <c r="W116" s="150">
        <f>SUM(W108:W115)</f>
        <v>-4196022.3099999875</v>
      </c>
      <c r="X116" s="128"/>
      <c r="Y116" s="128"/>
      <c r="Z116" s="127"/>
      <c r="AA116" s="128"/>
      <c r="AB116" s="129"/>
      <c r="AC116" s="168">
        <f>SUM(AC108:AC115)</f>
        <v>0</v>
      </c>
      <c r="AD116" s="150">
        <f>SUM(AD108:AD115)</f>
        <v>0</v>
      </c>
      <c r="AE116" s="128"/>
      <c r="AJ116" s="202"/>
      <c r="AK116" s="203"/>
      <c r="AL116" s="204"/>
      <c r="AM116" s="205"/>
    </row>
    <row r="117" spans="1:39" s="119" customFormat="1" ht="29" x14ac:dyDescent="0.35">
      <c r="B117" s="114">
        <f>+H117+O117+V117+AC117</f>
        <v>0</v>
      </c>
      <c r="C117" s="114">
        <f t="shared" ref="C117:C119" si="31">+I117+P117+W117+AD117</f>
        <v>381912.08000000007</v>
      </c>
      <c r="E117" s="123"/>
      <c r="G117" s="121"/>
      <c r="H117" s="97"/>
      <c r="I117" s="122"/>
      <c r="L117" s="141"/>
      <c r="M117" s="113"/>
      <c r="N117" s="116"/>
      <c r="O117" s="97"/>
      <c r="P117" s="122"/>
      <c r="S117" s="120"/>
      <c r="U117" s="121"/>
      <c r="V117" s="97"/>
      <c r="W117" s="122"/>
      <c r="Z117" s="141">
        <v>1995</v>
      </c>
      <c r="AA117" s="113"/>
      <c r="AB117" s="116" t="s">
        <v>167</v>
      </c>
      <c r="AC117" s="97"/>
      <c r="AD117" s="122">
        <v>381912.08000000007</v>
      </c>
      <c r="AE117" s="119" t="s">
        <v>320</v>
      </c>
    </row>
    <row r="118" spans="1:39" s="119" customFormat="1" x14ac:dyDescent="0.35">
      <c r="B118" s="114">
        <f t="shared" ref="B118:B119" si="32">+H118+O118+V118+AC118</f>
        <v>0</v>
      </c>
      <c r="C118" s="114">
        <f t="shared" si="31"/>
        <v>0</v>
      </c>
      <c r="E118" s="123"/>
      <c r="G118" s="121"/>
      <c r="H118" s="97"/>
      <c r="I118" s="122"/>
      <c r="L118" s="134"/>
      <c r="N118" s="121"/>
      <c r="O118" s="170"/>
      <c r="P118" s="122"/>
      <c r="S118" s="120"/>
      <c r="U118" s="121"/>
      <c r="V118" s="97"/>
      <c r="W118" s="122"/>
      <c r="Z118" s="123"/>
      <c r="AB118" s="121"/>
      <c r="AC118" s="97"/>
      <c r="AD118" s="122"/>
    </row>
    <row r="119" spans="1:39" s="119" customFormat="1" ht="15" thickBot="1" x14ac:dyDescent="0.4">
      <c r="A119" s="135"/>
      <c r="B119" s="173">
        <f t="shared" si="32"/>
        <v>0</v>
      </c>
      <c r="C119" s="173">
        <f t="shared" si="31"/>
        <v>0</v>
      </c>
      <c r="D119" s="135"/>
      <c r="E119" s="139"/>
      <c r="F119" s="135"/>
      <c r="G119" s="137"/>
      <c r="H119" s="167"/>
      <c r="I119" s="138"/>
      <c r="J119" s="135"/>
      <c r="K119" s="135"/>
      <c r="L119" s="134"/>
      <c r="M119" s="137"/>
      <c r="N119" s="121"/>
      <c r="O119" s="167"/>
      <c r="P119" s="122"/>
      <c r="Q119" s="184"/>
      <c r="S119" s="140"/>
      <c r="T119" s="135"/>
      <c r="U119" s="137"/>
      <c r="V119" s="167"/>
      <c r="W119" s="138"/>
      <c r="X119" s="135"/>
      <c r="Z119" s="123"/>
      <c r="AB119" s="121"/>
      <c r="AC119" s="180"/>
      <c r="AD119" s="138"/>
      <c r="AE119" s="135"/>
    </row>
    <row r="120" spans="1:39" s="201" customFormat="1" ht="19" thickBot="1" x14ac:dyDescent="0.5">
      <c r="A120" s="126" t="s">
        <v>29</v>
      </c>
      <c r="B120" s="168">
        <f>SUM(B117:B119)</f>
        <v>0</v>
      </c>
      <c r="C120" s="168">
        <f>SUM(C117:C119)</f>
        <v>381912.08000000007</v>
      </c>
      <c r="D120" s="126">
        <v>1915</v>
      </c>
      <c r="E120" s="127"/>
      <c r="F120" s="128"/>
      <c r="G120" s="129"/>
      <c r="H120" s="168">
        <f>SUM(H117:H119)</f>
        <v>0</v>
      </c>
      <c r="I120" s="150">
        <f>SUM(I117:I119)</f>
        <v>0</v>
      </c>
      <c r="J120" s="128"/>
      <c r="K120" s="128"/>
      <c r="L120" s="127"/>
      <c r="M120" s="128"/>
      <c r="N120" s="129"/>
      <c r="O120" s="168">
        <f>SUM(O117:O119)</f>
        <v>0</v>
      </c>
      <c r="P120" s="150">
        <f>SUM(P117:P119)</f>
        <v>0</v>
      </c>
      <c r="Q120" s="128"/>
      <c r="R120" s="128"/>
      <c r="S120" s="130"/>
      <c r="T120" s="128"/>
      <c r="U120" s="129"/>
      <c r="V120" s="168">
        <f>SUM(V117:V119)</f>
        <v>0</v>
      </c>
      <c r="W120" s="150">
        <f>SUM(W117:W119)</f>
        <v>0</v>
      </c>
      <c r="X120" s="128"/>
      <c r="Y120" s="128"/>
      <c r="Z120" s="127"/>
      <c r="AA120" s="128"/>
      <c r="AB120" s="129"/>
      <c r="AC120" s="168">
        <f>SUM(AC117:AC119)</f>
        <v>0</v>
      </c>
      <c r="AD120" s="150">
        <f>SUM(AD117:AD119)</f>
        <v>381912.08000000007</v>
      </c>
      <c r="AE120" s="128"/>
      <c r="AJ120" s="202"/>
      <c r="AK120" s="203"/>
      <c r="AL120" s="204"/>
      <c r="AM120" s="205"/>
    </row>
    <row r="121" spans="1:39" s="119" customFormat="1" ht="29" x14ac:dyDescent="0.35">
      <c r="B121" s="114">
        <f t="shared" ref="B121:B123" si="33">+H121+O121+V121+AC121</f>
        <v>0</v>
      </c>
      <c r="C121" s="114">
        <f t="shared" ref="C121:C123" si="34">+I121+P121+W121+AD121</f>
        <v>75750.210000004605</v>
      </c>
      <c r="E121" s="123"/>
      <c r="G121" s="121"/>
      <c r="H121" s="97"/>
      <c r="I121" s="122"/>
      <c r="L121" s="141"/>
      <c r="M121" s="113"/>
      <c r="N121" s="116"/>
      <c r="O121" s="97"/>
      <c r="P121" s="122"/>
      <c r="S121" s="120"/>
      <c r="U121" s="121"/>
      <c r="V121" s="97"/>
      <c r="W121" s="122"/>
      <c r="Z121" s="141">
        <v>1995</v>
      </c>
      <c r="AA121" s="113"/>
      <c r="AB121" s="116" t="s">
        <v>167</v>
      </c>
      <c r="AC121" s="97"/>
      <c r="AD121" s="122">
        <v>75750.210000004605</v>
      </c>
      <c r="AE121" s="119" t="s">
        <v>320</v>
      </c>
    </row>
    <row r="122" spans="1:39" s="119" customFormat="1" x14ac:dyDescent="0.35">
      <c r="B122" s="114">
        <f t="shared" si="33"/>
        <v>0</v>
      </c>
      <c r="C122" s="114">
        <f t="shared" si="34"/>
        <v>0</v>
      </c>
      <c r="E122" s="123"/>
      <c r="G122" s="121"/>
      <c r="H122" s="97"/>
      <c r="I122" s="122"/>
      <c r="L122" s="134"/>
      <c r="N122" s="121"/>
      <c r="O122" s="170"/>
      <c r="P122" s="122"/>
      <c r="S122" s="120"/>
      <c r="U122" s="121"/>
      <c r="V122" s="97"/>
      <c r="W122" s="122"/>
      <c r="Z122" s="123"/>
      <c r="AB122" s="121"/>
      <c r="AC122" s="97"/>
      <c r="AD122" s="122"/>
    </row>
    <row r="123" spans="1:39" s="119" customFormat="1" ht="15" thickBot="1" x14ac:dyDescent="0.4">
      <c r="A123" s="135"/>
      <c r="B123" s="114">
        <f t="shared" si="33"/>
        <v>0</v>
      </c>
      <c r="C123" s="114">
        <f t="shared" si="34"/>
        <v>0</v>
      </c>
      <c r="D123" s="135"/>
      <c r="E123" s="139"/>
      <c r="F123" s="135"/>
      <c r="G123" s="137"/>
      <c r="H123" s="167"/>
      <c r="I123" s="138"/>
      <c r="J123" s="135"/>
      <c r="K123" s="135"/>
      <c r="L123" s="134"/>
      <c r="M123" s="137"/>
      <c r="N123" s="121"/>
      <c r="O123" s="167"/>
      <c r="P123" s="122"/>
      <c r="Q123" s="184"/>
      <c r="S123" s="140"/>
      <c r="T123" s="135"/>
      <c r="U123" s="137"/>
      <c r="V123" s="167"/>
      <c r="W123" s="138"/>
      <c r="X123" s="135"/>
      <c r="Z123" s="123"/>
      <c r="AB123" s="121"/>
      <c r="AC123" s="180"/>
      <c r="AD123" s="138"/>
      <c r="AE123" s="135"/>
    </row>
    <row r="124" spans="1:39" s="201" customFormat="1" ht="19" thickBot="1" x14ac:dyDescent="0.5">
      <c r="A124" s="126" t="s">
        <v>29</v>
      </c>
      <c r="B124" s="168">
        <f>SUM(B121:B123)</f>
        <v>0</v>
      </c>
      <c r="C124" s="168">
        <f>SUM(C121:C123)</f>
        <v>75750.210000004605</v>
      </c>
      <c r="D124" s="126">
        <v>1920</v>
      </c>
      <c r="E124" s="127"/>
      <c r="F124" s="128"/>
      <c r="G124" s="129"/>
      <c r="H124" s="168">
        <f>SUM(H121:H123)</f>
        <v>0</v>
      </c>
      <c r="I124" s="150">
        <f>SUM(I121:I123)</f>
        <v>0</v>
      </c>
      <c r="J124" s="128"/>
      <c r="K124" s="128"/>
      <c r="L124" s="127"/>
      <c r="M124" s="128"/>
      <c r="N124" s="129"/>
      <c r="O124" s="168">
        <f>SUM(O121:O123)</f>
        <v>0</v>
      </c>
      <c r="P124" s="150">
        <f>SUM(P121:P123)</f>
        <v>0</v>
      </c>
      <c r="Q124" s="128"/>
      <c r="R124" s="128"/>
      <c r="S124" s="130"/>
      <c r="T124" s="128"/>
      <c r="U124" s="129"/>
      <c r="V124" s="168">
        <f>SUM(V121:V123)</f>
        <v>0</v>
      </c>
      <c r="W124" s="150">
        <f>SUM(W121:W123)</f>
        <v>0</v>
      </c>
      <c r="X124" s="128"/>
      <c r="Y124" s="128"/>
      <c r="Z124" s="127"/>
      <c r="AA124" s="128"/>
      <c r="AB124" s="129"/>
      <c r="AC124" s="168">
        <f>SUM(AC121:AC123)</f>
        <v>0</v>
      </c>
      <c r="AD124" s="150">
        <f>SUM(AD121:AD123)</f>
        <v>75750.210000004605</v>
      </c>
      <c r="AE124" s="128"/>
      <c r="AJ124" s="202"/>
      <c r="AK124" s="203"/>
      <c r="AL124" s="204"/>
      <c r="AM124" s="205"/>
    </row>
    <row r="125" spans="1:39" s="119" customFormat="1" ht="29" x14ac:dyDescent="0.35">
      <c r="B125" s="114">
        <f t="shared" ref="B125:B127" si="35">+H125+O125+V125+AC125</f>
        <v>0</v>
      </c>
      <c r="C125" s="114">
        <f t="shared" ref="C125:C127" si="36">+I125+P125+W125+AD125</f>
        <v>87846.269999995828</v>
      </c>
      <c r="E125" s="123"/>
      <c r="G125" s="121"/>
      <c r="H125" s="97"/>
      <c r="I125" s="122"/>
      <c r="L125" s="141"/>
      <c r="M125" s="113"/>
      <c r="N125" s="116"/>
      <c r="O125" s="97"/>
      <c r="P125" s="122"/>
      <c r="S125" s="120"/>
      <c r="U125" s="121"/>
      <c r="V125" s="97"/>
      <c r="W125" s="122"/>
      <c r="Z125" s="141">
        <v>1995</v>
      </c>
      <c r="AA125" s="113"/>
      <c r="AB125" s="116" t="s">
        <v>167</v>
      </c>
      <c r="AC125" s="97"/>
      <c r="AD125" s="122">
        <v>87846.269999995828</v>
      </c>
      <c r="AE125" s="119" t="s">
        <v>320</v>
      </c>
    </row>
    <row r="126" spans="1:39" s="119" customFormat="1" x14ac:dyDescent="0.35">
      <c r="B126" s="114">
        <f t="shared" si="35"/>
        <v>0</v>
      </c>
      <c r="C126" s="114">
        <f t="shared" si="36"/>
        <v>0</v>
      </c>
      <c r="E126" s="123"/>
      <c r="G126" s="121"/>
      <c r="H126" s="97"/>
      <c r="I126" s="122"/>
      <c r="L126" s="134"/>
      <c r="N126" s="121"/>
      <c r="O126" s="170"/>
      <c r="P126" s="122"/>
      <c r="S126" s="120"/>
      <c r="U126" s="121"/>
      <c r="V126" s="97"/>
      <c r="W126" s="122"/>
      <c r="Z126" s="123"/>
      <c r="AB126" s="121"/>
      <c r="AC126" s="97"/>
      <c r="AD126" s="122"/>
    </row>
    <row r="127" spans="1:39" s="119" customFormat="1" ht="15" thickBot="1" x14ac:dyDescent="0.4">
      <c r="A127" s="135"/>
      <c r="B127" s="114">
        <f t="shared" si="35"/>
        <v>0</v>
      </c>
      <c r="C127" s="114">
        <f t="shared" si="36"/>
        <v>0</v>
      </c>
      <c r="D127" s="135"/>
      <c r="E127" s="139"/>
      <c r="F127" s="135"/>
      <c r="G127" s="137"/>
      <c r="H127" s="167"/>
      <c r="I127" s="138"/>
      <c r="J127" s="135"/>
      <c r="K127" s="135"/>
      <c r="L127" s="134"/>
      <c r="M127" s="137"/>
      <c r="N127" s="121"/>
      <c r="O127" s="167"/>
      <c r="P127" s="122"/>
      <c r="Q127" s="184"/>
      <c r="S127" s="140"/>
      <c r="T127" s="135"/>
      <c r="U127" s="137"/>
      <c r="V127" s="167"/>
      <c r="W127" s="138"/>
      <c r="X127" s="135"/>
      <c r="Z127" s="123"/>
      <c r="AB127" s="121"/>
      <c r="AC127" s="180"/>
      <c r="AD127" s="138"/>
      <c r="AE127" s="135"/>
    </row>
    <row r="128" spans="1:39" s="201" customFormat="1" ht="19" thickBot="1" x14ac:dyDescent="0.5">
      <c r="A128" s="126" t="s">
        <v>30</v>
      </c>
      <c r="B128" s="168">
        <f>SUM(B125:B127)</f>
        <v>0</v>
      </c>
      <c r="C128" s="168">
        <f>SUM(C125:C127)</f>
        <v>87846.269999995828</v>
      </c>
      <c r="D128" s="126">
        <v>1930</v>
      </c>
      <c r="E128" s="127"/>
      <c r="F128" s="128"/>
      <c r="G128" s="129"/>
      <c r="H128" s="168">
        <f>SUM(H125:H127)</f>
        <v>0</v>
      </c>
      <c r="I128" s="150">
        <f>SUM(I125:I127)</f>
        <v>0</v>
      </c>
      <c r="J128" s="128"/>
      <c r="K128" s="128"/>
      <c r="L128" s="127"/>
      <c r="M128" s="128"/>
      <c r="N128" s="129"/>
      <c r="O128" s="168">
        <f>SUM(O125:O127)</f>
        <v>0</v>
      </c>
      <c r="P128" s="150">
        <f>SUM(P125:P127)</f>
        <v>0</v>
      </c>
      <c r="Q128" s="128"/>
      <c r="R128" s="128"/>
      <c r="S128" s="130"/>
      <c r="T128" s="128"/>
      <c r="U128" s="129"/>
      <c r="V128" s="168">
        <f>SUM(V125:V127)</f>
        <v>0</v>
      </c>
      <c r="W128" s="150">
        <f>SUM(W125:W127)</f>
        <v>0</v>
      </c>
      <c r="X128" s="128"/>
      <c r="Y128" s="128"/>
      <c r="Z128" s="127"/>
      <c r="AA128" s="128"/>
      <c r="AB128" s="129"/>
      <c r="AC128" s="168">
        <f>SUM(AC125:AC127)</f>
        <v>0</v>
      </c>
      <c r="AD128" s="150">
        <f>SUM(AD125:AD127)</f>
        <v>87846.269999995828</v>
      </c>
      <c r="AE128" s="128"/>
      <c r="AJ128" s="202"/>
      <c r="AK128" s="203"/>
      <c r="AL128" s="204"/>
      <c r="AM128" s="205"/>
    </row>
    <row r="129" spans="1:39" s="119" customFormat="1" ht="29" x14ac:dyDescent="0.35">
      <c r="B129" s="114">
        <f t="shared" ref="B129:B131" si="37">+H129+O129+V129+AC129</f>
        <v>0</v>
      </c>
      <c r="C129" s="114">
        <f t="shared" ref="C129:C131" si="38">+I129+P129+W129+AD129</f>
        <v>191946.76999999903</v>
      </c>
      <c r="E129" s="123"/>
      <c r="G129" s="121"/>
      <c r="H129" s="97"/>
      <c r="I129" s="122"/>
      <c r="L129" s="141">
        <v>1995</v>
      </c>
      <c r="M129" s="113"/>
      <c r="N129" s="116" t="s">
        <v>167</v>
      </c>
      <c r="O129" s="97"/>
      <c r="P129" s="122">
        <v>25561.581245055</v>
      </c>
      <c r="Q129" s="119" t="s">
        <v>320</v>
      </c>
      <c r="S129" s="120"/>
      <c r="U129" s="121"/>
      <c r="V129" s="97"/>
      <c r="W129" s="122"/>
      <c r="Z129" s="141">
        <v>1995</v>
      </c>
      <c r="AA129" s="113"/>
      <c r="AB129" s="116" t="s">
        <v>167</v>
      </c>
      <c r="AC129" s="97"/>
      <c r="AD129" s="122">
        <v>166385.18875494401</v>
      </c>
      <c r="AE129" s="119" t="s">
        <v>320</v>
      </c>
    </row>
    <row r="130" spans="1:39" s="119" customFormat="1" x14ac:dyDescent="0.35">
      <c r="B130" s="114">
        <f t="shared" si="37"/>
        <v>0</v>
      </c>
      <c r="C130" s="114">
        <f t="shared" si="38"/>
        <v>0</v>
      </c>
      <c r="E130" s="123"/>
      <c r="G130" s="121"/>
      <c r="H130" s="97"/>
      <c r="I130" s="122"/>
      <c r="L130" s="134"/>
      <c r="N130" s="121"/>
      <c r="O130" s="170"/>
      <c r="P130" s="122"/>
      <c r="S130" s="120"/>
      <c r="U130" s="121"/>
      <c r="V130" s="97"/>
      <c r="W130" s="122"/>
      <c r="Z130" s="123"/>
      <c r="AB130" s="121"/>
      <c r="AC130" s="97"/>
      <c r="AD130" s="122"/>
    </row>
    <row r="131" spans="1:39" s="119" customFormat="1" ht="15" thickBot="1" x14ac:dyDescent="0.4">
      <c r="A131" s="135"/>
      <c r="B131" s="114">
        <f t="shared" si="37"/>
        <v>0</v>
      </c>
      <c r="C131" s="114">
        <f t="shared" si="38"/>
        <v>0</v>
      </c>
      <c r="D131" s="135"/>
      <c r="E131" s="139"/>
      <c r="F131" s="135"/>
      <c r="G131" s="137"/>
      <c r="H131" s="167"/>
      <c r="I131" s="138"/>
      <c r="J131" s="135"/>
      <c r="K131" s="135"/>
      <c r="L131" s="134"/>
      <c r="M131" s="137"/>
      <c r="N131" s="121"/>
      <c r="O131" s="167"/>
      <c r="P131" s="122"/>
      <c r="Q131" s="184"/>
      <c r="S131" s="140"/>
      <c r="T131" s="135"/>
      <c r="U131" s="137"/>
      <c r="V131" s="167"/>
      <c r="W131" s="138"/>
      <c r="X131" s="135"/>
      <c r="Z131" s="123"/>
      <c r="AB131" s="121"/>
      <c r="AC131" s="180"/>
      <c r="AD131" s="138"/>
      <c r="AE131" s="135"/>
    </row>
    <row r="132" spans="1:39" s="201" customFormat="1" ht="19" thickBot="1" x14ac:dyDescent="0.5">
      <c r="A132" s="126" t="s">
        <v>63</v>
      </c>
      <c r="B132" s="168">
        <f>SUM(B129:B131)</f>
        <v>0</v>
      </c>
      <c r="C132" s="168">
        <f>SUM(C129:C131)</f>
        <v>191946.76999999903</v>
      </c>
      <c r="D132" s="126">
        <v>1940</v>
      </c>
      <c r="E132" s="127"/>
      <c r="F132" s="128"/>
      <c r="G132" s="129"/>
      <c r="H132" s="168">
        <f>SUM(H129:H131)</f>
        <v>0</v>
      </c>
      <c r="I132" s="150">
        <f>SUM(I129:I131)</f>
        <v>0</v>
      </c>
      <c r="J132" s="128"/>
      <c r="K132" s="128"/>
      <c r="L132" s="127"/>
      <c r="M132" s="128"/>
      <c r="N132" s="129"/>
      <c r="O132" s="168">
        <f>SUM(O129:O131)</f>
        <v>0</v>
      </c>
      <c r="P132" s="150">
        <f>SUM(P129:P131)</f>
        <v>25561.581245055</v>
      </c>
      <c r="Q132" s="128"/>
      <c r="R132" s="128"/>
      <c r="S132" s="130"/>
      <c r="T132" s="128"/>
      <c r="U132" s="129"/>
      <c r="V132" s="168">
        <f>SUM(V129:V131)</f>
        <v>0</v>
      </c>
      <c r="W132" s="150">
        <f>SUM(W129:W131)</f>
        <v>0</v>
      </c>
      <c r="X132" s="128"/>
      <c r="Y132" s="128"/>
      <c r="Z132" s="127"/>
      <c r="AA132" s="128"/>
      <c r="AB132" s="129"/>
      <c r="AC132" s="168">
        <f>SUM(AC129:AC131)</f>
        <v>0</v>
      </c>
      <c r="AD132" s="150">
        <f>SUM(AD129:AD131)</f>
        <v>166385.18875494401</v>
      </c>
      <c r="AE132" s="128"/>
      <c r="AJ132" s="202"/>
      <c r="AK132" s="203"/>
      <c r="AL132" s="204"/>
      <c r="AM132" s="205"/>
    </row>
    <row r="133" spans="1:39" s="119" customFormat="1" x14ac:dyDescent="0.35">
      <c r="B133" s="114">
        <f t="shared" ref="B133:B136" si="39">+H133+O133+V133+AC133</f>
        <v>-246757.61</v>
      </c>
      <c r="C133" s="114">
        <f t="shared" ref="C133:C136" si="40">+I133+P133+W133+AD133</f>
        <v>9714.0400000000009</v>
      </c>
      <c r="E133" s="123"/>
      <c r="G133" s="121"/>
      <c r="H133" s="97"/>
      <c r="I133" s="122"/>
      <c r="L133" s="134">
        <v>1899</v>
      </c>
      <c r="N133" s="121" t="s">
        <v>6</v>
      </c>
      <c r="O133" s="97">
        <v>-246757.61</v>
      </c>
      <c r="P133" s="182">
        <v>9714.0400000000009</v>
      </c>
      <c r="Q133" s="172" t="s">
        <v>244</v>
      </c>
      <c r="R133" s="183"/>
      <c r="S133" s="120"/>
      <c r="U133" s="121"/>
      <c r="V133" s="97"/>
      <c r="W133" s="122"/>
      <c r="Z133" s="123"/>
      <c r="AB133" s="121"/>
      <c r="AC133" s="97"/>
      <c r="AD133" s="122"/>
    </row>
    <row r="134" spans="1:39" s="119" customFormat="1" ht="29" x14ac:dyDescent="0.35">
      <c r="B134" s="114">
        <f t="shared" si="39"/>
        <v>55878</v>
      </c>
      <c r="C134" s="114">
        <f t="shared" si="40"/>
        <v>0</v>
      </c>
      <c r="E134" s="123"/>
      <c r="G134" s="121"/>
      <c r="H134" s="97"/>
      <c r="I134" s="122"/>
      <c r="L134" s="134">
        <v>1895</v>
      </c>
      <c r="N134" s="121" t="s">
        <v>252</v>
      </c>
      <c r="O134" s="170">
        <v>55878</v>
      </c>
      <c r="P134" s="122"/>
      <c r="Q134" s="171" t="s">
        <v>253</v>
      </c>
      <c r="S134" s="120"/>
      <c r="U134" s="121"/>
      <c r="V134" s="97"/>
      <c r="W134" s="122"/>
      <c r="Z134" s="123"/>
      <c r="AB134" s="121"/>
      <c r="AC134" s="97"/>
      <c r="AD134" s="122"/>
    </row>
    <row r="135" spans="1:39" s="119" customFormat="1" x14ac:dyDescent="0.35">
      <c r="B135" s="114">
        <f t="shared" si="39"/>
        <v>0</v>
      </c>
      <c r="C135" s="114">
        <f t="shared" si="40"/>
        <v>0</v>
      </c>
      <c r="E135" s="123"/>
      <c r="G135" s="121"/>
      <c r="H135" s="97"/>
      <c r="I135" s="122"/>
      <c r="L135" s="134"/>
      <c r="N135" s="121"/>
      <c r="O135" s="170"/>
      <c r="P135" s="122"/>
      <c r="Q135" s="171"/>
      <c r="S135" s="120"/>
      <c r="U135" s="121"/>
      <c r="V135" s="97"/>
      <c r="W135" s="122"/>
      <c r="Z135" s="123"/>
      <c r="AB135" s="121"/>
      <c r="AC135" s="97"/>
      <c r="AD135" s="122"/>
    </row>
    <row r="136" spans="1:39" s="119" customFormat="1" ht="29.5" thickBot="1" x14ac:dyDescent="0.4">
      <c r="B136" s="114">
        <f t="shared" si="39"/>
        <v>-55878</v>
      </c>
      <c r="C136" s="114">
        <f t="shared" si="40"/>
        <v>0</v>
      </c>
      <c r="E136" s="125"/>
      <c r="G136" s="121"/>
      <c r="H136" s="97"/>
      <c r="I136" s="122"/>
      <c r="L136" s="134">
        <v>1895</v>
      </c>
      <c r="M136" s="121"/>
      <c r="N136" s="121" t="s">
        <v>252</v>
      </c>
      <c r="O136" s="97">
        <v>-55878</v>
      </c>
      <c r="P136" s="122"/>
      <c r="Q136" s="171" t="s">
        <v>253</v>
      </c>
      <c r="S136" s="120"/>
      <c r="U136" s="121"/>
      <c r="V136" s="97"/>
      <c r="W136" s="122"/>
      <c r="Z136" s="123"/>
      <c r="AB136" s="121"/>
      <c r="AC136" s="180"/>
      <c r="AD136" s="122"/>
    </row>
    <row r="137" spans="1:39" s="201" customFormat="1" ht="19" thickBot="1" x14ac:dyDescent="0.5">
      <c r="A137" s="126" t="s">
        <v>254</v>
      </c>
      <c r="B137" s="168">
        <f>SUM(B133:B136)</f>
        <v>-246757.61</v>
      </c>
      <c r="C137" s="168">
        <f>SUM(C133:C136)</f>
        <v>9714.0400000000009</v>
      </c>
      <c r="D137" s="126">
        <v>1960</v>
      </c>
      <c r="E137" s="127"/>
      <c r="F137" s="128"/>
      <c r="G137" s="129"/>
      <c r="H137" s="168">
        <f>SUM(H133:H136)</f>
        <v>0</v>
      </c>
      <c r="I137" s="150">
        <f>SUM(I133:I136)</f>
        <v>0</v>
      </c>
      <c r="J137" s="128"/>
      <c r="K137" s="128"/>
      <c r="L137" s="127"/>
      <c r="M137" s="128"/>
      <c r="N137" s="129"/>
      <c r="O137" s="168">
        <f>SUM(O133:O136)</f>
        <v>-246757.61</v>
      </c>
      <c r="P137" s="150">
        <f>SUM(P133:P136)</f>
        <v>9714.0400000000009</v>
      </c>
      <c r="Q137" s="128"/>
      <c r="R137" s="128"/>
      <c r="S137" s="130"/>
      <c r="T137" s="128"/>
      <c r="U137" s="129"/>
      <c r="V137" s="168">
        <f>SUM(V133:V136)</f>
        <v>0</v>
      </c>
      <c r="W137" s="150">
        <f>SUM(W133:W136)</f>
        <v>0</v>
      </c>
      <c r="X137" s="128"/>
      <c r="Y137" s="128"/>
      <c r="Z137" s="127"/>
      <c r="AA137" s="128"/>
      <c r="AB137" s="129"/>
      <c r="AC137" s="168">
        <f>SUM(AC133:AC136)</f>
        <v>0</v>
      </c>
      <c r="AD137" s="150">
        <f>SUM(AD133:AD136)</f>
        <v>0</v>
      </c>
      <c r="AE137" s="128"/>
      <c r="AJ137" s="202"/>
      <c r="AK137" s="203"/>
      <c r="AL137" s="204"/>
      <c r="AM137" s="205"/>
    </row>
    <row r="138" spans="1:39" s="119" customFormat="1" ht="29" x14ac:dyDescent="0.35">
      <c r="B138" s="114">
        <f t="shared" ref="B138:B140" si="41">+H138+O138+V138+AC138</f>
        <v>0</v>
      </c>
      <c r="C138" s="114">
        <f t="shared" ref="C138:C140" si="42">+I138+P138+W138+AD138</f>
        <v>-82365.129999997094</v>
      </c>
      <c r="E138" s="123"/>
      <c r="G138" s="121"/>
      <c r="H138" s="97"/>
      <c r="I138" s="122"/>
      <c r="L138" s="141">
        <v>1995</v>
      </c>
      <c r="M138" s="113"/>
      <c r="N138" s="116" t="s">
        <v>167</v>
      </c>
      <c r="O138" s="97"/>
      <c r="P138" s="122">
        <v>-82365.129999997094</v>
      </c>
      <c r="Q138" s="119" t="s">
        <v>320</v>
      </c>
      <c r="S138" s="120"/>
      <c r="U138" s="121"/>
      <c r="V138" s="97"/>
      <c r="W138" s="122"/>
      <c r="Z138" s="141"/>
      <c r="AA138" s="113"/>
      <c r="AB138" s="116"/>
      <c r="AC138" s="97"/>
      <c r="AD138" s="122"/>
    </row>
    <row r="139" spans="1:39" s="119" customFormat="1" x14ac:dyDescent="0.35">
      <c r="B139" s="114">
        <f t="shared" si="41"/>
        <v>0</v>
      </c>
      <c r="C139" s="114">
        <f t="shared" si="42"/>
        <v>0</v>
      </c>
      <c r="E139" s="123"/>
      <c r="G139" s="121"/>
      <c r="H139" s="97"/>
      <c r="I139" s="122"/>
      <c r="L139" s="134"/>
      <c r="N139" s="121"/>
      <c r="O139" s="170"/>
      <c r="P139" s="122"/>
      <c r="S139" s="120"/>
      <c r="U139" s="121"/>
      <c r="V139" s="97"/>
      <c r="W139" s="122"/>
      <c r="Z139" s="123"/>
      <c r="AB139" s="121"/>
      <c r="AC139" s="97"/>
      <c r="AD139" s="122"/>
    </row>
    <row r="140" spans="1:39" s="119" customFormat="1" ht="15" thickBot="1" x14ac:dyDescent="0.4">
      <c r="A140" s="135"/>
      <c r="B140" s="114">
        <f t="shared" si="41"/>
        <v>0</v>
      </c>
      <c r="C140" s="114">
        <f t="shared" si="42"/>
        <v>0</v>
      </c>
      <c r="D140" s="135"/>
      <c r="E140" s="139"/>
      <c r="F140" s="135"/>
      <c r="G140" s="137"/>
      <c r="H140" s="167"/>
      <c r="I140" s="138"/>
      <c r="J140" s="135"/>
      <c r="K140" s="135"/>
      <c r="L140" s="134"/>
      <c r="M140" s="137"/>
      <c r="N140" s="121"/>
      <c r="O140" s="167"/>
      <c r="P140" s="122"/>
      <c r="Q140" s="184"/>
      <c r="S140" s="140"/>
      <c r="T140" s="135"/>
      <c r="U140" s="137"/>
      <c r="V140" s="167"/>
      <c r="W140" s="138"/>
      <c r="X140" s="135"/>
      <c r="Z140" s="123"/>
      <c r="AB140" s="121"/>
      <c r="AC140" s="180"/>
      <c r="AD140" s="138"/>
      <c r="AE140" s="135"/>
    </row>
    <row r="141" spans="1:39" s="201" customFormat="1" ht="19" thickBot="1" x14ac:dyDescent="0.5">
      <c r="A141" s="126" t="s">
        <v>68</v>
      </c>
      <c r="B141" s="168">
        <f>SUM(B138:B140)</f>
        <v>0</v>
      </c>
      <c r="C141" s="168">
        <f>SUM(C138:C140)</f>
        <v>-82365.129999997094</v>
      </c>
      <c r="D141" s="126">
        <v>1980</v>
      </c>
      <c r="E141" s="127"/>
      <c r="F141" s="128"/>
      <c r="G141" s="129"/>
      <c r="H141" s="168">
        <f>SUM(H138:H140)</f>
        <v>0</v>
      </c>
      <c r="I141" s="150">
        <f>SUM(I138:I140)</f>
        <v>0</v>
      </c>
      <c r="J141" s="128"/>
      <c r="K141" s="128"/>
      <c r="L141" s="127"/>
      <c r="M141" s="128"/>
      <c r="N141" s="129"/>
      <c r="O141" s="168">
        <f>SUM(O138:O140)</f>
        <v>0</v>
      </c>
      <c r="P141" s="150">
        <f>SUM(P138:P140)</f>
        <v>-82365.129999997094</v>
      </c>
      <c r="Q141" s="128"/>
      <c r="R141" s="128"/>
      <c r="S141" s="130"/>
      <c r="T141" s="128"/>
      <c r="U141" s="129"/>
      <c r="V141" s="168">
        <f>SUM(V138:V140)</f>
        <v>0</v>
      </c>
      <c r="W141" s="150">
        <f>SUM(W138:W140)</f>
        <v>0</v>
      </c>
      <c r="X141" s="128"/>
      <c r="Y141" s="128"/>
      <c r="Z141" s="127"/>
      <c r="AA141" s="128"/>
      <c r="AB141" s="129"/>
      <c r="AC141" s="168">
        <f>SUM(AC138:AC140)</f>
        <v>0</v>
      </c>
      <c r="AD141" s="150">
        <f>SUM(AD138:AD140)</f>
        <v>0</v>
      </c>
      <c r="AE141" s="128"/>
      <c r="AJ141" s="202"/>
      <c r="AK141" s="203"/>
      <c r="AL141" s="204"/>
      <c r="AM141" s="205"/>
    </row>
    <row r="142" spans="1:39" s="119" customFormat="1" ht="29" x14ac:dyDescent="0.35">
      <c r="B142" s="114">
        <f t="shared" ref="B142:B143" si="43">+H142+O142+V142+AC142</f>
        <v>0</v>
      </c>
      <c r="C142" s="114">
        <f t="shared" ref="C142:C143" si="44">+I142+P142+W142+AD142</f>
        <v>653637.35999999987</v>
      </c>
      <c r="E142" s="123"/>
      <c r="G142" s="121"/>
      <c r="H142" s="97"/>
      <c r="I142" s="122"/>
      <c r="L142" s="141">
        <v>1995</v>
      </c>
      <c r="M142" s="113"/>
      <c r="N142" s="116" t="s">
        <v>167</v>
      </c>
      <c r="O142" s="97"/>
      <c r="P142" s="122">
        <v>653637.35999999987</v>
      </c>
      <c r="Q142" s="119" t="s">
        <v>320</v>
      </c>
      <c r="S142" s="120"/>
      <c r="U142" s="121"/>
      <c r="V142" s="97"/>
      <c r="W142" s="122"/>
      <c r="Z142" s="141"/>
      <c r="AA142" s="113"/>
      <c r="AB142" s="116"/>
      <c r="AC142" s="97"/>
      <c r="AD142" s="122"/>
      <c r="AJ142" s="202"/>
      <c r="AK142" s="203"/>
      <c r="AL142" s="206"/>
    </row>
    <row r="143" spans="1:39" s="119" customFormat="1" ht="15" thickBot="1" x14ac:dyDescent="0.4">
      <c r="A143" s="135"/>
      <c r="B143" s="114">
        <f t="shared" si="43"/>
        <v>0</v>
      </c>
      <c r="C143" s="114">
        <f t="shared" si="44"/>
        <v>0</v>
      </c>
      <c r="D143" s="135"/>
      <c r="E143" s="139"/>
      <c r="F143" s="135"/>
      <c r="G143" s="137"/>
      <c r="H143" s="167"/>
      <c r="I143" s="138"/>
      <c r="J143" s="135"/>
      <c r="K143" s="135"/>
      <c r="L143" s="136"/>
      <c r="M143" s="135"/>
      <c r="N143" s="137"/>
      <c r="O143" s="167"/>
      <c r="P143" s="138"/>
      <c r="Q143" s="135"/>
      <c r="R143" s="135"/>
      <c r="S143" s="140"/>
      <c r="T143" s="135"/>
      <c r="U143" s="137"/>
      <c r="V143" s="167"/>
      <c r="W143" s="138"/>
      <c r="X143" s="135"/>
      <c r="Z143" s="123"/>
      <c r="AB143" s="121"/>
      <c r="AC143" s="180"/>
      <c r="AD143" s="138"/>
      <c r="AE143" s="135"/>
      <c r="AJ143" s="40"/>
      <c r="AK143" s="209"/>
      <c r="AL143" s="206"/>
    </row>
    <row r="144" spans="1:39" s="201" customFormat="1" ht="19" thickBot="1" x14ac:dyDescent="0.5">
      <c r="A144" s="126" t="s">
        <v>86</v>
      </c>
      <c r="B144" s="168">
        <f>SUM(B142:B143)</f>
        <v>0</v>
      </c>
      <c r="C144" s="168">
        <f>SUM(C142:C143)</f>
        <v>653637.35999999987</v>
      </c>
      <c r="D144" s="126">
        <v>1531</v>
      </c>
      <c r="E144" s="127"/>
      <c r="F144" s="128"/>
      <c r="G144" s="129"/>
      <c r="H144" s="168">
        <f>SUM(H142:H143)</f>
        <v>0</v>
      </c>
      <c r="I144" s="150">
        <f>SUM(I142:I143)</f>
        <v>0</v>
      </c>
      <c r="J144" s="128"/>
      <c r="K144" s="128"/>
      <c r="L144" s="127"/>
      <c r="M144" s="128"/>
      <c r="N144" s="129"/>
      <c r="O144" s="168">
        <f>SUM(O142:O143)</f>
        <v>0</v>
      </c>
      <c r="P144" s="150">
        <f>SUM(P142:P143)</f>
        <v>653637.35999999987</v>
      </c>
      <c r="Q144" s="128"/>
      <c r="R144" s="128"/>
      <c r="S144" s="130"/>
      <c r="T144" s="128"/>
      <c r="U144" s="129"/>
      <c r="V144" s="168">
        <f>SUM(V142:V143)</f>
        <v>0</v>
      </c>
      <c r="W144" s="150">
        <f>SUM(W142:W143)</f>
        <v>0</v>
      </c>
      <c r="X144" s="128"/>
      <c r="Y144" s="128"/>
      <c r="Z144" s="127"/>
      <c r="AA144" s="128"/>
      <c r="AB144" s="129"/>
      <c r="AC144" s="168">
        <f>SUM(AC142:AC143)</f>
        <v>0</v>
      </c>
      <c r="AD144" s="150">
        <f>SUM(AD142:AD143)</f>
        <v>0</v>
      </c>
      <c r="AE144" s="128"/>
      <c r="AJ144" s="202"/>
      <c r="AK144" s="203"/>
      <c r="AL144" s="204"/>
      <c r="AM144" s="205"/>
    </row>
    <row r="145" spans="1:39" s="119" customFormat="1" ht="29" x14ac:dyDescent="0.35">
      <c r="B145" s="114">
        <f t="shared" ref="B145:B146" si="45">+H145+O145+V145+AC145</f>
        <v>0</v>
      </c>
      <c r="C145" s="114">
        <f t="shared" ref="C145:C146" si="46">+I145+P145+W145+AD145</f>
        <v>169.84999999403954</v>
      </c>
      <c r="E145" s="123"/>
      <c r="G145" s="121"/>
      <c r="H145" s="97"/>
      <c r="I145" s="122"/>
      <c r="L145" s="141">
        <v>1995</v>
      </c>
      <c r="M145" s="113"/>
      <c r="N145" s="116" t="s">
        <v>167</v>
      </c>
      <c r="O145" s="97"/>
      <c r="P145" s="122">
        <v>169.84999999403954</v>
      </c>
      <c r="Q145" s="119" t="s">
        <v>320</v>
      </c>
      <c r="S145" s="120"/>
      <c r="U145" s="121"/>
      <c r="V145" s="97"/>
      <c r="W145" s="122"/>
      <c r="Z145" s="141"/>
      <c r="AA145" s="113"/>
      <c r="AB145" s="116"/>
      <c r="AC145" s="97"/>
      <c r="AD145" s="122"/>
      <c r="AJ145" s="202"/>
      <c r="AK145" s="203"/>
      <c r="AL145" s="206"/>
    </row>
    <row r="146" spans="1:39" s="119" customFormat="1" ht="15" thickBot="1" x14ac:dyDescent="0.4">
      <c r="A146" s="135"/>
      <c r="B146" s="114">
        <f t="shared" si="45"/>
        <v>0</v>
      </c>
      <c r="C146" s="114">
        <f t="shared" si="46"/>
        <v>0</v>
      </c>
      <c r="D146" s="135"/>
      <c r="E146" s="139"/>
      <c r="F146" s="135"/>
      <c r="G146" s="137"/>
      <c r="H146" s="167"/>
      <c r="I146" s="138"/>
      <c r="J146" s="135"/>
      <c r="K146" s="135"/>
      <c r="L146" s="136"/>
      <c r="M146" s="135"/>
      <c r="N146" s="137"/>
      <c r="O146" s="167"/>
      <c r="P146" s="138"/>
      <c r="Q146" s="135"/>
      <c r="R146" s="135"/>
      <c r="S146" s="140"/>
      <c r="T146" s="135"/>
      <c r="U146" s="137"/>
      <c r="V146" s="167"/>
      <c r="W146" s="138"/>
      <c r="X146" s="135"/>
      <c r="Z146" s="123"/>
      <c r="AB146" s="121"/>
      <c r="AC146" s="180"/>
      <c r="AD146" s="138"/>
      <c r="AE146" s="135"/>
      <c r="AJ146" s="40"/>
      <c r="AK146" s="209"/>
      <c r="AL146" s="206"/>
    </row>
    <row r="147" spans="1:39" s="201" customFormat="1" ht="19" thickBot="1" x14ac:dyDescent="0.5">
      <c r="A147" s="126" t="s">
        <v>110</v>
      </c>
      <c r="B147" s="168">
        <f>SUM(B145:B146)</f>
        <v>0</v>
      </c>
      <c r="C147" s="168">
        <f>SUM(C145:C146)</f>
        <v>169.84999999403954</v>
      </c>
      <c r="D147" s="126">
        <v>2440</v>
      </c>
      <c r="E147" s="127"/>
      <c r="F147" s="128"/>
      <c r="G147" s="129"/>
      <c r="H147" s="168">
        <f>SUM(H145:H146)</f>
        <v>0</v>
      </c>
      <c r="I147" s="150"/>
      <c r="J147" s="128"/>
      <c r="K147" s="128"/>
      <c r="L147" s="127"/>
      <c r="M147" s="128"/>
      <c r="N147" s="129"/>
      <c r="O147" s="168">
        <f>SUM(O145:O146)</f>
        <v>0</v>
      </c>
      <c r="P147" s="150">
        <f>SUM(P145:P146)</f>
        <v>169.84999999403954</v>
      </c>
      <c r="Q147" s="128"/>
      <c r="R147" s="128"/>
      <c r="S147" s="130"/>
      <c r="T147" s="128"/>
      <c r="U147" s="129"/>
      <c r="V147" s="168">
        <f>SUM(V145:V146)</f>
        <v>0</v>
      </c>
      <c r="W147" s="150"/>
      <c r="X147" s="128"/>
      <c r="Y147" s="128"/>
      <c r="Z147" s="127"/>
      <c r="AA147" s="128"/>
      <c r="AB147" s="129"/>
      <c r="AC147" s="168">
        <f>SUM(AC145:AC146)</f>
        <v>0</v>
      </c>
      <c r="AD147" s="150">
        <f>SUM(AD145:AD146)</f>
        <v>0</v>
      </c>
      <c r="AE147" s="128"/>
      <c r="AJ147" s="202"/>
      <c r="AK147" s="203"/>
      <c r="AL147" s="204"/>
      <c r="AM147" s="205"/>
    </row>
    <row r="148" spans="1:39" s="119" customFormat="1" ht="29" x14ac:dyDescent="0.35">
      <c r="B148" s="114">
        <f>+H148+O148+V148+AC148</f>
        <v>240986781.69999999</v>
      </c>
      <c r="C148" s="114">
        <f>+I148+P148+W148+AD148</f>
        <v>-65393892.760000005</v>
      </c>
      <c r="E148" s="123"/>
      <c r="G148" s="121"/>
      <c r="H148" s="97"/>
      <c r="I148" s="122"/>
      <c r="L148" s="141">
        <v>1995</v>
      </c>
      <c r="M148" s="113"/>
      <c r="N148" s="116" t="s">
        <v>167</v>
      </c>
      <c r="O148" s="97">
        <v>206657116.78999999</v>
      </c>
      <c r="P148" s="122">
        <v>-52554837.100000001</v>
      </c>
      <c r="Q148" s="119" t="s">
        <v>320</v>
      </c>
      <c r="S148" s="120"/>
      <c r="U148" s="121"/>
      <c r="V148" s="97"/>
      <c r="W148" s="122"/>
      <c r="Z148" s="141">
        <v>1995</v>
      </c>
      <c r="AA148" s="113"/>
      <c r="AB148" s="116" t="s">
        <v>167</v>
      </c>
      <c r="AC148" s="97">
        <v>34329664.910000004</v>
      </c>
      <c r="AD148" s="122">
        <v>-12839055.66</v>
      </c>
      <c r="AE148" s="119" t="s">
        <v>320</v>
      </c>
      <c r="AJ148" s="202"/>
      <c r="AK148" s="203"/>
      <c r="AL148" s="206"/>
    </row>
    <row r="149" spans="1:39" s="119" customFormat="1" ht="15" thickBot="1" x14ac:dyDescent="0.4">
      <c r="A149" s="135"/>
      <c r="B149" s="114">
        <f>+H149+O149+V149+AC149</f>
        <v>1026989.5</v>
      </c>
      <c r="C149" s="114">
        <f>+I149+P149+W149+AD149</f>
        <v>-310349.26</v>
      </c>
      <c r="D149" s="135"/>
      <c r="E149" s="139"/>
      <c r="F149" s="135"/>
      <c r="G149" s="137"/>
      <c r="H149" s="167"/>
      <c r="I149" s="138"/>
      <c r="J149" s="135"/>
      <c r="K149" s="135"/>
      <c r="L149" s="143">
        <v>1995</v>
      </c>
      <c r="M149" s="135"/>
      <c r="N149" s="137"/>
      <c r="O149" s="167">
        <v>1026989.5</v>
      </c>
      <c r="P149" s="138">
        <v>-310349.26</v>
      </c>
      <c r="Q149" s="135" t="s">
        <v>320</v>
      </c>
      <c r="R149" s="135"/>
      <c r="S149" s="140"/>
      <c r="T149" s="135"/>
      <c r="U149" s="137"/>
      <c r="V149" s="167"/>
      <c r="W149" s="138"/>
      <c r="X149" s="135"/>
      <c r="Z149" s="123"/>
      <c r="AB149" s="121"/>
      <c r="AC149" s="180"/>
      <c r="AD149" s="138"/>
      <c r="AE149" s="135"/>
      <c r="AJ149" s="40"/>
      <c r="AK149" s="209"/>
      <c r="AL149" s="206"/>
    </row>
    <row r="150" spans="1:39" s="201" customFormat="1" ht="19" thickBot="1" x14ac:dyDescent="0.5">
      <c r="A150" s="126" t="s">
        <v>255</v>
      </c>
      <c r="B150" s="168">
        <f>SUM(B148:B149)</f>
        <v>242013771.19999999</v>
      </c>
      <c r="C150" s="168">
        <f>SUM(C148:C149)</f>
        <v>-65704242.020000003</v>
      </c>
      <c r="D150" s="126">
        <v>1995</v>
      </c>
      <c r="E150" s="127"/>
      <c r="F150" s="128"/>
      <c r="G150" s="129"/>
      <c r="H150" s="168">
        <f>SUM(H148:H149)</f>
        <v>0</v>
      </c>
      <c r="I150" s="150"/>
      <c r="J150" s="128"/>
      <c r="K150" s="128"/>
      <c r="L150" s="127"/>
      <c r="M150" s="128"/>
      <c r="N150" s="129"/>
      <c r="O150" s="168">
        <f>SUM(O148:O149)</f>
        <v>207684106.28999999</v>
      </c>
      <c r="P150" s="150">
        <f>SUM(P148:P149)</f>
        <v>-52865186.359999999</v>
      </c>
      <c r="Q150" s="128"/>
      <c r="R150" s="128"/>
      <c r="S150" s="130"/>
      <c r="T150" s="128"/>
      <c r="U150" s="129"/>
      <c r="V150" s="168">
        <f>SUM(V148:V149)</f>
        <v>0</v>
      </c>
      <c r="W150" s="150"/>
      <c r="X150" s="128"/>
      <c r="Y150" s="128"/>
      <c r="Z150" s="127"/>
      <c r="AA150" s="128"/>
      <c r="AB150" s="129"/>
      <c r="AC150" s="168">
        <f>SUM(AC148:AC149)</f>
        <v>34329664.910000004</v>
      </c>
      <c r="AD150" s="150">
        <f>SUM(AD148:AD149)</f>
        <v>-12839055.66</v>
      </c>
      <c r="AE150" s="128"/>
      <c r="AJ150" s="202"/>
      <c r="AK150" s="203"/>
      <c r="AL150" s="204"/>
      <c r="AM150" s="205"/>
    </row>
    <row r="151" spans="1:39" s="201" customFormat="1" ht="19" thickBot="1" x14ac:dyDescent="0.5">
      <c r="A151" s="126"/>
      <c r="B151" s="168"/>
      <c r="C151" s="168"/>
      <c r="D151" s="126"/>
      <c r="E151" s="127"/>
      <c r="F151" s="128"/>
      <c r="G151" s="129"/>
      <c r="H151" s="168"/>
      <c r="I151" s="150"/>
      <c r="J151" s="128"/>
      <c r="K151" s="128"/>
      <c r="L151" s="127"/>
      <c r="M151" s="128"/>
      <c r="N151" s="129"/>
      <c r="O151" s="168"/>
      <c r="P151" s="150"/>
      <c r="Q151" s="128"/>
      <c r="R151" s="128"/>
      <c r="S151" s="130"/>
      <c r="T151" s="128"/>
      <c r="U151" s="129"/>
      <c r="V151" s="168"/>
      <c r="W151" s="150"/>
      <c r="X151" s="128"/>
      <c r="Y151" s="128"/>
      <c r="Z151" s="127"/>
      <c r="AA151" s="128"/>
      <c r="AB151" s="129"/>
      <c r="AC151" s="168"/>
      <c r="AD151" s="150"/>
      <c r="AE151" s="128"/>
      <c r="AJ151" s="202"/>
      <c r="AK151" s="203"/>
      <c r="AL151" s="204"/>
      <c r="AM151" s="205"/>
    </row>
    <row r="152" spans="1:39" s="201" customFormat="1" ht="19" thickBot="1" x14ac:dyDescent="0.5">
      <c r="A152" s="126" t="s">
        <v>35</v>
      </c>
      <c r="B152" s="168">
        <f>SUM(B13,B17,B26,B32,B37,B44,B51,B58,B61,B77,B83,B91,B102,B107,B116,B120,B124,B128,B132,B137,B141,B144,B147,B150)</f>
        <v>-1.3275027275085449E-2</v>
      </c>
      <c r="C152" s="168">
        <f>SUM(C13,C17,C26,C32,C37,C44,C51,C58,C61,C77,C83,C91,C102,C107,C116,C120,C124,C128,C132,C137,C141,C144,C147,C150)</f>
        <v>1.491256058216095E-3</v>
      </c>
      <c r="D152" s="126"/>
      <c r="E152" s="127"/>
      <c r="F152" s="128"/>
      <c r="G152" s="129"/>
      <c r="H152" s="168">
        <f t="shared" ref="H152:AC152" si="47">SUM(H13,H17,H26,H32,H37,H44,H51,H58,H61,H77,H83,H91,H102,H107,H116,H120,H124,H128,H132,H137,H141,H144,H147,H150)</f>
        <v>-2.3096799850463867E-7</v>
      </c>
      <c r="I152" s="150">
        <f t="shared" si="47"/>
        <v>8.3819031715393066E-9</v>
      </c>
      <c r="J152" s="128"/>
      <c r="K152" s="128"/>
      <c r="L152" s="127"/>
      <c r="M152" s="128"/>
      <c r="N152" s="129"/>
      <c r="O152" s="168">
        <f t="shared" si="47"/>
        <v>0</v>
      </c>
      <c r="P152" s="150">
        <f t="shared" si="47"/>
        <v>0</v>
      </c>
      <c r="Q152" s="128"/>
      <c r="R152" s="128"/>
      <c r="S152" s="130"/>
      <c r="T152" s="128"/>
      <c r="U152" s="129"/>
      <c r="V152" s="168">
        <f t="shared" si="47"/>
        <v>-1.0000031441450119E-2</v>
      </c>
      <c r="W152" s="150">
        <f t="shared" si="47"/>
        <v>3.7252902984619141E-9</v>
      </c>
      <c r="X152" s="128"/>
      <c r="Y152" s="128"/>
      <c r="Z152" s="127"/>
      <c r="AA152" s="128"/>
      <c r="AB152" s="129"/>
      <c r="AC152" s="168">
        <f t="shared" si="47"/>
        <v>-3.2747164368629456E-3</v>
      </c>
      <c r="AD152" s="150">
        <f>SUM(AD13,AD17,AD26,AD32,AD37,AD44,AD51,AD58,AD61,AD77,AD83,AD91,AD102,AD107,AD116,AD120,AD124,AD128,AD132,AD137,AD141,AD144,AD147,AD150)</f>
        <v>1.4912541955709457E-3</v>
      </c>
      <c r="AE152" s="128"/>
      <c r="AJ152" s="202"/>
      <c r="AK152" s="203"/>
      <c r="AL152" s="204"/>
      <c r="AM152" s="205"/>
    </row>
    <row r="153" spans="1:39" x14ac:dyDescent="0.35">
      <c r="B153" s="93"/>
      <c r="C153" s="93"/>
    </row>
    <row r="154" spans="1:39" x14ac:dyDescent="0.35">
      <c r="A154" s="151" t="s">
        <v>256</v>
      </c>
      <c r="D154" s="152"/>
      <c r="E154" s="153"/>
      <c r="F154" s="153"/>
      <c r="G154" s="153"/>
      <c r="H154" s="92"/>
      <c r="I154" s="92"/>
      <c r="J154" s="93"/>
      <c r="L154" s="94"/>
      <c r="M154" s="93"/>
      <c r="N154" s="93"/>
      <c r="O154" s="93">
        <f>+O152-O153</f>
        <v>0</v>
      </c>
      <c r="P154" s="92"/>
      <c r="Q154" s="154"/>
      <c r="R154" s="154"/>
      <c r="S154" s="154"/>
      <c r="T154" s="154"/>
      <c r="W154" s="92"/>
      <c r="X154" s="93"/>
      <c r="Y154" s="93"/>
      <c r="Z154" s="93"/>
      <c r="AA154" s="93"/>
      <c r="AD154" s="92"/>
      <c r="AE154" s="93"/>
    </row>
    <row r="155" spans="1:39" s="210" customFormat="1" ht="14.4" customHeight="1" x14ac:dyDescent="0.35">
      <c r="A155" s="92" t="s">
        <v>137</v>
      </c>
      <c r="B155" s="155" t="s">
        <v>257</v>
      </c>
      <c r="C155" s="155"/>
      <c r="D155" s="152"/>
      <c r="E155" s="153"/>
      <c r="F155" s="153"/>
      <c r="G155" s="153"/>
      <c r="H155" s="156"/>
      <c r="I155" s="156"/>
      <c r="J155" s="156"/>
      <c r="K155" s="156"/>
      <c r="L155"/>
      <c r="M155"/>
      <c r="N155"/>
      <c r="O155" s="156"/>
      <c r="P155" s="156"/>
      <c r="Q155" s="156"/>
      <c r="R155" s="156"/>
      <c r="S155" s="154"/>
      <c r="T155" s="154"/>
      <c r="U155" s="92"/>
      <c r="V155" s="156"/>
      <c r="W155" s="156"/>
      <c r="X155" s="156"/>
      <c r="Y155" s="154"/>
      <c r="Z155" s="154"/>
      <c r="AA155" s="154"/>
      <c r="AB155" s="92"/>
      <c r="AC155" s="156"/>
      <c r="AD155" s="156"/>
      <c r="AE155" s="156"/>
      <c r="AI155" s="92"/>
    </row>
    <row r="156" spans="1:39" s="210" customFormat="1" ht="14.4" customHeight="1" x14ac:dyDescent="0.35">
      <c r="A156" s="92" t="s">
        <v>151</v>
      </c>
      <c r="B156" s="155" t="s">
        <v>258</v>
      </c>
      <c r="C156" s="155"/>
      <c r="D156" s="152"/>
      <c r="E156" s="153"/>
      <c r="F156" s="153"/>
      <c r="G156" s="153"/>
      <c r="H156" s="156"/>
      <c r="I156" s="156"/>
      <c r="J156" s="156"/>
      <c r="K156" s="156"/>
      <c r="L156"/>
      <c r="M156"/>
      <c r="N156" s="156"/>
      <c r="O156" s="156"/>
      <c r="P156" s="156"/>
      <c r="Q156" s="156"/>
      <c r="R156" s="156"/>
      <c r="S156" s="154"/>
      <c r="T156" s="154"/>
      <c r="U156" s="92"/>
      <c r="V156" s="156"/>
      <c r="W156" s="156"/>
      <c r="X156" s="156"/>
      <c r="Y156" s="154"/>
      <c r="Z156" s="154"/>
      <c r="AA156" s="154"/>
      <c r="AB156" s="92"/>
      <c r="AC156" s="156"/>
      <c r="AD156" s="156"/>
      <c r="AE156" s="156"/>
      <c r="AI156" s="92"/>
    </row>
    <row r="157" spans="1:39" s="210" customFormat="1" ht="14.4" customHeight="1" x14ac:dyDescent="0.35">
      <c r="A157" s="92" t="s">
        <v>148</v>
      </c>
      <c r="B157" s="155" t="s">
        <v>259</v>
      </c>
      <c r="C157" s="155"/>
      <c r="D157" s="152"/>
      <c r="E157" s="153"/>
      <c r="F157" s="153"/>
      <c r="G157" s="153"/>
      <c r="H157" s="156"/>
      <c r="I157" s="156"/>
      <c r="J157" s="156"/>
      <c r="K157" s="156"/>
      <c r="L157"/>
      <c r="M157"/>
      <c r="N157" s="156"/>
      <c r="O157" s="156"/>
      <c r="P157" s="156"/>
      <c r="Q157" s="156"/>
      <c r="R157" s="156"/>
      <c r="S157" s="154"/>
      <c r="T157" s="154"/>
      <c r="U157" s="92"/>
      <c r="V157" s="156"/>
      <c r="W157" s="156"/>
      <c r="X157" s="156"/>
      <c r="Y157" s="154"/>
      <c r="Z157" s="154"/>
      <c r="AA157" s="154"/>
      <c r="AB157" s="92"/>
      <c r="AC157" s="156"/>
      <c r="AD157" s="156"/>
      <c r="AE157" s="156"/>
      <c r="AI157" s="92"/>
    </row>
    <row r="158" spans="1:39" s="210" customFormat="1" ht="14.4" customHeight="1" x14ac:dyDescent="0.35">
      <c r="A158" s="92" t="s">
        <v>141</v>
      </c>
      <c r="B158" s="155" t="s">
        <v>260</v>
      </c>
      <c r="C158" s="155"/>
      <c r="D158" s="152"/>
      <c r="E158" s="153"/>
      <c r="F158" s="153"/>
      <c r="G158" s="153"/>
      <c r="H158" s="156"/>
      <c r="I158" s="156"/>
      <c r="J158" s="156"/>
      <c r="K158" s="156"/>
      <c r="L158"/>
      <c r="M158"/>
      <c r="N158" s="156"/>
      <c r="O158" s="156"/>
      <c r="P158" s="156"/>
      <c r="Q158" s="156"/>
      <c r="R158" s="156"/>
      <c r="S158" s="154"/>
      <c r="T158" s="154"/>
      <c r="U158" s="92"/>
      <c r="V158" s="156"/>
      <c r="W158" s="156"/>
      <c r="X158" s="156"/>
      <c r="Y158" s="154"/>
      <c r="Z158" s="154"/>
      <c r="AA158" s="154"/>
      <c r="AB158" s="92"/>
      <c r="AC158" s="156"/>
      <c r="AD158" s="156"/>
      <c r="AE158" s="156"/>
      <c r="AI158" s="92"/>
    </row>
    <row r="159" spans="1:39" s="210" customFormat="1" ht="14.4" customHeight="1" x14ac:dyDescent="0.35">
      <c r="A159" s="92" t="s">
        <v>145</v>
      </c>
      <c r="B159" s="155" t="s">
        <v>261</v>
      </c>
      <c r="C159" s="155"/>
      <c r="D159" s="152"/>
      <c r="E159" s="153"/>
      <c r="F159" s="153"/>
      <c r="G159" s="153"/>
      <c r="H159" s="156"/>
      <c r="I159" s="156"/>
      <c r="J159" s="156"/>
      <c r="K159" s="156"/>
      <c r="L159"/>
      <c r="M159"/>
      <c r="N159" s="156"/>
      <c r="O159" s="156"/>
      <c r="P159" s="156"/>
      <c r="Q159" s="156"/>
      <c r="R159" s="156"/>
      <c r="S159" s="154"/>
      <c r="T159" s="154"/>
      <c r="U159" s="92"/>
      <c r="V159" s="156"/>
      <c r="W159" s="156"/>
      <c r="X159" s="156"/>
      <c r="Y159" s="154"/>
      <c r="Z159" s="154"/>
      <c r="AA159" s="154"/>
      <c r="AB159" s="92"/>
      <c r="AC159" s="156"/>
      <c r="AD159" s="156"/>
      <c r="AE159" s="156"/>
      <c r="AI159" s="92"/>
    </row>
    <row r="160" spans="1:39" s="210" customFormat="1" ht="14.4" customHeight="1" x14ac:dyDescent="0.35">
      <c r="A160" s="92" t="s">
        <v>156</v>
      </c>
      <c r="B160" s="155" t="s">
        <v>262</v>
      </c>
      <c r="C160" s="155"/>
      <c r="D160" s="152"/>
      <c r="E160" s="153"/>
      <c r="F160" s="153"/>
      <c r="G160" s="153"/>
      <c r="H160" s="156"/>
      <c r="I160" s="156"/>
      <c r="J160" s="156"/>
      <c r="K160" s="156"/>
      <c r="L160"/>
      <c r="M160"/>
      <c r="N160" s="156"/>
      <c r="O160" s="156"/>
      <c r="P160" s="156"/>
      <c r="Q160" s="156"/>
      <c r="R160" s="156"/>
      <c r="S160" s="154"/>
      <c r="T160" s="154"/>
      <c r="U160" s="92"/>
      <c r="V160" s="156"/>
      <c r="W160" s="156"/>
      <c r="X160" s="156"/>
      <c r="Y160" s="154"/>
      <c r="Z160" s="154"/>
      <c r="AA160" s="154"/>
      <c r="AB160" s="92"/>
      <c r="AC160" s="156"/>
      <c r="AD160" s="156"/>
      <c r="AE160" s="156"/>
    </row>
    <row r="161" spans="1:39" s="210" customFormat="1" ht="14.4" customHeight="1" x14ac:dyDescent="0.35">
      <c r="A161" s="92" t="s">
        <v>186</v>
      </c>
      <c r="B161" s="155" t="s">
        <v>263</v>
      </c>
      <c r="C161" s="155"/>
      <c r="D161" s="152"/>
      <c r="E161" s="153"/>
      <c r="F161" s="153"/>
      <c r="G161" s="153"/>
      <c r="H161" s="156"/>
      <c r="I161" s="156"/>
      <c r="J161" s="156"/>
      <c r="K161" s="156"/>
      <c r="L161"/>
      <c r="M161"/>
      <c r="N161" s="156"/>
      <c r="O161" s="156"/>
      <c r="P161" s="156"/>
      <c r="Q161" s="156"/>
      <c r="R161" s="156"/>
      <c r="S161" s="154"/>
      <c r="T161" s="154"/>
      <c r="U161" s="92"/>
      <c r="V161" s="156"/>
      <c r="W161" s="156"/>
      <c r="X161" s="156"/>
      <c r="Y161" s="154"/>
      <c r="Z161" s="154"/>
      <c r="AA161" s="154"/>
      <c r="AB161" s="92"/>
      <c r="AC161" s="156"/>
      <c r="AD161" s="156"/>
      <c r="AE161" s="156"/>
    </row>
    <row r="162" spans="1:39" ht="14.4" customHeight="1" x14ac:dyDescent="0.35">
      <c r="A162" s="92" t="s">
        <v>188</v>
      </c>
      <c r="B162" s="155" t="s">
        <v>264</v>
      </c>
      <c r="C162" s="155"/>
      <c r="D162" s="152"/>
      <c r="E162" s="153"/>
      <c r="F162" s="153"/>
      <c r="G162" s="153"/>
      <c r="H162" s="156"/>
      <c r="I162" s="156"/>
      <c r="J162" s="156"/>
      <c r="K162" s="156"/>
      <c r="L162"/>
      <c r="M162"/>
      <c r="N162" s="156"/>
      <c r="O162" s="156"/>
      <c r="P162" s="156"/>
      <c r="Q162" s="156"/>
      <c r="R162" s="156"/>
      <c r="S162" s="154"/>
      <c r="T162" s="154"/>
      <c r="V162" s="156"/>
      <c r="W162" s="156"/>
      <c r="X162" s="156"/>
      <c r="Y162" s="154"/>
      <c r="Z162" s="154"/>
      <c r="AA162" s="154"/>
      <c r="AC162" s="156"/>
      <c r="AD162" s="156"/>
      <c r="AE162" s="156"/>
      <c r="AF162" s="210"/>
      <c r="AG162" s="210"/>
      <c r="AH162" s="210"/>
      <c r="AI162" s="210"/>
      <c r="AM162" s="210"/>
    </row>
    <row r="163" spans="1:39" ht="14.4" customHeight="1" x14ac:dyDescent="0.35">
      <c r="A163" s="92" t="s">
        <v>189</v>
      </c>
      <c r="B163" s="155" t="s">
        <v>265</v>
      </c>
      <c r="C163" s="155"/>
      <c r="D163" s="152"/>
      <c r="E163" s="153"/>
      <c r="F163" s="153"/>
      <c r="G163" s="153"/>
      <c r="H163" s="156"/>
      <c r="I163" s="156"/>
      <c r="J163" s="156"/>
      <c r="K163" s="156"/>
      <c r="L163"/>
      <c r="M163"/>
      <c r="N163" s="156"/>
      <c r="O163" s="156"/>
      <c r="P163" s="156"/>
      <c r="Q163" s="156"/>
      <c r="R163" s="156"/>
      <c r="S163" s="154"/>
      <c r="T163" s="154"/>
      <c r="V163" s="156"/>
      <c r="W163" s="156"/>
      <c r="X163" s="156"/>
      <c r="Y163" s="154"/>
      <c r="Z163" s="154"/>
      <c r="AA163" s="154"/>
      <c r="AC163" s="156"/>
      <c r="AD163" s="156"/>
      <c r="AE163" s="156"/>
      <c r="AF163" s="210"/>
      <c r="AG163" s="210"/>
      <c r="AH163" s="210"/>
      <c r="AI163" s="210"/>
      <c r="AJ163" s="210"/>
      <c r="AK163" s="210"/>
      <c r="AL163" s="210"/>
      <c r="AM163" s="210"/>
    </row>
    <row r="164" spans="1:39" x14ac:dyDescent="0.35">
      <c r="A164" s="92" t="s">
        <v>192</v>
      </c>
      <c r="B164" s="155" t="s">
        <v>266</v>
      </c>
      <c r="C164" s="155"/>
      <c r="D164" s="152"/>
      <c r="E164" s="153"/>
      <c r="F164" s="153"/>
      <c r="G164" s="153"/>
      <c r="H164" s="155"/>
      <c r="I164" s="155"/>
      <c r="J164" s="155"/>
      <c r="K164" s="155"/>
      <c r="L164"/>
      <c r="M164"/>
      <c r="N164" s="155"/>
      <c r="O164" s="155"/>
      <c r="P164" s="155"/>
      <c r="Q164" s="155"/>
      <c r="R164" s="155"/>
      <c r="S164" s="154"/>
      <c r="T164" s="154"/>
      <c r="V164" s="155"/>
      <c r="W164" s="155"/>
      <c r="X164" s="155"/>
      <c r="Y164" s="154"/>
      <c r="Z164" s="154"/>
      <c r="AA164" s="154"/>
      <c r="AC164" s="155"/>
      <c r="AD164" s="155"/>
      <c r="AE164" s="155"/>
      <c r="AF164" s="210"/>
      <c r="AG164" s="210"/>
      <c r="AH164" s="210"/>
      <c r="AI164" s="210"/>
      <c r="AJ164" s="210"/>
      <c r="AK164" s="210"/>
      <c r="AL164" s="210"/>
      <c r="AM164" s="210"/>
    </row>
    <row r="165" spans="1:39" x14ac:dyDescent="0.35">
      <c r="A165" s="92" t="s">
        <v>204</v>
      </c>
      <c r="B165" s="155" t="s">
        <v>267</v>
      </c>
      <c r="C165" s="155"/>
      <c r="D165" s="152"/>
      <c r="E165" s="153"/>
      <c r="F165" s="153"/>
      <c r="G165" s="153"/>
      <c r="H165" s="92"/>
      <c r="I165" s="92"/>
      <c r="L165"/>
      <c r="M165"/>
      <c r="N165" s="93"/>
      <c r="P165" s="92"/>
      <c r="Q165" s="154"/>
      <c r="R165" s="154"/>
      <c r="S165" s="154"/>
      <c r="T165" s="154"/>
      <c r="W165" s="92"/>
      <c r="X165" s="93"/>
      <c r="Y165" s="154"/>
      <c r="Z165" s="154"/>
      <c r="AA165" s="154"/>
      <c r="AD165" s="92"/>
      <c r="AE165" s="93"/>
      <c r="AF165" s="210"/>
      <c r="AG165" s="210"/>
      <c r="AH165" s="210"/>
      <c r="AI165" s="210"/>
      <c r="AJ165" s="210"/>
      <c r="AK165" s="210"/>
      <c r="AL165" s="210"/>
      <c r="AM165" s="210"/>
    </row>
    <row r="166" spans="1:39" x14ac:dyDescent="0.35">
      <c r="A166" s="92" t="s">
        <v>237</v>
      </c>
      <c r="B166" s="155" t="s">
        <v>268</v>
      </c>
      <c r="C166" s="155"/>
      <c r="D166" s="152"/>
      <c r="E166" s="153"/>
      <c r="F166" s="153"/>
      <c r="G166" s="153"/>
      <c r="H166" s="92"/>
      <c r="I166" s="92"/>
      <c r="L166"/>
      <c r="M166"/>
      <c r="N166" s="93"/>
      <c r="P166" s="92"/>
      <c r="Q166" s="154"/>
      <c r="R166" s="154"/>
      <c r="S166" s="154"/>
      <c r="T166" s="154"/>
      <c r="W166" s="92"/>
      <c r="X166" s="93"/>
      <c r="Y166" s="154"/>
      <c r="Z166" s="154"/>
      <c r="AA166" s="154"/>
      <c r="AD166" s="92"/>
      <c r="AE166" s="93"/>
      <c r="AF166" s="210"/>
      <c r="AG166" s="210"/>
      <c r="AH166" s="210"/>
      <c r="AJ166" s="210"/>
      <c r="AL166" s="210"/>
      <c r="AM166" s="210"/>
    </row>
    <row r="167" spans="1:39" x14ac:dyDescent="0.35">
      <c r="A167" s="92" t="s">
        <v>242</v>
      </c>
      <c r="B167" s="155" t="s">
        <v>268</v>
      </c>
      <c r="C167" s="155"/>
      <c r="D167" s="152"/>
      <c r="E167" s="153"/>
      <c r="F167" s="153"/>
      <c r="G167" s="153"/>
      <c r="H167" s="92"/>
      <c r="I167" s="92"/>
      <c r="L167"/>
      <c r="M167"/>
      <c r="N167" s="93"/>
      <c r="P167" s="92"/>
      <c r="Q167" s="154"/>
      <c r="R167" s="154"/>
      <c r="S167" s="154"/>
      <c r="T167" s="154"/>
      <c r="W167" s="92"/>
      <c r="X167" s="93"/>
      <c r="Y167" s="154"/>
      <c r="Z167" s="154"/>
      <c r="AA167" s="154"/>
      <c r="AD167" s="92"/>
      <c r="AE167" s="93"/>
      <c r="AF167" s="210"/>
      <c r="AG167" s="210"/>
      <c r="AH167" s="210"/>
      <c r="AJ167" s="210"/>
      <c r="AL167" s="210"/>
      <c r="AM167" s="210"/>
    </row>
    <row r="168" spans="1:39" x14ac:dyDescent="0.35">
      <c r="A168" s="92" t="s">
        <v>176</v>
      </c>
      <c r="B168" s="155" t="s">
        <v>319</v>
      </c>
      <c r="C168" s="155"/>
      <c r="D168" s="152"/>
      <c r="E168" s="153"/>
      <c r="F168" s="153"/>
      <c r="G168" s="153"/>
      <c r="H168" s="92"/>
      <c r="I168" s="92"/>
      <c r="L168"/>
      <c r="M168"/>
      <c r="N168" s="93"/>
      <c r="P168" s="92"/>
      <c r="Q168" s="154"/>
      <c r="R168" s="154"/>
      <c r="S168" s="154"/>
      <c r="T168" s="154"/>
      <c r="W168" s="92"/>
      <c r="X168" s="93"/>
      <c r="Y168" s="154"/>
      <c r="Z168" s="154"/>
      <c r="AA168" s="154"/>
      <c r="AD168" s="92"/>
      <c r="AE168" s="93"/>
      <c r="AF168" s="210"/>
      <c r="AG168" s="210"/>
      <c r="AH168" s="210"/>
      <c r="AJ168" s="210"/>
      <c r="AL168" s="210"/>
    </row>
    <row r="169" spans="1:39" x14ac:dyDescent="0.35">
      <c r="A169" s="92" t="s">
        <v>210</v>
      </c>
      <c r="B169" s="155" t="s">
        <v>269</v>
      </c>
      <c r="C169" s="155"/>
      <c r="D169" s="152"/>
      <c r="E169" s="153"/>
      <c r="F169" s="153"/>
      <c r="G169" s="153"/>
      <c r="H169" s="92"/>
      <c r="I169" s="92"/>
      <c r="L169"/>
      <c r="M169"/>
      <c r="N169" s="93"/>
      <c r="P169" s="92"/>
      <c r="Q169" s="154"/>
      <c r="R169" s="154"/>
      <c r="S169" s="154"/>
      <c r="T169" s="154"/>
      <c r="W169" s="92"/>
      <c r="X169" s="93"/>
      <c r="Y169" s="154"/>
      <c r="Z169" s="154"/>
      <c r="AA169" s="154"/>
      <c r="AD169" s="92"/>
      <c r="AE169" s="93"/>
      <c r="AF169" s="210"/>
      <c r="AG169" s="210"/>
      <c r="AH169" s="210"/>
      <c r="AJ169" s="210"/>
      <c r="AL169" s="210"/>
    </row>
    <row r="170" spans="1:39" x14ac:dyDescent="0.35">
      <c r="A170" s="92" t="s">
        <v>215</v>
      </c>
      <c r="B170" s="155" t="s">
        <v>270</v>
      </c>
      <c r="C170" s="155"/>
      <c r="D170" s="152"/>
      <c r="E170" s="153"/>
      <c r="F170" s="153"/>
      <c r="G170" s="153"/>
      <c r="H170" s="92"/>
      <c r="I170" s="92"/>
      <c r="L170"/>
      <c r="M170"/>
      <c r="N170" s="93"/>
      <c r="P170" s="92"/>
      <c r="Q170" s="154"/>
      <c r="R170" s="154"/>
      <c r="S170" s="154"/>
      <c r="T170" s="154"/>
      <c r="W170" s="92"/>
      <c r="X170" s="93"/>
      <c r="Y170" s="154"/>
      <c r="Z170" s="154"/>
      <c r="AA170" s="154"/>
      <c r="AD170" s="92"/>
      <c r="AE170" s="93"/>
      <c r="AF170" s="210"/>
      <c r="AG170" s="210"/>
      <c r="AH170" s="210"/>
      <c r="AJ170" s="210"/>
      <c r="AL170" s="210"/>
    </row>
    <row r="171" spans="1:39" x14ac:dyDescent="0.35">
      <c r="A171" s="92" t="s">
        <v>219</v>
      </c>
      <c r="B171" s="155" t="s">
        <v>271</v>
      </c>
      <c r="C171" s="155"/>
      <c r="D171" s="152"/>
      <c r="E171" s="153"/>
      <c r="F171" s="153"/>
      <c r="G171" s="153"/>
      <c r="H171" s="92"/>
      <c r="I171" s="92"/>
      <c r="L171"/>
      <c r="M171"/>
      <c r="N171" s="93"/>
      <c r="P171" s="92"/>
      <c r="Q171" s="154"/>
      <c r="R171" s="154"/>
      <c r="S171" s="154"/>
      <c r="T171" s="154"/>
      <c r="W171" s="92"/>
      <c r="X171" s="93"/>
      <c r="Y171" s="154"/>
      <c r="Z171" s="154"/>
      <c r="AA171" s="154"/>
      <c r="AD171" s="92"/>
      <c r="AE171" s="93"/>
      <c r="AF171" s="210"/>
      <c r="AG171" s="210"/>
      <c r="AH171" s="210"/>
      <c r="AJ171" s="210"/>
      <c r="AL171" s="210"/>
    </row>
    <row r="172" spans="1:39" x14ac:dyDescent="0.35">
      <c r="A172" s="92" t="s">
        <v>223</v>
      </c>
      <c r="B172" s="155" t="s">
        <v>272</v>
      </c>
      <c r="C172" s="155"/>
      <c r="D172" s="152"/>
      <c r="E172" s="153"/>
      <c r="F172" s="153"/>
      <c r="G172" s="153"/>
      <c r="H172" s="92"/>
      <c r="I172" s="92"/>
      <c r="L172"/>
      <c r="M172"/>
      <c r="N172" s="93"/>
      <c r="P172" s="92"/>
      <c r="Q172" s="154"/>
      <c r="R172" s="154"/>
      <c r="S172" s="154"/>
      <c r="T172" s="154"/>
      <c r="W172" s="92"/>
      <c r="X172" s="93"/>
      <c r="Y172" s="154"/>
      <c r="Z172" s="154"/>
      <c r="AA172" s="154"/>
      <c r="AD172" s="92"/>
      <c r="AE172" s="93"/>
      <c r="AF172" s="210"/>
      <c r="AG172" s="210"/>
      <c r="AH172" s="210"/>
      <c r="AJ172" s="210"/>
      <c r="AL172" s="210"/>
    </row>
    <row r="173" spans="1:39" x14ac:dyDescent="0.35">
      <c r="A173" s="92" t="s">
        <v>227</v>
      </c>
      <c r="B173" s="155" t="s">
        <v>273</v>
      </c>
      <c r="C173" s="155"/>
      <c r="D173" s="152"/>
      <c r="E173" s="153"/>
      <c r="F173" s="153"/>
      <c r="G173" s="153"/>
      <c r="H173" s="92"/>
      <c r="I173" s="92"/>
      <c r="L173"/>
      <c r="M173"/>
      <c r="N173" s="93"/>
      <c r="P173" s="92"/>
      <c r="Q173" s="154"/>
      <c r="R173" s="154"/>
      <c r="S173" s="154"/>
      <c r="T173" s="154"/>
      <c r="W173" s="92"/>
      <c r="X173" s="93"/>
      <c r="Y173" s="154"/>
      <c r="Z173" s="154"/>
      <c r="AA173" s="154"/>
      <c r="AD173" s="92"/>
      <c r="AE173" s="93"/>
      <c r="AF173" s="210"/>
      <c r="AG173" s="210"/>
      <c r="AH173" s="210"/>
      <c r="AJ173" s="210"/>
      <c r="AL173" s="210"/>
    </row>
    <row r="174" spans="1:39" x14ac:dyDescent="0.35">
      <c r="A174" s="92" t="s">
        <v>231</v>
      </c>
      <c r="B174" s="155" t="s">
        <v>274</v>
      </c>
      <c r="C174" s="155"/>
      <c r="D174" s="152"/>
      <c r="E174" s="153"/>
      <c r="F174" s="153"/>
      <c r="G174" s="153"/>
      <c r="H174" s="92"/>
      <c r="I174" s="92"/>
      <c r="L174"/>
      <c r="M174"/>
      <c r="N174" s="93"/>
      <c r="P174" s="92"/>
      <c r="Q174" s="154"/>
      <c r="R174" s="154"/>
      <c r="S174" s="154"/>
      <c r="T174" s="154"/>
      <c r="W174" s="92"/>
      <c r="X174" s="93"/>
      <c r="Y174" s="154"/>
      <c r="Z174" s="154"/>
      <c r="AA174" s="154"/>
      <c r="AD174" s="92"/>
      <c r="AE174" s="93"/>
      <c r="AF174" s="210"/>
      <c r="AG174" s="210"/>
      <c r="AH174" s="210"/>
      <c r="AJ174" s="210"/>
      <c r="AL174" s="210"/>
    </row>
    <row r="175" spans="1:39" x14ac:dyDescent="0.35">
      <c r="A175" s="92" t="s">
        <v>239</v>
      </c>
      <c r="B175" s="155" t="s">
        <v>275</v>
      </c>
      <c r="C175" s="155"/>
      <c r="D175" s="152"/>
      <c r="E175" s="153"/>
      <c r="F175" s="153"/>
      <c r="G175" s="153"/>
      <c r="H175" s="92"/>
      <c r="I175" s="92"/>
      <c r="L175"/>
      <c r="M175"/>
      <c r="N175" s="93"/>
      <c r="P175" s="92"/>
      <c r="Q175" s="154"/>
      <c r="R175" s="154"/>
      <c r="S175" s="154"/>
      <c r="T175" s="154"/>
      <c r="W175" s="92"/>
      <c r="X175" s="93"/>
      <c r="Y175" s="154"/>
      <c r="Z175" s="154"/>
      <c r="AA175" s="154"/>
      <c r="AD175" s="92"/>
      <c r="AE175" s="93"/>
      <c r="AF175" s="210"/>
      <c r="AG175" s="210"/>
      <c r="AH175" s="210"/>
      <c r="AJ175" s="210"/>
      <c r="AL175" s="210"/>
    </row>
    <row r="176" spans="1:39" x14ac:dyDescent="0.35">
      <c r="A176" s="92" t="s">
        <v>139</v>
      </c>
      <c r="B176" s="155" t="s">
        <v>276</v>
      </c>
      <c r="C176" s="155"/>
      <c r="D176" s="152"/>
      <c r="E176" s="153"/>
      <c r="F176" s="153"/>
      <c r="G176" s="153"/>
      <c r="H176" s="92"/>
      <c r="I176" s="92"/>
      <c r="L176"/>
      <c r="M176"/>
      <c r="N176" s="93"/>
      <c r="P176" s="92"/>
      <c r="Q176" s="154"/>
      <c r="R176" s="154"/>
      <c r="S176" s="154"/>
      <c r="T176" s="154"/>
      <c r="W176" s="92"/>
      <c r="X176" s="93"/>
      <c r="Y176" s="154"/>
      <c r="Z176" s="154"/>
      <c r="AA176" s="154"/>
      <c r="AD176" s="92"/>
      <c r="AE176" s="93"/>
      <c r="AF176" s="210"/>
      <c r="AG176" s="210"/>
      <c r="AH176" s="210"/>
      <c r="AJ176" s="210"/>
      <c r="AL176" s="210"/>
    </row>
    <row r="177" spans="1:38" x14ac:dyDescent="0.35">
      <c r="A177" s="92" t="s">
        <v>150</v>
      </c>
      <c r="B177" s="155" t="s">
        <v>277</v>
      </c>
      <c r="C177" s="155"/>
      <c r="D177" s="152"/>
      <c r="E177" s="153"/>
      <c r="F177" s="153"/>
      <c r="G177" s="153"/>
      <c r="H177" s="92"/>
      <c r="I177" s="92"/>
      <c r="L177"/>
      <c r="M177"/>
      <c r="N177" s="93"/>
      <c r="P177" s="92"/>
      <c r="Q177" s="154"/>
      <c r="R177" s="154"/>
      <c r="S177" s="154"/>
      <c r="T177" s="154"/>
      <c r="W177" s="92"/>
      <c r="X177" s="93"/>
      <c r="Y177" s="154"/>
      <c r="Z177" s="154"/>
      <c r="AA177" s="154"/>
      <c r="AD177" s="92"/>
      <c r="AE177" s="93"/>
      <c r="AF177" s="210"/>
      <c r="AG177" s="210"/>
      <c r="AH177" s="210"/>
      <c r="AJ177" s="119"/>
      <c r="AK177" s="119"/>
      <c r="AL177" s="119"/>
    </row>
    <row r="178" spans="1:38" x14ac:dyDescent="0.35">
      <c r="A178" s="92" t="s">
        <v>143</v>
      </c>
      <c r="B178" s="155" t="s">
        <v>278</v>
      </c>
      <c r="C178" s="155"/>
      <c r="D178" s="152"/>
      <c r="E178" s="153"/>
      <c r="F178" s="153"/>
      <c r="G178" s="153"/>
      <c r="H178" s="92"/>
      <c r="I178" s="92"/>
      <c r="L178"/>
      <c r="M178"/>
      <c r="N178" s="93"/>
      <c r="P178" s="92"/>
      <c r="Q178" s="154"/>
      <c r="R178" s="154"/>
      <c r="S178" s="154"/>
      <c r="T178" s="154"/>
      <c r="W178" s="92"/>
      <c r="X178" s="93"/>
      <c r="Y178" s="154"/>
      <c r="Z178" s="154"/>
      <c r="AA178" s="154"/>
      <c r="AD178" s="92"/>
      <c r="AE178" s="93"/>
      <c r="AF178" s="210"/>
      <c r="AG178" s="210"/>
      <c r="AH178" s="210"/>
      <c r="AJ178" s="119"/>
      <c r="AK178" s="119"/>
      <c r="AL178" s="119"/>
    </row>
    <row r="179" spans="1:38" x14ac:dyDescent="0.35">
      <c r="A179" s="92" t="s">
        <v>147</v>
      </c>
      <c r="B179" s="155" t="s">
        <v>279</v>
      </c>
      <c r="C179" s="155"/>
      <c r="D179" s="152"/>
      <c r="E179" s="153"/>
      <c r="F179" s="153"/>
      <c r="G179" s="153"/>
      <c r="H179" s="92"/>
      <c r="I179" s="92"/>
      <c r="L179"/>
      <c r="M179"/>
      <c r="N179" s="93"/>
      <c r="P179" s="92"/>
      <c r="Q179" s="154"/>
      <c r="R179" s="154"/>
      <c r="S179" s="154"/>
      <c r="T179" s="154"/>
      <c r="W179" s="92"/>
      <c r="X179" s="93"/>
      <c r="Y179" s="154"/>
      <c r="Z179" s="154"/>
      <c r="AA179" s="154"/>
      <c r="AD179" s="92"/>
      <c r="AE179" s="93"/>
      <c r="AF179" s="210"/>
      <c r="AG179" s="210"/>
      <c r="AH179" s="210"/>
      <c r="AJ179" s="119"/>
      <c r="AK179" s="119"/>
      <c r="AL179" s="119"/>
    </row>
    <row r="180" spans="1:38" x14ac:dyDescent="0.35">
      <c r="A180" s="92" t="s">
        <v>153</v>
      </c>
      <c r="B180" s="155" t="s">
        <v>280</v>
      </c>
      <c r="C180" s="155"/>
      <c r="D180" s="152"/>
      <c r="E180" s="153"/>
      <c r="F180" s="153"/>
      <c r="G180" s="153"/>
      <c r="H180" s="92"/>
      <c r="I180" s="92"/>
      <c r="L180"/>
      <c r="M180"/>
      <c r="N180" s="93"/>
      <c r="P180" s="92"/>
      <c r="Q180" s="154"/>
      <c r="R180" s="154"/>
      <c r="S180" s="154"/>
      <c r="T180" s="154"/>
      <c r="W180" s="92"/>
      <c r="X180" s="93"/>
      <c r="Y180" s="154"/>
      <c r="Z180" s="154"/>
      <c r="AA180" s="154"/>
      <c r="AD180" s="92"/>
      <c r="AE180" s="93"/>
      <c r="AF180" s="210"/>
      <c r="AG180" s="210"/>
      <c r="AH180" s="210"/>
      <c r="AJ180" s="119"/>
      <c r="AK180" s="119"/>
      <c r="AL180" s="119"/>
    </row>
    <row r="181" spans="1:38" x14ac:dyDescent="0.35">
      <c r="A181" s="92" t="s">
        <v>165</v>
      </c>
      <c r="B181" s="155" t="s">
        <v>281</v>
      </c>
      <c r="C181" s="155"/>
      <c r="D181" s="152"/>
      <c r="E181" s="153"/>
      <c r="F181" s="153"/>
      <c r="G181" s="153"/>
      <c r="H181" s="92"/>
      <c r="I181" s="92"/>
      <c r="L181"/>
      <c r="M181"/>
      <c r="N181" s="93"/>
      <c r="P181" s="92"/>
      <c r="Q181" s="154"/>
      <c r="R181" s="154"/>
      <c r="S181" s="154"/>
      <c r="T181" s="154"/>
      <c r="W181" s="92"/>
      <c r="X181" s="93"/>
      <c r="Y181" s="154"/>
      <c r="Z181" s="154"/>
      <c r="AA181" s="154"/>
      <c r="AD181" s="92"/>
      <c r="AE181" s="93"/>
      <c r="AF181" s="210"/>
      <c r="AG181" s="210"/>
      <c r="AH181" s="210"/>
      <c r="AJ181" s="119"/>
      <c r="AK181" s="119"/>
      <c r="AL181" s="119"/>
    </row>
    <row r="182" spans="1:38" x14ac:dyDescent="0.35">
      <c r="A182" s="92" t="s">
        <v>172</v>
      </c>
      <c r="B182" s="155" t="s">
        <v>282</v>
      </c>
      <c r="C182" s="155"/>
      <c r="D182" s="152"/>
      <c r="E182" s="153"/>
      <c r="F182" s="153"/>
      <c r="G182" s="153"/>
      <c r="H182" s="92"/>
      <c r="I182" s="92"/>
      <c r="L182"/>
      <c r="M182"/>
      <c r="N182" s="93"/>
      <c r="P182" s="92"/>
      <c r="Q182" s="154"/>
      <c r="R182" s="154"/>
      <c r="S182" s="154"/>
      <c r="T182" s="154"/>
      <c r="W182" s="92"/>
      <c r="X182" s="93"/>
      <c r="Y182" s="154"/>
      <c r="Z182" s="154"/>
      <c r="AA182" s="154"/>
      <c r="AD182" s="92"/>
      <c r="AE182" s="93"/>
      <c r="AF182" s="210"/>
      <c r="AG182" s="210"/>
      <c r="AH182" s="210"/>
      <c r="AJ182" s="119"/>
      <c r="AK182" s="119"/>
      <c r="AL182" s="119"/>
    </row>
    <row r="183" spans="1:38" x14ac:dyDescent="0.35">
      <c r="A183" s="92" t="s">
        <v>181</v>
      </c>
      <c r="B183" s="155" t="s">
        <v>283</v>
      </c>
      <c r="C183" s="155"/>
      <c r="D183" s="152"/>
      <c r="E183" s="153"/>
      <c r="F183" s="153"/>
      <c r="G183" s="153"/>
      <c r="H183" s="92"/>
      <c r="I183" s="92"/>
      <c r="L183"/>
      <c r="M183"/>
      <c r="N183" s="93"/>
      <c r="P183" s="92"/>
      <c r="Q183" s="154"/>
      <c r="R183" s="154"/>
      <c r="S183" s="154"/>
      <c r="T183" s="154"/>
      <c r="W183" s="92"/>
      <c r="X183" s="93"/>
      <c r="Y183" s="154"/>
      <c r="Z183" s="154"/>
      <c r="AA183" s="154"/>
      <c r="AD183" s="92"/>
      <c r="AE183" s="93"/>
      <c r="AF183" s="210"/>
      <c r="AG183" s="210"/>
      <c r="AH183" s="210"/>
      <c r="AJ183" s="119"/>
      <c r="AK183" s="119"/>
      <c r="AL183" s="119"/>
    </row>
    <row r="184" spans="1:38" x14ac:dyDescent="0.35">
      <c r="A184" s="92" t="s">
        <v>169</v>
      </c>
      <c r="B184" s="155" t="s">
        <v>284</v>
      </c>
      <c r="C184" s="155"/>
      <c r="D184" s="152"/>
      <c r="E184" s="153"/>
      <c r="F184" s="153"/>
      <c r="G184" s="153"/>
      <c r="H184" s="92"/>
      <c r="I184" s="92"/>
      <c r="L184"/>
      <c r="M184"/>
      <c r="N184" s="93"/>
      <c r="P184" s="92"/>
      <c r="Q184" s="154"/>
      <c r="R184" s="154"/>
      <c r="S184" s="154"/>
      <c r="T184" s="154"/>
      <c r="W184" s="92"/>
      <c r="X184" s="93"/>
      <c r="Y184" s="154"/>
      <c r="Z184" s="154"/>
      <c r="AA184" s="154"/>
      <c r="AD184" s="92"/>
      <c r="AE184" s="93"/>
      <c r="AF184" s="210"/>
      <c r="AG184" s="210"/>
      <c r="AH184" s="210"/>
      <c r="AJ184" s="119"/>
      <c r="AK184" s="119"/>
      <c r="AL184" s="119"/>
    </row>
    <row r="185" spans="1:38" x14ac:dyDescent="0.35">
      <c r="A185" s="92" t="s">
        <v>191</v>
      </c>
      <c r="B185" s="155" t="s">
        <v>285</v>
      </c>
      <c r="C185" s="155"/>
      <c r="D185" s="152"/>
      <c r="E185" s="153"/>
      <c r="F185" s="153"/>
      <c r="G185" s="153"/>
      <c r="H185" s="92"/>
      <c r="I185" s="92"/>
      <c r="L185"/>
      <c r="M185"/>
      <c r="N185" s="93"/>
      <c r="P185" s="92"/>
      <c r="Q185" s="154"/>
      <c r="R185" s="154"/>
      <c r="S185" s="154"/>
      <c r="T185" s="154"/>
      <c r="W185" s="92"/>
      <c r="X185" s="93"/>
      <c r="Y185" s="154"/>
      <c r="Z185" s="154"/>
      <c r="AA185" s="154"/>
      <c r="AD185" s="92"/>
      <c r="AE185" s="93"/>
      <c r="AF185" s="210"/>
      <c r="AG185" s="210"/>
      <c r="AH185" s="210"/>
      <c r="AJ185" s="119"/>
      <c r="AK185" s="119"/>
      <c r="AL185" s="119"/>
    </row>
    <row r="186" spans="1:38" x14ac:dyDescent="0.35">
      <c r="A186" s="92" t="s">
        <v>195</v>
      </c>
      <c r="B186" s="155" t="s">
        <v>286</v>
      </c>
      <c r="C186" s="155"/>
      <c r="D186" s="152"/>
      <c r="E186" s="153"/>
      <c r="F186" s="153"/>
      <c r="G186" s="153"/>
      <c r="H186" s="92"/>
      <c r="I186" s="92"/>
      <c r="L186"/>
      <c r="M186"/>
      <c r="N186" s="93"/>
      <c r="P186" s="92"/>
      <c r="Q186" s="154"/>
      <c r="R186" s="154"/>
      <c r="S186" s="154"/>
      <c r="T186" s="154"/>
      <c r="W186" s="92"/>
      <c r="X186" s="93"/>
      <c r="Y186" s="154"/>
      <c r="Z186" s="154"/>
      <c r="AA186" s="154"/>
      <c r="AD186" s="92"/>
      <c r="AE186" s="93"/>
      <c r="AF186" s="210"/>
      <c r="AG186" s="210"/>
      <c r="AH186" s="210"/>
      <c r="AJ186" s="119"/>
      <c r="AK186" s="119"/>
      <c r="AL186" s="119"/>
    </row>
    <row r="187" spans="1:38" x14ac:dyDescent="0.35">
      <c r="A187" s="92" t="s">
        <v>201</v>
      </c>
      <c r="B187" s="155" t="s">
        <v>286</v>
      </c>
      <c r="C187" s="155"/>
      <c r="D187" s="152"/>
      <c r="E187" s="153"/>
      <c r="F187" s="153"/>
      <c r="G187" s="153"/>
      <c r="H187" s="92"/>
      <c r="I187" s="92"/>
      <c r="L187"/>
      <c r="M187"/>
      <c r="N187" s="93"/>
      <c r="P187" s="92"/>
      <c r="Q187" s="154"/>
      <c r="R187" s="154"/>
      <c r="S187" s="154"/>
      <c r="T187" s="154"/>
      <c r="W187" s="92"/>
      <c r="X187" s="93"/>
      <c r="Y187" s="154"/>
      <c r="Z187" s="154"/>
      <c r="AA187" s="154"/>
      <c r="AD187" s="92"/>
      <c r="AE187" s="93"/>
      <c r="AF187" s="210"/>
      <c r="AG187" s="210"/>
      <c r="AH187" s="210"/>
      <c r="AJ187" s="119"/>
      <c r="AK187" s="119"/>
      <c r="AL187" s="119"/>
    </row>
    <row r="188" spans="1:38" x14ac:dyDescent="0.35">
      <c r="A188" s="92" t="s">
        <v>212</v>
      </c>
      <c r="B188" s="155" t="s">
        <v>269</v>
      </c>
      <c r="C188" s="155"/>
      <c r="D188" s="152"/>
      <c r="E188" s="153"/>
      <c r="F188" s="153"/>
      <c r="G188" s="153"/>
      <c r="H188" s="92"/>
      <c r="I188" s="92"/>
      <c r="L188"/>
      <c r="M188"/>
      <c r="N188" s="93"/>
      <c r="P188" s="92"/>
      <c r="Q188" s="154"/>
      <c r="R188" s="154"/>
      <c r="S188" s="154"/>
      <c r="T188" s="154"/>
      <c r="W188" s="92"/>
      <c r="X188" s="93"/>
      <c r="Y188" s="154"/>
      <c r="Z188" s="154"/>
      <c r="AA188" s="154"/>
      <c r="AD188" s="92"/>
      <c r="AE188" s="93"/>
      <c r="AF188" s="210"/>
      <c r="AG188" s="210"/>
      <c r="AH188" s="210"/>
      <c r="AJ188" s="119"/>
      <c r="AK188" s="119"/>
      <c r="AL188" s="119"/>
    </row>
    <row r="189" spans="1:38" x14ac:dyDescent="0.35">
      <c r="A189" s="92" t="s">
        <v>216</v>
      </c>
      <c r="B189" s="155" t="s">
        <v>287</v>
      </c>
      <c r="C189" s="155"/>
      <c r="D189" s="152"/>
      <c r="E189" s="153"/>
      <c r="F189" s="153"/>
      <c r="G189" s="153"/>
      <c r="H189" s="92"/>
      <c r="I189" s="92"/>
      <c r="L189"/>
      <c r="M189"/>
      <c r="N189" s="93"/>
      <c r="P189" s="92"/>
      <c r="Q189" s="154"/>
      <c r="R189" s="154"/>
      <c r="S189" s="154"/>
      <c r="T189" s="154"/>
      <c r="W189" s="92"/>
      <c r="X189" s="93"/>
      <c r="Y189" s="154"/>
      <c r="Z189" s="154"/>
      <c r="AA189" s="154"/>
      <c r="AD189" s="92"/>
      <c r="AE189" s="93"/>
      <c r="AF189" s="210"/>
      <c r="AG189" s="210"/>
      <c r="AH189" s="210"/>
      <c r="AJ189" s="119"/>
      <c r="AK189" s="119"/>
      <c r="AL189" s="119"/>
    </row>
    <row r="190" spans="1:38" x14ac:dyDescent="0.35">
      <c r="A190" s="92" t="s">
        <v>220</v>
      </c>
      <c r="B190" s="155" t="s">
        <v>288</v>
      </c>
      <c r="C190" s="155"/>
      <c r="D190" s="152"/>
      <c r="E190" s="153"/>
      <c r="F190" s="153"/>
      <c r="G190" s="153"/>
      <c r="H190" s="92"/>
      <c r="I190" s="92"/>
      <c r="L190"/>
      <c r="M190"/>
      <c r="N190" s="93"/>
      <c r="P190" s="92"/>
      <c r="Q190" s="154"/>
      <c r="R190" s="154"/>
      <c r="S190" s="154"/>
      <c r="T190" s="154"/>
      <c r="W190" s="92"/>
      <c r="X190" s="93"/>
      <c r="Y190" s="154"/>
      <c r="Z190" s="154"/>
      <c r="AA190" s="154"/>
      <c r="AD190" s="92"/>
      <c r="AE190" s="93"/>
      <c r="AF190" s="210"/>
      <c r="AG190" s="210"/>
      <c r="AH190" s="210"/>
      <c r="AJ190" s="119"/>
      <c r="AK190" s="119"/>
      <c r="AL190" s="119"/>
    </row>
    <row r="191" spans="1:38" x14ac:dyDescent="0.35">
      <c r="A191" s="92" t="s">
        <v>228</v>
      </c>
      <c r="B191" s="155" t="s">
        <v>289</v>
      </c>
      <c r="C191" s="155"/>
      <c r="D191" s="152"/>
      <c r="E191" s="153"/>
      <c r="F191" s="153"/>
      <c r="G191" s="153"/>
      <c r="H191" s="92"/>
      <c r="I191" s="92"/>
      <c r="L191"/>
      <c r="M191"/>
      <c r="N191" s="93"/>
      <c r="P191" s="92"/>
      <c r="Q191" s="154"/>
      <c r="R191" s="154"/>
      <c r="S191" s="154"/>
      <c r="T191" s="154"/>
      <c r="W191" s="92"/>
      <c r="X191" s="93"/>
      <c r="Y191" s="154"/>
      <c r="Z191" s="154"/>
      <c r="AA191" s="154"/>
      <c r="AD191" s="92"/>
      <c r="AE191" s="93"/>
      <c r="AF191" s="210"/>
      <c r="AG191" s="210"/>
      <c r="AH191" s="210"/>
      <c r="AJ191" s="119"/>
      <c r="AK191" s="119"/>
      <c r="AL191" s="119"/>
    </row>
    <row r="192" spans="1:38" x14ac:dyDescent="0.35">
      <c r="A192" s="92" t="s">
        <v>244</v>
      </c>
      <c r="B192" s="155" t="s">
        <v>290</v>
      </c>
      <c r="C192" s="155"/>
      <c r="D192" s="152"/>
      <c r="E192" s="153"/>
      <c r="F192" s="153"/>
      <c r="G192" s="153"/>
      <c r="H192" s="92"/>
      <c r="I192" s="92"/>
      <c r="L192"/>
      <c r="M192"/>
      <c r="N192" s="93"/>
      <c r="P192" s="92"/>
      <c r="Q192" s="154"/>
      <c r="R192" s="154"/>
      <c r="S192" s="154"/>
      <c r="T192" s="154"/>
      <c r="W192" s="92"/>
      <c r="X192" s="93"/>
      <c r="Y192" s="154"/>
      <c r="Z192" s="154"/>
      <c r="AA192" s="154"/>
      <c r="AD192" s="92"/>
      <c r="AE192" s="93"/>
      <c r="AF192" s="210"/>
      <c r="AG192" s="210"/>
      <c r="AH192" s="210"/>
      <c r="AJ192" s="119"/>
      <c r="AK192" s="119"/>
      <c r="AL192" s="119"/>
    </row>
    <row r="193" spans="1:38" x14ac:dyDescent="0.35">
      <c r="A193" s="92" t="s">
        <v>253</v>
      </c>
      <c r="B193" s="155" t="s">
        <v>291</v>
      </c>
      <c r="C193" s="155"/>
      <c r="D193" s="152"/>
      <c r="E193" s="153"/>
      <c r="F193" s="153"/>
      <c r="G193" s="153"/>
      <c r="H193" s="92"/>
      <c r="I193" s="92"/>
      <c r="L193"/>
      <c r="M193"/>
      <c r="N193" s="93"/>
      <c r="P193" s="92"/>
      <c r="Q193" s="154"/>
      <c r="R193" s="154"/>
      <c r="S193" s="154"/>
      <c r="T193" s="154"/>
      <c r="W193" s="92"/>
      <c r="X193" s="93"/>
      <c r="Y193" s="154"/>
      <c r="Z193" s="154"/>
      <c r="AA193" s="154"/>
      <c r="AD193" s="92"/>
      <c r="AE193" s="93"/>
      <c r="AF193" s="210"/>
      <c r="AG193" s="210"/>
      <c r="AH193" s="210"/>
      <c r="AJ193" s="119"/>
      <c r="AK193" s="119"/>
      <c r="AL193" s="119"/>
    </row>
    <row r="194" spans="1:38" x14ac:dyDescent="0.35">
      <c r="A194" s="92" t="s">
        <v>292</v>
      </c>
      <c r="B194" s="155" t="s">
        <v>282</v>
      </c>
      <c r="C194" s="155"/>
      <c r="D194" s="152"/>
      <c r="E194" s="153"/>
      <c r="F194" s="153"/>
      <c r="G194" s="153"/>
      <c r="H194" s="92"/>
      <c r="I194" s="92"/>
      <c r="L194" s="94"/>
      <c r="M194" s="93"/>
      <c r="N194" s="93"/>
      <c r="P194" s="92"/>
      <c r="Q194" s="154"/>
      <c r="R194" s="154"/>
      <c r="S194" s="154"/>
      <c r="T194" s="154"/>
      <c r="W194" s="92"/>
      <c r="X194" s="93"/>
      <c r="Y194" s="154"/>
      <c r="Z194" s="154"/>
      <c r="AA194" s="154"/>
      <c r="AD194" s="92"/>
      <c r="AE194" s="93"/>
      <c r="AF194" s="210"/>
      <c r="AG194" s="210"/>
      <c r="AH194" s="210"/>
      <c r="AJ194" s="119"/>
      <c r="AK194" s="119"/>
      <c r="AL194" s="119"/>
    </row>
    <row r="195" spans="1:38" x14ac:dyDescent="0.35">
      <c r="A195" s="92" t="s">
        <v>183</v>
      </c>
      <c r="B195" s="155" t="s">
        <v>293</v>
      </c>
      <c r="C195" s="155"/>
      <c r="D195" s="152"/>
      <c r="E195" s="153"/>
      <c r="F195" s="153"/>
      <c r="G195" s="153"/>
      <c r="H195" s="92"/>
      <c r="I195" s="92"/>
      <c r="L195" s="94"/>
      <c r="M195" s="93"/>
      <c r="N195" s="93"/>
      <c r="P195" s="92"/>
      <c r="Q195" s="154"/>
      <c r="R195" s="154"/>
      <c r="S195" s="154"/>
      <c r="T195" s="154"/>
      <c r="W195" s="92"/>
      <c r="X195" s="93"/>
      <c r="Y195" s="154"/>
      <c r="Z195" s="154"/>
      <c r="AA195" s="154"/>
      <c r="AD195" s="92"/>
      <c r="AE195" s="93"/>
      <c r="AF195" s="210"/>
      <c r="AG195" s="210"/>
      <c r="AH195" s="210"/>
      <c r="AJ195" s="119"/>
      <c r="AK195" s="119"/>
      <c r="AL195" s="119"/>
    </row>
    <row r="196" spans="1:38" x14ac:dyDescent="0.35">
      <c r="A196" s="92" t="s">
        <v>197</v>
      </c>
      <c r="B196" s="155" t="s">
        <v>294</v>
      </c>
      <c r="C196" s="155"/>
      <c r="D196" s="152"/>
      <c r="E196" s="153"/>
      <c r="F196" s="153"/>
      <c r="G196" s="153"/>
      <c r="H196" s="92"/>
      <c r="I196" s="92"/>
      <c r="L196" s="94"/>
      <c r="M196" s="93"/>
      <c r="N196" s="93"/>
      <c r="P196" s="92"/>
      <c r="Q196" s="154"/>
      <c r="R196" s="154"/>
      <c r="S196" s="154"/>
      <c r="T196" s="154"/>
      <c r="W196" s="92"/>
      <c r="X196" s="93"/>
      <c r="Y196" s="154"/>
      <c r="Z196" s="154"/>
      <c r="AA196" s="154"/>
      <c r="AD196" s="92"/>
      <c r="AE196" s="93"/>
      <c r="AF196" s="210"/>
      <c r="AG196" s="210"/>
      <c r="AH196" s="210"/>
      <c r="AJ196" s="119"/>
      <c r="AK196" s="119"/>
      <c r="AL196" s="119"/>
    </row>
    <row r="197" spans="1:38" x14ac:dyDescent="0.35">
      <c r="A197" s="92" t="s">
        <v>198</v>
      </c>
      <c r="B197" s="155" t="s">
        <v>295</v>
      </c>
      <c r="C197" s="155"/>
      <c r="D197" s="152"/>
      <c r="E197" s="153"/>
      <c r="F197" s="153"/>
      <c r="G197" s="153"/>
      <c r="H197" s="92"/>
      <c r="I197" s="92"/>
      <c r="L197" s="94"/>
      <c r="M197" s="93"/>
      <c r="N197" s="93"/>
      <c r="P197" s="92"/>
      <c r="Q197" s="154"/>
      <c r="R197" s="154"/>
      <c r="S197" s="154"/>
      <c r="T197" s="154"/>
      <c r="W197" s="92"/>
      <c r="X197" s="93"/>
      <c r="Y197" s="154"/>
      <c r="Z197" s="154"/>
      <c r="AA197" s="154"/>
      <c r="AD197" s="92"/>
      <c r="AE197" s="93"/>
      <c r="AF197" s="210"/>
      <c r="AG197" s="210"/>
      <c r="AH197" s="210"/>
      <c r="AJ197" s="119"/>
      <c r="AK197" s="119"/>
      <c r="AL197" s="119"/>
    </row>
    <row r="198" spans="1:38" x14ac:dyDescent="0.35">
      <c r="A198" s="92" t="s">
        <v>208</v>
      </c>
      <c r="B198" s="155" t="s">
        <v>296</v>
      </c>
      <c r="C198" s="155"/>
      <c r="D198" s="152"/>
      <c r="E198" s="153"/>
      <c r="F198" s="153"/>
      <c r="G198" s="153"/>
      <c r="H198" s="92"/>
      <c r="I198" s="92"/>
      <c r="L198" s="94"/>
      <c r="M198" s="93"/>
      <c r="N198" s="93"/>
      <c r="P198" s="92"/>
      <c r="Q198" s="154"/>
      <c r="R198" s="154"/>
      <c r="S198" s="154"/>
      <c r="T198" s="154"/>
      <c r="W198" s="92"/>
      <c r="X198" s="93"/>
      <c r="Y198" s="154"/>
      <c r="Z198" s="154"/>
      <c r="AA198" s="154"/>
      <c r="AD198" s="92"/>
      <c r="AE198" s="93"/>
      <c r="AF198" s="210"/>
      <c r="AG198" s="210"/>
      <c r="AH198" s="210"/>
      <c r="AJ198" s="119"/>
      <c r="AK198" s="119"/>
      <c r="AL198" s="119"/>
    </row>
    <row r="199" spans="1:38" x14ac:dyDescent="0.35">
      <c r="A199" s="92" t="s">
        <v>214</v>
      </c>
      <c r="B199" s="155" t="s">
        <v>296</v>
      </c>
      <c r="C199" s="155"/>
      <c r="D199" s="152"/>
      <c r="E199" s="153"/>
      <c r="F199" s="153"/>
      <c r="G199" s="153"/>
      <c r="H199" s="92"/>
      <c r="I199" s="92"/>
      <c r="L199" s="94"/>
      <c r="M199" s="93"/>
      <c r="N199" s="93"/>
      <c r="P199" s="92"/>
      <c r="Q199" s="154"/>
      <c r="R199" s="154"/>
      <c r="S199" s="154"/>
      <c r="T199" s="154"/>
      <c r="W199" s="92"/>
      <c r="X199" s="93"/>
      <c r="Y199" s="154"/>
      <c r="Z199" s="154"/>
      <c r="AA199" s="154"/>
      <c r="AD199" s="92"/>
      <c r="AE199" s="93"/>
      <c r="AF199" s="210"/>
      <c r="AG199" s="210"/>
      <c r="AH199" s="210"/>
      <c r="AJ199" s="119"/>
      <c r="AK199" s="119"/>
      <c r="AL199" s="119"/>
    </row>
    <row r="200" spans="1:38" x14ac:dyDescent="0.35">
      <c r="A200" s="92" t="s">
        <v>218</v>
      </c>
      <c r="B200" s="155" t="s">
        <v>297</v>
      </c>
      <c r="C200" s="155"/>
      <c r="D200" s="152"/>
      <c r="E200" s="153"/>
      <c r="F200" s="153"/>
      <c r="G200" s="153"/>
      <c r="H200" s="92"/>
      <c r="I200" s="92"/>
      <c r="L200" s="94"/>
      <c r="M200" s="93"/>
      <c r="N200" s="93"/>
      <c r="P200" s="92"/>
      <c r="Q200" s="154"/>
      <c r="R200" s="154"/>
      <c r="S200" s="154"/>
      <c r="T200" s="154"/>
      <c r="W200" s="92"/>
      <c r="X200" s="93"/>
      <c r="Y200" s="154"/>
      <c r="Z200" s="154"/>
      <c r="AA200" s="154"/>
      <c r="AD200" s="92"/>
      <c r="AE200" s="93"/>
      <c r="AF200" s="210"/>
      <c r="AG200" s="210"/>
      <c r="AH200" s="210"/>
      <c r="AJ200" s="119"/>
      <c r="AK200" s="119"/>
      <c r="AL200" s="119"/>
    </row>
    <row r="201" spans="1:38" x14ac:dyDescent="0.35">
      <c r="A201" s="92" t="s">
        <v>221</v>
      </c>
      <c r="B201" s="155" t="s">
        <v>297</v>
      </c>
      <c r="C201" s="155"/>
      <c r="D201" s="152"/>
      <c r="E201" s="153"/>
      <c r="F201" s="153"/>
      <c r="G201" s="153"/>
      <c r="H201" s="92"/>
      <c r="I201" s="92"/>
      <c r="L201" s="94"/>
      <c r="M201" s="93"/>
      <c r="N201" s="93"/>
      <c r="P201" s="92"/>
      <c r="Q201" s="154"/>
      <c r="R201" s="154"/>
      <c r="S201" s="154"/>
      <c r="T201" s="154"/>
      <c r="W201" s="92"/>
      <c r="X201" s="93"/>
      <c r="Y201" s="154"/>
      <c r="Z201" s="154"/>
      <c r="AA201" s="154"/>
      <c r="AD201" s="92"/>
      <c r="AE201" s="93"/>
      <c r="AF201" s="210"/>
      <c r="AG201" s="210"/>
      <c r="AH201" s="210"/>
      <c r="AJ201" s="119"/>
      <c r="AK201" s="119"/>
      <c r="AL201" s="119"/>
    </row>
    <row r="202" spans="1:38" x14ac:dyDescent="0.35">
      <c r="A202" s="92" t="s">
        <v>225</v>
      </c>
      <c r="B202" s="155" t="s">
        <v>298</v>
      </c>
      <c r="C202" s="155"/>
      <c r="D202" s="152"/>
      <c r="E202" s="153"/>
      <c r="F202" s="153"/>
      <c r="G202" s="153"/>
      <c r="H202" s="92"/>
      <c r="I202" s="92"/>
      <c r="L202" s="94"/>
      <c r="M202" s="93"/>
      <c r="N202" s="93"/>
      <c r="P202" s="92"/>
      <c r="Q202" s="154"/>
      <c r="R202" s="154"/>
      <c r="S202" s="154"/>
      <c r="T202" s="154"/>
      <c r="W202" s="92"/>
      <c r="X202" s="93"/>
      <c r="Y202" s="154"/>
      <c r="Z202" s="154"/>
      <c r="AA202" s="154"/>
      <c r="AD202" s="92"/>
      <c r="AE202" s="93"/>
      <c r="AF202" s="210"/>
      <c r="AG202" s="210"/>
      <c r="AH202" s="210"/>
      <c r="AJ202" s="119"/>
      <c r="AK202" s="119"/>
      <c r="AL202" s="119"/>
    </row>
    <row r="203" spans="1:38" x14ac:dyDescent="0.35">
      <c r="A203" s="92" t="s">
        <v>230</v>
      </c>
      <c r="B203" s="155" t="s">
        <v>299</v>
      </c>
      <c r="C203" s="155"/>
      <c r="D203" s="152"/>
      <c r="E203" s="153"/>
      <c r="F203" s="153"/>
      <c r="G203" s="153"/>
      <c r="H203" s="92"/>
      <c r="I203" s="92"/>
      <c r="L203" s="94"/>
      <c r="M203" s="93"/>
      <c r="N203" s="93"/>
      <c r="P203" s="92"/>
      <c r="Q203" s="154"/>
      <c r="R203" s="154"/>
      <c r="S203" s="154"/>
      <c r="T203" s="154"/>
      <c r="W203" s="92"/>
      <c r="X203" s="93"/>
      <c r="Y203" s="154"/>
      <c r="Z203" s="154"/>
      <c r="AA203" s="154"/>
      <c r="AD203" s="92"/>
      <c r="AE203" s="93"/>
      <c r="AF203" s="210"/>
      <c r="AG203" s="210"/>
      <c r="AH203" s="210"/>
      <c r="AJ203" s="210"/>
      <c r="AK203" s="210"/>
    </row>
    <row r="204" spans="1:38" x14ac:dyDescent="0.35">
      <c r="A204" s="92" t="s">
        <v>222</v>
      </c>
      <c r="B204" s="155" t="s">
        <v>300</v>
      </c>
      <c r="C204" s="155"/>
      <c r="D204" s="152"/>
      <c r="E204" s="153"/>
      <c r="F204" s="153"/>
      <c r="G204" s="153"/>
      <c r="H204" s="92"/>
      <c r="I204" s="92"/>
      <c r="L204" s="94"/>
      <c r="M204" s="93"/>
      <c r="N204" s="93"/>
      <c r="P204" s="92"/>
      <c r="Q204" s="154"/>
      <c r="R204" s="154"/>
      <c r="S204" s="154"/>
      <c r="T204" s="154"/>
      <c r="W204" s="92"/>
      <c r="X204" s="93"/>
      <c r="Y204" s="154"/>
      <c r="Z204" s="154"/>
      <c r="AA204" s="154"/>
      <c r="AD204" s="92"/>
      <c r="AE204" s="93"/>
      <c r="AF204" s="210"/>
      <c r="AG204" s="210"/>
      <c r="AH204" s="210"/>
      <c r="AJ204" s="156"/>
      <c r="AK204" s="156"/>
    </row>
    <row r="205" spans="1:38" x14ac:dyDescent="0.35">
      <c r="A205" s="92" t="s">
        <v>243</v>
      </c>
      <c r="B205" s="155" t="s">
        <v>301</v>
      </c>
      <c r="C205" s="155"/>
      <c r="D205" s="152"/>
      <c r="E205" s="153"/>
      <c r="F205" s="153"/>
      <c r="G205" s="153"/>
      <c r="H205" s="92"/>
      <c r="I205" s="92"/>
      <c r="L205" s="94"/>
      <c r="M205" s="93"/>
      <c r="N205" s="93"/>
      <c r="P205" s="92"/>
      <c r="Q205" s="154"/>
      <c r="R205" s="154"/>
      <c r="S205" s="154"/>
      <c r="T205" s="154"/>
      <c r="W205" s="92"/>
      <c r="X205" s="93"/>
      <c r="Y205" s="154"/>
      <c r="Z205" s="154"/>
      <c r="AA205" s="154"/>
      <c r="AD205" s="92"/>
      <c r="AE205" s="93"/>
      <c r="AF205" s="210"/>
      <c r="AG205" s="210"/>
      <c r="AH205" s="210"/>
      <c r="AJ205" s="156"/>
      <c r="AK205" s="156"/>
    </row>
    <row r="206" spans="1:38" x14ac:dyDescent="0.35">
      <c r="A206" s="92" t="s">
        <v>238</v>
      </c>
      <c r="B206" s="155" t="s">
        <v>302</v>
      </c>
      <c r="C206" s="155"/>
      <c r="D206" s="152"/>
      <c r="E206" s="153"/>
      <c r="F206" s="153"/>
      <c r="G206" s="153"/>
      <c r="H206" s="92"/>
      <c r="I206" s="92"/>
      <c r="L206" s="94"/>
      <c r="M206" s="93"/>
      <c r="N206" s="93"/>
      <c r="P206" s="92"/>
      <c r="Q206" s="154"/>
      <c r="R206" s="154"/>
      <c r="S206" s="154"/>
      <c r="T206" s="154"/>
      <c r="W206" s="92"/>
      <c r="X206" s="93"/>
      <c r="Y206" s="154"/>
      <c r="Z206" s="154"/>
      <c r="AA206" s="154"/>
      <c r="AD206" s="92"/>
      <c r="AE206" s="93"/>
      <c r="AF206" s="210"/>
      <c r="AG206" s="210"/>
      <c r="AH206" s="210"/>
      <c r="AJ206" s="156"/>
      <c r="AK206" s="156"/>
    </row>
    <row r="207" spans="1:38" x14ac:dyDescent="0.35">
      <c r="A207" s="92" t="s">
        <v>241</v>
      </c>
      <c r="B207" s="155" t="s">
        <v>303</v>
      </c>
      <c r="C207" s="155"/>
      <c r="D207" s="152"/>
      <c r="E207" s="153"/>
      <c r="F207" s="153"/>
      <c r="G207" s="153"/>
      <c r="H207" s="92"/>
      <c r="I207" s="92"/>
      <c r="L207" s="94"/>
      <c r="M207" s="93"/>
      <c r="N207" s="93"/>
      <c r="P207" s="92"/>
      <c r="Q207" s="154"/>
      <c r="R207" s="154"/>
      <c r="S207" s="154"/>
      <c r="T207" s="154"/>
      <c r="W207" s="92"/>
      <c r="X207" s="93"/>
      <c r="Y207" s="154"/>
      <c r="Z207" s="154"/>
      <c r="AA207" s="154"/>
      <c r="AD207" s="92"/>
      <c r="AE207" s="93"/>
      <c r="AF207" s="210"/>
      <c r="AG207" s="210"/>
      <c r="AH207" s="210"/>
      <c r="AJ207" s="156"/>
      <c r="AK207" s="156"/>
    </row>
    <row r="208" spans="1:38" x14ac:dyDescent="0.35">
      <c r="A208" s="92" t="s">
        <v>157</v>
      </c>
      <c r="B208" s="92" t="s">
        <v>324</v>
      </c>
      <c r="D208" s="152"/>
      <c r="E208" s="153"/>
      <c r="F208" s="153"/>
      <c r="G208" s="153"/>
      <c r="H208" s="92"/>
      <c r="I208" s="92"/>
      <c r="L208" s="94"/>
      <c r="M208" s="93"/>
      <c r="N208" s="93"/>
      <c r="P208" s="92"/>
      <c r="Q208" s="154"/>
      <c r="R208" s="154"/>
      <c r="S208" s="154"/>
      <c r="T208" s="154"/>
      <c r="W208" s="92"/>
      <c r="X208" s="93"/>
      <c r="Y208" s="154"/>
      <c r="Z208" s="154"/>
      <c r="AA208" s="154"/>
      <c r="AD208" s="92"/>
      <c r="AE208" s="93"/>
      <c r="AF208" s="210"/>
      <c r="AG208" s="210"/>
      <c r="AH208" s="210"/>
      <c r="AJ208" s="156"/>
      <c r="AK208" s="156"/>
    </row>
    <row r="209" spans="1:37" x14ac:dyDescent="0.35">
      <c r="A209" s="92" t="s">
        <v>132</v>
      </c>
      <c r="B209" s="92" t="s">
        <v>304</v>
      </c>
      <c r="D209" s="157"/>
      <c r="E209" s="158"/>
      <c r="F209" s="159"/>
      <c r="G209" s="158"/>
      <c r="H209" s="92"/>
      <c r="I209" s="92"/>
      <c r="L209" s="94"/>
      <c r="M209" s="93"/>
      <c r="N209" s="93"/>
      <c r="P209" s="92"/>
      <c r="Q209" s="154"/>
      <c r="R209" s="154"/>
      <c r="S209" s="154"/>
      <c r="T209" s="154"/>
      <c r="W209" s="92"/>
      <c r="X209" s="93"/>
      <c r="Y209" s="154"/>
      <c r="Z209" s="154"/>
      <c r="AA209" s="154"/>
      <c r="AD209" s="92"/>
      <c r="AE209" s="93"/>
      <c r="AF209" s="210"/>
      <c r="AG209" s="210"/>
      <c r="AH209" s="210"/>
      <c r="AJ209" s="156"/>
      <c r="AK209" s="156"/>
    </row>
    <row r="210" spans="1:37" x14ac:dyDescent="0.35">
      <c r="A210" s="92" t="s">
        <v>320</v>
      </c>
      <c r="B210" s="92" t="s">
        <v>321</v>
      </c>
      <c r="AJ210" s="156"/>
      <c r="AK210" s="156"/>
    </row>
    <row r="211" spans="1:37" x14ac:dyDescent="0.35">
      <c r="A211" s="92" t="s">
        <v>322</v>
      </c>
      <c r="B211" s="92" t="s">
        <v>323</v>
      </c>
      <c r="AJ211" s="156"/>
      <c r="AK211" s="156"/>
    </row>
    <row r="212" spans="1:37" x14ac:dyDescent="0.35">
      <c r="AJ212" s="156"/>
      <c r="AK212" s="156"/>
    </row>
    <row r="213" spans="1:37" x14ac:dyDescent="0.35">
      <c r="AJ213" s="155"/>
      <c r="AK213" s="155"/>
    </row>
    <row r="214" spans="1:37" x14ac:dyDescent="0.35">
      <c r="AJ214" s="210"/>
      <c r="AK214" s="210"/>
    </row>
    <row r="215" spans="1:37" x14ac:dyDescent="0.35">
      <c r="AJ215" s="210"/>
      <c r="AK215" s="210"/>
    </row>
    <row r="216" spans="1:37" x14ac:dyDescent="0.35">
      <c r="AJ216" s="210"/>
      <c r="AK216" s="210"/>
    </row>
    <row r="217" spans="1:37" x14ac:dyDescent="0.35">
      <c r="AJ217" s="210"/>
      <c r="AK217" s="210"/>
    </row>
    <row r="218" spans="1:37" x14ac:dyDescent="0.35">
      <c r="AJ218" s="210"/>
      <c r="AK218" s="210"/>
    </row>
    <row r="219" spans="1:37" x14ac:dyDescent="0.35">
      <c r="AJ219" s="210"/>
      <c r="AK219" s="210"/>
    </row>
    <row r="220" spans="1:37" x14ac:dyDescent="0.35">
      <c r="AJ220" s="210"/>
      <c r="AK220" s="210"/>
    </row>
    <row r="221" spans="1:37" x14ac:dyDescent="0.35">
      <c r="AJ221" s="210"/>
      <c r="AK221" s="210"/>
    </row>
    <row r="222" spans="1:37" x14ac:dyDescent="0.35">
      <c r="AJ222" s="210"/>
      <c r="AK222" s="210"/>
    </row>
    <row r="223" spans="1:37" x14ac:dyDescent="0.35">
      <c r="AJ223" s="210"/>
      <c r="AK223" s="210"/>
    </row>
  </sheetData>
  <autoFilter ref="A8:AG150" xr:uid="{B1555B64-9363-45F6-B718-CD540E63A96F}"/>
  <mergeCells count="4">
    <mergeCell ref="E7:I7"/>
    <mergeCell ref="L7:P7"/>
    <mergeCell ref="S7:W7"/>
    <mergeCell ref="Z7:AD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C55AC4-F892-4788-904B-A7A489B22818}">
  <ds:schemaRefs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a46b197-c0a1-4f21-9a6b-51f5ee863a99"/>
    <ds:schemaRef ds:uri="http://schemas.microsoft.com/office/2006/documentManagement/types"/>
    <ds:schemaRef ds:uri="41e39310-30fa-442b-828a-d033d9a68cd1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E9BD2BE-1F20-4195-BA99-BD971E12F385}"/>
</file>

<file path=customXml/itemProps3.xml><?xml version="1.0" encoding="utf-8"?>
<ds:datastoreItem xmlns:ds="http://schemas.openxmlformats.org/officeDocument/2006/customXml" ds:itemID="{3010FF9C-5E2D-4452-A5F2-86FF1B09EA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Reconciliation</vt:lpstr>
      <vt:lpstr>Opening balance</vt:lpstr>
      <vt:lpstr>Guelph Hydro</vt:lpstr>
      <vt:lpstr>Componentization</vt:lpstr>
      <vt:lpstr>Components (WA)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Irwin</dc:creator>
  <cp:lastModifiedBy>Edlira Gjevori</cp:lastModifiedBy>
  <dcterms:created xsi:type="dcterms:W3CDTF">2024-06-14T13:59:21Z</dcterms:created>
  <dcterms:modified xsi:type="dcterms:W3CDTF">2026-02-24T20:14:53Z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