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alectra.sharepoint.com/sites/OnePlan/CSAR Business Unit Collaboration/Alectra Interrogatories 2027 Rate application/"/>
    </mc:Choice>
  </mc:AlternateContent>
  <xr:revisionPtr revIDLastSave="0" documentId="13_ncr:1_{81EFBC94-FEAD-4A70-949A-63D19DA388B1}" xr6:coauthVersionLast="47" xr6:coauthVersionMax="47" xr10:uidLastSave="{00000000-0000-0000-0000-000000000000}"/>
  <bookViews>
    <workbookView xWindow="-108" yWindow="-108" windowWidth="23256" windowHeight="14016" xr2:uid="{331663D9-A264-474D-91B4-5117D3DC0145}"/>
  </bookViews>
  <sheets>
    <sheet name="Appendix 2-D" sheetId="1" r:id="rId1"/>
  </sheets>
  <definedNames>
    <definedName name="EBNUMBER">#REF!</definedName>
    <definedName name="ID" localSheetId="0" hidden="1">"1f210b73-bec2-43af-b49f-5b8fd80cec61"</definedName>
    <definedName name="TestYea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5" i="1" l="1"/>
  <c r="J24" i="1"/>
  <c r="P24" i="1"/>
  <c r="O24" i="1"/>
  <c r="N24" i="1"/>
  <c r="M24" i="1"/>
  <c r="L24" i="1"/>
  <c r="K24" i="1"/>
  <c r="I24" i="1"/>
  <c r="H24" i="1"/>
  <c r="G24" i="1"/>
  <c r="F24" i="1"/>
  <c r="E24" i="1"/>
  <c r="D24" i="1"/>
  <c r="C24" i="1"/>
  <c r="J37" i="1" l="1"/>
  <c r="B24" i="1"/>
  <c r="P35" i="1" l="1"/>
  <c r="O35" i="1"/>
  <c r="N35" i="1"/>
  <c r="M35" i="1"/>
  <c r="L35" i="1"/>
  <c r="K35" i="1"/>
  <c r="I35" i="1"/>
  <c r="H35" i="1"/>
  <c r="G35" i="1"/>
  <c r="F35" i="1"/>
  <c r="E35" i="1"/>
  <c r="D35" i="1"/>
  <c r="C35" i="1"/>
  <c r="B35" i="1"/>
  <c r="K15" i="1"/>
  <c r="D37" i="1" l="1"/>
  <c r="L37" i="1"/>
  <c r="B37" i="1"/>
  <c r="N37" i="1"/>
  <c r="K37" i="1"/>
  <c r="P37" i="1"/>
  <c r="M37" i="1"/>
  <c r="E37" i="1"/>
  <c r="F37" i="1"/>
  <c r="G37" i="1"/>
  <c r="H37" i="1"/>
  <c r="I37" i="1"/>
  <c r="C37" i="1"/>
  <c r="O37" i="1"/>
  <c r="K29" i="1"/>
  <c r="M15" i="1"/>
  <c r="D15" i="1"/>
  <c r="D29" i="1" s="1"/>
  <c r="L29" i="1"/>
  <c r="M29" i="1" s="1"/>
  <c r="N29" i="1" s="1"/>
  <c r="O29" i="1" s="1"/>
  <c r="P29" i="1" s="1"/>
  <c r="B15" i="1"/>
  <c r="B29" i="1" s="1"/>
  <c r="C15" i="1"/>
  <c r="C29" i="1" s="1"/>
  <c r="E15" i="1"/>
  <c r="E29" i="1" s="1"/>
  <c r="H15" i="1"/>
  <c r="F15" i="1"/>
  <c r="F29" i="1" s="1"/>
  <c r="G15" i="1"/>
  <c r="I15" i="1"/>
  <c r="N15" i="1" l="1"/>
  <c r="O15" i="1" s="1"/>
  <c r="P15" i="1" s="1"/>
  <c r="J15" i="1"/>
  <c r="J29" i="1" s="1"/>
  <c r="I29" i="1"/>
  <c r="H29" i="1"/>
  <c r="G29" i="1"/>
</calcChain>
</file>

<file path=xl/sharedStrings.xml><?xml version="1.0" encoding="utf-8"?>
<sst xmlns="http://schemas.openxmlformats.org/spreadsheetml/2006/main" count="65" uniqueCount="36">
  <si>
    <t>File Number:</t>
  </si>
  <si>
    <t>Exhibit:</t>
  </si>
  <si>
    <t>Tab:</t>
  </si>
  <si>
    <t>Schedule:</t>
  </si>
  <si>
    <t>Page:</t>
  </si>
  <si>
    <t>Date:</t>
  </si>
  <si>
    <t>Appendix 2-D</t>
  </si>
  <si>
    <t>Overhead Expense</t>
  </si>
  <si>
    <r>
      <rPr>
        <b/>
        <sz val="10"/>
        <rFont val="Arial"/>
        <family val="2"/>
      </rPr>
      <t>General:</t>
    </r>
    <r>
      <rPr>
        <sz val="10"/>
        <rFont val="Arial"/>
        <family val="2"/>
      </rPr>
      <t xml:space="preserve"> This appendix is to assess the reasonability of cost management practices of the utility. It also allows for comparisons between different utilities, or, over time for the same utility to highlight trends, inefficiencies or best practices.</t>
    </r>
  </si>
  <si>
    <t>Applicants are to provide a breakdown of OM&amp;A before capitalization in the below table.  OM&amp;A before capitalization may be broken down by cost center, program, drivers or another format best suited to focus on capitalized vs. uncapitalized OM&amp;A.</t>
  </si>
  <si>
    <t xml:space="preserve"> OM&amp;A Before Capitalization</t>
  </si>
  <si>
    <t>Historical Year</t>
  </si>
  <si>
    <t>Bridge Year</t>
  </si>
  <si>
    <t>Test Year</t>
  </si>
  <si>
    <t>Forecast</t>
  </si>
  <si>
    <t>Asset Strategy</t>
  </si>
  <si>
    <t>Corporate Overheads</t>
  </si>
  <si>
    <t>Customer Experience</t>
  </si>
  <si>
    <t>Digital and Innovation</t>
  </si>
  <si>
    <t>Sustainment</t>
  </si>
  <si>
    <t>Operations</t>
  </si>
  <si>
    <t>Property Taxes</t>
  </si>
  <si>
    <t>Total OM&amp;A Before Capitalization (B)</t>
  </si>
  <si>
    <t>Applicants are to provide a breakdown of capitalized OM&amp;A in the below table. Capitalized OM&amp;A may be broken down using the categories listed in the table below if possible. Otherwise, applicants are to provide its own break down of capitalized OM&amp;A.</t>
  </si>
  <si>
    <t>Capitalized OM&amp;A</t>
  </si>
  <si>
    <t>Directly</t>
  </si>
  <si>
    <t>Explanation for Any Change in Treatment of Capitalized Overhead</t>
  </si>
  <si>
    <t>Attributable?</t>
  </si>
  <si>
    <t>(Yes/No)</t>
  </si>
  <si>
    <t>Vehicle</t>
  </si>
  <si>
    <t>Yes</t>
  </si>
  <si>
    <t>Material</t>
  </si>
  <si>
    <t>Direct Labour (DLC)</t>
  </si>
  <si>
    <t>Benefit</t>
  </si>
  <si>
    <t>Total Capitalized OM&amp;A (A)</t>
  </si>
  <si>
    <t>% of Capitalized OM&amp;A (=A/B)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</si>
</sst>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quot;$&quot;* #,##0_-;_-&quot;$&quot;* &quot;-&quot;??_-;_-@_-"/>
  </numFmts>
  <fonts count="6" x14ac:knownFonts="1">
    <font>
      <sz val="11"/>
      <color theme="1"/>
      <name val="Aptos Narrow"/>
      <family val="2"/>
      <scheme val="minor"/>
    </font>
    <font>
      <sz val="11"/>
      <color theme="1"/>
      <name val="Aptos Narrow"/>
      <family val="2"/>
      <scheme val="minor"/>
    </font>
    <font>
      <sz val="10"/>
      <name val="Arial"/>
      <family val="2"/>
    </font>
    <font>
      <b/>
      <sz val="10"/>
      <name val="Arial"/>
      <family val="2"/>
    </font>
    <font>
      <sz val="8"/>
      <name val="Arial"/>
      <family val="2"/>
    </font>
    <font>
      <b/>
      <sz val="14"/>
      <name val="Arial"/>
      <family val="2"/>
    </font>
  </fonts>
  <fills count="6">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34998626667073579"/>
        <bgColor indexed="64"/>
      </patternFill>
    </fill>
  </fills>
  <borders count="25">
    <border>
      <left/>
      <right/>
      <top/>
      <bottom/>
      <diagonal/>
    </border>
    <border>
      <left/>
      <right/>
      <top/>
      <bottom style="thin">
        <color theme="0"/>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cellStyleXfs>
  <cellXfs count="62">
    <xf numFmtId="0" fontId="0" fillId="0" borderId="0" xfId="0"/>
    <xf numFmtId="0" fontId="2" fillId="0" borderId="0" xfId="3" applyProtection="1">
      <protection locked="0"/>
    </xf>
    <xf numFmtId="0" fontId="3" fillId="0" borderId="0" xfId="3" applyFont="1" applyProtection="1">
      <protection locked="0"/>
    </xf>
    <xf numFmtId="0" fontId="4" fillId="0" borderId="0" xfId="0" applyFont="1" applyAlignment="1">
      <alignment horizontal="right" vertical="top"/>
    </xf>
    <xf numFmtId="0" fontId="4" fillId="2" borderId="1" xfId="3" applyFont="1" applyFill="1" applyBorder="1" applyAlignment="1" applyProtection="1">
      <alignment horizontal="right" vertical="top"/>
      <protection locked="0"/>
    </xf>
    <xf numFmtId="0" fontId="4" fillId="2" borderId="0" xfId="3" applyFont="1" applyFill="1" applyAlignment="1" applyProtection="1">
      <alignment horizontal="right" vertical="top"/>
      <protection locked="0"/>
    </xf>
    <xf numFmtId="0" fontId="4" fillId="0" borderId="0" xfId="3" applyFont="1" applyAlignment="1" applyProtection="1">
      <alignment horizontal="right" vertical="top"/>
      <protection locked="0"/>
    </xf>
    <xf numFmtId="0" fontId="2" fillId="0" borderId="0" xfId="3" applyAlignment="1" applyProtection="1">
      <alignment horizontal="left" vertical="center" wrapText="1"/>
      <protection locked="0"/>
    </xf>
    <xf numFmtId="0" fontId="2" fillId="0" borderId="0" xfId="3" applyAlignment="1" applyProtection="1">
      <alignment horizontal="left" vertical="top" wrapText="1"/>
      <protection locked="0"/>
    </xf>
    <xf numFmtId="0" fontId="2" fillId="0" borderId="0" xfId="3" applyAlignment="1" applyProtection="1">
      <alignment vertical="top" wrapText="1"/>
      <protection locked="0"/>
    </xf>
    <xf numFmtId="0" fontId="3" fillId="0" borderId="0" xfId="3" applyFont="1" applyAlignment="1" applyProtection="1">
      <alignment horizontal="center"/>
      <protection locked="0"/>
    </xf>
    <xf numFmtId="0" fontId="3" fillId="0" borderId="3" xfId="3" applyFont="1" applyBorder="1" applyAlignment="1" applyProtection="1">
      <alignment horizontal="center"/>
      <protection locked="0"/>
    </xf>
    <xf numFmtId="0" fontId="3" fillId="3" borderId="5" xfId="3" applyFont="1" applyFill="1" applyBorder="1" applyAlignment="1">
      <alignment horizontal="center"/>
    </xf>
    <xf numFmtId="0" fontId="3" fillId="3" borderId="7" xfId="3" applyFont="1" applyFill="1" applyBorder="1" applyAlignment="1" applyProtection="1">
      <alignment horizontal="center"/>
      <protection locked="0"/>
    </xf>
    <xf numFmtId="0" fontId="2" fillId="2" borderId="8" xfId="3" applyFill="1" applyBorder="1" applyAlignment="1" applyProtection="1">
      <alignment horizontal="left" wrapText="1"/>
      <protection locked="0"/>
    </xf>
    <xf numFmtId="0" fontId="3" fillId="0" borderId="10" xfId="3" applyFont="1" applyBorder="1" applyAlignment="1" applyProtection="1">
      <alignment vertical="top"/>
      <protection locked="0"/>
    </xf>
    <xf numFmtId="0" fontId="3" fillId="0" borderId="0" xfId="3" applyFont="1" applyAlignment="1" applyProtection="1">
      <alignment vertical="top"/>
      <protection locked="0"/>
    </xf>
    <xf numFmtId="164" fontId="1" fillId="0" borderId="0" xfId="1" applyNumberFormat="1" applyBorder="1" applyProtection="1">
      <protection locked="0"/>
    </xf>
    <xf numFmtId="164" fontId="1" fillId="0" borderId="0" xfId="1" applyNumberFormat="1" applyFill="1" applyBorder="1" applyProtection="1">
      <protection locked="0"/>
    </xf>
    <xf numFmtId="164" fontId="1" fillId="0" borderId="0" xfId="1" applyNumberFormat="1" applyFill="1" applyBorder="1" applyAlignment="1" applyProtection="1">
      <protection locked="0"/>
    </xf>
    <xf numFmtId="0" fontId="3" fillId="0" borderId="2" xfId="3" applyFont="1" applyBorder="1" applyAlignment="1" applyProtection="1">
      <alignment horizontal="center"/>
      <protection locked="0"/>
    </xf>
    <xf numFmtId="0" fontId="3" fillId="0" borderId="12" xfId="3" applyFont="1" applyBorder="1" applyAlignment="1" applyProtection="1">
      <alignment horizontal="center"/>
      <protection locked="0"/>
    </xf>
    <xf numFmtId="0" fontId="3" fillId="0" borderId="13" xfId="3" applyFont="1" applyBorder="1" applyAlignment="1" applyProtection="1">
      <alignment horizontal="center"/>
      <protection locked="0"/>
    </xf>
    <xf numFmtId="0" fontId="3" fillId="0" borderId="14" xfId="3" applyFont="1" applyBorder="1" applyAlignment="1" applyProtection="1">
      <alignment horizontal="center"/>
      <protection locked="0"/>
    </xf>
    <xf numFmtId="0" fontId="3" fillId="3" borderId="6" xfId="3" applyFont="1" applyFill="1" applyBorder="1" applyAlignment="1" applyProtection="1">
      <alignment horizontal="center"/>
      <protection locked="0"/>
    </xf>
    <xf numFmtId="0" fontId="3" fillId="3" borderId="15" xfId="3" applyFont="1" applyFill="1" applyBorder="1" applyAlignment="1" applyProtection="1">
      <alignment horizontal="center"/>
      <protection locked="0"/>
    </xf>
    <xf numFmtId="0" fontId="3" fillId="3" borderId="16" xfId="3" applyFont="1" applyFill="1" applyBorder="1" applyAlignment="1" applyProtection="1">
      <alignment horizontal="center"/>
      <protection locked="0"/>
    </xf>
    <xf numFmtId="0" fontId="3" fillId="0" borderId="15" xfId="3" applyFont="1" applyBorder="1" applyAlignment="1" applyProtection="1">
      <alignment horizontal="center"/>
      <protection locked="0"/>
    </xf>
    <xf numFmtId="164" fontId="2" fillId="2" borderId="6" xfId="1" applyNumberFormat="1" applyFont="1" applyFill="1" applyBorder="1" applyAlignment="1" applyProtection="1">
      <alignment horizontal="center"/>
      <protection locked="0"/>
    </xf>
    <xf numFmtId="164" fontId="1" fillId="4" borderId="17" xfId="1" applyNumberFormat="1" applyFill="1" applyBorder="1" applyProtection="1">
      <protection locked="0"/>
    </xf>
    <xf numFmtId="164" fontId="1" fillId="2" borderId="17" xfId="1" applyNumberFormat="1" applyFill="1" applyBorder="1" applyAlignment="1" applyProtection="1">
      <alignment horizontal="left" vertical="top" wrapText="1"/>
      <protection locked="0"/>
    </xf>
    <xf numFmtId="0" fontId="3" fillId="0" borderId="18" xfId="3" applyFont="1" applyBorder="1" applyAlignment="1" applyProtection="1">
      <alignment vertical="top"/>
      <protection locked="0"/>
    </xf>
    <xf numFmtId="164" fontId="1" fillId="0" borderId="19" xfId="1" applyNumberFormat="1" applyBorder="1" applyProtection="1">
      <protection locked="0"/>
    </xf>
    <xf numFmtId="164" fontId="1" fillId="5" borderId="20" xfId="1" applyNumberFormat="1" applyFill="1" applyBorder="1" applyProtection="1">
      <protection locked="0"/>
    </xf>
    <xf numFmtId="164" fontId="1" fillId="5" borderId="18" xfId="1" applyNumberFormat="1" applyFill="1" applyBorder="1" applyProtection="1">
      <protection locked="0"/>
    </xf>
    <xf numFmtId="0" fontId="3" fillId="0" borderId="21" xfId="3" applyFont="1" applyBorder="1" applyAlignment="1" applyProtection="1">
      <alignment vertical="top"/>
      <protection locked="0"/>
    </xf>
    <xf numFmtId="9" fontId="1" fillId="0" borderId="22" xfId="2" applyBorder="1" applyAlignment="1" applyProtection="1">
      <alignment horizontal="right"/>
      <protection locked="0"/>
    </xf>
    <xf numFmtId="164" fontId="1" fillId="0" borderId="21" xfId="1" applyNumberFormat="1" applyBorder="1" applyProtection="1">
      <protection locked="0"/>
    </xf>
    <xf numFmtId="164" fontId="1" fillId="2" borderId="21" xfId="1" applyNumberFormat="1" applyFill="1" applyBorder="1" applyAlignment="1" applyProtection="1">
      <alignment horizontal="left" vertical="top" wrapText="1"/>
      <protection locked="0"/>
    </xf>
    <xf numFmtId="0" fontId="2" fillId="2" borderId="23" xfId="3" applyFill="1" applyBorder="1" applyAlignment="1" applyProtection="1">
      <alignment horizontal="left" wrapText="1"/>
      <protection locked="0"/>
    </xf>
    <xf numFmtId="0" fontId="2" fillId="2" borderId="17" xfId="3" applyFill="1" applyBorder="1" applyAlignment="1" applyProtection="1">
      <alignment horizontal="left" wrapText="1"/>
      <protection locked="0"/>
    </xf>
    <xf numFmtId="0" fontId="3" fillId="3" borderId="24" xfId="3" applyFont="1" applyFill="1" applyBorder="1" applyAlignment="1">
      <alignment horizontal="center"/>
    </xf>
    <xf numFmtId="0" fontId="3" fillId="3" borderId="14" xfId="3" applyFont="1" applyFill="1" applyBorder="1" applyAlignment="1">
      <alignment horizontal="center"/>
    </xf>
    <xf numFmtId="164" fontId="2" fillId="2" borderId="15" xfId="1" applyNumberFormat="1" applyFont="1" applyFill="1" applyBorder="1" applyAlignment="1" applyProtection="1">
      <alignment horizontal="center"/>
      <protection locked="0"/>
    </xf>
    <xf numFmtId="164" fontId="1" fillId="0" borderId="20" xfId="1" applyNumberFormat="1" applyBorder="1" applyProtection="1">
      <protection locked="0"/>
    </xf>
    <xf numFmtId="9" fontId="1" fillId="0" borderId="0" xfId="2" applyBorder="1" applyAlignment="1" applyProtection="1">
      <alignment horizontal="right"/>
      <protection locked="0"/>
    </xf>
    <xf numFmtId="164" fontId="0" fillId="0" borderId="0" xfId="0" applyNumberFormat="1"/>
    <xf numFmtId="164" fontId="1" fillId="2" borderId="9" xfId="1" applyNumberFormat="1" applyFill="1" applyBorder="1" applyAlignment="1" applyProtection="1">
      <alignment horizontal="right"/>
      <protection locked="0"/>
    </xf>
    <xf numFmtId="164" fontId="2" fillId="2" borderId="9" xfId="1" applyNumberFormat="1" applyFont="1" applyFill="1" applyBorder="1" applyAlignment="1" applyProtection="1">
      <alignment horizontal="right"/>
      <protection locked="0"/>
    </xf>
    <xf numFmtId="164" fontId="1" fillId="0" borderId="11" xfId="1" applyNumberFormat="1" applyBorder="1" applyAlignment="1" applyProtection="1">
      <alignment horizontal="right"/>
      <protection locked="0"/>
    </xf>
    <xf numFmtId="0" fontId="3" fillId="0" borderId="12" xfId="3" applyFont="1" applyBorder="1" applyAlignment="1" applyProtection="1">
      <alignment vertical="center" wrapText="1"/>
      <protection locked="0"/>
    </xf>
    <xf numFmtId="0" fontId="3" fillId="0" borderId="14" xfId="3" applyFont="1" applyBorder="1" applyAlignment="1" applyProtection="1">
      <alignment vertical="center" wrapText="1"/>
      <protection locked="0"/>
    </xf>
    <xf numFmtId="0" fontId="3" fillId="0" borderId="15" xfId="3" applyFont="1" applyBorder="1" applyAlignment="1" applyProtection="1">
      <alignment vertical="center" wrapText="1"/>
      <protection locked="0"/>
    </xf>
    <xf numFmtId="164" fontId="3" fillId="0" borderId="12" xfId="1" applyNumberFormat="1" applyFont="1" applyBorder="1" applyAlignment="1" applyProtection="1">
      <alignment horizontal="center" wrapText="1"/>
      <protection locked="0"/>
    </xf>
    <xf numFmtId="164" fontId="3" fillId="0" borderId="14" xfId="1" applyNumberFormat="1" applyFont="1" applyBorder="1" applyAlignment="1" applyProtection="1">
      <alignment horizontal="center" wrapText="1"/>
      <protection locked="0"/>
    </xf>
    <xf numFmtId="164" fontId="3" fillId="0" borderId="15" xfId="1" applyNumberFormat="1" applyFont="1" applyBorder="1" applyAlignment="1" applyProtection="1">
      <alignment horizontal="center" wrapText="1"/>
      <protection locked="0"/>
    </xf>
    <xf numFmtId="0" fontId="5" fillId="0" borderId="0" xfId="3" applyFont="1" applyAlignment="1" applyProtection="1">
      <alignment horizontal="center" vertical="center"/>
      <protection locked="0"/>
    </xf>
    <xf numFmtId="0" fontId="2" fillId="0" borderId="0" xfId="3" applyAlignment="1" applyProtection="1">
      <alignment horizontal="left" vertical="center" wrapText="1"/>
      <protection locked="0"/>
    </xf>
    <xf numFmtId="0" fontId="2" fillId="0" borderId="0" xfId="3" applyAlignment="1" applyProtection="1">
      <alignment horizontal="left" vertical="top" wrapText="1"/>
      <protection locked="0"/>
    </xf>
    <xf numFmtId="0" fontId="3" fillId="0" borderId="2" xfId="3" applyFont="1" applyBorder="1" applyAlignment="1" applyProtection="1">
      <alignment vertical="center" wrapText="1"/>
      <protection locked="0"/>
    </xf>
    <xf numFmtId="0" fontId="3" fillId="0" borderId="4" xfId="3" applyFont="1" applyBorder="1" applyAlignment="1" applyProtection="1">
      <alignment vertical="center" wrapText="1"/>
      <protection locked="0"/>
    </xf>
    <xf numFmtId="0" fontId="3" fillId="0" borderId="6" xfId="3" applyFont="1" applyBorder="1" applyAlignment="1" applyProtection="1">
      <alignment vertical="center" wrapText="1"/>
      <protection locked="0"/>
    </xf>
  </cellXfs>
  <cellStyles count="4">
    <cellStyle name="Currency" xfId="1" builtinId="4"/>
    <cellStyle name="Normal" xfId="0" builtinId="0"/>
    <cellStyle name="Normal 2" xfId="3" xr:uid="{121C40DB-BF3E-4D9D-963B-2B5149DEBD8F}"/>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E3596-0814-40A7-BC2B-E90E6E37D350}">
  <dimension ref="A1:R39"/>
  <sheetViews>
    <sheetView tabSelected="1" zoomScaleNormal="100" workbookViewId="0">
      <selection activeCell="M7" sqref="M7"/>
    </sheetView>
  </sheetViews>
  <sheetFormatPr defaultRowHeight="14.4" x14ac:dyDescent="0.3"/>
  <cols>
    <col min="1" max="1" width="31.44140625" customWidth="1"/>
    <col min="2" max="9" width="14.33203125" bestFit="1" customWidth="1"/>
    <col min="10" max="10" width="14.33203125" customWidth="1"/>
    <col min="11" max="16" width="13.6640625" bestFit="1" customWidth="1"/>
    <col min="17" max="17" width="12.33203125" customWidth="1"/>
  </cols>
  <sheetData>
    <row r="1" spans="1:18" x14ac:dyDescent="0.3">
      <c r="A1" s="1"/>
      <c r="B1" s="1"/>
      <c r="C1" s="1"/>
      <c r="D1" s="1"/>
      <c r="E1" s="1"/>
      <c r="F1" s="1"/>
      <c r="G1" s="1"/>
      <c r="H1" s="1"/>
      <c r="I1" s="1"/>
      <c r="J1" s="1"/>
      <c r="K1" s="2" t="s">
        <v>0</v>
      </c>
      <c r="L1" s="3">
        <v>0</v>
      </c>
      <c r="M1" s="3"/>
      <c r="N1" s="3"/>
      <c r="O1" s="3"/>
      <c r="P1" s="3"/>
      <c r="Q1" s="1"/>
      <c r="R1" s="1"/>
    </row>
    <row r="2" spans="1:18" x14ac:dyDescent="0.3">
      <c r="A2" s="1"/>
      <c r="B2" s="1"/>
      <c r="C2" s="1"/>
      <c r="D2" s="1"/>
      <c r="E2" s="1"/>
      <c r="F2" s="1"/>
      <c r="G2" s="1"/>
      <c r="H2" s="1"/>
      <c r="I2" s="1"/>
      <c r="J2" s="1"/>
      <c r="K2" s="2" t="s">
        <v>1</v>
      </c>
      <c r="L2" s="4"/>
      <c r="M2" s="5"/>
      <c r="N2" s="5"/>
      <c r="O2" s="5"/>
      <c r="P2" s="5"/>
      <c r="Q2" s="1"/>
      <c r="R2" s="1"/>
    </row>
    <row r="3" spans="1:18" x14ac:dyDescent="0.3">
      <c r="A3" s="1"/>
      <c r="B3" s="1"/>
      <c r="C3" s="1"/>
      <c r="D3" s="1"/>
      <c r="E3" s="1"/>
      <c r="F3" s="1"/>
      <c r="G3" s="1"/>
      <c r="H3" s="1"/>
      <c r="I3" s="1"/>
      <c r="J3" s="1"/>
      <c r="K3" s="2" t="s">
        <v>2</v>
      </c>
      <c r="L3" s="4"/>
      <c r="M3" s="5"/>
      <c r="N3" s="5"/>
      <c r="O3" s="5"/>
      <c r="P3" s="5"/>
      <c r="Q3" s="1"/>
      <c r="R3" s="1"/>
    </row>
    <row r="4" spans="1:18" x14ac:dyDescent="0.3">
      <c r="A4" s="1"/>
      <c r="B4" s="1"/>
      <c r="C4" s="1"/>
      <c r="D4" s="1"/>
      <c r="E4" s="1"/>
      <c r="F4" s="1"/>
      <c r="G4" s="1"/>
      <c r="H4" s="1"/>
      <c r="I4" s="1"/>
      <c r="J4" s="1"/>
      <c r="K4" s="2" t="s">
        <v>3</v>
      </c>
      <c r="L4" s="4"/>
      <c r="M4" s="6"/>
      <c r="N4" s="6"/>
      <c r="O4" s="6"/>
      <c r="P4" s="6"/>
      <c r="Q4" s="1"/>
      <c r="R4" s="1"/>
    </row>
    <row r="5" spans="1:18" x14ac:dyDescent="0.3">
      <c r="A5" s="1"/>
      <c r="B5" s="1"/>
      <c r="C5" s="1"/>
      <c r="D5" s="1"/>
      <c r="E5" s="1"/>
      <c r="F5" s="1"/>
      <c r="G5" s="1"/>
      <c r="H5" s="1"/>
      <c r="I5" s="1"/>
      <c r="J5" s="1"/>
      <c r="K5" s="2" t="s">
        <v>4</v>
      </c>
      <c r="L5" s="5"/>
      <c r="M5" s="6"/>
      <c r="N5" s="6"/>
      <c r="O5" s="6"/>
      <c r="P5" s="6"/>
      <c r="Q5" s="1"/>
      <c r="R5" s="1"/>
    </row>
    <row r="6" spans="1:18" x14ac:dyDescent="0.3">
      <c r="A6" s="1"/>
      <c r="B6" s="1"/>
      <c r="C6" s="1"/>
      <c r="D6" s="1"/>
      <c r="E6" s="1"/>
      <c r="F6" s="1"/>
      <c r="G6" s="1"/>
      <c r="H6" s="1"/>
      <c r="I6" s="1"/>
      <c r="J6" s="1"/>
      <c r="K6" s="2"/>
      <c r="L6" s="6"/>
      <c r="M6" s="6"/>
      <c r="N6" s="6"/>
      <c r="O6" s="6"/>
      <c r="P6" s="6"/>
      <c r="Q6" s="1"/>
      <c r="R6" s="1"/>
    </row>
    <row r="7" spans="1:18" x14ac:dyDescent="0.3">
      <c r="A7" s="1"/>
      <c r="B7" s="1"/>
      <c r="C7" s="1"/>
      <c r="D7" s="1"/>
      <c r="E7" s="1"/>
      <c r="F7" s="1"/>
      <c r="G7" s="1"/>
      <c r="H7" s="1"/>
      <c r="I7" s="1"/>
      <c r="J7" s="1"/>
      <c r="K7" s="2" t="s">
        <v>5</v>
      </c>
      <c r="L7" s="5"/>
      <c r="M7" s="6"/>
      <c r="N7" s="6"/>
      <c r="O7" s="6"/>
      <c r="P7" s="6"/>
      <c r="Q7" s="1"/>
      <c r="R7" s="1"/>
    </row>
    <row r="8" spans="1:18" x14ac:dyDescent="0.3">
      <c r="A8" s="1"/>
      <c r="B8" s="1"/>
      <c r="C8" s="1"/>
      <c r="D8" s="1"/>
      <c r="E8" s="1"/>
      <c r="F8" s="1"/>
      <c r="G8" s="1"/>
      <c r="H8" s="1"/>
      <c r="I8" s="1"/>
      <c r="J8" s="1"/>
      <c r="K8" s="1"/>
      <c r="L8" s="1"/>
      <c r="M8" s="1"/>
      <c r="N8" s="1"/>
      <c r="O8" s="1"/>
      <c r="P8" s="1"/>
      <c r="Q8" s="1"/>
      <c r="R8" s="1"/>
    </row>
    <row r="9" spans="1:18" ht="17.399999999999999" x14ac:dyDescent="0.3">
      <c r="A9" s="56" t="s">
        <v>6</v>
      </c>
      <c r="B9" s="56"/>
      <c r="C9" s="56"/>
      <c r="D9" s="56"/>
      <c r="E9" s="56"/>
      <c r="F9" s="56"/>
      <c r="G9" s="56"/>
      <c r="H9" s="56"/>
      <c r="I9" s="56"/>
      <c r="J9" s="56"/>
      <c r="K9" s="56"/>
      <c r="L9" s="56"/>
      <c r="M9" s="56"/>
      <c r="N9" s="56"/>
      <c r="O9" s="56"/>
      <c r="P9" s="56"/>
      <c r="Q9" s="56"/>
      <c r="R9" s="56"/>
    </row>
    <row r="10" spans="1:18" ht="17.399999999999999" x14ac:dyDescent="0.3">
      <c r="A10" s="56" t="s">
        <v>7</v>
      </c>
      <c r="B10" s="56"/>
      <c r="C10" s="56"/>
      <c r="D10" s="56"/>
      <c r="E10" s="56"/>
      <c r="F10" s="56"/>
      <c r="G10" s="56"/>
      <c r="H10" s="56"/>
      <c r="I10" s="56"/>
      <c r="J10" s="56"/>
      <c r="K10" s="56"/>
      <c r="L10" s="56"/>
      <c r="M10" s="56"/>
      <c r="N10" s="56"/>
      <c r="O10" s="56"/>
      <c r="P10" s="56"/>
      <c r="Q10" s="56"/>
      <c r="R10" s="56"/>
    </row>
    <row r="11" spans="1:18" ht="27" customHeight="1" x14ac:dyDescent="0.3">
      <c r="A11" s="57" t="s">
        <v>8</v>
      </c>
      <c r="B11" s="57"/>
      <c r="C11" s="57"/>
      <c r="D11" s="57"/>
      <c r="E11" s="57"/>
      <c r="F11" s="57"/>
      <c r="G11" s="57"/>
      <c r="H11" s="57"/>
      <c r="I11" s="57"/>
      <c r="J11" s="57"/>
      <c r="K11" s="57"/>
      <c r="L11" s="57"/>
      <c r="M11" s="7"/>
      <c r="N11" s="7"/>
      <c r="O11" s="7"/>
      <c r="P11" s="7"/>
      <c r="Q11" s="1"/>
      <c r="R11" s="1"/>
    </row>
    <row r="12" spans="1:18" x14ac:dyDescent="0.3">
      <c r="A12" s="58" t="s">
        <v>9</v>
      </c>
      <c r="B12" s="58"/>
      <c r="C12" s="58"/>
      <c r="D12" s="58"/>
      <c r="E12" s="58"/>
      <c r="F12" s="58"/>
      <c r="G12" s="58"/>
      <c r="H12" s="58"/>
      <c r="I12" s="58"/>
      <c r="J12" s="58"/>
      <c r="K12" s="58"/>
      <c r="L12" s="58"/>
      <c r="M12" s="8"/>
      <c r="N12" s="8"/>
      <c r="O12" s="8"/>
      <c r="P12" s="8"/>
      <c r="Q12" s="9"/>
      <c r="R12" s="9"/>
    </row>
    <row r="13" spans="1:18" ht="15" thickBot="1" x14ac:dyDescent="0.35">
      <c r="A13" s="1"/>
      <c r="B13" s="1"/>
      <c r="C13" s="1"/>
      <c r="D13" s="1"/>
      <c r="E13" s="1"/>
      <c r="F13" s="1"/>
      <c r="G13" s="1"/>
      <c r="H13" s="10"/>
      <c r="I13" s="10"/>
      <c r="J13" s="10"/>
      <c r="K13" s="10"/>
      <c r="L13" s="10"/>
      <c r="M13" s="10"/>
      <c r="N13" s="10"/>
      <c r="O13" s="10"/>
      <c r="P13" s="10"/>
      <c r="Q13" s="10"/>
      <c r="R13" s="10"/>
    </row>
    <row r="14" spans="1:18" x14ac:dyDescent="0.3">
      <c r="A14" s="59" t="s">
        <v>10</v>
      </c>
      <c r="B14" s="11"/>
      <c r="C14" s="11"/>
      <c r="D14" s="11"/>
      <c r="E14" s="11"/>
      <c r="F14" s="11"/>
      <c r="G14" s="11"/>
      <c r="H14" s="11"/>
      <c r="I14" s="11"/>
      <c r="J14" s="11"/>
      <c r="K14" s="11"/>
      <c r="L14" s="11"/>
      <c r="M14" s="11"/>
      <c r="N14" s="11"/>
      <c r="O14" s="11"/>
      <c r="P14" s="11"/>
      <c r="Q14" s="1"/>
      <c r="R14" s="1"/>
    </row>
    <row r="15" spans="1:18" x14ac:dyDescent="0.3">
      <c r="A15" s="60"/>
      <c r="B15" s="12">
        <f t="shared" ref="B15" si="0">L15-10</f>
        <v>2017</v>
      </c>
      <c r="C15" s="12">
        <f>L15-9</f>
        <v>2018</v>
      </c>
      <c r="D15" s="12">
        <f>L15-8</f>
        <v>2019</v>
      </c>
      <c r="E15" s="12">
        <f>L15-7</f>
        <v>2020</v>
      </c>
      <c r="F15" s="12">
        <f>L15-6</f>
        <v>2021</v>
      </c>
      <c r="G15" s="12">
        <f>L15-5</f>
        <v>2022</v>
      </c>
      <c r="H15" s="12">
        <f t="shared" ref="H15" si="1">L15-4</f>
        <v>2023</v>
      </c>
      <c r="I15" s="12">
        <f>L15-3</f>
        <v>2024</v>
      </c>
      <c r="J15" s="12">
        <f>M15-3</f>
        <v>2025</v>
      </c>
      <c r="K15" s="12">
        <f>L15-1</f>
        <v>2026</v>
      </c>
      <c r="L15" s="12">
        <v>2027</v>
      </c>
      <c r="M15" s="12">
        <f>+L15+1</f>
        <v>2028</v>
      </c>
      <c r="N15" s="12">
        <f>+M15+1</f>
        <v>2029</v>
      </c>
      <c r="O15" s="12">
        <f>+N15+1</f>
        <v>2030</v>
      </c>
      <c r="P15" s="12">
        <f>+O15+1</f>
        <v>2031</v>
      </c>
      <c r="Q15" s="1"/>
      <c r="R15" s="1"/>
    </row>
    <row r="16" spans="1:18" x14ac:dyDescent="0.3">
      <c r="A16" s="61"/>
      <c r="B16" s="13" t="s">
        <v>11</v>
      </c>
      <c r="C16" s="13" t="s">
        <v>11</v>
      </c>
      <c r="D16" s="13" t="s">
        <v>11</v>
      </c>
      <c r="E16" s="13" t="s">
        <v>11</v>
      </c>
      <c r="F16" s="13" t="s">
        <v>11</v>
      </c>
      <c r="G16" s="13" t="s">
        <v>11</v>
      </c>
      <c r="H16" s="13" t="s">
        <v>11</v>
      </c>
      <c r="I16" s="13" t="s">
        <v>11</v>
      </c>
      <c r="J16" s="13" t="s">
        <v>11</v>
      </c>
      <c r="K16" s="13" t="s">
        <v>12</v>
      </c>
      <c r="L16" s="13" t="s">
        <v>13</v>
      </c>
      <c r="M16" s="13" t="s">
        <v>14</v>
      </c>
      <c r="N16" s="13" t="s">
        <v>14</v>
      </c>
      <c r="O16" s="13" t="s">
        <v>14</v>
      </c>
      <c r="P16" s="13" t="s">
        <v>14</v>
      </c>
      <c r="Q16" s="1"/>
      <c r="R16" s="1"/>
    </row>
    <row r="17" spans="1:18" x14ac:dyDescent="0.3">
      <c r="A17" s="14" t="s">
        <v>15</v>
      </c>
      <c r="B17" s="47">
        <v>14863904.403131459</v>
      </c>
      <c r="C17" s="47">
        <v>17066310.800698325</v>
      </c>
      <c r="D17" s="47">
        <v>18666539</v>
      </c>
      <c r="E17" s="47">
        <v>16743952.00248218</v>
      </c>
      <c r="F17" s="47">
        <v>15672728.957926948</v>
      </c>
      <c r="G17" s="47">
        <v>17674709.474939276</v>
      </c>
      <c r="H17" s="47">
        <v>18048636.269956429</v>
      </c>
      <c r="I17" s="47">
        <v>18933973.240000013</v>
      </c>
      <c r="J17" s="47">
        <v>21950612.939999998</v>
      </c>
      <c r="K17" s="47">
        <v>27090992.721854225</v>
      </c>
      <c r="L17" s="47">
        <v>30636205.562419362</v>
      </c>
      <c r="M17" s="47">
        <v>34400668.087478608</v>
      </c>
      <c r="N17" s="47">
        <v>36731861.132537991</v>
      </c>
      <c r="O17" s="47">
        <v>38433837.3291035</v>
      </c>
      <c r="P17" s="47">
        <v>40018687.217784256</v>
      </c>
      <c r="Q17" s="1"/>
      <c r="R17" s="1"/>
    </row>
    <row r="18" spans="1:18" x14ac:dyDescent="0.3">
      <c r="A18" s="14" t="s">
        <v>16</v>
      </c>
      <c r="B18" s="47">
        <v>59294514.696642399</v>
      </c>
      <c r="C18" s="47">
        <v>60655100.210169733</v>
      </c>
      <c r="D18" s="47">
        <v>71177466</v>
      </c>
      <c r="E18" s="47">
        <v>72217051.245797962</v>
      </c>
      <c r="F18" s="47">
        <v>72679383.658674777</v>
      </c>
      <c r="G18" s="47">
        <v>75345255.325956762</v>
      </c>
      <c r="H18" s="47">
        <v>80216985.526272774</v>
      </c>
      <c r="I18" s="47">
        <v>80958040.242091984</v>
      </c>
      <c r="J18" s="47">
        <v>85693315.819154799</v>
      </c>
      <c r="K18" s="47">
        <v>80986355.788117081</v>
      </c>
      <c r="L18" s="47">
        <v>93751289.03907828</v>
      </c>
      <c r="M18" s="47">
        <v>98548665.7326186</v>
      </c>
      <c r="N18" s="47">
        <v>104966573.16817522</v>
      </c>
      <c r="O18" s="47">
        <v>108181178.1055654</v>
      </c>
      <c r="P18" s="47">
        <v>111250750.51612073</v>
      </c>
      <c r="Q18" s="1"/>
      <c r="R18" s="1"/>
    </row>
    <row r="19" spans="1:18" x14ac:dyDescent="0.3">
      <c r="A19" s="14" t="s">
        <v>17</v>
      </c>
      <c r="B19" s="47">
        <v>36763739.230041265</v>
      </c>
      <c r="C19" s="47">
        <v>39444046.221483089</v>
      </c>
      <c r="D19" s="47">
        <v>48242444</v>
      </c>
      <c r="E19" s="47">
        <v>62704317.704122037</v>
      </c>
      <c r="F19" s="47">
        <v>55917411.768322304</v>
      </c>
      <c r="G19" s="47">
        <v>50505955.2758388</v>
      </c>
      <c r="H19" s="47">
        <v>47492216.319871709</v>
      </c>
      <c r="I19" s="47">
        <v>50367515.131374657</v>
      </c>
      <c r="J19" s="47">
        <v>54847957.288891643</v>
      </c>
      <c r="K19" s="47">
        <v>59909719.22676377</v>
      </c>
      <c r="L19" s="47">
        <v>60327967.572075702</v>
      </c>
      <c r="M19" s="47">
        <v>63151174.77266489</v>
      </c>
      <c r="N19" s="47">
        <v>64900176.307489388</v>
      </c>
      <c r="O19" s="47">
        <v>67608999.592841253</v>
      </c>
      <c r="P19" s="47">
        <v>69868006.592014372</v>
      </c>
      <c r="Q19" s="1"/>
      <c r="R19" s="1"/>
    </row>
    <row r="20" spans="1:18" x14ac:dyDescent="0.3">
      <c r="A20" s="14" t="s">
        <v>18</v>
      </c>
      <c r="B20" s="47">
        <v>27103725.195085887</v>
      </c>
      <c r="C20" s="47">
        <v>29766800.180259358</v>
      </c>
      <c r="D20" s="47">
        <v>35332403</v>
      </c>
      <c r="E20" s="47">
        <v>34666899.822340384</v>
      </c>
      <c r="F20" s="47">
        <v>34559472.317411192</v>
      </c>
      <c r="G20" s="47">
        <v>37309352.820952177</v>
      </c>
      <c r="H20" s="47">
        <v>40616556.237691507</v>
      </c>
      <c r="I20" s="47">
        <v>43724538.729999982</v>
      </c>
      <c r="J20" s="47">
        <v>45686555.100000016</v>
      </c>
      <c r="K20" s="47">
        <v>52401625.401617639</v>
      </c>
      <c r="L20" s="47">
        <v>58343035.880907677</v>
      </c>
      <c r="M20" s="47">
        <v>60206470.153842129</v>
      </c>
      <c r="N20" s="47">
        <v>64354704.279526599</v>
      </c>
      <c r="O20" s="47">
        <v>68833895.850563049</v>
      </c>
      <c r="P20" s="47">
        <v>70906730.263686389</v>
      </c>
      <c r="Q20" s="1"/>
      <c r="R20" s="1"/>
    </row>
    <row r="21" spans="1:18" x14ac:dyDescent="0.3">
      <c r="A21" s="14" t="s">
        <v>19</v>
      </c>
      <c r="B21" s="47">
        <v>61706400.292760178</v>
      </c>
      <c r="C21" s="47">
        <v>71755921.187854901</v>
      </c>
      <c r="D21" s="47">
        <v>77156806</v>
      </c>
      <c r="E21" s="47">
        <v>86743574.409819409</v>
      </c>
      <c r="F21" s="47">
        <v>89365792.962483019</v>
      </c>
      <c r="G21" s="47">
        <v>100158589.39026754</v>
      </c>
      <c r="H21" s="47">
        <v>94283434.49222751</v>
      </c>
      <c r="I21" s="47">
        <v>93072146.468647122</v>
      </c>
      <c r="J21" s="47">
        <v>100801692.46705861</v>
      </c>
      <c r="K21" s="47">
        <v>92975666.89593412</v>
      </c>
      <c r="L21" s="47">
        <v>98336092.096139193</v>
      </c>
      <c r="M21" s="47">
        <v>102768804.51721969</v>
      </c>
      <c r="N21" s="47">
        <v>106919268.76052265</v>
      </c>
      <c r="O21" s="47">
        <v>109948788.79603976</v>
      </c>
      <c r="P21" s="47">
        <v>112859448.82400647</v>
      </c>
      <c r="Q21" s="1"/>
      <c r="R21" s="1"/>
    </row>
    <row r="22" spans="1:18" x14ac:dyDescent="0.3">
      <c r="A22" s="14" t="s">
        <v>20</v>
      </c>
      <c r="B22" s="48">
        <v>39759104.732080974</v>
      </c>
      <c r="C22" s="48">
        <v>39734179.638701737</v>
      </c>
      <c r="D22" s="48">
        <v>43743354</v>
      </c>
      <c r="E22" s="48">
        <v>46979709.388462737</v>
      </c>
      <c r="F22" s="48">
        <v>48039795.736624949</v>
      </c>
      <c r="G22" s="48">
        <v>50246242.683561504</v>
      </c>
      <c r="H22" s="48">
        <v>50607128.442229129</v>
      </c>
      <c r="I22" s="48">
        <v>50810977.303457588</v>
      </c>
      <c r="J22" s="48">
        <v>55619274.02345755</v>
      </c>
      <c r="K22" s="48">
        <v>60672855.302315034</v>
      </c>
      <c r="L22" s="48">
        <v>75541932.585067287</v>
      </c>
      <c r="M22" s="48">
        <v>79575975.289884806</v>
      </c>
      <c r="N22" s="48">
        <v>82553262.103518784</v>
      </c>
      <c r="O22" s="48">
        <v>84579177.510829866</v>
      </c>
      <c r="P22" s="48">
        <v>87051239.205609515</v>
      </c>
      <c r="Q22" s="1"/>
      <c r="R22" s="1"/>
    </row>
    <row r="23" spans="1:18" ht="15" thickBot="1" x14ac:dyDescent="0.35">
      <c r="A23" s="39" t="s">
        <v>21</v>
      </c>
      <c r="B23" s="47">
        <v>4013750.31</v>
      </c>
      <c r="C23" s="47">
        <v>4621287.4799999995</v>
      </c>
      <c r="D23" s="47">
        <v>4963381</v>
      </c>
      <c r="E23" s="47">
        <v>4878083.8500000015</v>
      </c>
      <c r="F23" s="47">
        <v>4165675.0899999989</v>
      </c>
      <c r="G23" s="47">
        <v>4174401.6500000004</v>
      </c>
      <c r="H23" s="47">
        <v>4643572.03</v>
      </c>
      <c r="I23" s="47">
        <v>5081150.709999999</v>
      </c>
      <c r="J23" s="47">
        <v>5282349.8199999994</v>
      </c>
      <c r="K23" s="47">
        <v>6055762.2460000003</v>
      </c>
      <c r="L23" s="47">
        <v>6940137.5709200017</v>
      </c>
      <c r="M23" s="47">
        <v>7796639.2423384022</v>
      </c>
      <c r="N23" s="47">
        <v>8625907.327185167</v>
      </c>
      <c r="O23" s="47">
        <v>8807725.5537288748</v>
      </c>
      <c r="P23" s="47">
        <v>8982169.7848034482</v>
      </c>
      <c r="Q23" s="1"/>
      <c r="R23" s="1"/>
    </row>
    <row r="24" spans="1:18" ht="15.6" thickTop="1" thickBot="1" x14ac:dyDescent="0.35">
      <c r="A24" s="15" t="s">
        <v>22</v>
      </c>
      <c r="B24" s="49">
        <f>SUM(B17:B23)</f>
        <v>243505138.85974213</v>
      </c>
      <c r="C24" s="49">
        <f t="shared" ref="C24:P24" si="2">SUM(C17:C23)</f>
        <v>263043645.71916714</v>
      </c>
      <c r="D24" s="49">
        <f t="shared" si="2"/>
        <v>299282393</v>
      </c>
      <c r="E24" s="49">
        <f t="shared" si="2"/>
        <v>324933588.42302471</v>
      </c>
      <c r="F24" s="49">
        <f t="shared" si="2"/>
        <v>320400260.49144316</v>
      </c>
      <c r="G24" s="49">
        <f t="shared" si="2"/>
        <v>335414506.62151605</v>
      </c>
      <c r="H24" s="49">
        <f t="shared" si="2"/>
        <v>335908529.31824905</v>
      </c>
      <c r="I24" s="49">
        <f t="shared" si="2"/>
        <v>342948341.82557136</v>
      </c>
      <c r="J24" s="49">
        <f t="shared" si="2"/>
        <v>369881757.45856261</v>
      </c>
      <c r="K24" s="49">
        <f t="shared" si="2"/>
        <v>380092977.5826019</v>
      </c>
      <c r="L24" s="49">
        <f t="shared" si="2"/>
        <v>423876660.30660748</v>
      </c>
      <c r="M24" s="49">
        <f t="shared" si="2"/>
        <v>446448397.79604715</v>
      </c>
      <c r="N24" s="49">
        <f t="shared" si="2"/>
        <v>469051753.07895583</v>
      </c>
      <c r="O24" s="49">
        <f t="shared" si="2"/>
        <v>486393602.73867172</v>
      </c>
      <c r="P24" s="49">
        <f t="shared" si="2"/>
        <v>500937032.4040252</v>
      </c>
      <c r="Q24" s="1"/>
      <c r="R24" s="1"/>
    </row>
    <row r="25" spans="1:18" x14ac:dyDescent="0.3">
      <c r="A25" s="16"/>
      <c r="B25" s="17"/>
      <c r="C25" s="17"/>
      <c r="D25" s="17"/>
      <c r="E25" s="17"/>
      <c r="F25" s="17"/>
      <c r="G25" s="17"/>
      <c r="H25" s="17"/>
      <c r="I25" s="17"/>
      <c r="J25" s="17"/>
      <c r="K25" s="17"/>
      <c r="L25" s="17"/>
      <c r="M25" s="17"/>
      <c r="N25" s="17"/>
      <c r="O25" s="17"/>
      <c r="P25" s="17"/>
      <c r="Q25" s="1"/>
      <c r="R25" s="1"/>
    </row>
    <row r="26" spans="1:18" x14ac:dyDescent="0.3">
      <c r="A26" s="58" t="s">
        <v>23</v>
      </c>
      <c r="B26" s="58"/>
      <c r="C26" s="58"/>
      <c r="D26" s="58"/>
      <c r="E26" s="58"/>
      <c r="F26" s="58"/>
      <c r="G26" s="58"/>
      <c r="H26" s="58"/>
      <c r="I26" s="58"/>
      <c r="J26" s="58"/>
      <c r="K26" s="58"/>
      <c r="L26" s="58"/>
      <c r="M26" s="8"/>
      <c r="N26" s="8"/>
      <c r="O26" s="8"/>
      <c r="P26" s="8"/>
      <c r="Q26" s="18"/>
      <c r="R26" s="19"/>
    </row>
    <row r="27" spans="1:18" ht="15" thickBot="1" x14ac:dyDescent="0.35">
      <c r="A27" s="16"/>
      <c r="B27" s="16"/>
      <c r="C27" s="16"/>
      <c r="D27" s="16"/>
      <c r="E27" s="16"/>
      <c r="F27" s="16"/>
      <c r="G27" s="16"/>
      <c r="H27" s="18"/>
      <c r="I27" s="18"/>
      <c r="J27" s="18"/>
      <c r="K27" s="18"/>
      <c r="L27" s="18"/>
      <c r="M27" s="18"/>
      <c r="N27" s="18"/>
      <c r="O27" s="18"/>
      <c r="P27" s="18"/>
      <c r="Q27" s="18"/>
      <c r="R27" s="19"/>
    </row>
    <row r="28" spans="1:18" x14ac:dyDescent="0.3">
      <c r="A28" s="50" t="s">
        <v>24</v>
      </c>
      <c r="B28" s="20"/>
      <c r="C28" s="20"/>
      <c r="D28" s="20"/>
      <c r="E28" s="20"/>
      <c r="F28" s="20"/>
      <c r="G28" s="20"/>
      <c r="H28" s="20"/>
      <c r="I28" s="21"/>
      <c r="J28" s="22"/>
      <c r="K28" s="21"/>
      <c r="L28" s="22"/>
      <c r="M28" s="21"/>
      <c r="N28" s="11"/>
      <c r="O28" s="11"/>
      <c r="P28" s="11"/>
      <c r="Q28" s="21" t="s">
        <v>25</v>
      </c>
      <c r="R28" s="53" t="s">
        <v>26</v>
      </c>
    </row>
    <row r="29" spans="1:18" x14ac:dyDescent="0.3">
      <c r="A29" s="51"/>
      <c r="B29" s="12">
        <f t="shared" ref="B29:L29" si="3">B15</f>
        <v>2017</v>
      </c>
      <c r="C29" s="12">
        <f t="shared" si="3"/>
        <v>2018</v>
      </c>
      <c r="D29" s="12">
        <f t="shared" si="3"/>
        <v>2019</v>
      </c>
      <c r="E29" s="12">
        <f t="shared" si="3"/>
        <v>2020</v>
      </c>
      <c r="F29" s="12">
        <f t="shared" si="3"/>
        <v>2021</v>
      </c>
      <c r="G29" s="12">
        <f t="shared" si="3"/>
        <v>2022</v>
      </c>
      <c r="H29" s="12">
        <f t="shared" si="3"/>
        <v>2023</v>
      </c>
      <c r="I29" s="12">
        <f t="shared" si="3"/>
        <v>2024</v>
      </c>
      <c r="J29" s="12">
        <f t="shared" ref="J29" si="4">J15</f>
        <v>2025</v>
      </c>
      <c r="K29" s="12">
        <f t="shared" si="3"/>
        <v>2026</v>
      </c>
      <c r="L29" s="41">
        <f t="shared" si="3"/>
        <v>2027</v>
      </c>
      <c r="M29" s="42">
        <f>+L29+1</f>
        <v>2028</v>
      </c>
      <c r="N29" s="12">
        <f>+M29+1</f>
        <v>2029</v>
      </c>
      <c r="O29" s="12">
        <f>+N29+1</f>
        <v>2030</v>
      </c>
      <c r="P29" s="12">
        <f>+O29+1</f>
        <v>2031</v>
      </c>
      <c r="Q29" s="23" t="s">
        <v>27</v>
      </c>
      <c r="R29" s="54"/>
    </row>
    <row r="30" spans="1:18" x14ac:dyDescent="0.3">
      <c r="A30" s="52"/>
      <c r="B30" s="24" t="s">
        <v>11</v>
      </c>
      <c r="C30" s="24" t="s">
        <v>11</v>
      </c>
      <c r="D30" s="24" t="s">
        <v>11</v>
      </c>
      <c r="E30" s="24" t="s">
        <v>11</v>
      </c>
      <c r="F30" s="24" t="s">
        <v>11</v>
      </c>
      <c r="G30" s="24" t="s">
        <v>11</v>
      </c>
      <c r="H30" s="24" t="s">
        <v>11</v>
      </c>
      <c r="I30" s="24" t="s">
        <v>11</v>
      </c>
      <c r="J30" s="24" t="s">
        <v>11</v>
      </c>
      <c r="K30" s="25" t="s">
        <v>12</v>
      </c>
      <c r="L30" s="26" t="s">
        <v>13</v>
      </c>
      <c r="M30" s="25" t="s">
        <v>14</v>
      </c>
      <c r="N30" s="13" t="s">
        <v>14</v>
      </c>
      <c r="O30" s="13" t="s">
        <v>14</v>
      </c>
      <c r="P30" s="13" t="s">
        <v>14</v>
      </c>
      <c r="Q30" s="27" t="s">
        <v>28</v>
      </c>
      <c r="R30" s="55"/>
    </row>
    <row r="31" spans="1:18" x14ac:dyDescent="0.3">
      <c r="A31" s="14" t="s">
        <v>29</v>
      </c>
      <c r="B31" s="28">
        <v>6101523.9834999433</v>
      </c>
      <c r="C31" s="28">
        <v>6014642.2881607823</v>
      </c>
      <c r="D31" s="28">
        <v>5812253.1907943971</v>
      </c>
      <c r="E31" s="28">
        <v>7509059.0395065285</v>
      </c>
      <c r="F31" s="28">
        <v>8937234.0480912253</v>
      </c>
      <c r="G31" s="28">
        <v>8578662.7801672295</v>
      </c>
      <c r="H31" s="28">
        <v>8854453.6850976199</v>
      </c>
      <c r="I31" s="28">
        <v>9763725.8373599574</v>
      </c>
      <c r="J31" s="28">
        <v>9896739.9844498672</v>
      </c>
      <c r="K31" s="28">
        <v>9283355.8155082874</v>
      </c>
      <c r="L31" s="28">
        <v>9623972.3826617505</v>
      </c>
      <c r="M31" s="43">
        <v>10047549.050261734</v>
      </c>
      <c r="N31" s="28">
        <v>10480441.648997348</v>
      </c>
      <c r="O31" s="28">
        <v>10879778.994156808</v>
      </c>
      <c r="P31" s="28">
        <v>11181278.311848365</v>
      </c>
      <c r="Q31" s="29" t="s">
        <v>30</v>
      </c>
      <c r="R31" s="30"/>
    </row>
    <row r="32" spans="1:18" x14ac:dyDescent="0.3">
      <c r="A32" s="14" t="s">
        <v>31</v>
      </c>
      <c r="B32" s="28">
        <v>5494396.5094421245</v>
      </c>
      <c r="C32" s="28">
        <v>7281845.1874493444</v>
      </c>
      <c r="D32" s="28">
        <v>7431331.3082273146</v>
      </c>
      <c r="E32" s="28">
        <v>7763344.7309246827</v>
      </c>
      <c r="F32" s="28">
        <v>8086895.1844686605</v>
      </c>
      <c r="G32" s="28">
        <v>8789544.2113816701</v>
      </c>
      <c r="H32" s="28">
        <v>9137132.584722925</v>
      </c>
      <c r="I32" s="28">
        <v>8909847.2294818182</v>
      </c>
      <c r="J32" s="28">
        <v>9862973.2100085244</v>
      </c>
      <c r="K32" s="28">
        <v>8752378.4692196678</v>
      </c>
      <c r="L32" s="28">
        <v>9082850.3471451402</v>
      </c>
      <c r="M32" s="43">
        <v>9786908.6224531848</v>
      </c>
      <c r="N32" s="28">
        <v>10435223.358981324</v>
      </c>
      <c r="O32" s="28">
        <v>10738940.451059811</v>
      </c>
      <c r="P32" s="28">
        <v>11056817.618345929</v>
      </c>
      <c r="Q32" s="29" t="s">
        <v>30</v>
      </c>
      <c r="R32" s="30"/>
    </row>
    <row r="33" spans="1:18" x14ac:dyDescent="0.3">
      <c r="A33" s="14" t="s">
        <v>32</v>
      </c>
      <c r="B33" s="28">
        <v>10054468.639999999</v>
      </c>
      <c r="C33" s="28">
        <v>11265097.075199999</v>
      </c>
      <c r="D33" s="28">
        <v>10693428</v>
      </c>
      <c r="E33" s="28">
        <v>15797948.940000001</v>
      </c>
      <c r="F33" s="28">
        <v>17456523.870000001</v>
      </c>
      <c r="G33" s="28">
        <v>19160472.970000003</v>
      </c>
      <c r="H33" s="28">
        <v>19103601.750000004</v>
      </c>
      <c r="I33" s="28">
        <v>20330966.669999998</v>
      </c>
      <c r="J33" s="28">
        <v>25485808.330000009</v>
      </c>
      <c r="K33" s="28">
        <v>29745234.796551365</v>
      </c>
      <c r="L33" s="28">
        <v>34705722.991726466</v>
      </c>
      <c r="M33" s="43">
        <v>37694712.36568974</v>
      </c>
      <c r="N33" s="28">
        <v>39852370.721296333</v>
      </c>
      <c r="O33" s="28">
        <v>41682234.79049243</v>
      </c>
      <c r="P33" s="28">
        <v>43670033.868150368</v>
      </c>
      <c r="Q33" s="29" t="s">
        <v>30</v>
      </c>
      <c r="R33" s="30"/>
    </row>
    <row r="34" spans="1:18" ht="15" thickBot="1" x14ac:dyDescent="0.35">
      <c r="A34" s="40" t="s">
        <v>33</v>
      </c>
      <c r="B34" s="28">
        <v>6531046.4152161153</v>
      </c>
      <c r="C34" s="28">
        <v>6299272.118894794</v>
      </c>
      <c r="D34" s="28">
        <v>10846764.535943855</v>
      </c>
      <c r="E34" s="28">
        <v>8443169.0507777967</v>
      </c>
      <c r="F34" s="28">
        <v>11153962.201822456</v>
      </c>
      <c r="G34" s="28">
        <v>10268394.044650301</v>
      </c>
      <c r="H34" s="28">
        <v>11568418.228258312</v>
      </c>
      <c r="I34" s="28">
        <v>11941558.951935813</v>
      </c>
      <c r="J34" s="28">
        <v>13697091.316501137</v>
      </c>
      <c r="K34" s="28">
        <v>13518824.486456245</v>
      </c>
      <c r="L34" s="28">
        <v>15426781.814977361</v>
      </c>
      <c r="M34" s="43">
        <v>16972442.333986104</v>
      </c>
      <c r="N34" s="28">
        <v>18807635.601776931</v>
      </c>
      <c r="O34" s="28">
        <v>19091241.077131722</v>
      </c>
      <c r="P34" s="28">
        <v>19919394.350061167</v>
      </c>
      <c r="Q34" s="29" t="s">
        <v>30</v>
      </c>
      <c r="R34" s="30"/>
    </row>
    <row r="35" spans="1:18" ht="15.6" thickTop="1" thickBot="1" x14ac:dyDescent="0.35">
      <c r="A35" s="31" t="s">
        <v>34</v>
      </c>
      <c r="B35" s="32">
        <f t="shared" ref="B35:P35" si="5">SUM(B31:B34)</f>
        <v>28181435.54815818</v>
      </c>
      <c r="C35" s="32">
        <f t="shared" si="5"/>
        <v>30860856.669704918</v>
      </c>
      <c r="D35" s="32">
        <f t="shared" si="5"/>
        <v>34783777.034965567</v>
      </c>
      <c r="E35" s="32">
        <f t="shared" si="5"/>
        <v>39513521.761209011</v>
      </c>
      <c r="F35" s="32">
        <f t="shared" si="5"/>
        <v>45634615.304382339</v>
      </c>
      <c r="G35" s="32">
        <f t="shared" si="5"/>
        <v>46797074.006199203</v>
      </c>
      <c r="H35" s="32">
        <f t="shared" si="5"/>
        <v>48663606.24807886</v>
      </c>
      <c r="I35" s="32">
        <f t="shared" si="5"/>
        <v>50946098.688777581</v>
      </c>
      <c r="J35" s="32">
        <f t="shared" ref="J35" si="6">SUM(J31:J34)</f>
        <v>58942612.840959534</v>
      </c>
      <c r="K35" s="32">
        <f t="shared" si="5"/>
        <v>61299793.567735568</v>
      </c>
      <c r="L35" s="32">
        <f t="shared" si="5"/>
        <v>68839327.536510721</v>
      </c>
      <c r="M35" s="44">
        <f t="shared" si="5"/>
        <v>74501612.372390762</v>
      </c>
      <c r="N35" s="32">
        <f t="shared" si="5"/>
        <v>79575671.331051931</v>
      </c>
      <c r="O35" s="32">
        <f t="shared" si="5"/>
        <v>82392195.312840775</v>
      </c>
      <c r="P35" s="32">
        <f t="shared" si="5"/>
        <v>85827524.148405835</v>
      </c>
      <c r="Q35" s="33"/>
      <c r="R35" s="34"/>
    </row>
    <row r="36" spans="1:18" ht="15" thickBot="1" x14ac:dyDescent="0.35">
      <c r="A36" s="16"/>
      <c r="B36" s="18"/>
      <c r="C36" s="18"/>
      <c r="D36" s="18"/>
      <c r="E36" s="18"/>
      <c r="F36" s="18"/>
      <c r="G36" s="18"/>
      <c r="H36" s="18"/>
      <c r="I36" s="18"/>
      <c r="J36" s="18"/>
      <c r="K36" s="18"/>
      <c r="L36" s="18"/>
      <c r="M36" s="18"/>
      <c r="N36" s="18"/>
      <c r="O36" s="18"/>
      <c r="P36" s="18"/>
      <c r="Q36" s="18"/>
      <c r="R36" s="18"/>
    </row>
    <row r="37" spans="1:18" ht="15" thickBot="1" x14ac:dyDescent="0.35">
      <c r="A37" s="35" t="s">
        <v>35</v>
      </c>
      <c r="B37" s="36">
        <f t="shared" ref="B37:P37" si="7">IF(ISERROR(B35/B24),"0%",B35/B24)</f>
        <v>0.11573240581337611</v>
      </c>
      <c r="C37" s="36">
        <f t="shared" si="7"/>
        <v>0.1173221903358686</v>
      </c>
      <c r="D37" s="36">
        <f t="shared" si="7"/>
        <v>0.11622393381145402</v>
      </c>
      <c r="E37" s="36">
        <f t="shared" si="7"/>
        <v>0.12160491610909466</v>
      </c>
      <c r="F37" s="36">
        <f t="shared" si="7"/>
        <v>0.14243001935886718</v>
      </c>
      <c r="G37" s="36">
        <f t="shared" si="7"/>
        <v>0.13952012534450495</v>
      </c>
      <c r="H37" s="36">
        <f t="shared" si="7"/>
        <v>0.14487160045279354</v>
      </c>
      <c r="I37" s="36">
        <f t="shared" si="7"/>
        <v>0.14855327311857811</v>
      </c>
      <c r="J37" s="36">
        <f t="shared" ref="J37" si="8">IF(ISERROR(J35/J24),"0%",J35/J24)</f>
        <v>0.15935528490496803</v>
      </c>
      <c r="K37" s="36">
        <f t="shared" si="7"/>
        <v>0.16127578561856981</v>
      </c>
      <c r="L37" s="36">
        <f t="shared" si="7"/>
        <v>0.16240414720337845</v>
      </c>
      <c r="M37" s="36">
        <f t="shared" si="7"/>
        <v>0.16687620056467453</v>
      </c>
      <c r="N37" s="36">
        <f t="shared" si="7"/>
        <v>0.16965222026929916</v>
      </c>
      <c r="O37" s="36">
        <f t="shared" si="7"/>
        <v>0.16939407683186211</v>
      </c>
      <c r="P37" s="36">
        <f t="shared" si="7"/>
        <v>0.1713339573569051</v>
      </c>
      <c r="Q37" s="37"/>
      <c r="R37" s="38"/>
    </row>
    <row r="38" spans="1:18" x14ac:dyDescent="0.3">
      <c r="A38" s="16"/>
      <c r="B38" s="45"/>
      <c r="C38" s="45"/>
      <c r="D38" s="45"/>
      <c r="E38" s="45"/>
      <c r="F38" s="45"/>
      <c r="G38" s="45"/>
      <c r="H38" s="45"/>
      <c r="I38" s="45"/>
      <c r="J38" s="45"/>
      <c r="K38" s="45"/>
      <c r="L38" s="45"/>
      <c r="M38" s="45"/>
      <c r="N38" s="45"/>
      <c r="O38" s="45"/>
      <c r="P38" s="45"/>
      <c r="Q38" s="17"/>
    </row>
    <row r="39" spans="1:18" x14ac:dyDescent="0.3">
      <c r="B39" s="46"/>
      <c r="C39" s="46"/>
    </row>
  </sheetData>
  <mergeCells count="8">
    <mergeCell ref="A28:A30"/>
    <mergeCell ref="R28:R30"/>
    <mergeCell ref="A9:R9"/>
    <mergeCell ref="A10:R10"/>
    <mergeCell ref="A11:L11"/>
    <mergeCell ref="A12:L12"/>
    <mergeCell ref="A14:A16"/>
    <mergeCell ref="A26:L26"/>
  </mergeCells>
  <dataValidations disablePrompts="1" count="1">
    <dataValidation type="list" allowBlank="1" showInputMessage="1" showErrorMessage="1" sqref="Q31:Q34" xr:uid="{1DB5312F-6A64-46B3-AE3A-E46851B3C7F0}">
      <formula1>"Yes, No"</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03FF908193E414D9892E49E70D7829E" ma:contentTypeVersion="11" ma:contentTypeDescription="Create a new document." ma:contentTypeScope="" ma:versionID="3fa28f1d14dd4c94ce0f5881ad1bc584">
  <xsd:schema xmlns:xsd="http://www.w3.org/2001/XMLSchema" xmlns:xs="http://www.w3.org/2001/XMLSchema" xmlns:p="http://schemas.microsoft.com/office/2006/metadata/properties" xmlns:ns1="http://schemas.microsoft.com/sharepoint/v3" xmlns:ns2="c813d627-6812-41ba-b21c-8d274ce88239" xmlns:ns3="e0893123-66fa-4b19-a433-47924ff5ec26" targetNamespace="http://schemas.microsoft.com/office/2006/metadata/properties" ma:root="true" ma:fieldsID="bfac4171cf4bc7f41225a2a82a7e2a73" ns1:_="" ns2:_="" ns3:_="">
    <xsd:import namespace="http://schemas.microsoft.com/sharepoint/v3"/>
    <xsd:import namespace="c813d627-6812-41ba-b21c-8d274ce88239"/>
    <xsd:import namespace="e0893123-66fa-4b19-a433-47924ff5ec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EBnumber" minOccurs="0"/>
                <xsd:element ref="ns2:Applicant" minOccurs="0"/>
                <xsd:element ref="ns2:CaseDescription"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13d627-6812-41ba-b21c-8d274ce882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EBnumber" ma:index="12" nillable="true" ma:displayName="EB number" ma:format="Dropdown" ma:internalName="EBnumber">
      <xsd:simpleType>
        <xsd:restriction base="dms:Text">
          <xsd:maxLength value="255"/>
        </xsd:restriction>
      </xsd:simpleType>
    </xsd:element>
    <xsd:element name="Applicant" ma:index="13" nillable="true" ma:displayName="Applicant" ma:format="Dropdown" ma:internalName="Applicant">
      <xsd:simpleType>
        <xsd:restriction base="dms:Text">
          <xsd:maxLength value="255"/>
        </xsd:restriction>
      </xsd:simpleType>
    </xsd:element>
    <xsd:element name="CaseDescription" ma:index="14" nillable="true" ma:displayName="Case Description" ma:format="Dropdown" ma:internalName="CaseDescription">
      <xsd:simpleType>
        <xsd:restriction base="dms:Text">
          <xsd:maxLength value="255"/>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893123-66fa-4b19-a433-47924ff5ec2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Applicant xmlns="c813d627-6812-41ba-b21c-8d274ce88239" xsi:nil="true"/>
    <_ip_UnifiedCompliancePolicyProperties xmlns="http://schemas.microsoft.com/sharepoint/v3" xsi:nil="true"/>
    <EBnumber xmlns="c813d627-6812-41ba-b21c-8d274ce88239" xsi:nil="true"/>
    <CaseDescription xmlns="c813d627-6812-41ba-b21c-8d274ce88239" xsi:nil="true"/>
  </documentManagement>
</p:properties>
</file>

<file path=customXml/itemProps1.xml><?xml version="1.0" encoding="utf-8"?>
<ds:datastoreItem xmlns:ds="http://schemas.openxmlformats.org/officeDocument/2006/customXml" ds:itemID="{B1E5A106-3617-4C60-A97E-88E34E0D406B}">
  <ds:schemaRefs>
    <ds:schemaRef ds:uri="http://schemas.microsoft.com/sharepoint/v3/contenttype/forms"/>
  </ds:schemaRefs>
</ds:datastoreItem>
</file>

<file path=customXml/itemProps2.xml><?xml version="1.0" encoding="utf-8"?>
<ds:datastoreItem xmlns:ds="http://schemas.openxmlformats.org/officeDocument/2006/customXml" ds:itemID="{1213C1B5-9663-4F2A-B21B-4CCACE3E7FB2}"/>
</file>

<file path=customXml/itemProps3.xml><?xml version="1.0" encoding="utf-8"?>
<ds:datastoreItem xmlns:ds="http://schemas.openxmlformats.org/officeDocument/2006/customXml" ds:itemID="{66B1969C-7300-40BB-A570-6EE7C64D8C9F}">
  <ds:schemaRefs>
    <ds:schemaRef ds:uri="http://schemas.microsoft.com/office/2006/metadata/properties"/>
    <ds:schemaRef ds:uri="http://www.w3.org/XML/1998/namespace"/>
    <ds:schemaRef ds:uri="http://purl.org/dc/elements/1.1/"/>
    <ds:schemaRef ds:uri="41e39310-30fa-442b-828a-d033d9a68cd1"/>
    <ds:schemaRef ds:uri="8a46b197-c0a1-4f21-9a6b-51f5ee863a99"/>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Appendix 2-D</vt:lpstr>
    </vt:vector>
  </TitlesOfParts>
  <Manager/>
  <Company>Alectra Utilities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Amrit Dhaliwal</dc:creator>
  <cp:keywords/>
  <dc:description/>
  <cp:lastModifiedBy>Colleen Calhoun</cp:lastModifiedBy>
  <cp:revision/>
  <dcterms:created xsi:type="dcterms:W3CDTF">2025-09-17T17:05:28Z</dcterms:created>
  <dcterms:modified xsi:type="dcterms:W3CDTF">2026-02-24T14:34:06Z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0x010100B03FF908193E414D9892E49E70D7829E</vt:lpwstr>
  </property>
  <property fmtid="{D5CDD505-2E9C-101B-9397-08002B2CF9AE}" pid="3" name="MediaServiceImageTags">
    <vt:lpwstr/>
  </property>
</Properties>
</file>