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16" documentId="13_ncr:1_{67E02990-CF1D-4986-A65C-2A071B86A316}" xr6:coauthVersionLast="47" xr6:coauthVersionMax="47" xr10:uidLastSave="{AFEE38BE-24E6-4B0C-BDA7-93D2A7DDDD2B}"/>
  <bookViews>
    <workbookView xWindow="-120" yWindow="-120" windowWidth="38640" windowHeight="15840" tabRatio="886" xr2:uid="{85D9CB94-2255-4538-9885-40500DB94005}"/>
  </bookViews>
  <sheets>
    <sheet name="Summary" sheetId="8" r:id="rId1"/>
    <sheet name="Class 13" sheetId="1" r:id="rId2"/>
    <sheet name="Cl.14 Churchill Meadows" sheetId="4" r:id="rId3"/>
    <sheet name="Cl.14 Goreway" sheetId="7" r:id="rId4"/>
    <sheet name="Cl.14 Various Hamilton" sheetId="3" r:id="rId5"/>
    <sheet name="Cl.14 Holland TS" sheetId="6" r:id="rId6"/>
    <sheet name="Cl.14 Midhurst" sheetId="2" r:id="rId7"/>
    <sheet name="Cl.14 Pleasant" sheetId="5" r:id="rId8"/>
    <sheet name="Cl.14 - Forecast" sheetId="9" r:id="rId9"/>
  </sheets>
  <definedNames>
    <definedName name="\0" localSheetId="8">#REF!</definedName>
    <definedName name="\0">#REF!</definedName>
    <definedName name="\A" localSheetId="8">#REF!</definedName>
    <definedName name="\A">#REF!</definedName>
    <definedName name="\B" localSheetId="8">#REF!</definedName>
    <definedName name="\B">#REF!</definedName>
    <definedName name="\M" localSheetId="8">#REF!</definedName>
    <definedName name="\M">#REF!</definedName>
    <definedName name="\P" localSheetId="8">#REF!</definedName>
    <definedName name="\P">#REF!</definedName>
    <definedName name="\S" localSheetId="8">#REF!</definedName>
    <definedName name="\S">#REF!</definedName>
    <definedName name="\Z" localSheetId="8">#REF!</definedName>
    <definedName name="\Z">#REF!</definedName>
    <definedName name="___________N4" localSheetId="8">#REF!</definedName>
    <definedName name="___________N4">#REF!</definedName>
    <definedName name="___________N6" localSheetId="8">#REF!</definedName>
    <definedName name="___________N6">#REF!</definedName>
    <definedName name="_______ACT995" localSheetId="8">#REF!</definedName>
    <definedName name="_______ACT995">#REF!</definedName>
    <definedName name="_______N4" localSheetId="8">#REF!</definedName>
    <definedName name="_______N4">#REF!</definedName>
    <definedName name="_______N6" localSheetId="8">#REF!</definedName>
    <definedName name="_______N6">#REF!</definedName>
    <definedName name="_______SUM1">#N/A</definedName>
    <definedName name="_______SUM2" localSheetId="8">#REF!</definedName>
    <definedName name="_______SUM2">#REF!</definedName>
    <definedName name="_______SUM3" localSheetId="8">#REF!</definedName>
    <definedName name="_______SUM3">#REF!</definedName>
    <definedName name="______ACT995" localSheetId="8">#REF!</definedName>
    <definedName name="______ACT995">#REF!</definedName>
    <definedName name="______SUM1">#N/A</definedName>
    <definedName name="______SUM2" localSheetId="8">#REF!</definedName>
    <definedName name="______SUM2">#REF!</definedName>
    <definedName name="______SUM3" localSheetId="8">#REF!</definedName>
    <definedName name="______SUM3">#REF!</definedName>
    <definedName name="______yo11121" localSheetId="8">#REF!</definedName>
    <definedName name="______yo11121">#REF!</definedName>
    <definedName name="_____ACT995" localSheetId="8">#REF!</definedName>
    <definedName name="_____ACT995">#REF!</definedName>
    <definedName name="_____N4" localSheetId="8">#REF!</definedName>
    <definedName name="_____N4">#REF!</definedName>
    <definedName name="_____N6" localSheetId="8">#REF!</definedName>
    <definedName name="_____N6">#REF!</definedName>
    <definedName name="_____SUM1">#N/A</definedName>
    <definedName name="_____SUM2" localSheetId="8">#REF!</definedName>
    <definedName name="_____SUM2">#REF!</definedName>
    <definedName name="_____SUM3" localSheetId="8">#REF!</definedName>
    <definedName name="_____SUM3">#REF!</definedName>
    <definedName name="_____yo11121" localSheetId="8">#REF!</definedName>
    <definedName name="_____yo11121">#REF!</definedName>
    <definedName name="____ACT995" localSheetId="8">#REF!</definedName>
    <definedName name="____ACT995">#REF!</definedName>
    <definedName name="____N4" localSheetId="8">#REF!</definedName>
    <definedName name="____N4">#REF!</definedName>
    <definedName name="____N6" localSheetId="8">#REF!</definedName>
    <definedName name="____N6">#REF!</definedName>
    <definedName name="____SUM1">#N/A</definedName>
    <definedName name="____SUM2" localSheetId="8">#REF!</definedName>
    <definedName name="____SUM2">#REF!</definedName>
    <definedName name="____SUM3" localSheetId="8">#REF!</definedName>
    <definedName name="____SUM3">#REF!</definedName>
    <definedName name="____yo11121" localSheetId="8">#REF!</definedName>
    <definedName name="____yo11121">#REF!</definedName>
    <definedName name="___ACT995" localSheetId="8">#REF!</definedName>
    <definedName name="___ACT995">#REF!</definedName>
    <definedName name="___fin1" localSheetId="8" hidden="1">{#N/A,#N/A,TRUE,"UKUPNO";#N/A,#N/A,TRUE,"PLASMAN";#N/A,#N/A,TRUE,"REKAP"}</definedName>
    <definedName name="___fin1" localSheetId="6" hidden="1">{#N/A,#N/A,TRUE,"UKUPNO";#N/A,#N/A,TRUE,"PLASMAN";#N/A,#N/A,TRUE,"REKAP"}</definedName>
    <definedName name="___fin1" localSheetId="1" hidden="1">{#N/A,#N/A,TRUE,"UKUPNO";#N/A,#N/A,TRUE,"PLASMAN";#N/A,#N/A,TRUE,"REKAP"}</definedName>
    <definedName name="___fin1" hidden="1">{#N/A,#N/A,TRUE,"UKUPNO";#N/A,#N/A,TRUE,"PLASMAN";#N/A,#N/A,TRUE,"REKAP"}</definedName>
    <definedName name="___HKJ1" localSheetId="8" hidden="1">{#N/A,#N/A,TRUE,"UKUPNO";#N/A,#N/A,TRUE,"PLASMAN";#N/A,#N/A,TRUE,"REKAP"}</definedName>
    <definedName name="___HKJ1" localSheetId="6" hidden="1">{#N/A,#N/A,TRUE,"UKUPNO";#N/A,#N/A,TRUE,"PLASMAN";#N/A,#N/A,TRUE,"REKAP"}</definedName>
    <definedName name="___HKJ1" localSheetId="1" hidden="1">{#N/A,#N/A,TRUE,"UKUPNO";#N/A,#N/A,TRUE,"PLASMAN";#N/A,#N/A,TRUE,"REKAP"}</definedName>
    <definedName name="___HKJ1" hidden="1">{#N/A,#N/A,TRUE,"UKUPNO";#N/A,#N/A,TRUE,"PLASMAN";#N/A,#N/A,TRUE,"REKAP"}</definedName>
    <definedName name="___HR1" localSheetId="8" hidden="1">{#N/A,#N/A,TRUE,"UKUPNO";#N/A,#N/A,TRUE,"PLASMAN";#N/A,#N/A,TRUE,"REKAP"}</definedName>
    <definedName name="___HR1" localSheetId="6" hidden="1">{#N/A,#N/A,TRUE,"UKUPNO";#N/A,#N/A,TRUE,"PLASMAN";#N/A,#N/A,TRUE,"REKAP"}</definedName>
    <definedName name="___HR1" localSheetId="1" hidden="1">{#N/A,#N/A,TRUE,"UKUPNO";#N/A,#N/A,TRUE,"PLASMAN";#N/A,#N/A,TRUE,"REKAP"}</definedName>
    <definedName name="___HR1" hidden="1">{#N/A,#N/A,TRUE,"UKUPNO";#N/A,#N/A,TRUE,"PLASMAN";#N/A,#N/A,TRUE,"REKAP"}</definedName>
    <definedName name="___K1" localSheetId="8" hidden="1">{#N/A,#N/A,TRUE,"UKUPNO";#N/A,#N/A,TRUE,"PLASMAN";#N/A,#N/A,TRUE,"REKAP"}</definedName>
    <definedName name="___K1" localSheetId="6" hidden="1">{#N/A,#N/A,TRUE,"UKUPNO";#N/A,#N/A,TRUE,"PLASMAN";#N/A,#N/A,TRUE,"REKAP"}</definedName>
    <definedName name="___K1" localSheetId="1" hidden="1">{#N/A,#N/A,TRUE,"UKUPNO";#N/A,#N/A,TRUE,"PLASMAN";#N/A,#N/A,TRUE,"REKAP"}</definedName>
    <definedName name="___K1" hidden="1">{#N/A,#N/A,TRUE,"UKUPNO";#N/A,#N/A,TRUE,"PLASMAN";#N/A,#N/A,TRUE,"REKAP"}</definedName>
    <definedName name="___KO1" localSheetId="8" hidden="1">{#N/A,#N/A,TRUE,"UKUPNO";#N/A,#N/A,TRUE,"PLASMAN";#N/A,#N/A,TRUE,"REKAP"}</definedName>
    <definedName name="___KO1" localSheetId="6" hidden="1">{#N/A,#N/A,TRUE,"UKUPNO";#N/A,#N/A,TRUE,"PLASMAN";#N/A,#N/A,TRUE,"REKAP"}</definedName>
    <definedName name="___KO1" localSheetId="1" hidden="1">{#N/A,#N/A,TRUE,"UKUPNO";#N/A,#N/A,TRUE,"PLASMAN";#N/A,#N/A,TRUE,"REKAP"}</definedName>
    <definedName name="___KO1" hidden="1">{#N/A,#N/A,TRUE,"UKUPNO";#N/A,#N/A,TRUE,"PLASMAN";#N/A,#N/A,TRUE,"REKAP"}</definedName>
    <definedName name="___N4" localSheetId="8">#REF!</definedName>
    <definedName name="___N4">#REF!</definedName>
    <definedName name="___N6" localSheetId="8">#REF!</definedName>
    <definedName name="___N6">#REF!</definedName>
    <definedName name="___SE1" localSheetId="8" hidden="1">{#N/A,#N/A,FALSE,"Aging Summary";#N/A,#N/A,FALSE,"Ratio Analysis";#N/A,#N/A,FALSE,"Test 120 Day Accts";#N/A,#N/A,FALSE,"Tickmarks"}</definedName>
    <definedName name="___SE1" localSheetId="6" hidden="1">{#N/A,#N/A,FALSE,"Aging Summary";#N/A,#N/A,FALSE,"Ratio Analysis";#N/A,#N/A,FALSE,"Test 120 Day Accts";#N/A,#N/A,FALSE,"Tickmarks"}</definedName>
    <definedName name="___SE1" localSheetId="1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 localSheetId="8">#REF!</definedName>
    <definedName name="___SUM2">#REF!</definedName>
    <definedName name="___SUM3" localSheetId="8">#REF!</definedName>
    <definedName name="___SUM3">#REF!</definedName>
    <definedName name="___w1" localSheetId="8" hidden="1">{#N/A,#N/A,TRUE,"UKUPNO";#N/A,#N/A,TRUE,"PLASMAN";#N/A,#N/A,TRUE,"REKAP"}</definedName>
    <definedName name="___w1" localSheetId="6" hidden="1">{#N/A,#N/A,TRUE,"UKUPNO";#N/A,#N/A,TRUE,"PLASMAN";#N/A,#N/A,TRUE,"REKAP"}</definedName>
    <definedName name="___w1" localSheetId="1" hidden="1">{#N/A,#N/A,TRUE,"UKUPNO";#N/A,#N/A,TRUE,"PLASMAN";#N/A,#N/A,TRUE,"REKAP"}</definedName>
    <definedName name="___w1" hidden="1">{#N/A,#N/A,TRUE,"UKUPNO";#N/A,#N/A,TRUE,"PLASMAN";#N/A,#N/A,TRUE,"REKAP"}</definedName>
    <definedName name="___yo11121" localSheetId="8">#REF!</definedName>
    <definedName name="___yo11121">#REF!</definedName>
    <definedName name="___z1" localSheetId="8" hidden="1">{#N/A,#N/A,TRUE,"UKUPNO";#N/A,#N/A,TRUE,"PLASMAN";#N/A,#N/A,TRUE,"REKAP"}</definedName>
    <definedName name="___z1" localSheetId="6" hidden="1">{#N/A,#N/A,TRUE,"UKUPNO";#N/A,#N/A,TRUE,"PLASMAN";#N/A,#N/A,TRUE,"REKAP"}</definedName>
    <definedName name="___z1" localSheetId="1" hidden="1">{#N/A,#N/A,TRUE,"UKUPNO";#N/A,#N/A,TRUE,"PLASMAN";#N/A,#N/A,TRUE,"REKAP"}</definedName>
    <definedName name="___z1" hidden="1">{#N/A,#N/A,TRUE,"UKUPNO";#N/A,#N/A,TRUE,"PLASMAN";#N/A,#N/A,TRUE,"REKAP"}</definedName>
    <definedName name="__123Graph_A" localSheetId="8" hidden="1">#REF!</definedName>
    <definedName name="__123Graph_A" localSheetId="6" hidden="1">#REF!</definedName>
    <definedName name="__123Graph_A" localSheetId="1" hidden="1">#REF!</definedName>
    <definedName name="__123Graph_A" hidden="1">#REF!</definedName>
    <definedName name="__123Graph_ATRAIN" localSheetId="8" hidden="1">#REF!</definedName>
    <definedName name="__123Graph_ATRAIN" localSheetId="6" hidden="1">#REF!</definedName>
    <definedName name="__123Graph_ATRAIN" localSheetId="1" hidden="1">#REF!</definedName>
    <definedName name="__123Graph_ATRAIN" hidden="1">#REF!</definedName>
    <definedName name="__123Graph_B" localSheetId="8" hidden="1">#REF!</definedName>
    <definedName name="__123Graph_B" localSheetId="6" hidden="1">#REF!</definedName>
    <definedName name="__123Graph_B" localSheetId="1" hidden="1">#REF!</definedName>
    <definedName name="__123Graph_B" hidden="1">#REF!</definedName>
    <definedName name="__123Graph_BTRAIN" localSheetId="8" hidden="1">#REF!</definedName>
    <definedName name="__123Graph_BTRAIN" localSheetId="6" hidden="1">#REF!</definedName>
    <definedName name="__123Graph_BTRAIN" localSheetId="1" hidden="1">#REF!</definedName>
    <definedName name="__123Graph_BTRAIN" hidden="1">#REF!</definedName>
    <definedName name="__123Graph_CTRAIN" localSheetId="8" hidden="1">#REF!</definedName>
    <definedName name="__123Graph_CTRAIN" localSheetId="6" hidden="1">#REF!</definedName>
    <definedName name="__123Graph_CTRAIN" localSheetId="1" hidden="1">#REF!</definedName>
    <definedName name="__123Graph_CTRAIN" hidden="1">#REF!</definedName>
    <definedName name="__123Graph_D" hidden="1">#REF!</definedName>
    <definedName name="__123Graph_DTRAIN" localSheetId="8" hidden="1">#REF!</definedName>
    <definedName name="__123Graph_DTRAIN" localSheetId="6" hidden="1">#REF!</definedName>
    <definedName name="__123Graph_DTRAIN" localSheetId="1" hidden="1">#REF!</definedName>
    <definedName name="__123Graph_DTRAIN" hidden="1">#REF!</definedName>
    <definedName name="__123Graph_E" hidden="1">#REF!</definedName>
    <definedName name="__123Graph_ETRAIN" localSheetId="8" hidden="1">#REF!</definedName>
    <definedName name="__123Graph_ETRAIN" localSheetId="6" hidden="1">#REF!</definedName>
    <definedName name="__123Graph_ETRAIN" localSheetId="1" hidden="1">#REF!</definedName>
    <definedName name="__123Graph_ETRAIN" hidden="1">#REF!</definedName>
    <definedName name="__123Graph_X" localSheetId="8" hidden="1">#REF!</definedName>
    <definedName name="__123Graph_X" localSheetId="6" hidden="1">#REF!</definedName>
    <definedName name="__123Graph_X" localSheetId="1" hidden="1">#REF!</definedName>
    <definedName name="__123Graph_X" hidden="1">#REF!</definedName>
    <definedName name="__123Graph_XTRAIN" localSheetId="8" hidden="1">#REF!</definedName>
    <definedName name="__123Graph_XTRAIN" localSheetId="6" hidden="1">#REF!</definedName>
    <definedName name="__123Graph_XTRAIN" localSheetId="1" hidden="1">#REF!</definedName>
    <definedName name="__123Graph_XTRAIN" hidden="1">#REF!</definedName>
    <definedName name="__a1" localSheetId="8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 localSheetId="8">#REF!</definedName>
    <definedName name="__ACT995">#REF!</definedName>
    <definedName name="__FDS_HYPERLINK_TOGGLE_STATE__" hidden="1">"ON"</definedName>
    <definedName name="__FDS_UNIQUE_RANGE_ID_GENERATOR_COUNTER" hidden="1">1</definedName>
    <definedName name="__fin1" localSheetId="8" hidden="1">{#N/A,#N/A,TRUE,"UKUPNO";#N/A,#N/A,TRUE,"PLASMAN";#N/A,#N/A,TRUE,"REKAP"}</definedName>
    <definedName name="__fin1" localSheetId="6" hidden="1">{#N/A,#N/A,TRUE,"UKUPNO";#N/A,#N/A,TRUE,"PLASMAN";#N/A,#N/A,TRUE,"REKAP"}</definedName>
    <definedName name="__fin1" localSheetId="1" hidden="1">{#N/A,#N/A,TRUE,"UKUPNO";#N/A,#N/A,TRUE,"PLASMAN";#N/A,#N/A,TRUE,"REKAP"}</definedName>
    <definedName name="__fin1" hidden="1">{#N/A,#N/A,TRUE,"UKUPNO";#N/A,#N/A,TRUE,"PLASMAN";#N/A,#N/A,TRUE,"REKAP"}</definedName>
    <definedName name="__HKJ1" localSheetId="8" hidden="1">{#N/A,#N/A,TRUE,"UKUPNO";#N/A,#N/A,TRUE,"PLASMAN";#N/A,#N/A,TRUE,"REKAP"}</definedName>
    <definedName name="__HKJ1" localSheetId="6" hidden="1">{#N/A,#N/A,TRUE,"UKUPNO";#N/A,#N/A,TRUE,"PLASMAN";#N/A,#N/A,TRUE,"REKAP"}</definedName>
    <definedName name="__HKJ1" localSheetId="1" hidden="1">{#N/A,#N/A,TRUE,"UKUPNO";#N/A,#N/A,TRUE,"PLASMAN";#N/A,#N/A,TRUE,"REKAP"}</definedName>
    <definedName name="__HKJ1" hidden="1">{#N/A,#N/A,TRUE,"UKUPNO";#N/A,#N/A,TRUE,"PLASMAN";#N/A,#N/A,TRUE,"REKAP"}</definedName>
    <definedName name="__HR1" localSheetId="8" hidden="1">{#N/A,#N/A,TRUE,"UKUPNO";#N/A,#N/A,TRUE,"PLASMAN";#N/A,#N/A,TRUE,"REKAP"}</definedName>
    <definedName name="__HR1" localSheetId="6" hidden="1">{#N/A,#N/A,TRUE,"UKUPNO";#N/A,#N/A,TRUE,"PLASMAN";#N/A,#N/A,TRUE,"REKAP"}</definedName>
    <definedName name="__HR1" localSheetId="1" hidden="1">{#N/A,#N/A,TRUE,"UKUPNO";#N/A,#N/A,TRUE,"PLASMAN";#N/A,#N/A,TRUE,"REKAP"}</definedName>
    <definedName name="__HR1" hidden="1">{#N/A,#N/A,TRUE,"UKUPNO";#N/A,#N/A,TRUE,"PLASMAN";#N/A,#N/A,TRUE,"REKAP"}</definedName>
    <definedName name="__K1" localSheetId="8" hidden="1">{#N/A,#N/A,TRUE,"UKUPNO";#N/A,#N/A,TRUE,"PLASMAN";#N/A,#N/A,TRUE,"REKAP"}</definedName>
    <definedName name="__K1" localSheetId="6" hidden="1">{#N/A,#N/A,TRUE,"UKUPNO";#N/A,#N/A,TRUE,"PLASMAN";#N/A,#N/A,TRUE,"REKAP"}</definedName>
    <definedName name="__K1" localSheetId="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8" hidden="1">{#N/A,#N/A,TRUE,"UKUPNO";#N/A,#N/A,TRUE,"PLASMAN";#N/A,#N/A,TRUE,"REKAP"}</definedName>
    <definedName name="__KO1" localSheetId="6" hidden="1">{#N/A,#N/A,TRUE,"UKUPNO";#N/A,#N/A,TRUE,"PLASMAN";#N/A,#N/A,TRUE,"REKAP"}</definedName>
    <definedName name="__KO1" localSheetId="1" hidden="1">{#N/A,#N/A,TRUE,"UKUPNO";#N/A,#N/A,TRUE,"PLASMAN";#N/A,#N/A,TRUE,"REKAP"}</definedName>
    <definedName name="__KO1" hidden="1">{#N/A,#N/A,TRUE,"UKUPNO";#N/A,#N/A,TRUE,"PLASMAN";#N/A,#N/A,TRUE,"REKAP"}</definedName>
    <definedName name="__N4" localSheetId="8">#REF!</definedName>
    <definedName name="__N4">#REF!</definedName>
    <definedName name="__N6" localSheetId="8">#REF!</definedName>
    <definedName name="__N6">#REF!</definedName>
    <definedName name="__r" localSheetId="8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8" hidden="1">{#N/A,#N/A,FALSE,"Aging Summary";#N/A,#N/A,FALSE,"Ratio Analysis";#N/A,#N/A,FALSE,"Test 120 Day Accts";#N/A,#N/A,FALSE,"Tickmarks"}</definedName>
    <definedName name="__SE1" localSheetId="6" hidden="1">{#N/A,#N/A,FALSE,"Aging Summary";#N/A,#N/A,FALSE,"Ratio Analysis";#N/A,#N/A,FALSE,"Test 120 Day Accts";#N/A,#N/A,FALSE,"Tickmarks"}</definedName>
    <definedName name="__SE1" localSheetId="1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 localSheetId="8">#REF!</definedName>
    <definedName name="__SUM2">#REF!</definedName>
    <definedName name="__SUM3" localSheetId="8">#REF!</definedName>
    <definedName name="__SUM3">#REF!</definedName>
    <definedName name="__w1" localSheetId="8" hidden="1">{#N/A,#N/A,TRUE,"UKUPNO";#N/A,#N/A,TRUE,"PLASMAN";#N/A,#N/A,TRUE,"REKAP"}</definedName>
    <definedName name="__w1" localSheetId="6" hidden="1">{#N/A,#N/A,TRUE,"UKUPNO";#N/A,#N/A,TRUE,"PLASMAN";#N/A,#N/A,TRUE,"REKAP"}</definedName>
    <definedName name="__w1" localSheetId="1" hidden="1">{#N/A,#N/A,TRUE,"UKUPNO";#N/A,#N/A,TRUE,"PLASMAN";#N/A,#N/A,TRUE,"REKAP"}</definedName>
    <definedName name="__w1" hidden="1">{#N/A,#N/A,TRUE,"UKUPNO";#N/A,#N/A,TRUE,"PLASMAN";#N/A,#N/A,TRUE,"REKAP"}</definedName>
    <definedName name="__yo11121" localSheetId="8">#REF!</definedName>
    <definedName name="__yo11121">#REF!</definedName>
    <definedName name="__z1" localSheetId="8" hidden="1">{#N/A,#N/A,TRUE,"UKUPNO";#N/A,#N/A,TRUE,"PLASMAN";#N/A,#N/A,TRUE,"REKAP"}</definedName>
    <definedName name="__z1" localSheetId="6" hidden="1">{#N/A,#N/A,TRUE,"UKUPNO";#N/A,#N/A,TRUE,"PLASMAN";#N/A,#N/A,TRUE,"REKAP"}</definedName>
    <definedName name="__z1" localSheetId="1" hidden="1">{#N/A,#N/A,TRUE,"UKUPNO";#N/A,#N/A,TRUE,"PLASMAN";#N/A,#N/A,TRUE,"REKAP"}</definedName>
    <definedName name="__z1" hidden="1">{#N/A,#N/A,TRUE,"UKUPNO";#N/A,#N/A,TRUE,"PLASMAN";#N/A,#N/A,TRUE,"REKAP"}</definedName>
    <definedName name="_0001" localSheetId="8">#REF!</definedName>
    <definedName name="_0001">#REF!</definedName>
    <definedName name="_0002" localSheetId="8">#REF!</definedName>
    <definedName name="_0002">#REF!</definedName>
    <definedName name="_0010" localSheetId="8">#REF!</definedName>
    <definedName name="_0010">#REF!</definedName>
    <definedName name="_0010AP" localSheetId="8">#REF!</definedName>
    <definedName name="_0010AP">#REF!</definedName>
    <definedName name="_0015" localSheetId="8">#REF!</definedName>
    <definedName name="_0015">#REF!</definedName>
    <definedName name="_0015AP" localSheetId="8">#REF!</definedName>
    <definedName name="_0015AP">#REF!</definedName>
    <definedName name="_0020" localSheetId="8">#REF!</definedName>
    <definedName name="_0020">#REF!</definedName>
    <definedName name="_0020AP" localSheetId="8">#REF!</definedName>
    <definedName name="_0020AP">#REF!</definedName>
    <definedName name="_0050" localSheetId="8">#REF!</definedName>
    <definedName name="_0050">#REF!</definedName>
    <definedName name="_0050AP" localSheetId="8">#REF!</definedName>
    <definedName name="_0050AP">#REF!</definedName>
    <definedName name="_007" localSheetId="8">#REF!</definedName>
    <definedName name="_007">#REF!</definedName>
    <definedName name="_0070" localSheetId="8">#REF!</definedName>
    <definedName name="_0070">#REF!</definedName>
    <definedName name="_0070AP" localSheetId="8">#REF!</definedName>
    <definedName name="_0070AP">#REF!</definedName>
    <definedName name="_0071" localSheetId="8">#REF!</definedName>
    <definedName name="_0071">#REF!</definedName>
    <definedName name="_0071AP" localSheetId="8">#REF!</definedName>
    <definedName name="_0071AP">#REF!</definedName>
    <definedName name="_0072" localSheetId="8">#REF!</definedName>
    <definedName name="_0072">#REF!</definedName>
    <definedName name="_0073" localSheetId="8">#REF!</definedName>
    <definedName name="_0073">#REF!</definedName>
    <definedName name="_0073AP" localSheetId="8">#REF!</definedName>
    <definedName name="_0073AP">#REF!</definedName>
    <definedName name="_0075" localSheetId="8">#REF!</definedName>
    <definedName name="_0075">#REF!</definedName>
    <definedName name="_0075AP" localSheetId="8">#REF!</definedName>
    <definedName name="_0075AP">#REF!</definedName>
    <definedName name="_0076" localSheetId="8">#REF!</definedName>
    <definedName name="_0076">#REF!</definedName>
    <definedName name="_0077" localSheetId="8">#REF!</definedName>
    <definedName name="_0077">#REF!</definedName>
    <definedName name="_0077AP" localSheetId="8">#REF!</definedName>
    <definedName name="_0077AP">#REF!</definedName>
    <definedName name="_0078" localSheetId="8">#REF!</definedName>
    <definedName name="_0078">#REF!</definedName>
    <definedName name="_0078AP" localSheetId="8">#REF!</definedName>
    <definedName name="_0078AP">#REF!</definedName>
    <definedName name="_0078AP2" localSheetId="8">#REF!</definedName>
    <definedName name="_0078AP2">#REF!</definedName>
    <definedName name="_0078AP3" localSheetId="8">#REF!</definedName>
    <definedName name="_0078AP3">#REF!</definedName>
    <definedName name="_0079" localSheetId="8">#REF!</definedName>
    <definedName name="_0079">#REF!</definedName>
    <definedName name="_0079AP" localSheetId="8">#REF!</definedName>
    <definedName name="_0079AP">#REF!</definedName>
    <definedName name="_0080" localSheetId="8">#REF!</definedName>
    <definedName name="_0080">#REF!</definedName>
    <definedName name="_0080AP" localSheetId="8">#REF!</definedName>
    <definedName name="_0080AP">#REF!</definedName>
    <definedName name="_0081" localSheetId="8">#REF!</definedName>
    <definedName name="_0081">#REF!</definedName>
    <definedName name="_0081AP" localSheetId="8">#REF!</definedName>
    <definedName name="_0081AP">#REF!</definedName>
    <definedName name="_0082" localSheetId="8">#REF!</definedName>
    <definedName name="_0082">#REF!</definedName>
    <definedName name="_0090" localSheetId="8">#REF!</definedName>
    <definedName name="_0090">#REF!</definedName>
    <definedName name="_0090AP" localSheetId="8">#REF!</definedName>
    <definedName name="_0090AP">#REF!</definedName>
    <definedName name="_0110" localSheetId="8">#REF!</definedName>
    <definedName name="_0110">#REF!</definedName>
    <definedName name="_0110AP" localSheetId="8">#REF!</definedName>
    <definedName name="_0110AP">#REF!</definedName>
    <definedName name="_0115" localSheetId="8">#REF!</definedName>
    <definedName name="_0115">#REF!</definedName>
    <definedName name="_0115AP" localSheetId="8">#REF!</definedName>
    <definedName name="_0115AP">#REF!</definedName>
    <definedName name="_0120" localSheetId="8">#REF!</definedName>
    <definedName name="_0120">#REF!</definedName>
    <definedName name="_0120AP" localSheetId="8">#REF!</definedName>
    <definedName name="_0120AP">#REF!</definedName>
    <definedName name="_0130" localSheetId="8">#REF!</definedName>
    <definedName name="_0130">#REF!</definedName>
    <definedName name="_0130AP" localSheetId="8">#REF!</definedName>
    <definedName name="_0130AP">#REF!</definedName>
    <definedName name="_0140" localSheetId="8">#REF!</definedName>
    <definedName name="_0140">#REF!</definedName>
    <definedName name="_0140AP" localSheetId="8">#REF!</definedName>
    <definedName name="_0140AP">#REF!</definedName>
    <definedName name="_0141" localSheetId="8">#REF!</definedName>
    <definedName name="_0141">#REF!</definedName>
    <definedName name="_0141AP" localSheetId="8">#REF!</definedName>
    <definedName name="_0141AP">#REF!</definedName>
    <definedName name="_0150" localSheetId="8">#REF!</definedName>
    <definedName name="_0150">#REF!</definedName>
    <definedName name="_0150AP" localSheetId="8">#REF!</definedName>
    <definedName name="_0150AP">#REF!</definedName>
    <definedName name="_0153" localSheetId="8">#REF!</definedName>
    <definedName name="_0153">#REF!</definedName>
    <definedName name="_0153AP" localSheetId="8">#REF!</definedName>
    <definedName name="_0153AP">#REF!</definedName>
    <definedName name="_1__FDSAUDITLINK__" localSheetId="8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localSheetId="8" hidden="1">#REF!</definedName>
    <definedName name="_1_0_Table2_" localSheetId="6" hidden="1">#REF!</definedName>
    <definedName name="_1_0_Table2_" localSheetId="1" hidden="1">#REF!</definedName>
    <definedName name="_1_0_Table2_" hidden="1">#REF!</definedName>
    <definedName name="_1_1100" localSheetId="8">#REF!</definedName>
    <definedName name="_1_1100">#REF!</definedName>
    <definedName name="_10__123Graph_ACHART_29" localSheetId="8" hidden="1">#REF!</definedName>
    <definedName name="_10__123Graph_ACHART_29" localSheetId="6" hidden="1">#REF!</definedName>
    <definedName name="_10__123Graph_ACHART_29" localSheetId="1" hidden="1">#REF!</definedName>
    <definedName name="_10__123Graph_ACHART_29" hidden="1">#REF!</definedName>
    <definedName name="_10__123Graph_AGROWTH_REVS_A" localSheetId="8" hidden="1">#REF!</definedName>
    <definedName name="_10__123Graph_AGROWTH_REVS_A" localSheetId="6" hidden="1">#REF!</definedName>
    <definedName name="_10__123Graph_AGROWTH_REVS_A" localSheetId="1" hidden="1">#REF!</definedName>
    <definedName name="_10__123Graph_AGROWTH_REVS_A" hidden="1">#REF!</definedName>
    <definedName name="_10__FDSAUDITLINK__" localSheetId="8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 localSheetId="8">#REF!</definedName>
    <definedName name="_10_204">#REF!</definedName>
    <definedName name="_100__FDSAUDITLINK__" localSheetId="8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 localSheetId="8">#REF!</definedName>
    <definedName name="_10GJ">#REF!</definedName>
    <definedName name="_11__123Graph_AChart_2A" localSheetId="8" hidden="1">#REF!</definedName>
    <definedName name="_11__123Graph_AChart_2A" localSheetId="6" hidden="1">#REF!</definedName>
    <definedName name="_11__123Graph_AChart_2A" localSheetId="1" hidden="1">#REF!</definedName>
    <definedName name="_11__123Graph_AChart_2A" hidden="1">#REF!</definedName>
    <definedName name="_11__123Graph_AGROWTH_REVS_B" localSheetId="8" hidden="1">#REF!</definedName>
    <definedName name="_11__123Graph_AGROWTH_REVS_B" localSheetId="6" hidden="1">#REF!</definedName>
    <definedName name="_11__123Graph_AGROWTH_REVS_B" localSheetId="1" hidden="1">#REF!</definedName>
    <definedName name="_11__123Graph_AGROWTH_REVS_B" hidden="1">#REF!</definedName>
    <definedName name="_11__FDSAUDITLINK__" localSheetId="8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6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1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 localSheetId="8">#REF!</definedName>
    <definedName name="_11_205">#REF!</definedName>
    <definedName name="_110GJ" localSheetId="8">#REF!</definedName>
    <definedName name="_110GJ">#REF!</definedName>
    <definedName name="_115GJ" localSheetId="8">#REF!</definedName>
    <definedName name="_115GJ">#REF!</definedName>
    <definedName name="_12__123Graph_ACHART_30" localSheetId="8" hidden="1">#REF!</definedName>
    <definedName name="_12__123Graph_ACHART_30" hidden="1">#REF!</definedName>
    <definedName name="_12__123Graph_BCHART_111" localSheetId="8" hidden="1">#REF!</definedName>
    <definedName name="_12__123Graph_BCHART_111" hidden="1">#REF!</definedName>
    <definedName name="_12__FDSAUDITLINK__" localSheetId="8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6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1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 localSheetId="8">#REF!</definedName>
    <definedName name="_12_206">#REF!</definedName>
    <definedName name="_120GJ" localSheetId="8">#REF!</definedName>
    <definedName name="_120GJ">#REF!</definedName>
    <definedName name="_13__123Graph_BCHART_112" localSheetId="8" hidden="1">#REF!</definedName>
    <definedName name="_13__123Graph_BCHART_112" hidden="1">#REF!</definedName>
    <definedName name="_13__FDSAUDITLINK__" localSheetId="8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 localSheetId="8">#REF!</definedName>
    <definedName name="_13_207">#REF!</definedName>
    <definedName name="_130GJ" localSheetId="8">#REF!</definedName>
    <definedName name="_130GJ">#REF!</definedName>
    <definedName name="_14__123Graph_BCHART_26" localSheetId="8" hidden="1">#REF!</definedName>
    <definedName name="_14__123Graph_BCHART_26" hidden="1">#REF!</definedName>
    <definedName name="_14__FDSAUDITLINK__" localSheetId="8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6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1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 localSheetId="8">#REF!</definedName>
    <definedName name="_14_208">#REF!</definedName>
    <definedName name="_140GJ" localSheetId="8">#REF!</definedName>
    <definedName name="_140GJ">#REF!</definedName>
    <definedName name="_141GJ" localSheetId="8">#REF!</definedName>
    <definedName name="_141GJ">#REF!</definedName>
    <definedName name="_15__123Graph_AGROSS_MARGINS" localSheetId="8" hidden="1">#REF!</definedName>
    <definedName name="_15__123Graph_AGROSS_MARGINS" localSheetId="6" hidden="1">#REF!</definedName>
    <definedName name="_15__123Graph_AGROSS_MARGINS" localSheetId="1" hidden="1">#REF!</definedName>
    <definedName name="_15__123Graph_AGROSS_MARGINS" hidden="1">#REF!</definedName>
    <definedName name="_15__123Graph_BCHART_29" localSheetId="8" hidden="1">#REF!</definedName>
    <definedName name="_15__123Graph_BCHART_29" localSheetId="6" hidden="1">#REF!</definedName>
    <definedName name="_15__123Graph_BCHART_29" localSheetId="1" hidden="1">#REF!</definedName>
    <definedName name="_15__123Graph_BCHART_29" hidden="1">#REF!</definedName>
    <definedName name="_15__FDSAUDITLINK__" localSheetId="8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6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1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 localSheetId="8">#REF!</definedName>
    <definedName name="_15_209">#REF!</definedName>
    <definedName name="_150GJ" localSheetId="8">#REF!</definedName>
    <definedName name="_150GJ">#REF!</definedName>
    <definedName name="_153GJ" localSheetId="8">#REF!</definedName>
    <definedName name="_153GJ">#REF!</definedName>
    <definedName name="_15GJ" localSheetId="8">#REF!</definedName>
    <definedName name="_15GJ">#REF!</definedName>
    <definedName name="_16__123Graph_BGROSS_MARGINS" localSheetId="8" hidden="1">#REF!</definedName>
    <definedName name="_16__123Graph_BGROSS_MARGINS" localSheetId="6" hidden="1">#REF!</definedName>
    <definedName name="_16__123Graph_BGROSS_MARGINS" localSheetId="1" hidden="1">#REF!</definedName>
    <definedName name="_16__123Graph_BGROSS_MARGINS" hidden="1">#REF!</definedName>
    <definedName name="_16__FDSAUDITLINK__" localSheetId="8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 localSheetId="8">#REF!</definedName>
    <definedName name="_16_210">#REF!</definedName>
    <definedName name="_17__123Graph_BGROWTH_REVS_A" localSheetId="8" hidden="1">#REF!</definedName>
    <definedName name="_17__123Graph_BGROWTH_REVS_A" localSheetId="6" hidden="1">#REF!</definedName>
    <definedName name="_17__123Graph_BGROWTH_REVS_A" localSheetId="1" hidden="1">#REF!</definedName>
    <definedName name="_17__123Graph_BGROWTH_REVS_A" hidden="1">#REF!</definedName>
    <definedName name="_17__FDSAUDITLINK__" localSheetId="8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6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1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 localSheetId="8">#REF!</definedName>
    <definedName name="_17_211">#REF!</definedName>
    <definedName name="_18__123Graph_AGROWTH_REVS_A" localSheetId="8" hidden="1">#REF!</definedName>
    <definedName name="_18__123Graph_AGROWTH_REVS_A" localSheetId="6" hidden="1">#REF!</definedName>
    <definedName name="_18__123Graph_AGROWTH_REVS_A" localSheetId="1" hidden="1">#REF!</definedName>
    <definedName name="_18__123Graph_AGROWTH_REVS_A" hidden="1">#REF!</definedName>
    <definedName name="_18__123Graph_BGROWTH_REVS_B" localSheetId="8" hidden="1">#REF!</definedName>
    <definedName name="_18__123Graph_BGROWTH_REVS_B" localSheetId="6" hidden="1">#REF!</definedName>
    <definedName name="_18__123Graph_BGROWTH_REVS_B" localSheetId="1" hidden="1">#REF!</definedName>
    <definedName name="_18__123Graph_BGROWTH_REVS_B" hidden="1">#REF!</definedName>
    <definedName name="_18__FDSAUDITLINK__" localSheetId="8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6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1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 localSheetId="8">#REF!</definedName>
    <definedName name="_18_212">#REF!</definedName>
    <definedName name="_19__123Graph_CCHART_111" localSheetId="8" hidden="1">#REF!</definedName>
    <definedName name="_19__123Graph_CCHART_111" hidden="1">#REF!</definedName>
    <definedName name="_19__FDSAUDITLINK__" localSheetId="8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 localSheetId="8">#REF!</definedName>
    <definedName name="_19_213">#REF!</definedName>
    <definedName name="_1A_P" localSheetId="8">#REF!</definedName>
    <definedName name="_1A_P">#REF!</definedName>
    <definedName name="_1st__250_KWH" localSheetId="8">#REF!</definedName>
    <definedName name="_1st__250_KWH">#REF!</definedName>
    <definedName name="_1ST_QUARTER" localSheetId="8">#REF!</definedName>
    <definedName name="_1ST_QUARTER">#REF!</definedName>
    <definedName name="_2__123Graph_ACHART_111" localSheetId="8" hidden="1">#REF!</definedName>
    <definedName name="_2__123Graph_ACHART_111" hidden="1">#REF!</definedName>
    <definedName name="_2__FDSAUDITLINK__" localSheetId="8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6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1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 localSheetId="8">#REF!</definedName>
    <definedName name="_2_1101">#REF!</definedName>
    <definedName name="_20__123Graph_CCHART_112" localSheetId="8" hidden="1">#REF!</definedName>
    <definedName name="_20__123Graph_CCHART_112" hidden="1">#REF!</definedName>
    <definedName name="_20__FDSAUDITLINK__" localSheetId="8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6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1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 localSheetId="8">#REF!</definedName>
    <definedName name="_20_215">#REF!</definedName>
    <definedName name="_20GJ" localSheetId="8">#REF!</definedName>
    <definedName name="_20GJ">#REF!</definedName>
    <definedName name="_21__123Graph_AGROWTH_REVS_B" localSheetId="8" hidden="1">#REF!</definedName>
    <definedName name="_21__123Graph_AGROWTH_REVS_B" localSheetId="6" hidden="1">#REF!</definedName>
    <definedName name="_21__123Graph_AGROWTH_REVS_B" localSheetId="1" hidden="1">#REF!</definedName>
    <definedName name="_21__123Graph_AGROWTH_REVS_B" hidden="1">#REF!</definedName>
    <definedName name="_21__123Graph_CCHART_26" localSheetId="8" hidden="1">#REF!</definedName>
    <definedName name="_21__123Graph_CCHART_26" hidden="1">#REF!</definedName>
    <definedName name="_21__FDSAUDITLINK__" localSheetId="8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6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1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 localSheetId="8">#REF!</definedName>
    <definedName name="_21_216">#REF!</definedName>
    <definedName name="_22__123Graph_BCHART_111" localSheetId="8" hidden="1">#REF!</definedName>
    <definedName name="_22__123Graph_BCHART_111" hidden="1">#REF!</definedName>
    <definedName name="_22__123Graph_CCHART_30" localSheetId="8" hidden="1">#REF!</definedName>
    <definedName name="_22__123Graph_CCHART_30" hidden="1">#REF!</definedName>
    <definedName name="_22__FDSAUDITLINK__" localSheetId="8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 localSheetId="8">#REF!</definedName>
    <definedName name="_22_217">#REF!</definedName>
    <definedName name="_22AP" localSheetId="8">#REF!</definedName>
    <definedName name="_22AP">#REF!</definedName>
    <definedName name="_23__123Graph_BCHART_112" localSheetId="8" hidden="1">#REF!</definedName>
    <definedName name="_23__123Graph_BCHART_112" hidden="1">#REF!</definedName>
    <definedName name="_23__123Graph_CGROWTH_REVS_A" localSheetId="8" hidden="1">#REF!</definedName>
    <definedName name="_23__123Graph_CGROWTH_REVS_A" localSheetId="6" hidden="1">#REF!</definedName>
    <definedName name="_23__123Graph_CGROWTH_REVS_A" localSheetId="1" hidden="1">#REF!</definedName>
    <definedName name="_23__123Graph_CGROWTH_REVS_A" hidden="1">#REF!</definedName>
    <definedName name="_23__FDSAUDITLINK__" localSheetId="8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6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1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 localSheetId="8">#REF!</definedName>
    <definedName name="_23_218">#REF!</definedName>
    <definedName name="_24__123Graph_BCHART_26" localSheetId="8" hidden="1">#REF!</definedName>
    <definedName name="_24__123Graph_BCHART_26" hidden="1">#REF!</definedName>
    <definedName name="_24__123Graph_CGROWTH_REVS_B" localSheetId="8" hidden="1">#REF!</definedName>
    <definedName name="_24__123Graph_CGROWTH_REVS_B" localSheetId="6" hidden="1">#REF!</definedName>
    <definedName name="_24__123Graph_CGROWTH_REVS_B" localSheetId="1" hidden="1">#REF!</definedName>
    <definedName name="_24__123Graph_CGROWTH_REVS_B" hidden="1">#REF!</definedName>
    <definedName name="_24__FDSAUDITLINK__" localSheetId="8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6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1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 localSheetId="8">#REF!</definedName>
    <definedName name="_24_219">#REF!</definedName>
    <definedName name="_25__123Graph_DCHART_112" localSheetId="8" hidden="1">#REF!</definedName>
    <definedName name="_25__123Graph_DCHART_112" hidden="1">#REF!</definedName>
    <definedName name="_25__FDSAUDITLINK__" localSheetId="8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 localSheetId="8">#REF!</definedName>
    <definedName name="_25_220">#REF!</definedName>
    <definedName name="_26__123Graph_DGROWTH_REVS_A" localSheetId="8" hidden="1">#REF!</definedName>
    <definedName name="_26__123Graph_DGROWTH_REVS_A" localSheetId="6" hidden="1">#REF!</definedName>
    <definedName name="_26__123Graph_DGROWTH_REVS_A" localSheetId="1" hidden="1">#REF!</definedName>
    <definedName name="_26__123Graph_DGROWTH_REVS_A" hidden="1">#REF!</definedName>
    <definedName name="_26__FDSAUDITLINK__" localSheetId="8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6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1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 localSheetId="8">#REF!</definedName>
    <definedName name="_26_223">#REF!</definedName>
    <definedName name="_27__123Graph_BCHART_29" localSheetId="8" hidden="1">#REF!</definedName>
    <definedName name="_27__123Graph_BCHART_29" hidden="1">#REF!</definedName>
    <definedName name="_27__123Graph_DGROWTH_REVS_B" localSheetId="8" hidden="1">#REF!</definedName>
    <definedName name="_27__123Graph_DGROWTH_REVS_B" localSheetId="6" hidden="1">#REF!</definedName>
    <definedName name="_27__123Graph_DGROWTH_REVS_B" localSheetId="1" hidden="1">#REF!</definedName>
    <definedName name="_27__123Graph_DGROWTH_REVS_B" hidden="1">#REF!</definedName>
    <definedName name="_27__FDSAUDITLINK__" localSheetId="8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6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1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 localSheetId="8">#REF!</definedName>
    <definedName name="_27_224">#REF!</definedName>
    <definedName name="_28__123Graph_XCHART_112" localSheetId="8" hidden="1">#REF!</definedName>
    <definedName name="_28__123Graph_XCHART_112" hidden="1">#REF!</definedName>
    <definedName name="_28__FDSAUDITLINK__" localSheetId="8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 localSheetId="8">#REF!</definedName>
    <definedName name="_28_232">#REF!</definedName>
    <definedName name="_29__123Graph_XChart_1A" localSheetId="8" hidden="1">#REF!</definedName>
    <definedName name="_29__123Graph_XChart_1A" localSheetId="6" hidden="1">#REF!</definedName>
    <definedName name="_29__123Graph_XChart_1A" localSheetId="1" hidden="1">#REF!</definedName>
    <definedName name="_29__123Graph_XChart_1A" hidden="1">#REF!</definedName>
    <definedName name="_29__FDSAUDITLINK__" localSheetId="8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6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1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 localSheetId="8">#REF!</definedName>
    <definedName name="_29_240">#REF!</definedName>
    <definedName name="_2A_R" localSheetId="8">#REF!</definedName>
    <definedName name="_2A_R">#REF!</definedName>
    <definedName name="_2ND_QUARTER" localSheetId="8">#REF!</definedName>
    <definedName name="_2ND_QUARTER">#REF!</definedName>
    <definedName name="_3__123Graph_ACHART_112" localSheetId="8" hidden="1">#REF!</definedName>
    <definedName name="_3__123Graph_ACHART_112" hidden="1">#REF!</definedName>
    <definedName name="_3__FDSAUDITLINK__" localSheetId="8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6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1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localSheetId="8" hidden="1">#REF!</definedName>
    <definedName name="_3_0_Table2_" localSheetId="6" hidden="1">#REF!</definedName>
    <definedName name="_3_0_Table2_" localSheetId="1" hidden="1">#REF!</definedName>
    <definedName name="_3_0_Table2_" hidden="1">#REF!</definedName>
    <definedName name="_3_1120" localSheetId="8">#REF!</definedName>
    <definedName name="_3_1120">#REF!</definedName>
    <definedName name="_30__123Graph_BGROSS_MARGINS" localSheetId="8" hidden="1">#REF!</definedName>
    <definedName name="_30__123Graph_BGROSS_MARGINS" localSheetId="6" hidden="1">#REF!</definedName>
    <definedName name="_30__123Graph_BGROSS_MARGINS" localSheetId="1" hidden="1">#REF!</definedName>
    <definedName name="_30__123Graph_BGROSS_MARGINS" hidden="1">#REF!</definedName>
    <definedName name="_30__123Graph_XChart_2A" localSheetId="8" hidden="1">#REF!</definedName>
    <definedName name="_30__123Graph_XChart_2A" localSheetId="6" hidden="1">#REF!</definedName>
    <definedName name="_30__123Graph_XChart_2A" localSheetId="1" hidden="1">#REF!</definedName>
    <definedName name="_30__123Graph_XChart_2A" hidden="1">#REF!</definedName>
    <definedName name="_30__FDSAUDITLINK__" localSheetId="8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6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1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 localSheetId="8">#REF!</definedName>
    <definedName name="_30_241">#REF!</definedName>
    <definedName name="_31__123Graph_XCHART_30" localSheetId="8" hidden="1">#REF!</definedName>
    <definedName name="_31__123Graph_XCHART_30" hidden="1">#REF!</definedName>
    <definedName name="_31__FDSAUDITLINK__" localSheetId="8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 localSheetId="8">#REF!</definedName>
    <definedName name="_31_242">#REF!</definedName>
    <definedName name="_32__FDSAUDITLINK__" localSheetId="8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localSheetId="8" hidden="1">#REF!</definedName>
    <definedName name="_32_0_S" localSheetId="6" hidden="1">#REF!</definedName>
    <definedName name="_32_0_S" localSheetId="1" hidden="1">#REF!</definedName>
    <definedName name="_32_0_S" hidden="1">#REF!</definedName>
    <definedName name="_32_243" localSheetId="8">#REF!</definedName>
    <definedName name="_32_243">#REF!</definedName>
    <definedName name="_33__123Graph_BGROWTH_REVS_A" localSheetId="8" hidden="1">#REF!</definedName>
    <definedName name="_33__123Graph_BGROWTH_REVS_A" localSheetId="6" hidden="1">#REF!</definedName>
    <definedName name="_33__123Graph_BGROWTH_REVS_A" localSheetId="1" hidden="1">#REF!</definedName>
    <definedName name="_33__123Graph_BGROWTH_REVS_A" hidden="1">#REF!</definedName>
    <definedName name="_33__FDSAUDITLINK__" localSheetId="8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localSheetId="8" hidden="1">#REF!</definedName>
    <definedName name="_33_0_Table2_" localSheetId="6" hidden="1">#REF!</definedName>
    <definedName name="_33_0_Table2_" localSheetId="1" hidden="1">#REF!</definedName>
    <definedName name="_33_0_Table2_" hidden="1">#REF!</definedName>
    <definedName name="_33_250" localSheetId="8">#REF!</definedName>
    <definedName name="_33_250">#REF!</definedName>
    <definedName name="_34__FDSAUDITLINK__" localSheetId="8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localSheetId="8" hidden="1">#REF!</definedName>
    <definedName name="_34_0_Table2_" localSheetId="6" hidden="1">#REF!</definedName>
    <definedName name="_34_0_Table2_" localSheetId="1" hidden="1">#REF!</definedName>
    <definedName name="_34_0_Table2_" hidden="1">#REF!</definedName>
    <definedName name="_34_300" localSheetId="8">#REF!</definedName>
    <definedName name="_34_300">#REF!</definedName>
    <definedName name="_35__FDSAUDITLINK__" localSheetId="8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 localSheetId="8">#REF!</definedName>
    <definedName name="_35_301">#REF!</definedName>
    <definedName name="_36__123Graph_BGROWTH_REVS_B" localSheetId="8" hidden="1">#REF!</definedName>
    <definedName name="_36__123Graph_BGROWTH_REVS_B" localSheetId="6" hidden="1">#REF!</definedName>
    <definedName name="_36__123Graph_BGROWTH_REVS_B" localSheetId="1" hidden="1">#REF!</definedName>
    <definedName name="_36__123Graph_BGROWTH_REVS_B" hidden="1">#REF!</definedName>
    <definedName name="_36__FDSAUDITLINK__" localSheetId="8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 localSheetId="8">#REF!</definedName>
    <definedName name="_36_303">#REF!</definedName>
    <definedName name="_37__123Graph_CCHART_111" localSheetId="8" hidden="1">#REF!</definedName>
    <definedName name="_37__123Graph_CCHART_111" hidden="1">#REF!</definedName>
    <definedName name="_37__FDSAUDITLINK__" localSheetId="8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 localSheetId="8">#REF!</definedName>
    <definedName name="_37_304">#REF!</definedName>
    <definedName name="_38__123Graph_CCHART_112" localSheetId="8" hidden="1">#REF!</definedName>
    <definedName name="_38__123Graph_CCHART_112" hidden="1">#REF!</definedName>
    <definedName name="_38__FDSAUDITLINK__" localSheetId="8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 localSheetId="8">#REF!</definedName>
    <definedName name="_38_305">#REF!</definedName>
    <definedName name="_39__123Graph_CCHART_26" localSheetId="8" hidden="1">#REF!</definedName>
    <definedName name="_39__123Graph_CCHART_26" hidden="1">#REF!</definedName>
    <definedName name="_39__FDSAUDITLINK__" localSheetId="8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 localSheetId="8">#REF!</definedName>
    <definedName name="_39_306">#REF!</definedName>
    <definedName name="_3C_CAPITAL" localSheetId="8">#REF!</definedName>
    <definedName name="_3C_CAPITAL">#REF!</definedName>
    <definedName name="_4__123Graph_ACHART_111" localSheetId="8" hidden="1">#REF!</definedName>
    <definedName name="_4__123Graph_ACHART_111" hidden="1">#REF!</definedName>
    <definedName name="_4__123Graph_AChart_1A" localSheetId="8" hidden="1">#REF!</definedName>
    <definedName name="_4__123Graph_AChart_1A" localSheetId="6" hidden="1">#REF!</definedName>
    <definedName name="_4__123Graph_AChart_1A" localSheetId="1" hidden="1">#REF!</definedName>
    <definedName name="_4__123Graph_AChart_1A" hidden="1">#REF!</definedName>
    <definedName name="_4__FDSAUDITLINK__" localSheetId="8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 localSheetId="8">#REF!</definedName>
    <definedName name="_4_1140">#REF!</definedName>
    <definedName name="_40__123Graph_CCHART_30" localSheetId="8" hidden="1">#REF!</definedName>
    <definedName name="_40__123Graph_CCHART_30" hidden="1">#REF!</definedName>
    <definedName name="_40__FDSAUDITLINK__" localSheetId="8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 localSheetId="8">#REF!</definedName>
    <definedName name="_40_307">#REF!</definedName>
    <definedName name="_41__FDSAUDITLINK__" localSheetId="8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 localSheetId="8">#REF!</definedName>
    <definedName name="_41_308">#REF!</definedName>
    <definedName name="_42__FDSAUDITLINK__" localSheetId="8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 localSheetId="8">#REF!</definedName>
    <definedName name="_42_309">#REF!</definedName>
    <definedName name="_43__123Graph_CGROWTH_REVS_A" localSheetId="8" hidden="1">#REF!</definedName>
    <definedName name="_43__123Graph_CGROWTH_REVS_A" localSheetId="6" hidden="1">#REF!</definedName>
    <definedName name="_43__123Graph_CGROWTH_REVS_A" localSheetId="1" hidden="1">#REF!</definedName>
    <definedName name="_43__123Graph_CGROWTH_REVS_A" hidden="1">#REF!</definedName>
    <definedName name="_43__FDSAUDITLINK__" localSheetId="8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 localSheetId="8">#REF!</definedName>
    <definedName name="_43_310">#REF!</definedName>
    <definedName name="_44__FDSAUDITLINK__" localSheetId="8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 localSheetId="8">#REF!</definedName>
    <definedName name="_44_311">#REF!</definedName>
    <definedName name="_45__FDSAUDITLINK__" localSheetId="8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 localSheetId="8">#REF!</definedName>
    <definedName name="_45_312">#REF!</definedName>
    <definedName name="_46__123Graph_CGROWTH_REVS_B" localSheetId="8" hidden="1">#REF!</definedName>
    <definedName name="_46__123Graph_CGROWTH_REVS_B" localSheetId="6" hidden="1">#REF!</definedName>
    <definedName name="_46__123Graph_CGROWTH_REVS_B" localSheetId="1" hidden="1">#REF!</definedName>
    <definedName name="_46__123Graph_CGROWTH_REVS_B" hidden="1">#REF!</definedName>
    <definedName name="_46__FDSAUDITLINK__" localSheetId="8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 localSheetId="8">#REF!</definedName>
    <definedName name="_46_313">#REF!</definedName>
    <definedName name="_47__123Graph_DCHART_112" localSheetId="8" hidden="1">#REF!</definedName>
    <definedName name="_47__123Graph_DCHART_112" hidden="1">#REF!</definedName>
    <definedName name="_47__FDSAUDITLINK__" localSheetId="8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 localSheetId="8">#REF!</definedName>
    <definedName name="_47_315">#REF!</definedName>
    <definedName name="_48__FDSAUDITLINK__" localSheetId="8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 localSheetId="8">#REF!</definedName>
    <definedName name="_48_316">#REF!</definedName>
    <definedName name="_49__FDSAUDITLINK__" localSheetId="8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 localSheetId="8">#REF!</definedName>
    <definedName name="_49_317">#REF!</definedName>
    <definedName name="_4CUST_DEP" localSheetId="8">#REF!</definedName>
    <definedName name="_4CUST_DEP">#REF!</definedName>
    <definedName name="_5__123Graph_ACHART_112" localSheetId="8" hidden="1">#REF!</definedName>
    <definedName name="_5__123Graph_ACHART_112" hidden="1">#REF!</definedName>
    <definedName name="_5__123Graph_ACHART_26" localSheetId="8" hidden="1">#REF!</definedName>
    <definedName name="_5__123Graph_ACHART_26" hidden="1">#REF!</definedName>
    <definedName name="_5__FDSAUDITLINK__" localSheetId="8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6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1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 localSheetId="8">#REF!</definedName>
    <definedName name="_5_1150">#REF!</definedName>
    <definedName name="_50__123Graph_DGROWTH_REVS_A" localSheetId="8" hidden="1">#REF!</definedName>
    <definedName name="_50__123Graph_DGROWTH_REVS_A" localSheetId="6" hidden="1">#REF!</definedName>
    <definedName name="_50__123Graph_DGROWTH_REVS_A" localSheetId="1" hidden="1">#REF!</definedName>
    <definedName name="_50__123Graph_DGROWTH_REVS_A" hidden="1">#REF!</definedName>
    <definedName name="_50__FDSAUDITLINK__" localSheetId="8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 localSheetId="8">#REF!</definedName>
    <definedName name="_50_318">#REF!</definedName>
    <definedName name="_50GJ" localSheetId="8">#REF!</definedName>
    <definedName name="_50GJ">#REF!</definedName>
    <definedName name="_51__FDSAUDITLINK__" localSheetId="8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6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 localSheetId="8">#REF!</definedName>
    <definedName name="_51_319">#REF!</definedName>
    <definedName name="_52__FDSAUDITLINK__" localSheetId="8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6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 localSheetId="8">#REF!</definedName>
    <definedName name="_52_320">#REF!</definedName>
    <definedName name="_53__123Graph_DGROWTH_REVS_B" localSheetId="8" hidden="1">#REF!</definedName>
    <definedName name="_53__123Graph_DGROWTH_REVS_B" localSheetId="6" hidden="1">#REF!</definedName>
    <definedName name="_53__123Graph_DGROWTH_REVS_B" localSheetId="1" hidden="1">#REF!</definedName>
    <definedName name="_53__123Graph_DGROWTH_REVS_B" hidden="1">#REF!</definedName>
    <definedName name="_53__FDSAUDITLINK__" localSheetId="8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6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1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 localSheetId="8">#REF!</definedName>
    <definedName name="_53_323">#REF!</definedName>
    <definedName name="_54__123Graph_XCHART_112" localSheetId="8" hidden="1">#REF!</definedName>
    <definedName name="_54__123Graph_XCHART_112" hidden="1">#REF!</definedName>
    <definedName name="_54__FDSAUDITLINK__" localSheetId="8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6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1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 localSheetId="8">#REF!</definedName>
    <definedName name="_54_324">#REF!</definedName>
    <definedName name="_55__123Graph_XChart_1A" localSheetId="8" hidden="1">#REF!</definedName>
    <definedName name="_55__123Graph_XChart_1A" localSheetId="6" hidden="1">#REF!</definedName>
    <definedName name="_55__123Graph_XChart_1A" localSheetId="1" hidden="1">#REF!</definedName>
    <definedName name="_55__123Graph_XChart_1A" hidden="1">#REF!</definedName>
    <definedName name="_55__FDSAUDITLINK__" localSheetId="8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 localSheetId="8">#REF!</definedName>
    <definedName name="_55_332">#REF!</definedName>
    <definedName name="_558AP" localSheetId="8">#REF!</definedName>
    <definedName name="_558AP">#REF!</definedName>
    <definedName name="_56__123Graph_XChart_2A" localSheetId="8" hidden="1">#REF!</definedName>
    <definedName name="_56__123Graph_XChart_2A" localSheetId="6" hidden="1">#REF!</definedName>
    <definedName name="_56__123Graph_XChart_2A" localSheetId="1" hidden="1">#REF!</definedName>
    <definedName name="_56__123Graph_XChart_2A" hidden="1">#REF!</definedName>
    <definedName name="_56__FDSAUDITLINK__" localSheetId="8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6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1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 localSheetId="8">#REF!</definedName>
    <definedName name="_56_340">#REF!</definedName>
    <definedName name="_57__123Graph_XCHART_30" localSheetId="8" hidden="1">#REF!</definedName>
    <definedName name="_57__123Graph_XCHART_30" hidden="1">#REF!</definedName>
    <definedName name="_57__FDSAUDITLINK__" localSheetId="8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6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1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 localSheetId="8">#REF!</definedName>
    <definedName name="_57_390">#REF!</definedName>
    <definedName name="_58__FDSAUDITLINK__" localSheetId="8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6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 localSheetId="8">#REF!</definedName>
    <definedName name="_58_500">#REF!</definedName>
    <definedName name="_59__FDSAUDITLINK__" localSheetId="8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6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1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 localSheetId="8">#REF!</definedName>
    <definedName name="_59_600">#REF!</definedName>
    <definedName name="_5FIXED_ASSETS" localSheetId="8">#REF!</definedName>
    <definedName name="_5FIXED_ASSETS">#REF!</definedName>
    <definedName name="_6__123Graph_AChart_1A" localSheetId="8" hidden="1">#REF!</definedName>
    <definedName name="_6__123Graph_AChart_1A" localSheetId="6" hidden="1">#REF!</definedName>
    <definedName name="_6__123Graph_AChart_1A" localSheetId="1" hidden="1">#REF!</definedName>
    <definedName name="_6__123Graph_AChart_1A" hidden="1">#REF!</definedName>
    <definedName name="_6__123Graph_ACHART_29" localSheetId="8" hidden="1">#REF!</definedName>
    <definedName name="_6__123Graph_ACHART_29" localSheetId="6" hidden="1">#REF!</definedName>
    <definedName name="_6__123Graph_ACHART_29" localSheetId="1" hidden="1">#REF!</definedName>
    <definedName name="_6__123Graph_ACHART_29" hidden="1">#REF!</definedName>
    <definedName name="_6__FDSAUDITLINK__" localSheetId="8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6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1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 localSheetId="8">#REF!</definedName>
    <definedName name="_6_1153">#REF!</definedName>
    <definedName name="_60__FDSAUDITLINK__" localSheetId="8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localSheetId="8" hidden="1">#REF!</definedName>
    <definedName name="_60_0_S" localSheetId="6" hidden="1">#REF!</definedName>
    <definedName name="_60_0_S" localSheetId="1" hidden="1">#REF!</definedName>
    <definedName name="_60_0_S" hidden="1">#REF!</definedName>
    <definedName name="_60_700" localSheetId="8">#REF!</definedName>
    <definedName name="_60_700">#REF!</definedName>
    <definedName name="_61__FDSAUDITLINK__" localSheetId="8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6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1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 localSheetId="8">#REF!</definedName>
    <definedName name="_61_800">#REF!</definedName>
    <definedName name="_62__FDSAUDITLINK__" localSheetId="8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6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8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6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1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localSheetId="8" hidden="1">#REF!</definedName>
    <definedName name="_63_0_Table2_" localSheetId="6" hidden="1">#REF!</definedName>
    <definedName name="_63_0_Table2_" localSheetId="1" hidden="1">#REF!</definedName>
    <definedName name="_63_0_Table2_" hidden="1">#REF!</definedName>
    <definedName name="_64__FDSAUDITLINK__" localSheetId="8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6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1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8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8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6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localSheetId="8" hidden="1">#REF!</definedName>
    <definedName name="_66_0_Table2_" localSheetId="6" hidden="1">#REF!</definedName>
    <definedName name="_66_0_Table2_" localSheetId="1" hidden="1">#REF!</definedName>
    <definedName name="_66_0_Table2_" hidden="1">#REF!</definedName>
    <definedName name="_67__FDSAUDITLINK__" localSheetId="8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6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1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8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6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8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6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1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 localSheetId="8">#REF!</definedName>
    <definedName name="_6HALF_YEAR">#REF!</definedName>
    <definedName name="_7__123Graph_ACHART_26" localSheetId="8" hidden="1">#REF!</definedName>
    <definedName name="_7__123Graph_ACHART_26" hidden="1">#REF!</definedName>
    <definedName name="_7__123Graph_AChart_2A" localSheetId="8" hidden="1">#REF!</definedName>
    <definedName name="_7__123Graph_AChart_2A" localSheetId="6" hidden="1">#REF!</definedName>
    <definedName name="_7__123Graph_AChart_2A" localSheetId="1" hidden="1">#REF!</definedName>
    <definedName name="_7__123Graph_AChart_2A" hidden="1">#REF!</definedName>
    <definedName name="_7__FDSAUDITLINK__" localSheetId="8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 localSheetId="8">#REF!</definedName>
    <definedName name="_7_200">#REF!</definedName>
    <definedName name="_70__FDSAUDITLINK__" localSheetId="8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 localSheetId="8">#REF!</definedName>
    <definedName name="_70ANALY">#REF!</definedName>
    <definedName name="_70GJ" localSheetId="8">#REF!</definedName>
    <definedName name="_70GJ">#REF!</definedName>
    <definedName name="_71__FDSAUDITLINK__" localSheetId="8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6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1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8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6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1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8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6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1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8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6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1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8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 localSheetId="8">#REF!</definedName>
    <definedName name="_75GJ">#REF!</definedName>
    <definedName name="_76__FDSAUDITLINK__" localSheetId="8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6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1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8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6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1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 localSheetId="8">#REF!</definedName>
    <definedName name="_77GJ">#REF!</definedName>
    <definedName name="_78__FDSAUDITLINK__" localSheetId="8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6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1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 localSheetId="8">#REF!</definedName>
    <definedName name="_78GJ">#REF!</definedName>
    <definedName name="_79__FDSAUDITLINK__" localSheetId="8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6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1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localSheetId="8" hidden="1">#REF!</definedName>
    <definedName name="_8__123Graph_ACHART_30" hidden="1">#REF!</definedName>
    <definedName name="_8__FDSAUDITLINK__" localSheetId="8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6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1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 localSheetId="8">#REF!</definedName>
    <definedName name="_8_201">#REF!</definedName>
    <definedName name="_80__FDSAUDITLINK__" localSheetId="8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 localSheetId="8">#REF!</definedName>
    <definedName name="_80ANALY">#REF!</definedName>
    <definedName name="_80GJ" localSheetId="8">#REF!</definedName>
    <definedName name="_80GJ">#REF!</definedName>
    <definedName name="_81__FDSAUDITLINK__" localSheetId="8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 localSheetId="8">#REF!</definedName>
    <definedName name="_81GJ">#REF!</definedName>
    <definedName name="_82__FDSAUDITLINK__" localSheetId="8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8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8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8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8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8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8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8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localSheetId="8" hidden="1">#REF!</definedName>
    <definedName name="_9__123Graph_AGROSS_MARGINS" localSheetId="6" hidden="1">#REF!</definedName>
    <definedName name="_9__123Graph_AGROSS_MARGINS" localSheetId="1" hidden="1">#REF!</definedName>
    <definedName name="_9__123Graph_AGROSS_MARGINS" hidden="1">#REF!</definedName>
    <definedName name="_9__FDSAUDITLINK__" localSheetId="8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6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1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 localSheetId="8">#REF!</definedName>
    <definedName name="_9_203">#REF!</definedName>
    <definedName name="_90__FDSAUDITLINK__" localSheetId="8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 localSheetId="8">#REF!</definedName>
    <definedName name="_90GJ">#REF!</definedName>
    <definedName name="_91__FDSAUDITLINK__" localSheetId="8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8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8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8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8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8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8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8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8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8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 localSheetId="8">#REF!</definedName>
    <definedName name="_Act01">#REF!</definedName>
    <definedName name="_Act02" localSheetId="8">#REF!</definedName>
    <definedName name="_Act02">#REF!</definedName>
    <definedName name="_Act03" localSheetId="8">#REF!</definedName>
    <definedName name="_Act03">#REF!</definedName>
    <definedName name="_Act04" localSheetId="8">#REF!</definedName>
    <definedName name="_Act04">#REF!</definedName>
    <definedName name="_Act05" localSheetId="8">#REF!</definedName>
    <definedName name="_Act05">#REF!</definedName>
    <definedName name="_Act06" localSheetId="8">#REF!</definedName>
    <definedName name="_Act06">#REF!</definedName>
    <definedName name="_Act07" localSheetId="8">#REF!</definedName>
    <definedName name="_Act07">#REF!</definedName>
    <definedName name="_Act08" localSheetId="8">#REF!</definedName>
    <definedName name="_Act08">#REF!</definedName>
    <definedName name="_Act09" localSheetId="8">#REF!</definedName>
    <definedName name="_Act09">#REF!</definedName>
    <definedName name="_Act10" localSheetId="8">#REF!</definedName>
    <definedName name="_Act10">#REF!</definedName>
    <definedName name="_Act11" localSheetId="8">#REF!</definedName>
    <definedName name="_Act11">#REF!</definedName>
    <definedName name="_Act12" localSheetId="8">#REF!</definedName>
    <definedName name="_Act12">#REF!</definedName>
    <definedName name="_ACT995" localSheetId="8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localSheetId="8" hidden="1">#REF!</definedName>
    <definedName name="_bdm.2B754C816B33440CA6B09FCECA363B1C.edm" localSheetId="6" hidden="1">#REF!</definedName>
    <definedName name="_bdm.2B754C816B33440CA6B09FCECA363B1C.edm" localSheetId="1" hidden="1">#REF!</definedName>
    <definedName name="_bdm.2B754C816B33440CA6B09FCECA363B1C.edm" hidden="1">#REF!</definedName>
    <definedName name="_bdm.4261CBDD64CC43EEAE9367E32A5D9415.edm" localSheetId="8" hidden="1">#REF!</definedName>
    <definedName name="_bdm.4261CBDD64CC43EEAE9367E32A5D9415.edm" localSheetId="6" hidden="1">#REF!</definedName>
    <definedName name="_bdm.4261CBDD64CC43EEAE9367E32A5D9415.edm" localSheetId="1" hidden="1">#REF!</definedName>
    <definedName name="_bdm.4261CBDD64CC43EEAE9367E32A5D9415.edm" hidden="1">#REF!</definedName>
    <definedName name="_bdm.4E36B374656E4111BE06C6AA8593525F.edm" localSheetId="8" hidden="1">#REF!</definedName>
    <definedName name="_bdm.4E36B374656E4111BE06C6AA8593525F.edm" localSheetId="6" hidden="1">#REF!</definedName>
    <definedName name="_bdm.4E36B374656E4111BE06C6AA8593525F.edm" localSheetId="1" hidden="1">#REF!</definedName>
    <definedName name="_bdm.4E36B374656E4111BE06C6AA8593525F.edm" hidden="1">#REF!</definedName>
    <definedName name="_bdm.A2FC9A89D6D74FC893514932B9559E6F.edm" localSheetId="8" hidden="1">#REF!</definedName>
    <definedName name="_bdm.A2FC9A89D6D74FC893514932B9559E6F.edm" localSheetId="6" hidden="1">#REF!</definedName>
    <definedName name="_bdm.A2FC9A89D6D74FC893514932B9559E6F.edm" localSheetId="1" hidden="1">#REF!</definedName>
    <definedName name="_bdm.A2FC9A89D6D74FC893514932B9559E6F.edm" hidden="1">#REF!</definedName>
    <definedName name="_bdm.B6D3C63AED6645D6839BAAA3C46A1B11.edm" localSheetId="8" hidden="1">#REF!</definedName>
    <definedName name="_bdm.B6D3C63AED6645D6839BAAA3C46A1B11.edm" localSheetId="6" hidden="1">#REF!</definedName>
    <definedName name="_bdm.B6D3C63AED6645D6839BAAA3C46A1B11.edm" localSheetId="1" hidden="1">#REF!</definedName>
    <definedName name="_bdm.B6D3C63AED6645D6839BAAA3C46A1B11.edm" hidden="1">#REF!</definedName>
    <definedName name="_bdm.D3D232B0C825487C80B74D42D3DC9229.edm" localSheetId="8" hidden="1">#REF!</definedName>
    <definedName name="_bdm.D3D232B0C825487C80B74D42D3DC9229.edm" localSheetId="6" hidden="1">#REF!</definedName>
    <definedName name="_bdm.D3D232B0C825487C80B74D42D3DC9229.edm" localSheetId="1" hidden="1">#REF!</definedName>
    <definedName name="_bdm.D3D232B0C825487C80B74D42D3DC9229.edm" hidden="1">#REF!</definedName>
    <definedName name="_bdm.EAA026CA20C74B79BA422B16028705A4.edm" localSheetId="8" hidden="1">#REF!</definedName>
    <definedName name="_bdm.EAA026CA20C74B79BA422B16028705A4.edm" localSheetId="6" hidden="1">#REF!</definedName>
    <definedName name="_bdm.EAA026CA20C74B79BA422B16028705A4.edm" localSheetId="1" hidden="1">#REF!</definedName>
    <definedName name="_bdm.EAA026CA20C74B79BA422B16028705A4.edm" hidden="1">#REF!</definedName>
    <definedName name="_bdm.EE4FE38359B54D868B4E6D164382A293.edm" localSheetId="8" hidden="1">#REF!</definedName>
    <definedName name="_bdm.EE4FE38359B54D868B4E6D164382A293.edm" localSheetId="6" hidden="1">#REF!</definedName>
    <definedName name="_bdm.EE4FE38359B54D868B4E6D164382A293.edm" localSheetId="1" hidden="1">#REF!</definedName>
    <definedName name="_bdm.EE4FE38359B54D868B4E6D164382A293.edm" hidden="1">#REF!</definedName>
    <definedName name="_Dist_Bin" localSheetId="8" hidden="1">#REF!</definedName>
    <definedName name="_Dist_Bin" localSheetId="6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localSheetId="6" hidden="1">#REF!</definedName>
    <definedName name="_Dist_Values" localSheetId="1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localSheetId="8" hidden="1">#REF!</definedName>
    <definedName name="_Fill" hidden="1">#REF!</definedName>
    <definedName name="_fin1" localSheetId="8" hidden="1">{#N/A,#N/A,TRUE,"UKUPNO";#N/A,#N/A,TRUE,"PLASMAN";#N/A,#N/A,TRUE,"REKAP"}</definedName>
    <definedName name="_fin1" localSheetId="6" hidden="1">{#N/A,#N/A,TRUE,"UKUPNO";#N/A,#N/A,TRUE,"PLASMAN";#N/A,#N/A,TRUE,"REKAP"}</definedName>
    <definedName name="_fin1" localSheetId="1" hidden="1">{#N/A,#N/A,TRUE,"UKUPNO";#N/A,#N/A,TRUE,"PLASMAN";#N/A,#N/A,TRUE,"REKAP"}</definedName>
    <definedName name="_fin1" hidden="1">{#N/A,#N/A,TRUE,"UKUPNO";#N/A,#N/A,TRUE,"PLASMAN";#N/A,#N/A,TRUE,"REKAP"}</definedName>
    <definedName name="_HKJ1" localSheetId="8" hidden="1">{#N/A,#N/A,TRUE,"UKUPNO";#N/A,#N/A,TRUE,"PLASMAN";#N/A,#N/A,TRUE,"REKAP"}</definedName>
    <definedName name="_HKJ1" localSheetId="6" hidden="1">{#N/A,#N/A,TRUE,"UKUPNO";#N/A,#N/A,TRUE,"PLASMAN";#N/A,#N/A,TRUE,"REKAP"}</definedName>
    <definedName name="_HKJ1" localSheetId="1" hidden="1">{#N/A,#N/A,TRUE,"UKUPNO";#N/A,#N/A,TRUE,"PLASMAN";#N/A,#N/A,TRUE,"REKAP"}</definedName>
    <definedName name="_HKJ1" hidden="1">{#N/A,#N/A,TRUE,"UKUPNO";#N/A,#N/A,TRUE,"PLASMAN";#N/A,#N/A,TRUE,"REKAP"}</definedName>
    <definedName name="_HR1" localSheetId="8" hidden="1">{#N/A,#N/A,TRUE,"UKUPNO";#N/A,#N/A,TRUE,"PLASMAN";#N/A,#N/A,TRUE,"REKAP"}</definedName>
    <definedName name="_HR1" localSheetId="6" hidden="1">{#N/A,#N/A,TRUE,"UKUPNO";#N/A,#N/A,TRUE,"PLASMAN";#N/A,#N/A,TRUE,"REKAP"}</definedName>
    <definedName name="_HR1" localSheetId="1" hidden="1">{#N/A,#N/A,TRUE,"UKUPNO";#N/A,#N/A,TRUE,"PLASMAN";#N/A,#N/A,TRUE,"REKAP"}</definedName>
    <definedName name="_HR1" hidden="1">{#N/A,#N/A,TRUE,"UKUPNO";#N/A,#N/A,TRUE,"PLASMAN";#N/A,#N/A,TRUE,"REKAP"}</definedName>
    <definedName name="_K1" localSheetId="8" hidden="1">{#N/A,#N/A,TRUE,"UKUPNO";#N/A,#N/A,TRUE,"PLASMAN";#N/A,#N/A,TRUE,"REKAP"}</definedName>
    <definedName name="_K1" localSheetId="6" hidden="1">{#N/A,#N/A,TRUE,"UKUPNO";#N/A,#N/A,TRUE,"PLASMAN";#N/A,#N/A,TRUE,"REKAP"}</definedName>
    <definedName name="_K1" localSheetId="1" hidden="1">{#N/A,#N/A,TRUE,"UKUPNO";#N/A,#N/A,TRUE,"PLASMAN";#N/A,#N/A,TRUE,"REKAP"}</definedName>
    <definedName name="_K1" hidden="1">{#N/A,#N/A,TRUE,"UKUPNO";#N/A,#N/A,TRUE,"PLASMAN";#N/A,#N/A,TRUE,"REKAP"}</definedName>
    <definedName name="_Key1" localSheetId="8" hidden="1">#REF!</definedName>
    <definedName name="_Key1" localSheetId="6" hidden="1">#REF!</definedName>
    <definedName name="_Key1" localSheetId="1" hidden="1">#REF!</definedName>
    <definedName name="_Key1" hidden="1">#REF!</definedName>
    <definedName name="_Key2" localSheetId="8" hidden="1">#REF!</definedName>
    <definedName name="_Key2" localSheetId="6" hidden="1">#REF!</definedName>
    <definedName name="_Key2" localSheetId="1" hidden="1">#REF!</definedName>
    <definedName name="_Key2" hidden="1">#REF!</definedName>
    <definedName name="_KO1" localSheetId="8" hidden="1">{#N/A,#N/A,TRUE,"UKUPNO";#N/A,#N/A,TRUE,"PLASMAN";#N/A,#N/A,TRUE,"REKAP"}</definedName>
    <definedName name="_KO1" localSheetId="6" hidden="1">{#N/A,#N/A,TRUE,"UKUPNO";#N/A,#N/A,TRUE,"PLASMAN";#N/A,#N/A,TRUE,"REKAP"}</definedName>
    <definedName name="_KO1" localSheetId="1" hidden="1">{#N/A,#N/A,TRUE,"UKUPNO";#N/A,#N/A,TRUE,"PLASMAN";#N/A,#N/A,TRUE,"REKAP"}</definedName>
    <definedName name="_KO1" hidden="1">{#N/A,#N/A,TRUE,"UKUPNO";#N/A,#N/A,TRUE,"PLASMAN";#N/A,#N/A,TRUE,"REKAP"}</definedName>
    <definedName name="_MatInverse_Out" localSheetId="8" hidden="1">#REF!</definedName>
    <definedName name="_MatInverse_Out" localSheetId="6" hidden="1">#REF!</definedName>
    <definedName name="_MatInverse_Out" hidden="1">#REF!</definedName>
    <definedName name="_MatMult_A" localSheetId="8" hidden="1">#REF!</definedName>
    <definedName name="_MatMult_A" localSheetId="6" hidden="1">#REF!</definedName>
    <definedName name="_MatMult_A" hidden="1">#REF!</definedName>
    <definedName name="_MatMult_AxB" localSheetId="8" hidden="1">#REF!</definedName>
    <definedName name="_MatMult_AxB" localSheetId="6" hidden="1">#REF!</definedName>
    <definedName name="_MatMult_AxB" hidden="1">#REF!</definedName>
    <definedName name="_MatMult_B" localSheetId="8" hidden="1">#REF!</definedName>
    <definedName name="_MatMult_B" localSheetId="6" hidden="1">#REF!</definedName>
    <definedName name="_MatMult_B" hidden="1">#REF!</definedName>
    <definedName name="_N4" localSheetId="8">#REF!</definedName>
    <definedName name="_N4">#REF!</definedName>
    <definedName name="_N6" localSheetId="8">#REF!</definedName>
    <definedName name="_N6">#REF!</definedName>
    <definedName name="_Order1" hidden="1">255</definedName>
    <definedName name="_Order2" localSheetId="6" hidden="1">255</definedName>
    <definedName name="_Order2" hidden="1">0</definedName>
    <definedName name="_Parse_Out" localSheetId="8" hidden="1">#REF!</definedName>
    <definedName name="_Parse_Out" localSheetId="6" hidden="1">#REF!</definedName>
    <definedName name="_Parse_Out" hidden="1">#REF!</definedName>
    <definedName name="_r" localSheetId="8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localSheetId="8" hidden="1">#REF!</definedName>
    <definedName name="_Regression_Out" localSheetId="6" hidden="1">#REF!</definedName>
    <definedName name="_Regression_Out" hidden="1">#REF!</definedName>
    <definedName name="_Regression_X" localSheetId="8" hidden="1">#REF!</definedName>
    <definedName name="_Regression_X" localSheetId="6" hidden="1">#REF!</definedName>
    <definedName name="_Regression_X" hidden="1">#REF!</definedName>
    <definedName name="_SE1" localSheetId="8" hidden="1">{#N/A,#N/A,FALSE,"Aging Summary";#N/A,#N/A,FALSE,"Ratio Analysis";#N/A,#N/A,FALSE,"Test 120 Day Accts";#N/A,#N/A,FALSE,"Tickmarks"}</definedName>
    <definedName name="_SE1" localSheetId="6" hidden="1">{#N/A,#N/A,FALSE,"Aging Summary";#N/A,#N/A,FALSE,"Ratio Analysis";#N/A,#N/A,FALSE,"Test 120 Day Accts";#N/A,#N/A,FALSE,"Tickmarks"}</definedName>
    <definedName name="_SE1" localSheetId="1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localSheetId="8" hidden="1">#REF!</definedName>
    <definedName name="_Sort" localSheetId="6" hidden="1">#REF!</definedName>
    <definedName name="_Sort" localSheetId="1" hidden="1">#REF!</definedName>
    <definedName name="_Sort" hidden="1">#REF!</definedName>
    <definedName name="_SUM1">#N/A</definedName>
    <definedName name="_SUM2" localSheetId="8">#REF!</definedName>
    <definedName name="_SUM2">#REF!</definedName>
    <definedName name="_SUM3" localSheetId="8">#REF!</definedName>
    <definedName name="_SUM3">#REF!</definedName>
    <definedName name="_Table1_In1" localSheetId="8" hidden="1">#REF!</definedName>
    <definedName name="_Table1_In1" localSheetId="6" hidden="1">#REF!</definedName>
    <definedName name="_Table1_In1" localSheetId="1" hidden="1">#REF!</definedName>
    <definedName name="_Table1_In1" hidden="1">#REF!</definedName>
    <definedName name="_Table1_Out" localSheetId="8" hidden="1">#REF!</definedName>
    <definedName name="_Table1_Out" localSheetId="6" hidden="1">#REF!</definedName>
    <definedName name="_Table1_Out" localSheetId="1" hidden="1">#REF!</definedName>
    <definedName name="_Table1_Out" hidden="1">#REF!</definedName>
    <definedName name="_Table2_In1" localSheetId="8" hidden="1">#REF!</definedName>
    <definedName name="_Table2_In1" localSheetId="6" hidden="1">#REF!</definedName>
    <definedName name="_Table2_In1" localSheetId="1" hidden="1">#REF!</definedName>
    <definedName name="_Table2_In1" hidden="1">#REF!</definedName>
    <definedName name="_Table2_Out" localSheetId="8" hidden="1">#REF!</definedName>
    <definedName name="_Table2_Out" localSheetId="6" hidden="1">#REF!</definedName>
    <definedName name="_Table2_Out" localSheetId="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localSheetId="8" hidden="1">{#N/A,#N/A,TRUE,"UKUPNO";#N/A,#N/A,TRUE,"PLASMAN";#N/A,#N/A,TRUE,"REKAP"}</definedName>
    <definedName name="_w1" localSheetId="6" hidden="1">{#N/A,#N/A,TRUE,"UKUPNO";#N/A,#N/A,TRUE,"PLASMAN";#N/A,#N/A,TRUE,"REKAP"}</definedName>
    <definedName name="_w1" localSheetId="1" hidden="1">{#N/A,#N/A,TRUE,"UKUPNO";#N/A,#N/A,TRUE,"PLASMAN";#N/A,#N/A,TRUE,"REKAP"}</definedName>
    <definedName name="_w1" hidden="1">{#N/A,#N/A,TRUE,"UKUPNO";#N/A,#N/A,TRUE,"PLASMAN";#N/A,#N/A,TRUE,"REKAP"}</definedName>
    <definedName name="_xlcn.WorksheetConnection_BudgetVarA2X2141" localSheetId="8" hidden="1">#REF!</definedName>
    <definedName name="_xlcn.WorksheetConnection_BudgetVarA2X2141" localSheetId="6" hidden="1">#REF!</definedName>
    <definedName name="_xlcn.WorksheetConnection_BudgetVarA2X2141" localSheetId="1" hidden="1">#REF!</definedName>
    <definedName name="_xlcn.WorksheetConnection_BudgetVarA2X2141" hidden="1">#REF!</definedName>
    <definedName name="_xlcn.WorksheetConnection_T9A2C161" hidden="1">#REF!</definedName>
    <definedName name="_yo11121" localSheetId="8">#REF!</definedName>
    <definedName name="_yo11121">#REF!</definedName>
    <definedName name="_z1" localSheetId="8" hidden="1">{#N/A,#N/A,TRUE,"UKUPNO";#N/A,#N/A,TRUE,"PLASMAN";#N/A,#N/A,TRUE,"REKAP"}</definedName>
    <definedName name="_z1" localSheetId="6" hidden="1">{#N/A,#N/A,TRUE,"UKUPNO";#N/A,#N/A,TRUE,"PLASMAN";#N/A,#N/A,TRUE,"REKAP"}</definedName>
    <definedName name="_z1" localSheetId="1" hidden="1">{#N/A,#N/A,TRUE,"UKUPNO";#N/A,#N/A,TRUE,"PLASMAN";#N/A,#N/A,TRUE,"REKAP"}</definedName>
    <definedName name="_z1" hidden="1">{#N/A,#N/A,TRUE,"UKUPNO";#N/A,#N/A,TRUE,"PLASMAN";#N/A,#N/A,TRUE,"REKAP"}</definedName>
    <definedName name="a" localSheetId="8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_5555" hidden="1">#REF!</definedName>
    <definedName name="A1B53806" localSheetId="8">#REF!</definedName>
    <definedName name="A1B53806">#REF!</definedName>
    <definedName name="aa" hidden="1">{#N/A,#N/A,FALSE,"Aging Summary";#N/A,#N/A,FALSE,"Ratio Analysis";#N/A,#N/A,FALSE,"Test 120 Day Accts";#N/A,#N/A,FALSE,"Tickmarks"}</definedName>
    <definedName name="aaa" localSheetId="8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aaaaaaaaa" hidden="1">{"'Standalone List Price Trends'!$A$1:$X$56"}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va" localSheetId="8">#REF!</definedName>
    <definedName name="aadava">#REF!</definedName>
    <definedName name="ab" hidden="1">{#N/A,#N/A,FALSE,"Aging Summary";#N/A,#N/A,FALSE,"Ratio Analysis";#N/A,#N/A,FALSE,"Test 120 Day Accts";#N/A,#N/A,FALSE,"Tickmarks"}</definedName>
    <definedName name="abc" localSheetId="8" hidden="1">{#N/A,#N/A,FALSE,"CLAIMS";#N/A,#N/A,FALSE,"EXPENSE";#N/A,#N/A,FALSE,"CAPITAL"}</definedName>
    <definedName name="abc" localSheetId="6" hidden="1">{#N/A,#N/A,FALSE,"CLAIMS";#N/A,#N/A,FALSE,"EXPENSE";#N/A,#N/A,FALSE,"CAPITAL"}</definedName>
    <definedName name="abc" localSheetId="1" hidden="1">{#N/A,#N/A,FALSE,"CLAIMS";#N/A,#N/A,FALSE,"EXPENSE";#N/A,#N/A,FALSE,"CAPITAL"}</definedName>
    <definedName name="abc" hidden="1">{#N/A,#N/A,FALSE,"CLAIMS";#N/A,#N/A,FALSE,"EXPENSE";#N/A,#N/A,FALSE,"CAPITAL"}</definedName>
    <definedName name="abc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cde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AccessDatabase" hidden="1">"C:\My Documents\発注予測.mdb"</definedName>
    <definedName name="ACCOUNT_LIST" localSheetId="8">#REF!</definedName>
    <definedName name="ACCOUNT_LIST">#REF!</definedName>
    <definedName name="ACQ.COST" localSheetId="8">#REF!</definedName>
    <definedName name="ACQ.COST">#REF!</definedName>
    <definedName name="ActDirect" localSheetId="8">#REF!</definedName>
    <definedName name="ActDirect">#REF!</definedName>
    <definedName name="ActDirectApr" localSheetId="8">#REF!</definedName>
    <definedName name="ActDirectApr">#REF!</definedName>
    <definedName name="ActDirectAug" localSheetId="8">#REF!</definedName>
    <definedName name="ActDirectAug">#REF!</definedName>
    <definedName name="ActDirectDec" localSheetId="8">#REF!</definedName>
    <definedName name="ActDirectDec">#REF!</definedName>
    <definedName name="ActDirectFeb" localSheetId="8">#REF!</definedName>
    <definedName name="ActDirectFeb">#REF!</definedName>
    <definedName name="ActDirectJan" localSheetId="8">#REF!</definedName>
    <definedName name="ActDirectJan">#REF!</definedName>
    <definedName name="ActDirectJuly" localSheetId="8">#REF!</definedName>
    <definedName name="ActDirectJuly">#REF!</definedName>
    <definedName name="ActDirectJune" localSheetId="8">#REF!</definedName>
    <definedName name="ActDirectJune">#REF!</definedName>
    <definedName name="ActDirectMar" localSheetId="8">#REF!</definedName>
    <definedName name="ActDirectMar">#REF!</definedName>
    <definedName name="ActDirectMay" localSheetId="8">#REF!</definedName>
    <definedName name="ActDirectMay">#REF!</definedName>
    <definedName name="ActDirectNov" localSheetId="8">#REF!</definedName>
    <definedName name="ActDirectNov">#REF!</definedName>
    <definedName name="ActDirectOct" localSheetId="8">#REF!</definedName>
    <definedName name="ActDirectOct">#REF!</definedName>
    <definedName name="ActDirectSept" localSheetId="8">#REF!</definedName>
    <definedName name="ActDirectSept">#REF!</definedName>
    <definedName name="ActELDC" localSheetId="8">#REF!</definedName>
    <definedName name="ActELDC">#REF!</definedName>
    <definedName name="ActELDCApr" localSheetId="8">#REF!</definedName>
    <definedName name="ActELDCApr">#REF!</definedName>
    <definedName name="ActELDCAug" localSheetId="8">#REF!</definedName>
    <definedName name="ActELDCAug">#REF!</definedName>
    <definedName name="ActELDCDec" localSheetId="8">#REF!</definedName>
    <definedName name="ActELDCDec">#REF!</definedName>
    <definedName name="ActELDCFeb" localSheetId="8">#REF!</definedName>
    <definedName name="ActELDCFeb">#REF!</definedName>
    <definedName name="ActELDCJan" localSheetId="8">#REF!</definedName>
    <definedName name="ActELDCJan">#REF!</definedName>
    <definedName name="ActELDCJuly" localSheetId="8">#REF!</definedName>
    <definedName name="ActELDCJuly">#REF!</definedName>
    <definedName name="ActELDCJune" localSheetId="8">#REF!</definedName>
    <definedName name="ActELDCJune">#REF!</definedName>
    <definedName name="ActELDCMar" localSheetId="8">#REF!</definedName>
    <definedName name="ActELDCMar">#REF!</definedName>
    <definedName name="ActELDCMay" localSheetId="8">#REF!</definedName>
    <definedName name="ActELDCMay">#REF!</definedName>
    <definedName name="ActELDCNov" localSheetId="8">#REF!</definedName>
    <definedName name="ActELDCNov">#REF!</definedName>
    <definedName name="ActELDCOct" localSheetId="8">#REF!</definedName>
    <definedName name="ActELDCOct">#REF!</definedName>
    <definedName name="ActELDCSept" localSheetId="8">#REF!</definedName>
    <definedName name="ActELDCSept">#REF!</definedName>
    <definedName name="ActOMEU" localSheetId="8">#REF!</definedName>
    <definedName name="ActOMEU">#REF!</definedName>
    <definedName name="ActOMEUApr" localSheetId="8">#REF!</definedName>
    <definedName name="ActOMEUApr">#REF!</definedName>
    <definedName name="ActOMEUAug" localSheetId="8">#REF!</definedName>
    <definedName name="ActOMEUAug">#REF!</definedName>
    <definedName name="ActOMEUDec" localSheetId="8">#REF!</definedName>
    <definedName name="ActOMEUDec">#REF!</definedName>
    <definedName name="ActOMEUFeb" localSheetId="8">#REF!</definedName>
    <definedName name="ActOMEUFeb">#REF!</definedName>
    <definedName name="ActOMEUJan" localSheetId="8">#REF!</definedName>
    <definedName name="ActOMEUJan">#REF!</definedName>
    <definedName name="ActOMEUJuly" localSheetId="8">#REF!</definedName>
    <definedName name="ActOMEUJuly">#REF!</definedName>
    <definedName name="ActOMEUJune" localSheetId="8">#REF!</definedName>
    <definedName name="ActOMEUJune">#REF!</definedName>
    <definedName name="ActOMEUMar" localSheetId="8">#REF!</definedName>
    <definedName name="ActOMEUMar">#REF!</definedName>
    <definedName name="ActOMEUMay" localSheetId="8">#REF!</definedName>
    <definedName name="ActOMEUMay">#REF!</definedName>
    <definedName name="ActOMEUNov" localSheetId="8">#REF!</definedName>
    <definedName name="ActOMEUNov">#REF!</definedName>
    <definedName name="ActOMEUOct" localSheetId="8">#REF!</definedName>
    <definedName name="ActOMEUOct">#REF!</definedName>
    <definedName name="ActOMEUSept" localSheetId="8">#REF!</definedName>
    <definedName name="ActOMEUSept">#REF!</definedName>
    <definedName name="ActRetail" localSheetId="8">#REF!</definedName>
    <definedName name="ActRetail">#REF!</definedName>
    <definedName name="ActRetailApr" localSheetId="8">#REF!</definedName>
    <definedName name="ActRetailApr">#REF!</definedName>
    <definedName name="ActRetailAug" localSheetId="8">#REF!</definedName>
    <definedName name="ActRetailAug">#REF!</definedName>
    <definedName name="ActRetailDec" localSheetId="8">#REF!</definedName>
    <definedName name="ActRetailDec">#REF!</definedName>
    <definedName name="ActRetailFeb" localSheetId="8">#REF!</definedName>
    <definedName name="ActRetailFeb">#REF!</definedName>
    <definedName name="ActRetailJan" localSheetId="8">#REF!</definedName>
    <definedName name="ActRetailJan">#REF!</definedName>
    <definedName name="ActRetailJuly" localSheetId="8">#REF!</definedName>
    <definedName name="ActRetailJuly">#REF!</definedName>
    <definedName name="ActRetailJune" localSheetId="8">#REF!</definedName>
    <definedName name="ActRetailJune">#REF!</definedName>
    <definedName name="ActRetailMar" localSheetId="8">#REF!</definedName>
    <definedName name="ActRetailMar">#REF!</definedName>
    <definedName name="ActRetailMay" localSheetId="8">#REF!</definedName>
    <definedName name="ActRetailMay">#REF!</definedName>
    <definedName name="ActRetailNov" localSheetId="8">#REF!</definedName>
    <definedName name="ActRetailNov">#REF!</definedName>
    <definedName name="ActRetailOct" localSheetId="8">#REF!</definedName>
    <definedName name="ActRetailOct">#REF!</definedName>
    <definedName name="ActRetailSept" localSheetId="8">#REF!</definedName>
    <definedName name="ActRetailSept">#REF!</definedName>
    <definedName name="ActRetJan" localSheetId="8">#REF!</definedName>
    <definedName name="ActRetJan">#REF!</definedName>
    <definedName name="ActTXLDC" localSheetId="8">#REF!</definedName>
    <definedName name="ActTXLDC">#REF!</definedName>
    <definedName name="ActTXLDCApr" localSheetId="8">#REF!</definedName>
    <definedName name="ActTXLDCApr">#REF!</definedName>
    <definedName name="ActTXLDCAug" localSheetId="8">#REF!</definedName>
    <definedName name="ActTXLDCAug">#REF!</definedName>
    <definedName name="ActTXLDCDec" localSheetId="8">#REF!</definedName>
    <definedName name="ActTXLDCDec">#REF!</definedName>
    <definedName name="ActTXLDCFeb" localSheetId="8">#REF!</definedName>
    <definedName name="ActTXLDCFeb">#REF!</definedName>
    <definedName name="ActTXLDCJan" localSheetId="8">#REF!</definedName>
    <definedName name="ActTXLDCJan">#REF!</definedName>
    <definedName name="ActTXLDCJuly" localSheetId="8">#REF!</definedName>
    <definedName name="ActTXLDCJuly">#REF!</definedName>
    <definedName name="ActTXLDCJune" localSheetId="8">#REF!</definedName>
    <definedName name="ActTXLDCJune">#REF!</definedName>
    <definedName name="ActTXLDCMar" localSheetId="8">#REF!</definedName>
    <definedName name="ActTXLDCMar">#REF!</definedName>
    <definedName name="ActTXLDCMay" localSheetId="8">#REF!</definedName>
    <definedName name="ActTXLDCMay">#REF!</definedName>
    <definedName name="ActTXLDCNov" localSheetId="8">#REF!</definedName>
    <definedName name="ActTXLDCNov">#REF!</definedName>
    <definedName name="ActTXLDCOct" localSheetId="8">#REF!</definedName>
    <definedName name="ActTXLDCOct">#REF!</definedName>
    <definedName name="ActTXLDCSept" localSheetId="8">#REF!</definedName>
    <definedName name="ActTXLDCSept">#REF!</definedName>
    <definedName name="ActTXMEU" localSheetId="8">#REF!</definedName>
    <definedName name="ActTXMEU">#REF!</definedName>
    <definedName name="ActTXMEUApr" localSheetId="8">#REF!</definedName>
    <definedName name="ActTXMEUApr">#REF!</definedName>
    <definedName name="ActTXMEUAug" localSheetId="8">#REF!</definedName>
    <definedName name="ActTXMEUAug">#REF!</definedName>
    <definedName name="ActTXMEUDec" localSheetId="8">#REF!</definedName>
    <definedName name="ActTXMEUDec">#REF!</definedName>
    <definedName name="ActTXMEUFeb" localSheetId="8">#REF!</definedName>
    <definedName name="ActTXMEUFeb">#REF!</definedName>
    <definedName name="ActTXMEUJan" localSheetId="8">#REF!</definedName>
    <definedName name="ActTXMEUJan">#REF!</definedName>
    <definedName name="ActTXMEUJuly" localSheetId="8">#REF!</definedName>
    <definedName name="ActTXMEUJuly">#REF!</definedName>
    <definedName name="ActTXMEUJune" localSheetId="8">#REF!</definedName>
    <definedName name="ActTXMEUJune">#REF!</definedName>
    <definedName name="ActTXMEUMar" localSheetId="8">#REF!</definedName>
    <definedName name="ActTXMEUMar">#REF!</definedName>
    <definedName name="ActTXMEUMay" localSheetId="8">#REF!</definedName>
    <definedName name="ActTXMEUMay">#REF!</definedName>
    <definedName name="ActTXMEUNov" localSheetId="8">#REF!</definedName>
    <definedName name="ActTXMEUNov">#REF!</definedName>
    <definedName name="ActTXMEUOct" localSheetId="8">#REF!</definedName>
    <definedName name="ActTXMEUOct">#REF!</definedName>
    <definedName name="ActTXMEUSept" localSheetId="8">#REF!</definedName>
    <definedName name="ActTXMEUSept">#REF!</definedName>
    <definedName name="adf" hidden="1">{#N/A,#N/A,FALSE,"Aging Summary";#N/A,#N/A,FALSE,"Ratio Analysis";#N/A,#N/A,FALSE,"Test 120 Day Accts";#N/A,#N/A,FALSE,"Tickmarks"}</definedName>
    <definedName name="adfa" hidden="1">{"ReportTop",#N/A,FALSE,"report top"}</definedName>
    <definedName name="administration" localSheetId="8">#REF!</definedName>
    <definedName name="administration">#REF!</definedName>
    <definedName name="ads" localSheetId="8" hidden="1">{#N/A,#N/A,FALSE,"Aging Summary";#N/A,#N/A,FALSE,"Ratio Analysis";#N/A,#N/A,FALSE,"Test 120 Day Accts";#N/A,#N/A,FALSE,"Tickmarks"}</definedName>
    <definedName name="ads" localSheetId="6" hidden="1">{#N/A,#N/A,FALSE,"Aging Summary";#N/A,#N/A,FALSE,"Ratio Analysis";#N/A,#N/A,FALSE,"Test 120 Day Accts";#N/A,#N/A,FALSE,"Tickmarks"}</definedName>
    <definedName name="ads" localSheetId="1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g" localSheetId="8">#REF!</definedName>
    <definedName name="ag">#REF!</definedName>
    <definedName name="again" hidden="1">{#N/A,#N/A,FALSE,"Push down";#N/A,#N/A,FALSE,"Eliminations";#N/A,#N/A,FALSE,"Inc Stmt "}</definedName>
    <definedName name="AGE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 localSheetId="8">#REF!,#REF!</definedName>
    <definedName name="AllHistory">#REF!,#REF!</definedName>
    <definedName name="AllPages" localSheetId="8">#REF!,#REF!,#REF!,#REF!,#REF!,#REF!,#REF!,#REF!,#REF!,#REF!,#REF!</definedName>
    <definedName name="AllPages">#REF!,#REF!,#REF!,#REF!,#REF!,#REF!,#REF!,#REF!,#REF!,#REF!,#REF!</definedName>
    <definedName name="AllSum98" localSheetId="8">#REF!,#REF!,#REF!</definedName>
    <definedName name="AllSum98">#REF!,#REF!,#REF!</definedName>
    <definedName name="amorcc" localSheetId="8">#REF!</definedName>
    <definedName name="amorcc">#REF!</definedName>
    <definedName name="amorcompl" localSheetId="8">#REF!</definedName>
    <definedName name="amorcompl">#REF!</definedName>
    <definedName name="AMORCOMPLEAS" localSheetId="8">#REF!</definedName>
    <definedName name="AMORCOMPLEAS">#REF!</definedName>
    <definedName name="amordef" localSheetId="8">#REF!</definedName>
    <definedName name="amordef">#REF!</definedName>
    <definedName name="AMORDEFERRED" localSheetId="8">#REF!</definedName>
    <definedName name="AMORDEFERRED">#REF!</definedName>
    <definedName name="amorlease" localSheetId="8">#REF!</definedName>
    <definedName name="amorlease">#REF!</definedName>
    <definedName name="AMORLEASEHOLD" localSheetId="8">#REF!</definedName>
    <definedName name="AMORLEASEHOLD">#REF!</definedName>
    <definedName name="amorleasvhc" localSheetId="8">#REF!</definedName>
    <definedName name="amorleasvhc">#REF!</definedName>
    <definedName name="amorleshld" localSheetId="8">#REF!</definedName>
    <definedName name="amorleshld">#REF!</definedName>
    <definedName name="AMOROFFLEAS" localSheetId="8">#REF!</definedName>
    <definedName name="AMOROFFLEAS">#REF!</definedName>
    <definedName name="amort" localSheetId="8">#REF!</definedName>
    <definedName name="amort">#REF!</definedName>
    <definedName name="AMORTCC" localSheetId="8">#REF!</definedName>
    <definedName name="AMORTCC">#REF!</definedName>
    <definedName name="AMORTLEASVEH" localSheetId="8">#REF!</definedName>
    <definedName name="AMORTLEASVEH">#REF!</definedName>
    <definedName name="amy" hidden="1">{#N/A,#N/A,TRUE,"Proj";#N/A,#N/A,TRUE,"Crew";#N/A,#N/A,TRUE,"Month"}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 localSheetId="8">#REF!</definedName>
    <definedName name="Annual_Cost_per_User_MSOffice365">#REF!</definedName>
    <definedName name="anscount" hidden="1">2</definedName>
    <definedName name="APPENDIX" localSheetId="8">#REF!</definedName>
    <definedName name="APPENDIX">#REF!</definedName>
    <definedName name="AQS" hidden="1">{#N/A,#N/A,FALSE,"98-profile"}</definedName>
    <definedName name="AR" localSheetId="8">#REF!</definedName>
    <definedName name="AR">#REF!</definedName>
    <definedName name="AR_sales" localSheetId="8">#REF!</definedName>
    <definedName name="AR_sales">#REF!</definedName>
    <definedName name="ARCPUBURL">""</definedName>
    <definedName name="arda" localSheetId="8">#REF!</definedName>
    <definedName name="arda">#REF!</definedName>
    <definedName name="area1" localSheetId="8">#REF!,#REF!,#REF!,#REF!,#REF!,#REF!</definedName>
    <definedName name="area1">#REF!,#REF!,#REF!,#REF!,#REF!,#REF!</definedName>
    <definedName name="area1enr" localSheetId="8">#REF!</definedName>
    <definedName name="area1enr">#REF!</definedName>
    <definedName name="area2" localSheetId="8">#REF!,#REF!</definedName>
    <definedName name="area2">#REF!,#REF!</definedName>
    <definedName name="area2enr" localSheetId="8">#REF!</definedName>
    <definedName name="area2enr">#REF!</definedName>
    <definedName name="area3enr" localSheetId="8">#REF!</definedName>
    <definedName name="area3enr">#REF!</definedName>
    <definedName name="area4enr" localSheetId="8">#REF!</definedName>
    <definedName name="area4enr">#REF!</definedName>
    <definedName name="area5enr" localSheetId="8">#REF!</definedName>
    <definedName name="area5enr">#REF!</definedName>
    <definedName name="area6enr" localSheetId="8">#REF!</definedName>
    <definedName name="area6enr">#REF!</definedName>
    <definedName name="arsdf" localSheetId="8" hidden="1">{#N/A,#N/A,FALSE,"Aging Summary";#N/A,#N/A,FALSE,"Ratio Analysis";#N/A,#N/A,FALSE,"Test 120 Day Accts";#N/A,#N/A,FALSE,"Tickmarks"}</definedName>
    <definedName name="arsdf" localSheetId="6" hidden="1">{#N/A,#N/A,FALSE,"Aging Summary";#N/A,#N/A,FALSE,"Ratio Analysis";#N/A,#N/A,FALSE,"Test 120 Day Accts";#N/A,#N/A,FALSE,"Tickmarks"}</definedName>
    <definedName name="arsdf" localSheetId="1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taticLS" localSheetId="8" hidden="1">#REF!</definedName>
    <definedName name="AS2StaticLS" hidden="1">#REF!</definedName>
    <definedName name="AS2SyncStepLS" hidden="1">0</definedName>
    <definedName name="AS2TickmarkLS" localSheetId="8" hidden="1">#REF!</definedName>
    <definedName name="AS2TickmarkLS" hidden="1">#REF!</definedName>
    <definedName name="AS2VersionLS" hidden="1">300</definedName>
    <definedName name="asd" localSheetId="8" hidden="1">{#N/A,#N/A,FALSE,"Aging Summary";#N/A,#N/A,FALSE,"Ratio Analysis";#N/A,#N/A,FALSE,"Test 120 Day Accts";#N/A,#N/A,FALSE,"Tickmarks"}</definedName>
    <definedName name="asd" localSheetId="6" hidden="1">{#N/A,#N/A,FALSE,"Aging Summary";#N/A,#N/A,FALSE,"Ratio Analysis";#N/A,#N/A,FALSE,"Test 120 Day Accts";#N/A,#N/A,FALSE,"Tickmarks"}</definedName>
    <definedName name="asd" localSheetId="1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fs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sdfsafd" hidden="1">#REF!</definedName>
    <definedName name="asdfsdf" hidden="1">{#N/A,#N/A,FALSE,"Part E";#N/A,#N/A,FALSE,"E.1 Prelim Earnings Plan"}</definedName>
    <definedName name="asdtf" hidden="1">{"'Standalone List Price Trends'!$A$1:$X$56"}</definedName>
    <definedName name="aserh" hidden="1">{#N/A,#N/A,FALSE,"FBS-ASSETS";#N/A,#N/A,FALSE,"FBS-LIAB&amp;SE";#N/A,#N/A,FALSE,"FIS-YTD";#N/A,#N/A,FALSE,"FCF-YTD";#N/A,#N/A,FALSE,"FSE-YTD"}</definedName>
    <definedName name="asfdsdf" hidden="1">{#N/A,#N/A,FALSE,"Part E";#N/A,#N/A,FALSE,"E.1 Prelim Earnings Plan"}</definedName>
    <definedName name="asggdasgasdg" hidden="1">{"'Standalone List Price Trends'!$A$1:$X$56"}</definedName>
    <definedName name="ASOFDATE" localSheetId="8">#REF!</definedName>
    <definedName name="ASOFDATE">#REF!</definedName>
    <definedName name="ASSETADJ" localSheetId="8">#REF!</definedName>
    <definedName name="ASSETADJ">#REF!</definedName>
    <definedName name="AssetNum" localSheetId="8">#REF!</definedName>
    <definedName name="AssetNum">#REF!</definedName>
    <definedName name="ASSETS" localSheetId="8">#REF!</definedName>
    <definedName name="ASSETS">#REF!</definedName>
    <definedName name="Assumptions_2002" localSheetId="8">#REF!</definedName>
    <definedName name="Assumptions_2002">#REF!</definedName>
    <definedName name="Assumptions_2003" localSheetId="8">#REF!</definedName>
    <definedName name="Assumptions_2003">#REF!</definedName>
    <definedName name="averton_common" localSheetId="8">#REF!</definedName>
    <definedName name="averton_common">#REF!</definedName>
    <definedName name="Avg_Burdened_Rate_of_Email_Users" localSheetId="8">#REF!</definedName>
    <definedName name="Avg_Burdened_Rate_of_Email_Users">#REF!</definedName>
    <definedName name="AVSEM3" localSheetId="8" hidden="1">{#N/A,#N/A,FALSE,"Sheet1"}</definedName>
    <definedName name="AVSEM3" localSheetId="6" hidden="1">{#N/A,#N/A,FALSE,"Sheet1"}</definedName>
    <definedName name="AVSEM3" localSheetId="1" hidden="1">{#N/A,#N/A,FALSE,"Sheet1"}</definedName>
    <definedName name="AVSEM3" hidden="1">{#N/A,#N/A,FALSE,"Sheet1"}</definedName>
    <definedName name="Award" localSheetId="8">#REF!</definedName>
    <definedName name="Award">#REF!</definedName>
    <definedName name="b" localSheetId="8" hidden="1">{#N/A,#N/A,FALSE,"Aging Summary";#N/A,#N/A,FALSE,"Ratio Analysis";#N/A,#N/A,FALSE,"Test 120 Day Accts";#N/A,#N/A,FALSE,"Tickmarks"}</definedName>
    <definedName name="b" localSheetId="6" hidden="1">{#N/A,#N/A,FALSE,"Aging Summary";#N/A,#N/A,FALSE,"Ratio Analysis";#N/A,#N/A,FALSE,"Test 120 Day Accts";#N/A,#N/A,FALSE,"Tickmarks"}</definedName>
    <definedName name="b" localSheetId="1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6INC" localSheetId="8">#REF!</definedName>
    <definedName name="B6INC">#REF!</definedName>
    <definedName name="B6IVA" localSheetId="8">#REF!</definedName>
    <definedName name="B6IVA">#REF!</definedName>
    <definedName name="ba" hidden="1">{"IS",#N/A,FALSE,"IS";"RPTIS",#N/A,FALSE,"RPTIS";"STATS",#N/A,FALSE,"STATS";"CELL",#N/A,FALSE,"CELL";"BS",#N/A,FALSE,"BS"}</definedName>
    <definedName name="BAL" localSheetId="8">#REF!</definedName>
    <definedName name="BAL">#REF!</definedName>
    <definedName name="balan" localSheetId="8">#REF!</definedName>
    <definedName name="balan">#REF!</definedName>
    <definedName name="BALANCE" localSheetId="8">#REF!</definedName>
    <definedName name="BALANCE">#REF!</definedName>
    <definedName name="BALSHT" localSheetId="8">#REF!</definedName>
    <definedName name="BALSHT">#REF!</definedName>
    <definedName name="bayview" localSheetId="8">#REF!</definedName>
    <definedName name="bayview">#REF!</definedName>
    <definedName name="bb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bbb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lnew" hidden="1">{"IS",#N/A,FALSE,"IS";"RPTIS",#N/A,FALSE,"RPTIS";"STATS",#N/A,FALSE,"STATS";"CELL",#N/A,FALSE,"CELL";"BS",#N/A,FALSE,"BS"}</definedName>
    <definedName name="ben" hidden="1">{#N/A,#N/A,FALSE,"Part E";#N/A,#N/A,FALSE,"E.1 Prelim Earnings Plan"}</definedName>
    <definedName name="BG_Del" hidden="1">15</definedName>
    <definedName name="BG_Ins" hidden="1">4</definedName>
    <definedName name="BG_Mod" hidden="1">6</definedName>
    <definedName name="bill" hidden="1">{#N/A,#N/A,FALSE,"MKT.COMPS";#N/A,#N/A,FALSE,"DCF - LBO"}</definedName>
    <definedName name="bill1" hidden="1">{#N/A,#N/A,FALSE,"MKT.COMPS";#N/A,#N/A,FALSE,"DCF - LBO"}</definedName>
    <definedName name="Billed" localSheetId="8">#REF!</definedName>
    <definedName name="Billed">#REF!</definedName>
    <definedName name="BillingCollecting" localSheetId="8">#REF!</definedName>
    <definedName name="BillingCollecting">#REF!</definedName>
    <definedName name="bilol" hidden="1">{#N/A,#N/A,FALSE,"VALSUM";#N/A,#N/A,FALSE,"MKT.COMPS";#N/A,#N/A,FALSE,"ACQ.MULT.";#N/A,#N/A,FALSE,"DCF - LBO"}</definedName>
    <definedName name="bldgcap" localSheetId="8">#REF!</definedName>
    <definedName name="bldgcap">#REF!</definedName>
    <definedName name="BLDGCAPBUD" localSheetId="8">#REF!</definedName>
    <definedName name="BLDGCAPBUD">#REF!</definedName>
    <definedName name="blnce" localSheetId="8">#REF!</definedName>
    <definedName name="blnce">#REF!</definedName>
    <definedName name="BLPH1" localSheetId="8" hidden="1">#REF!</definedName>
    <definedName name="BLPH1" localSheetId="6" hidden="1">#REF!</definedName>
    <definedName name="BLPH1" localSheetId="1" hidden="1">#REF!</definedName>
    <definedName name="BLPH1" hidden="1">#REF!</definedName>
    <definedName name="BLPH2" localSheetId="8" hidden="1">#REF!</definedName>
    <definedName name="BLPH2" localSheetId="6" hidden="1">#REF!</definedName>
    <definedName name="BLPH2" localSheetId="1" hidden="1">#REF!</definedName>
    <definedName name="BLPH2" hidden="1">#REF!</definedName>
    <definedName name="BLPH3" localSheetId="8" hidden="1">#REF!</definedName>
    <definedName name="BLPH3" localSheetId="6" hidden="1">#REF!</definedName>
    <definedName name="BLPH3" localSheetId="1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MNPHC_kWAC" localSheetId="8">#REF!</definedName>
    <definedName name="BMNPHC_kWAC" localSheetId="6">#REF!</definedName>
    <definedName name="BMNPHC_kWAC" localSheetId="1">#REF!</definedName>
    <definedName name="BMNPHC_kWAC">#REF!</definedName>
    <definedName name="BMNPHC_kWDC" localSheetId="8">#REF!</definedName>
    <definedName name="BMNPHC_kWDC" localSheetId="6">#REF!</definedName>
    <definedName name="BMNPHC_kWDC" localSheetId="1">#REF!</definedName>
    <definedName name="BMNPHC_kWDC">#REF!</definedName>
    <definedName name="BMNPHC_OH" localSheetId="8">#REF!</definedName>
    <definedName name="BMNPHC_OH" localSheetId="6">#REF!</definedName>
    <definedName name="BMNPHC_OH" localSheetId="1">#REF!</definedName>
    <definedName name="BMNPHC_OH">#REF!</definedName>
    <definedName name="BMNPHC_Potential_Inv" localSheetId="8">#REF!</definedName>
    <definedName name="BMNPHC_Potential_Inv" localSheetId="6">#REF!</definedName>
    <definedName name="BMNPHC_Potential_Inv" localSheetId="1">#REF!</definedName>
    <definedName name="BMNPHC_Potential_Inv">#REF!</definedName>
    <definedName name="BMNPHC_Total_Inv" localSheetId="8">#REF!</definedName>
    <definedName name="BMNPHC_Total_Inv" localSheetId="6">#REF!</definedName>
    <definedName name="BMNPHC_Total_Inv" localSheetId="1">#REF!</definedName>
    <definedName name="BMNPHC_Total_Inv">#REF!</definedName>
    <definedName name="bonus" localSheetId="8">#REF!</definedName>
    <definedName name="bonus">#REF!</definedName>
    <definedName name="Box_1" localSheetId="8">#REF!</definedName>
    <definedName name="Box_1">#REF!</definedName>
    <definedName name="Box_11" localSheetId="8">#REF!</definedName>
    <definedName name="Box_11">#REF!</definedName>
    <definedName name="Box_12" localSheetId="8">#REF!</definedName>
    <definedName name="Box_12">#REF!</definedName>
    <definedName name="Box_13" localSheetId="8">#REF!</definedName>
    <definedName name="Box_13">#REF!</definedName>
    <definedName name="Box_2" localSheetId="8">#REF!</definedName>
    <definedName name="Box_2">#REF!</definedName>
    <definedName name="Box_23" localSheetId="8">#REF!</definedName>
    <definedName name="Box_23">#REF!</definedName>
    <definedName name="Box_3" localSheetId="8">#REF!</definedName>
    <definedName name="Box_3">#REF!</definedName>
    <definedName name="Box_4" localSheetId="8">#REF!</definedName>
    <definedName name="Box_4">#REF!</definedName>
    <definedName name="Box_5" localSheetId="8">#REF!</definedName>
    <definedName name="Box_5">#REF!</definedName>
    <definedName name="Box11or12kwh" localSheetId="8">#REF!</definedName>
    <definedName name="Box11or12kwh">#REF!</definedName>
    <definedName name="Box1or2kwh" localSheetId="8">#REF!</definedName>
    <definedName name="Box1or2kwh">#REF!</definedName>
    <definedName name="Box23kwh" localSheetId="8">#REF!</definedName>
    <definedName name="Box23kwh">#REF!</definedName>
    <definedName name="Box3or4kwh" localSheetId="8">#REF!</definedName>
    <definedName name="Box3or4kwh">#REF!</definedName>
    <definedName name="boyne" localSheetId="8">#REF!</definedName>
    <definedName name="boyne">#REF!</definedName>
    <definedName name="BPAGE">"1"</definedName>
    <definedName name="branch" localSheetId="8">#REF!</definedName>
    <definedName name="branch">#REF!</definedName>
    <definedName name="bridge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S" localSheetId="8" hidden="1">{#N/A,#N/A,FALSE,"CASHFLOW WS"}</definedName>
    <definedName name="BS" localSheetId="6" hidden="1">{#N/A,#N/A,FALSE,"CASHFLOW WS"}</definedName>
    <definedName name="BS" localSheetId="1" hidden="1">{#N/A,#N/A,FALSE,"CASHFLOW WS"}</definedName>
    <definedName name="BS" hidden="1">{#N/A,#N/A,FALSE,"CASHFLOW WS"}</definedName>
    <definedName name="BSS" localSheetId="8" hidden="1">{#N/A,#N/A,FALSE,"CASHFLOW WS"}</definedName>
    <definedName name="BSS" localSheetId="6" hidden="1">{#N/A,#N/A,FALSE,"CASHFLOW WS"}</definedName>
    <definedName name="BSS" localSheetId="1" hidden="1">{#N/A,#N/A,FALSE,"CASHFLOW WS"}</definedName>
    <definedName name="BSS" hidden="1">{#N/A,#N/A,FALSE,"CASHFLOW WS"}</definedName>
    <definedName name="BU" hidden="1">{#N/A,#N/A,FALSE,"98-profile"}</definedName>
    <definedName name="Budg01" localSheetId="8">#REF!</definedName>
    <definedName name="Budg01">#REF!</definedName>
    <definedName name="Budg02" localSheetId="8">#REF!</definedName>
    <definedName name="Budg02">#REF!</definedName>
    <definedName name="Budg03" localSheetId="8">#REF!</definedName>
    <definedName name="Budg03">#REF!</definedName>
    <definedName name="Budg04" localSheetId="8">#REF!</definedName>
    <definedName name="Budg04">#REF!</definedName>
    <definedName name="Budg05" localSheetId="8">#REF!</definedName>
    <definedName name="Budg05">#REF!</definedName>
    <definedName name="Budg06" localSheetId="8">#REF!</definedName>
    <definedName name="Budg06">#REF!</definedName>
    <definedName name="Budg07" localSheetId="8">#REF!</definedName>
    <definedName name="Budg07">#REF!</definedName>
    <definedName name="Budg08" localSheetId="8">#REF!</definedName>
    <definedName name="Budg08">#REF!</definedName>
    <definedName name="Budg09" localSheetId="8">#REF!</definedName>
    <definedName name="Budg09">#REF!</definedName>
    <definedName name="Budg10" localSheetId="8">#REF!</definedName>
    <definedName name="Budg10">#REF!</definedName>
    <definedName name="Budg11" localSheetId="8">#REF!</definedName>
    <definedName name="Budg11">#REF!</definedName>
    <definedName name="Budg12" localSheetId="8">#REF!</definedName>
    <definedName name="Budg12">#REF!</definedName>
    <definedName name="Budget3" localSheetId="8">#REF!</definedName>
    <definedName name="Budget3">#REF!</definedName>
    <definedName name="Budget4" localSheetId="8">#REF!</definedName>
    <definedName name="Budget4">#REF!</definedName>
    <definedName name="Budget5" localSheetId="8">#REF!</definedName>
    <definedName name="Budget5">#REF!</definedName>
    <definedName name="BudgetBook" localSheetId="8">#REF!,#REF!,#REF!,#REF!</definedName>
    <definedName name="BudgetBook">#REF!,#REF!,#REF!,#REF!</definedName>
    <definedName name="Buses" localSheetId="8">#REF!</definedName>
    <definedName name="Buses">#REF!</definedName>
    <definedName name="business_units" hidden="1">{#N/A,#N/A,FALSE,"98-profile"}</definedName>
    <definedName name="BusinessUnitList" localSheetId="8">#REF!</definedName>
    <definedName name="BusinessUnitList">#REF!</definedName>
    <definedName name="BUV" localSheetId="8">#REF!</definedName>
    <definedName name="BUV">#REF!</definedName>
    <definedName name="BUW" hidden="1">{#N/A,#N/A,FALSE,"98-profile"}</definedName>
    <definedName name="BUWS" hidden="1">{#N/A,#N/A,FALSE,"98-profile"}</definedName>
    <definedName name="C_" localSheetId="8">#REF!</definedName>
    <definedName name="C_">#REF!</definedName>
    <definedName name="cafe_validation_temp" localSheetId="8" hidden="1">#REF!</definedName>
    <definedName name="cafe_validation_temp" localSheetId="6" hidden="1">#REF!</definedName>
    <definedName name="cafe_validation_temp" localSheetId="1" hidden="1">#REF!</definedName>
    <definedName name="cafe_validation_temp" hidden="1">#REF!</definedName>
    <definedName name="calcnwo" localSheetId="8">#REF!</definedName>
    <definedName name="calcnwo">#REF!</definedName>
    <definedName name="CALCNWORKSHEET" localSheetId="8">#REF!</definedName>
    <definedName name="CALCNWORKSHEET">#REF!</definedName>
    <definedName name="capcosttype" localSheetId="8">#REF!</definedName>
    <definedName name="capcosttype">#REF!</definedName>
    <definedName name="CAPEXP" localSheetId="8">#REF!</definedName>
    <definedName name="CAPEXP">#REF!</definedName>
    <definedName name="CAPITAL" localSheetId="8">#REF!</definedName>
    <definedName name="CAPITAL">#REF!</definedName>
    <definedName name="CAPITALEXP" localSheetId="8">#REF!</definedName>
    <definedName name="CAPITALEXP">#REF!</definedName>
    <definedName name="CapitalProjects" localSheetId="8">#REF!</definedName>
    <definedName name="CapitalProjects">#REF!</definedName>
    <definedName name="capo" localSheetId="8">#REF!</definedName>
    <definedName name="capo">#REF!</definedName>
    <definedName name="CapOEB" localSheetId="8">#REF!</definedName>
    <definedName name="CapOEB">#REF!</definedName>
    <definedName name="capsupplier" localSheetId="8">#REF!</definedName>
    <definedName name="capsupplier">#REF!</definedName>
    <definedName name="CASH" localSheetId="8">#REF!</definedName>
    <definedName name="CASH">#REF!</definedName>
    <definedName name="CASHFLOW" localSheetId="8">#REF!</definedName>
    <definedName name="CASHFLOW">#REF!</definedName>
    <definedName name="cashfull" localSheetId="8">#REF!</definedName>
    <definedName name="cashfull">#REF!</definedName>
    <definedName name="CATEGORY" localSheetId="8">#REF!</definedName>
    <definedName name="CATEGORY">#REF!</definedName>
    <definedName name="CBWorkbookPriority" hidden="1">-844756298</definedName>
    <definedName name="cc" localSheetId="8">#REF!</definedName>
    <definedName name="cc">#REF!</definedName>
    <definedName name="CC_LIST" localSheetId="8">#REF!</definedName>
    <definedName name="CC_LIST">#REF!</definedName>
    <definedName name="CC_MASTER_LIST" localSheetId="8">#REF!</definedName>
    <definedName name="CC_MASTER_LIST">#REF!</definedName>
    <definedName name="CC_OEB_LIST" localSheetId="8">#REF!</definedName>
    <definedName name="CC_OEB_LIST">#REF!</definedName>
    <definedName name="CCA_Class" localSheetId="8">#REF!</definedName>
    <definedName name="CCA_Class">#REF!</definedName>
    <definedName name="CCYTD" localSheetId="8">OFFSET(#REF!,0,0,#REF!)</definedName>
    <definedName name="CCYTD" localSheetId="6">OFFSET(#REF!,0,0,#REF!)</definedName>
    <definedName name="CCYTD" localSheetId="1">OFFSET(#REF!,0,0,#REF!)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 localSheetId="8">#REF!</definedName>
    <definedName name="CDM_2007">#REF!</definedName>
    <definedName name="CEO" localSheetId="8">#REF!</definedName>
    <definedName name="CEO">#REF!</definedName>
    <definedName name="CFLOW" localSheetId="8">#REF!</definedName>
    <definedName name="CFLOW">#REF!</definedName>
    <definedName name="CG_FLEET_BURDEN" localSheetId="8">#REF!</definedName>
    <definedName name="CG_FLEET_BURDEN">#REF!</definedName>
    <definedName name="CG_MAT_BURDEN" localSheetId="8">#REF!</definedName>
    <definedName name="CG_MAT_BURDEN">#REF!</definedName>
    <definedName name="CHANGES" localSheetId="8">#REF!</definedName>
    <definedName name="CHANGES">#REF!</definedName>
    <definedName name="Chart_Data" localSheetId="8">#REF!</definedName>
    <definedName name="Chart_Data">#REF!</definedName>
    <definedName name="chngs" localSheetId="8">#REF!</definedName>
    <definedName name="chngs">#REF!</definedName>
    <definedName name="CIQWBGuid" hidden="1">"b2a64c6c-42e0-40ff-84b5-17e326ba1c46"</definedName>
    <definedName name="CITY" localSheetId="8">#REF!</definedName>
    <definedName name="CITY">#REF!</definedName>
    <definedName name="class" localSheetId="8">#REF!</definedName>
    <definedName name="class">#REF!</definedName>
    <definedName name="CLEAR_ADJ" localSheetId="8">#REF!</definedName>
    <definedName name="CLEAR_ADJ">#REF!</definedName>
    <definedName name="Client_Asset_Code" localSheetId="8">#REF!</definedName>
    <definedName name="Client_Asset_Code">#REF!</definedName>
    <definedName name="ClientName" localSheetId="8">#REF!</definedName>
    <definedName name="ClientName">#REF!</definedName>
    <definedName name="CLUSTER" localSheetId="8">#REF!</definedName>
    <definedName name="CLUSTER">#REF!</definedName>
    <definedName name="CLUSTER_LIST" localSheetId="8">#REF!</definedName>
    <definedName name="CLUSTER_LIST">#REF!</definedName>
    <definedName name="CMonth">#REF!</definedName>
    <definedName name="co" hidden="1">{#N/A,#N/A,FALSE,"Push down"}</definedName>
    <definedName name="CO_LIST" localSheetId="8">#REF!</definedName>
    <definedName name="CO_LIST">#REF!</definedName>
    <definedName name="COB_kWAC" localSheetId="8">#REF!</definedName>
    <definedName name="COB_kWAC" localSheetId="6">#REF!</definedName>
    <definedName name="COB_kWAC" localSheetId="1">#REF!</definedName>
    <definedName name="COB_kWAC">#REF!</definedName>
    <definedName name="COB_kWDC" localSheetId="8">#REF!</definedName>
    <definedName name="COB_kWDC" localSheetId="6">#REF!</definedName>
    <definedName name="COB_kWDC" localSheetId="1">#REF!</definedName>
    <definedName name="COB_kWDC">#REF!</definedName>
    <definedName name="COB_OH" localSheetId="8">#REF!</definedName>
    <definedName name="COB_OH" localSheetId="6">#REF!</definedName>
    <definedName name="COB_OH" localSheetId="1">#REF!</definedName>
    <definedName name="COB_OH">#REF!</definedName>
    <definedName name="COB_Potential_Inv" localSheetId="8">#REF!</definedName>
    <definedName name="COB_Potential_Inv" localSheetId="6">#REF!</definedName>
    <definedName name="COB_Potential_Inv" localSheetId="1">#REF!</definedName>
    <definedName name="COB_Potential_Inv">#REF!</definedName>
    <definedName name="COB_Total_Inv" localSheetId="8">#REF!</definedName>
    <definedName name="COB_Total_Inv" localSheetId="6">#REF!</definedName>
    <definedName name="COB_Total_Inv" localSheetId="1">#REF!</definedName>
    <definedName name="COB_Total_Inv">#REF!</definedName>
    <definedName name="Code" hidden="1">#REF!</definedName>
    <definedName name="COM_kWAC" localSheetId="8">#REF!</definedName>
    <definedName name="COM_kWAC" localSheetId="6">#REF!</definedName>
    <definedName name="COM_kWAC" localSheetId="1">#REF!</definedName>
    <definedName name="COM_kWAC">#REF!</definedName>
    <definedName name="COM_kWDC" localSheetId="8">#REF!</definedName>
    <definedName name="COM_kWDC" localSheetId="6">#REF!</definedName>
    <definedName name="COM_kWDC" localSheetId="1">#REF!</definedName>
    <definedName name="COM_kWDC">#REF!</definedName>
    <definedName name="COM_OH" localSheetId="8">#REF!</definedName>
    <definedName name="COM_OH" localSheetId="6">#REF!</definedName>
    <definedName name="COM_OH" localSheetId="1">#REF!</definedName>
    <definedName name="COM_OH">#REF!</definedName>
    <definedName name="COM_Potential_Inv" localSheetId="8">#REF!</definedName>
    <definedName name="COM_Potential_Inv" localSheetId="6">#REF!</definedName>
    <definedName name="COM_Potential_Inv" localSheetId="1">#REF!</definedName>
    <definedName name="COM_Potential_Inv">#REF!</definedName>
    <definedName name="COM_Total_Inv" localSheetId="8">#REF!</definedName>
    <definedName name="COM_Total_Inv" localSheetId="6">#REF!</definedName>
    <definedName name="COM_Total_Inv" localSheetId="1">#REF!</definedName>
    <definedName name="COM_Total_Inv">#REF!</definedName>
    <definedName name="commst" localSheetId="8">#REF!</definedName>
    <definedName name="commst">#REF!</definedName>
    <definedName name="Comp" localSheetId="8">#REF!</definedName>
    <definedName name="Comp">#REF!</definedName>
    <definedName name="COMP_IS" localSheetId="8">#REF!</definedName>
    <definedName name="COMP_IS">#REF!</definedName>
    <definedName name="Company">"Hydro One Brampton Networks"</definedName>
    <definedName name="Company10" localSheetId="8">#REF!</definedName>
    <definedName name="Company10">#REF!</definedName>
    <definedName name="Company12" localSheetId="8">#REF!</definedName>
    <definedName name="Company12">#REF!</definedName>
    <definedName name="compca" localSheetId="8">#REF!</definedName>
    <definedName name="compca">#REF!</definedName>
    <definedName name="COMPCAPBUD" localSheetId="8">#REF!</definedName>
    <definedName name="COMPCAPBUD">#REF!</definedName>
    <definedName name="CompIS" localSheetId="8">#REF!</definedName>
    <definedName name="CompIS">#REF!</definedName>
    <definedName name="compleas" localSheetId="8">#REF!</definedName>
    <definedName name="compleas">#REF!</definedName>
    <definedName name="COMPLEASCAPBUD" localSheetId="8">#REF!</definedName>
    <definedName name="COMPLEASCAPBUD">#REF!</definedName>
    <definedName name="CON" localSheetId="8">#REF!</definedName>
    <definedName name="CON">#REF!</definedName>
    <definedName name="Conc" hidden="1">{#N/A,#N/A,FALSE,"Inc Stmt "}</definedName>
    <definedName name="Conclusion" hidden="1">{#N/A,#N/A,FALSE,"Push down";#N/A,#N/A,FALSE,"Eliminations";#N/A,#N/A,FALSE,"Inc Stmt "}</definedName>
    <definedName name="conn" localSheetId="8">#REF!</definedName>
    <definedName name="conn">#REF!</definedName>
    <definedName name="CONSOL_MOVE" localSheetId="8">#REF!</definedName>
    <definedName name="CONSOL_MOVE">#REF!</definedName>
    <definedName name="CONSOL_MOVE1" localSheetId="8">#REF!</definedName>
    <definedName name="CONSOL_MOVE1">#REF!</definedName>
    <definedName name="Construction" hidden="1">{#N/A,#N/A,FALSE,"Aging Summary";#N/A,#N/A,FALSE,"Ratio Analysis";#N/A,#N/A,FALSE,"Test 120 Day Accts";#N/A,#N/A,FALSE,"Tickmarks"}</definedName>
    <definedName name="contactf" localSheetId="8">#REF!</definedName>
    <definedName name="contactf">#REF!</definedName>
    <definedName name="CONTINUITY" localSheetId="8">#REF!</definedName>
    <definedName name="CONTINUITY">#REF!</definedName>
    <definedName name="CONTINUITY_SCHEDULE_____PLANT" localSheetId="8">#REF!</definedName>
    <definedName name="CONTINUITY_SCHEDULE_____PLANT">#REF!</definedName>
    <definedName name="CONVALESCENCE_BEREAVEMENTS" localSheetId="8">#REF!</definedName>
    <definedName name="CONVALESCENCE_BEREAVEMENTS">#REF!</definedName>
    <definedName name="COP" localSheetId="8">#REF!</definedName>
    <definedName name="COP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rpVARYTD" localSheetId="8">INDEX(#REF!,#REF!)</definedName>
    <definedName name="CorpVARYTD" localSheetId="6">INDEX(#REF!,#REF!)</definedName>
    <definedName name="CorpVARYTD" localSheetId="1">INDEX(#REF!,#REF!)</definedName>
    <definedName name="CorpVARYTD">INDEX(#REF!,#REF!)</definedName>
    <definedName name="CostCenter" localSheetId="8">#REF!</definedName>
    <definedName name="CostCenter">#REF!</definedName>
    <definedName name="costtype" localSheetId="8">#REF!</definedName>
    <definedName name="costtype">#REF!</definedName>
    <definedName name="Covad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ad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ER" localSheetId="8">#REF!,#REF!</definedName>
    <definedName name="COVER">#REF!,#REF!</definedName>
    <definedName name="CPAGE">"37"</definedName>
    <definedName name="CPNMB">"1"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 localSheetId="8">#REF!</definedName>
    <definedName name="CSScenarioDescription">#REF!</definedName>
    <definedName name="CSUnlistedDescription" localSheetId="8">#REF!</definedName>
    <definedName name="CSUnlistedDescription">#REF!</definedName>
    <definedName name="CSUnlistedLabel" localSheetId="8">#REF!</definedName>
    <definedName name="CSUnlistedLabel">#REF!</definedName>
    <definedName name="CSUnlistedProjectID" localSheetId="8">#REF!</definedName>
    <definedName name="CSUnlistedProjectID">#REF!</definedName>
    <definedName name="CTIM2">"122801"</definedName>
    <definedName name="CTIM2a">"161307"</definedName>
    <definedName name="Curr_Period_End" localSheetId="8">#REF!</definedName>
    <definedName name="Curr_Period_End" localSheetId="6">#REF!</definedName>
    <definedName name="Curr_Period_End" localSheetId="1">#REF!</definedName>
    <definedName name="Curr_Period_End">#REF!</definedName>
    <definedName name="Current_1" localSheetId="8">#REF!</definedName>
    <definedName name="Current_1">#REF!</definedName>
    <definedName name="Current_2" localSheetId="8">#REF!</definedName>
    <definedName name="Current_2">#REF!</definedName>
    <definedName name="Current_3" localSheetId="8">#REF!</definedName>
    <definedName name="Current_3">#REF!</definedName>
    <definedName name="CUSTINVOICE">#REF!</definedName>
    <definedName name="Cwvu.GREY_ALL." hidden="1">#REF!</definedName>
    <definedName name="CYData" localSheetId="8">#REF!</definedName>
    <definedName name="CYData">#REF!</definedName>
    <definedName name="CYear">YEAR([0]!CMonth)</definedName>
    <definedName name="czccxs" hidden="1">{#N/A,#N/A,FALSE,"Cover";#N/A,#N/A,FALSE,"Key Assumptions";#N/A,#N/A,FALSE,"Assum1";#N/A,#N/A,FALSE,"Revenue";#N/A,#N/A,FALSE,"Operating Income";#N/A,#N/A,FALSE,"Capital employed";#N/A,#N/A,FALSE,"Cap Emp WS"}</definedName>
    <definedName name="D" localSheetId="8" hidden="1">#REF!</definedName>
    <definedName name="D" localSheetId="6" hidden="1">#REF!</definedName>
    <definedName name="D" localSheetId="1" hidden="1">#REF!</definedName>
    <definedName name="D" hidden="1">#REF!</definedName>
    <definedName name="D0016Pull" localSheetId="8">#REF!</definedName>
    <definedName name="D0016Pull">#REF!</definedName>
    <definedName name="D0042Pull" localSheetId="8">#REF!</definedName>
    <definedName name="D0042Pull">#REF!</definedName>
    <definedName name="D0044Pull" localSheetId="8">#REF!</definedName>
    <definedName name="D0044Pull">#REF!</definedName>
    <definedName name="D0045Pull" localSheetId="8">#REF!</definedName>
    <definedName name="D0045Pull">#REF!</definedName>
    <definedName name="D0046Pull" localSheetId="8">#REF!</definedName>
    <definedName name="D0046Pull">#REF!</definedName>
    <definedName name="D0047Pull" localSheetId="8">#REF!</definedName>
    <definedName name="D0047Pull">#REF!</definedName>
    <definedName name="D0048Pull" localSheetId="8">#REF!</definedName>
    <definedName name="D0048Pull">#REF!</definedName>
    <definedName name="D0049Pull" localSheetId="8">#REF!</definedName>
    <definedName name="D0049Pull">#REF!</definedName>
    <definedName name="D0055Pull" localSheetId="8">#REF!</definedName>
    <definedName name="D0055Pull">#REF!</definedName>
    <definedName name="dage" hidden="1">{#N/A,#N/A,FALSE,"Aging Summary";#N/A,#N/A,FALSE,"Ratio Analysis";#N/A,#N/A,FALSE,"Test 120 Day Accts";#N/A,#N/A,FALSE,"Tickmarks"}</definedName>
    <definedName name="damnit" hidden="1">{#N/A,#N/A,FALSE,"Push down";#N/A,#N/A,FALSE,"Eliminations";#N/A,#N/A,FALSE,"Inc Stmt "}</definedName>
    <definedName name="darn" hidden="1">{#N/A,#N/A,FALSE,"Eliminations"}</definedName>
    <definedName name="darn1" hidden="1">{#N/A,#N/A,FALSE,"Eliminations"}</definedName>
    <definedName name="DASH">""</definedName>
    <definedName name="DATA" localSheetId="8">#REF!</definedName>
    <definedName name="DATA">#REF!</definedName>
    <definedName name="Data.Next" localSheetId="8">#REF!</definedName>
    <definedName name="Data.Next">#REF!</definedName>
    <definedName name="Data.Next2" localSheetId="8">#REF!</definedName>
    <definedName name="Data.Next2">#REF!</definedName>
    <definedName name="data2" hidden="1">#REF!</definedName>
    <definedName name="data3" hidden="1">#REF!</definedName>
    <definedName name="DATE">"SEP 2015"</definedName>
    <definedName name="DATE_LIST" localSheetId="8">#REF!</definedName>
    <definedName name="DATE_LIST">#REF!</definedName>
    <definedName name="DaysInPreviousYear" localSheetId="8">#REF!</definedName>
    <definedName name="DaysInPreviousYear">#REF!</definedName>
    <definedName name="DaysInYear" localSheetId="8">#REF!</definedName>
    <definedName name="DaysInYear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 localSheetId="8">#REF!</definedName>
    <definedName name="DC_O_S">#REF!</definedName>
    <definedName name="DD">"07"</definedName>
    <definedName name="ddd" hidden="1">{#N/A,#N/A,FALSE,"Fin Model"}</definedName>
    <definedName name="ddd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DEBT" localSheetId="8">#REF!</definedName>
    <definedName name="DEBT">#REF!</definedName>
    <definedName name="Dec_02_Actual" localSheetId="8">#REF!</definedName>
    <definedName name="Dec_02_Actual">#REF!</definedName>
    <definedName name="de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eferrals" localSheetId="8">#REF!</definedName>
    <definedName name="deferrals">#REF!</definedName>
    <definedName name="delete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eloitte_Asset_Code" localSheetId="8">#REF!</definedName>
    <definedName name="Deloitte_Asset_Code">#REF!</definedName>
    <definedName name="deowatr" localSheetId="8">#REF!</definedName>
    <definedName name="deowatr">#REF!</definedName>
    <definedName name="DEPBYYR" localSheetId="8">#REF!</definedName>
    <definedName name="DEPBYYR">#REF!</definedName>
    <definedName name="depcom" localSheetId="8">#REF!</definedName>
    <definedName name="depcom">#REF!</definedName>
    <definedName name="depcomp" localSheetId="8">#REF!</definedName>
    <definedName name="depcomp">#REF!</definedName>
    <definedName name="DEPCOMPBILLING" localSheetId="8">#REF!</definedName>
    <definedName name="DEPCOMPBILLING">#REF!</definedName>
    <definedName name="DEPCOMPRETAIL" localSheetId="8">#REF!</definedName>
    <definedName name="DEPCOMPRETAIL">#REF!</definedName>
    <definedName name="DEPCOMPUTER" localSheetId="8">#REF!</definedName>
    <definedName name="DEPCOMPUTER">#REF!</definedName>
    <definedName name="depcompwat" localSheetId="8">#REF!</definedName>
    <definedName name="depcompwat">#REF!</definedName>
    <definedName name="DEPCOMPWATER" localSheetId="8">#REF!</definedName>
    <definedName name="DEPCOMPWATER">#REF!</definedName>
    <definedName name="depcomret" localSheetId="8">#REF!</definedName>
    <definedName name="depcomret">#REF!</definedName>
    <definedName name="depgn" localSheetId="8">#REF!</definedName>
    <definedName name="depgn">#REF!</definedName>
    <definedName name="depnclar" localSheetId="8">#REF!</definedName>
    <definedName name="depnclar">#REF!</definedName>
    <definedName name="DEPNCLEARTOT" localSheetId="8">#REF!</definedName>
    <definedName name="DEPNCLEARTOT">#REF!</definedName>
    <definedName name="DEPNGRTOTAL" localSheetId="8">#REF!</definedName>
    <definedName name="DEPNGRTOTAL">#REF!</definedName>
    <definedName name="DEPOFFEQUIP" localSheetId="8">#REF!</definedName>
    <definedName name="DEPOFFEQUIP">#REF!</definedName>
    <definedName name="DEPOFFWATER" localSheetId="8">#REF!</definedName>
    <definedName name="DEPOFFWATER">#REF!</definedName>
    <definedName name="DEPPLANT" localSheetId="8">#REF!</definedName>
    <definedName name="DEPPLANT">#REF!</definedName>
    <definedName name="depplnt" localSheetId="8">#REF!</definedName>
    <definedName name="depplnt">#REF!</definedName>
    <definedName name="depr" hidden="1">{#N/A,#N/A,FALSE,"Capital Costs";#N/A,#N/A,FALSE,"Depreciation (Book)";#N/A,#N/A,FALSE,"Depreciation (Tax)"}</definedName>
    <definedName name="DEPRADIO" localSheetId="8">#REF!</definedName>
    <definedName name="DEPRADIO">#REF!</definedName>
    <definedName name="deprec" hidden="1">{#N/A,#N/A,FALSE,"Capital Costs";#N/A,#N/A,FALSE,"Depreciation (Book)";#N/A,#N/A,FALSE,"Depreciation (Tax)"}</definedName>
    <definedName name="DEPSTORES" localSheetId="8">#REF!</definedName>
    <definedName name="DEPSTORES">#REF!</definedName>
    <definedName name="DEPTELEPHONE" localSheetId="8">#REF!</definedName>
    <definedName name="DEPTELEPHONE">#REF!</definedName>
    <definedName name="DeptID" localSheetId="8">#REF!</definedName>
    <definedName name="DeptID">#REF!</definedName>
    <definedName name="DEPTOOLS" localSheetId="8">#REF!</definedName>
    <definedName name="DEPTOOLS">#REF!</definedName>
    <definedName name="DEPVEHICLES" localSheetId="8">#REF!</definedName>
    <definedName name="DEPVEHICLES">#REF!</definedName>
    <definedName name="DEPWATERHT" localSheetId="8">#REF!</definedName>
    <definedName name="DEPWATERHT">#REF!</definedName>
    <definedName name="DETAIL" localSheetId="8">#REF!</definedName>
    <definedName name="DETAIL">#REF!</definedName>
    <definedName name="DETAILS" localSheetId="8">#REF!</definedName>
    <definedName name="DETAILS">#REF!</definedName>
    <definedName name="dfdf" hidden="1">{#N/A,#N/A,FALSE,"Aging Summary";#N/A,#N/A,FALSE,"Ratio Analysis";#N/A,#N/A,FALSE,"Test 120 Day Accts";#N/A,#N/A,FALSE,"Tickmarks"}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irectLoad" localSheetId="8">#REF!</definedName>
    <definedName name="DirectLoad">#REF!</definedName>
    <definedName name="DirectRate" localSheetId="8">#REF!</definedName>
    <definedName name="DirectRate">#REF!</definedName>
    <definedName name="DISABILITY_MANAGEMENT" localSheetId="8">#REF!</definedName>
    <definedName name="DISABILITY_MANAGEMENT">#REF!</definedName>
    <definedName name="Disc" hidden="1">{#N/A,#N/A,FALSE,"F98 Q2";#N/A,#N/A,FALSE,"Worksheet";#N/A,#N/A,FALSE,"Reconciliation";#N/A,#N/A,FALSE,"Minority Interest"}</definedName>
    <definedName name="Discount" hidden="1">#REF!</definedName>
    <definedName name="discountRate" localSheetId="8">#REF!</definedName>
    <definedName name="discountRate">#REF!</definedName>
    <definedName name="DiscretionaryCount" localSheetId="8">#REF!</definedName>
    <definedName name="DiscretionaryCount">#REF!</definedName>
    <definedName name="display_area_2" hidden="1">#REF!</definedName>
    <definedName name="DISTRIB_ALL" localSheetId="8">#REF!</definedName>
    <definedName name="DISTRIB_ALL">#REF!</definedName>
    <definedName name="Distribution" localSheetId="8">#REF!</definedName>
    <definedName name="Distribution">#REF!</definedName>
    <definedName name="dividend" localSheetId="8">#REF!</definedName>
    <definedName name="dividend">#REF!</definedName>
    <definedName name="DivR" localSheetId="8">#REF!</definedName>
    <definedName name="DivR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E_BeforeCloseCompleted">"False"</definedName>
    <definedName name="DollarFormat" localSheetId="8">#REF!</definedName>
    <definedName name="DollarFormat">#REF!</definedName>
    <definedName name="DollarFormat_Area" localSheetId="8">#REF!</definedName>
    <definedName name="DollarFormat_Area">#REF!</definedName>
    <definedName name="donkey" hidden="1">{#N/A,#N/A,FALSE,"Push down";#N/A,#N/A,FALSE,"Eliminations";#N/A,#N/A,FALSE,"Inc Stmt "}</definedName>
    <definedName name="DOWNINSTRS" localSheetId="8">#REF!</definedName>
    <definedName name="DOWNINSTRS">#REF!</definedName>
    <definedName name="dpoff" localSheetId="8">#REF!</definedName>
    <definedName name="dpoff">#REF!</definedName>
    <definedName name="DR" localSheetId="8">OFFSET(#REF!,0,0,1,#REF!)</definedName>
    <definedName name="DR" localSheetId="6">OFFSET(#REF!,0,0,1,#REF!)</definedName>
    <definedName name="DR" localSheetId="1">OFFSET(#REF!,0,0,1,#REF!)</definedName>
    <definedName name="DR">OFFSET(#REF!,0,0,1,#REF!)</definedName>
    <definedName name="DRBGT" localSheetId="8">OFFSET(#REF!,0,0,1,#REF!)</definedName>
    <definedName name="DRBGT" localSheetId="6">OFFSET(#REF!,0,0,1,#REF!)</definedName>
    <definedName name="DRBGT" localSheetId="1">OFFSET(#REF!,0,0,1,#REF!)</definedName>
    <definedName name="DRBGT">OFFSET(#REF!,0,0,1,#REF!)</definedName>
    <definedName name="DRLY" localSheetId="8">OFFSET(#REF!,0,0,1,#REF!)</definedName>
    <definedName name="DRLY" localSheetId="6">OFFSET(#REF!,0,0,1,#REF!)</definedName>
    <definedName name="DRLY" localSheetId="1">OFFSET(#REF!,0,0,1,#REF!)</definedName>
    <definedName name="DRLY">OFFSET(#REF!,0,0,1,#REF!)</definedName>
    <definedName name="dsafssaf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VNAM">"QSYSPRT"</definedName>
    <definedName name="DVTYP">"PRINTER"</definedName>
    <definedName name="DXDepr99" localSheetId="8">#REF!</definedName>
    <definedName name="DXDepr99">#REF!</definedName>
    <definedName name="dyfhn" localSheetId="8" hidden="1">{#N/A,#N/A,FALSE,"Aging Summary";#N/A,#N/A,FALSE,"Ratio Analysis";#N/A,#N/A,FALSE,"Test 120 Day Accts";#N/A,#N/A,FALSE,"Tickmarks"}</definedName>
    <definedName name="dyfhn" localSheetId="6" hidden="1">{#N/A,#N/A,FALSE,"Aging Summary";#N/A,#N/A,FALSE,"Ratio Analysis";#N/A,#N/A,FALSE,"Test 120 Day Accts";#N/A,#N/A,FALSE,"Tickmarks"}</definedName>
    <definedName name="dyfhn" localSheetId="1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hidden="1">#REF!</definedName>
    <definedName name="EARLY_RETIREMENTS" localSheetId="8">#REF!</definedName>
    <definedName name="EARLY_RETIREMENTS">#REF!</definedName>
    <definedName name="EBNUMBER" localSheetId="8">#REF!</definedName>
    <definedName name="EBNUMBER">#REF!</definedName>
    <definedName name="EDR_06_OthInfo" localSheetId="8">#REF!</definedName>
    <definedName name="EDR_06_OthInfo">#REF!</definedName>
    <definedName name="EDR06Tariffs" localSheetId="8">#REF!</definedName>
    <definedName name="EDR06Tariffs">#REF!</definedName>
    <definedName name="ee" hidden="1">#REF!</definedName>
    <definedName name="eee" hidden="1">{#N/A,#N/A,FALSE,"MKT.COMPS";#N/A,#N/A,FALSE,"DCF - LBO"}</definedName>
    <definedName name="eeeeeeeeeeeeee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eeeeeeeeeeeeeee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eeeeeeeeeeeeeeee" hidden="1">{#N/A,#N/A,FALSE,"SEGINC";#N/A,#N/A,FALSE,"INTINCEXP";#N/A,#N/A,FALSE,"SEGSALE";#N/A,#N/A,FALSE,"IDENTASSETS"}</definedName>
    <definedName name="eeeeeeeeeeeeeeeeee" hidden="1">{#N/A,#N/A,FALSE,"WARCO";#N/A,#N/A,FALSE,"ALPHA"}</definedName>
    <definedName name="eeeeeeeeeeeeeeeeeee" hidden="1">{#N/A,#N/A,FALSE,"FBS-ASSETS";#N/A,#N/A,FALSE,"FBS-LIAB&amp;SE";#N/A,#N/A,FALSE,"FIS-QTR";#N/A,#N/A,FALSE,"FIS-YTD";#N/A,#N/A,FALSE,"FCF-QTR";#N/A,#N/A,FALSE,"FCF-YTD";#N/A,#N/A,FALSE,"FSE-QTR";#N/A,#N/A,FALSE,"FSE-YTD"}</definedName>
    <definedName name="eeeeeeeeeeeeeeeeeeeeeeeeee" hidden="1">{#N/A,#N/A,FALSE,"BS-WP";#N/A,#N/A,FALSE,"INCST-WP";#N/A,#N/A,FALSE,"CF-WP";#N/A,#N/A,FALSE,"SEST-WP";#N/A,#N/A,FALSE,"RSTMENT";#N/A,#N/A,FALSE,"STMENT"}</definedName>
    <definedName name="EfficientFrontierStart" localSheetId="8">#REF!</definedName>
    <definedName name="EfficientFrontierStart">#REF!</definedName>
    <definedName name="effodd" hidden="1">{"'Standalone List Price Trends'!$A$1:$X$56"}</definedName>
    <definedName name="eLDC_1505" localSheetId="8">#REF!</definedName>
    <definedName name="eLDC_1505">#REF!</definedName>
    <definedName name="ELDCLoad" localSheetId="8">#REF!</definedName>
    <definedName name="ELDCLoad">#REF!</definedName>
    <definedName name="ELDCRate" localSheetId="8">#REF!</definedName>
    <definedName name="ELDCRate">#REF!</definedName>
    <definedName name="ELF" localSheetId="8">(((1+'Cl.14 - Forecast'!Real_Return)^Probable_Life)-(1+'Cl.14 - Forecast'!Real_Return)^#REF!)</definedName>
    <definedName name="ELF" localSheetId="3">(((1+#REF!)^Probable_Life)-(1+#REF!)^#REF!)</definedName>
    <definedName name="ELF" localSheetId="6">(((1+Real_Return)^Probable_Life)-(1+Real_Return)^#REF!)</definedName>
    <definedName name="ELF" localSheetId="1">(((1+Real_Return)^Probable_Life)-(1+Real_Return)^#REF!)</definedName>
    <definedName name="ELF">(((1+Real_Return)^Probable_Life)-(1+Real_Return)^#REF!)</definedName>
    <definedName name="EMP_LIST" localSheetId="8">#REF!</definedName>
    <definedName name="EMP_LIST">#REF!</definedName>
    <definedName name="EPAGE">"1"</definedName>
    <definedName name="EQUITY" localSheetId="8">#REF!</definedName>
    <definedName name="EQUITY">#REF!</definedName>
    <definedName name="ere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ERR_INDEX_ACCT" localSheetId="8">#REF!</definedName>
    <definedName name="ERR_INDEX_ACCT">#REF!</definedName>
    <definedName name="Essbase_Ret" localSheetId="8">#REF!</definedName>
    <definedName name="Essbase_Ret">#REF!</definedName>
    <definedName name="essbase12month" hidden="1">{"balsheet",#N/A,FALSE,"A"}</definedName>
    <definedName name="ESTACC" localSheetId="8">#REF!</definedName>
    <definedName name="ESTACC" localSheetId="6">#REF!</definedName>
    <definedName name="ESTACC" localSheetId="1">#REF!</definedName>
    <definedName name="ESTACC">#REF!</definedName>
    <definedName name="etet" hidden="1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39729.3809143519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xactAddinConnection" hidden="1">"005"</definedName>
    <definedName name="ExactAddinConnection.005" hidden="1">"gwc-exact;005;tspearing;1"</definedName>
    <definedName name="EXCELNO">"EXCEL1"</definedName>
    <definedName name="ExchangeRate" localSheetId="8">#REF!</definedName>
    <definedName name="ExchangeRate">#REF!</definedName>
    <definedName name="exclude" localSheetId="8">#REF!</definedName>
    <definedName name="exclude">#REF!</definedName>
    <definedName name="EXP" localSheetId="8">#REF!</definedName>
    <definedName name="EXP">#REF!</definedName>
    <definedName name="expense" localSheetId="8">#REF!</definedName>
    <definedName name="expense">#REF!</definedName>
    <definedName name="EXPENSES" localSheetId="8">#REF!</definedName>
    <definedName name="EXPENSES">#REF!</definedName>
    <definedName name="F" localSheetId="8">#REF!</definedName>
    <definedName name="F">#REF!</definedName>
    <definedName name="FA" localSheetId="8" hidden="1">{"datatable",#N/A,FALSE,"Cust.Adds_Volumes"}</definedName>
    <definedName name="FA" localSheetId="6" hidden="1">{"datatable",#N/A,FALSE,"Cust.Adds_Volumes"}</definedName>
    <definedName name="FA" localSheetId="1" hidden="1">{"datatable",#N/A,FALSE,"Cust.Adds_Volumes"}</definedName>
    <definedName name="FA" hidden="1">{"datatable",#N/A,FALSE,"Cust.Adds_Volumes"}</definedName>
    <definedName name="fadsfsd" hidden="1">{#N/A,#N/A,FALSE,"MKT.COMPS";#N/A,#N/A,FALSE,"DCF - LBO"}</definedName>
    <definedName name="fafsdf" hidden="1">{"ReportTop",#N/A,FALSE,"report top"}</definedName>
    <definedName name="Fair_Value" localSheetId="8">#REF!</definedName>
    <definedName name="Fair_Value">#REF!</definedName>
    <definedName name="Fair_Value_Decision" localSheetId="8">#REF!</definedName>
    <definedName name="Fair_Value_Decision">#REF!</definedName>
    <definedName name="fasfwe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FCode" hidden="1">#REF!</definedName>
    <definedName name="fd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fdfsd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DHDF" hidden="1">#REF!</definedName>
    <definedName name="fdsa" hidden="1">{"'Standalone List Price Trends'!$A$1:$X$56"}</definedName>
    <definedName name="fdsfsdd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eb" localSheetId="8">#REF!</definedName>
    <definedName name="Feb">#REF!</definedName>
    <definedName name="FebActRetail" localSheetId="8">#REF!</definedName>
    <definedName name="FebActRetail">#REF!</definedName>
    <definedName name="ff" localSheetId="8" hidden="1">{"OM_data",#N/A,FALSE,"O&amp;M Data Table";"OM_regulatory_adjustments",#N/A,FALSE,"O&amp;M Data Table";"OM_select_data",#N/A,FALSE,"O&amp;M Data Table"}</definedName>
    <definedName name="ff" localSheetId="6" hidden="1">{"OM_data",#N/A,FALSE,"O&amp;M Data Table";"OM_regulatory_adjustments",#N/A,FALSE,"O&amp;M Data Table";"OM_select_data",#N/A,FALSE,"O&amp;M Data Table"}</definedName>
    <definedName name="ff" localSheetId="1" hidden="1">{"OM_data",#N/A,FALSE,"O&amp;M Data Table";"OM_regulatory_adjustments",#N/A,FALSE,"O&amp;M Data Table";"OM_select_data",#N/A,FALSE,"O&amp;M Data Table"}</definedName>
    <definedName name="ff" hidden="1">{"OM_data",#N/A,FALSE,"O&amp;M Data Table";"OM_regulatory_adjustments",#N/A,FALSE,"O&amp;M Data Table";"OM_select_data",#N/A,FALSE,"O&amp;M Data Table"}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f" localSheetId="8">{"income",#N/A,FALSE,"income_statement"}</definedName>
    <definedName name="fff" localSheetId="6" hidden="1">{"income",#N/A,FALSE,"income_statement"}</definedName>
    <definedName name="fff" localSheetId="1" hidden="1">{"income",#N/A,FALSE,"income_statement"}</definedName>
    <definedName name="fff">{"income",#N/A,FALSE,"income_statement"}</definedName>
    <definedName name="fffff" hidden="1">{#N/A,#N/A,FALSE,"98-profile"}</definedName>
    <definedName name="fffffffffff" hidden="1">{"'Standalone List Price Trends'!$A$1:$X$56"}</definedName>
    <definedName name="fg" localSheetId="8" hidden="1">{#N/A,#N/A,FALSE,"Aging Summary";#N/A,#N/A,FALSE,"Ratio Analysis";#N/A,#N/A,FALSE,"Test 120 Day Accts";#N/A,#N/A,FALSE,"Tickmarks"}</definedName>
    <definedName name="fg" localSheetId="6" hidden="1">{#N/A,#N/A,FALSE,"Aging Summary";#N/A,#N/A,FALSE,"Ratio Analysis";#N/A,#N/A,FALSE,"Test 120 Day Accts";#N/A,#N/A,FALSE,"Tickmarks"}</definedName>
    <definedName name="fg" localSheetId="1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ll" hidden="1">#REF!</definedName>
    <definedName name="Fill2" localSheetId="8" hidden="1">#REF!</definedName>
    <definedName name="Fill2" hidden="1">#REF!</definedName>
    <definedName name="Final98" localSheetId="8">#REF!,#REF!,#REF!,#REF!,#REF!,#REF!,#REF!,#REF!,#REF!,#REF!,#REF!,#REF!</definedName>
    <definedName name="Final98">#REF!,#REF!,#REF!,#REF!,#REF!,#REF!,#REF!,#REF!,#REF!,#REF!,#REF!,#REF!</definedName>
    <definedName name="FinalList" localSheetId="8">#REF!,#REF!,#REF!,#REF!,#REF!,#REF!,#REF!,#REF!,#REF!,#REF!</definedName>
    <definedName name="FinalList" localSheetId="6">#REF!,#REF!,#REF!,#REF!,#REF!,#REF!,#REF!,#REF!,#REF!,#REF!</definedName>
    <definedName name="FinalList" localSheetId="1">#REF!,#REF!,#REF!,#REF!,#REF!,#REF!,#REF!,#REF!,#REF!,#REF!</definedName>
    <definedName name="FinalList">#REF!,#REF!,#REF!,#REF!,#REF!,#REF!,#REF!,#REF!,#REF!,#REF!</definedName>
    <definedName name="FinalProjects" localSheetId="8">#REF!,#REF!,#REF!,#REF!,#REF!,#REF!,#REF!,#REF!,#REF!,#REF!,#REF!</definedName>
    <definedName name="FinalProjects" localSheetId="6">#REF!,#REF!,#REF!,#REF!,#REF!,#REF!,#REF!,#REF!,#REF!,#REF!,#REF!</definedName>
    <definedName name="FinalProjects" localSheetId="1">#REF!,#REF!,#REF!,#REF!,#REF!,#REF!,#REF!,#REF!,#REF!,#REF!,#REF!</definedName>
    <definedName name="FinalProjects">#REF!,#REF!,#REF!,#REF!,#REF!,#REF!,#REF!,#REF!,#REF!,#REF!,#REF!</definedName>
    <definedName name="FINMAS" localSheetId="8">#REF!</definedName>
    <definedName name="FINMAS">#REF!</definedName>
    <definedName name="First_Page" localSheetId="8">#REF!</definedName>
    <definedName name="First_Page">#REF!</definedName>
    <definedName name="FirstForcedCell" localSheetId="8">#REF!</definedName>
    <definedName name="FirstForcedCell">#REF!</definedName>
    <definedName name="FirstProjectID" localSheetId="8">#REF!</definedName>
    <definedName name="FirstProjectID">#REF!</definedName>
    <definedName name="FirstSolverCell" localSheetId="8">#REF!</definedName>
    <definedName name="FirstSolverCell">#REF!</definedName>
    <definedName name="FirstUnitCell" localSheetId="8">#REF!</definedName>
    <definedName name="FirstUnitCell">#REF!</definedName>
    <definedName name="firstYear" localSheetId="8">#REF!</definedName>
    <definedName name="firstYear">#REF!</definedName>
    <definedName name="FirstYearConstraintCell" localSheetId="8">#REF!</definedName>
    <definedName name="FirstYearConstraintCell">#REF!</definedName>
    <definedName name="fish" hidden="1">{#N/A,#N/A,FALSE,"VALSUM";#N/A,#N/A,FALSE,"MKT.COMPS";#N/A,#N/A,FALSE,"ACQ.MULT.";#N/A,#N/A,FALSE,"DCF - LBO"}</definedName>
    <definedName name="FIT3.0_kWAC" localSheetId="8">#REF!</definedName>
    <definedName name="FIT3.0_kWAC" localSheetId="6">#REF!</definedName>
    <definedName name="FIT3.0_kWAC" localSheetId="1">#REF!</definedName>
    <definedName name="FIT3.0_kWAC">#REF!</definedName>
    <definedName name="FIT3.0_kWDC" localSheetId="8">#REF!</definedName>
    <definedName name="FIT3.0_kWDC" localSheetId="6">#REF!</definedName>
    <definedName name="FIT3.0_kWDC" localSheetId="1">#REF!</definedName>
    <definedName name="FIT3.0_kWDC">#REF!</definedName>
    <definedName name="five_yr_forecast" localSheetId="8">#REF!</definedName>
    <definedName name="five_yr_forecast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 localSheetId="8">#REF!</definedName>
    <definedName name="font2">#REF!</definedName>
    <definedName name="fontII" localSheetId="8">#REF!</definedName>
    <definedName name="fontII">#REF!</definedName>
    <definedName name="Footer" localSheetId="8">#REF!</definedName>
    <definedName name="Footer">#REF!</definedName>
    <definedName name="ForcedCount" localSheetId="8">#REF!</definedName>
    <definedName name="ForcedCount">#REF!</definedName>
    <definedName name="ForcedNames" localSheetId="8">#REF!</definedName>
    <definedName name="ForcedNames">#REF!</definedName>
    <definedName name="ForcedProjectList" localSheetId="8">#REF!</definedName>
    <definedName name="ForcedProjectList">#REF!</definedName>
    <definedName name="Forecast" localSheetId="8">#REF!</definedName>
    <definedName name="Forecast">#REF!</definedName>
    <definedName name="forecast97" localSheetId="8">#REF!,#REF!</definedName>
    <definedName name="forecast97">#REF!,#REF!</definedName>
    <definedName name="four" hidden="1">#REF!</definedName>
    <definedName name="FP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FS_LINES" localSheetId="8">#REF!</definedName>
    <definedName name="FS_LINES">#REF!</definedName>
    <definedName name="fsdds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SoPacific" hidden="1">{"BS",#N/A,FALSE,"USA"}</definedName>
    <definedName name="fuck" hidden="1">{#N/A,#N/A,FALSE,"Capital Costs";#N/A,#N/A,FALSE,"Depreciation (Book)";#N/A,#N/A,FALSE,"Depreciation (Tax)"}</definedName>
    <definedName name="FullYrBudget" localSheetId="8">#REF!</definedName>
    <definedName name="FullYrBudget">#REF!</definedName>
    <definedName name="FVD" localSheetId="8">#REF!</definedName>
    <definedName name="FVD">#REF!</definedName>
    <definedName name="FVRate0" localSheetId="8">#REF!</definedName>
    <definedName name="FVRate0">#REF!</definedName>
    <definedName name="FVRate1" localSheetId="8">#REF!</definedName>
    <definedName name="FVRate1">#REF!</definedName>
    <definedName name="FVRate2" localSheetId="8">#REF!</definedName>
    <definedName name="FVRate2">#REF!</definedName>
    <definedName name="FVRate3" localSheetId="8">#REF!</definedName>
    <definedName name="FVRate3">#REF!</definedName>
    <definedName name="FVRate4" localSheetId="8">#REF!</definedName>
    <definedName name="FVRate4">#REF!</definedName>
    <definedName name="fwaf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fwafwf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fwfwef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g" localSheetId="8" hidden="1">{#N/A,#N/A,FALSE,"Aging Summary";#N/A,#N/A,FALSE,"Ratio Analysis";#N/A,#N/A,FALSE,"Test 120 Day Accts";#N/A,#N/A,FALSE,"Tickmarks"}</definedName>
    <definedName name="G" localSheetId="6" hidden="1">#REF!</definedName>
    <definedName name="G" localSheetId="1" hidden="1">#REF!</definedName>
    <definedName name="g" hidden="1">{#N/A,#N/A,FALSE,"Aging Summary";#N/A,#N/A,FALSE,"Ratio Analysis";#N/A,#N/A,FALSE,"Test 120 Day Accts";#N/A,#N/A,FALSE,"Tickmarks"}</definedName>
    <definedName name="GA" localSheetId="8">#REF!</definedName>
    <definedName name="GA">#REF!</definedName>
    <definedName name="GainR" localSheetId="8">#REF!</definedName>
    <definedName name="GainR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" localSheetId="8">#REF!</definedName>
    <definedName name="GENERAL">#REF!</definedName>
    <definedName name="GENERAL_1" localSheetId="8">#REF!</definedName>
    <definedName name="GENERAL_1">#REF!</definedName>
    <definedName name="GFHDF" hidden="1">#REF!</definedName>
    <definedName name="GG" localSheetId="8" hidden="1">{#N/A,#N/A,FALSE,"Aging Summary";#N/A,#N/A,FALSE,"Ratio Analysis";#N/A,#N/A,FALSE,"Test 120 Day Accts";#N/A,#N/A,FALSE,"Tickmarks"}</definedName>
    <definedName name="GG" localSheetId="6" hidden="1">{#N/A,#N/A,FALSE,"Aging Summary";#N/A,#N/A,FALSE,"Ratio Analysis";#N/A,#N/A,FALSE,"Test 120 Day Accts";#N/A,#N/A,FALSE,"Tickmarks"}</definedName>
    <definedName name="GG" localSheetId="1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ggggggggg" hidden="1">{#N/A,#N/A,FALSE,"YE BK COV PG"}</definedName>
    <definedName name="ggggggggggggg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ggggggggggggggg" hidden="1">{#N/A,#N/A,FALSE,"FBS-ASSETS";#N/A,#N/A,FALSE,"FBS-LIAB&amp;SE";#N/A,#N/A,FALSE,"FIS-YTD";#N/A,#N/A,FALSE,"FCF-YTD";#N/A,#N/A,FALSE,"FSE-YTD"}</definedName>
    <definedName name="gggggggggggggggggggg" hidden="1">{#N/A,#N/A,FALSE,"FY97";#N/A,#N/A,FALSE,"FY98";#N/A,#N/A,FALSE,"FY99";#N/A,#N/A,FALSE,"FY00";#N/A,#N/A,FALSE,"FY01"}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 localSheetId="8">#REF!</definedName>
    <definedName name="GJ">#REF!</definedName>
    <definedName name="GJUNDER" localSheetId="8">#REF!</definedName>
    <definedName name="GJUNDER">#REF!</definedName>
    <definedName name="GLaccount" localSheetId="8">#REF!</definedName>
    <definedName name="GLaccount">#REF!</definedName>
    <definedName name="GLlookup" localSheetId="8">#REF!</definedName>
    <definedName name="GLlookup">#REF!</definedName>
    <definedName name="GLname" localSheetId="8">#REF!</definedName>
    <definedName name="GLname">#REF!</definedName>
    <definedName name="GM" localSheetId="8">OFFSET(#REF!,0,0,1,#REF!)</definedName>
    <definedName name="GM" localSheetId="6">OFFSET(#REF!,0,0,1,#REF!)</definedName>
    <definedName name="GM" localSheetId="1">OFFSET(#REF!,0,0,1,#REF!)</definedName>
    <definedName name="GM">OFFSET(#REF!,0,0,1,#REF!)</definedName>
    <definedName name="GMLY" localSheetId="8">OFFSET(#REF!,0,0,1,#REF!)</definedName>
    <definedName name="GMLY" localSheetId="6">OFFSET(#REF!,0,0,1,#REF!)</definedName>
    <definedName name="GMLY" localSheetId="1">OFFSET(#REF!,0,0,1,#REF!)</definedName>
    <definedName name="GMLY">OFFSET(#REF!,0,0,1,#REF!)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e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ROUP_ASSET_ADJ" localSheetId="8">#REF!</definedName>
    <definedName name="GROUP_ASSET_ADJ">#REF!</definedName>
    <definedName name="Group1" localSheetId="8">#REF!,#REF!,#REF!,#REF!</definedName>
    <definedName name="Group1">#REF!,#REF!,#REF!,#REF!</definedName>
    <definedName name="GROUPED_ASSET" localSheetId="8">#REF!</definedName>
    <definedName name="GROUPED_ASSET">#REF!</definedName>
    <definedName name="gser" hidden="1">{#N/A,#N/A,FALSE,"WARCO";#N/A,#N/A,FALSE,"ALPHA"}</definedName>
    <definedName name="gt" hidden="1">{#N/A,#N/A,FALSE,"YE INT COV";#N/A,#N/A,FALSE,"YE INT COV B"}</definedName>
    <definedName name="h" hidden="1">{"comps",#N/A,FALSE,"TXTCOMPS";"segment_EPS",#N/A,FALSE,"TXTCOMPS";"valuation",#N/A,FALSE,"TXTCOMPS"}</definedName>
    <definedName name="handshiresum" localSheetId="8">#REF!</definedName>
    <definedName name="handshiresum">#REF!</definedName>
    <definedName name="HAR" localSheetId="8" hidden="1">{#N/A,#N/A,FALSE,"Sheet1"}</definedName>
    <definedName name="HAR" localSheetId="6" hidden="1">{#N/A,#N/A,FALSE,"Sheet1"}</definedName>
    <definedName name="HAR" localSheetId="1" hidden="1">{#N/A,#N/A,FALSE,"Sheet1"}</definedName>
    <definedName name="HAR" hidden="1">{#N/A,#N/A,FALSE,"Sheet1"}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 localSheetId="8">#REF!</definedName>
    <definedName name="hello">#REF!</definedName>
    <definedName name="hghegs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" hidden="1">{#N/A,#N/A,FALSE,"98-profile"}</definedName>
    <definedName name="HiddenRows" hidden="1">#REF!</definedName>
    <definedName name="HighVoltageTrans" localSheetId="8">#REF!</definedName>
    <definedName name="HighVoltageTrans">#REF!</definedName>
    <definedName name="histdate" localSheetId="8">#REF!</definedName>
    <definedName name="histdate">#REF!</definedName>
    <definedName name="HISTORIC.COST" localSheetId="8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PApr" localSheetId="8">#REF!</definedName>
    <definedName name="HOEPApr" localSheetId="6">#REF!</definedName>
    <definedName name="HOEPApr" localSheetId="1">#REF!</definedName>
    <definedName name="HOEPApr">#REF!</definedName>
    <definedName name="HOEPAug" localSheetId="8">#REF!</definedName>
    <definedName name="HOEPAug" localSheetId="6">#REF!</definedName>
    <definedName name="HOEPAug" localSheetId="1">#REF!</definedName>
    <definedName name="HOEPAug">#REF!</definedName>
    <definedName name="HOEPDec" localSheetId="8">#REF!</definedName>
    <definedName name="HOEPDec" localSheetId="6">#REF!</definedName>
    <definedName name="HOEPDec" localSheetId="1">#REF!</definedName>
    <definedName name="HOEPDec">#REF!</definedName>
    <definedName name="HOEPFeb" localSheetId="8">#REF!</definedName>
    <definedName name="HOEPFeb">#REF!</definedName>
    <definedName name="HOEPJan" localSheetId="8">#REF!</definedName>
    <definedName name="HOEPJan">#REF!</definedName>
    <definedName name="HOEPJul" localSheetId="8">#REF!</definedName>
    <definedName name="HOEPJul" localSheetId="6">#REF!</definedName>
    <definedName name="HOEPJul" localSheetId="1">#REF!</definedName>
    <definedName name="HOEPJul">#REF!</definedName>
    <definedName name="HOEPJun" localSheetId="8">#REF!</definedName>
    <definedName name="HOEPJun" localSheetId="6">#REF!</definedName>
    <definedName name="HOEPJun" localSheetId="1">#REF!</definedName>
    <definedName name="HOEPJun">#REF!</definedName>
    <definedName name="HOEPMar" localSheetId="8">#REF!</definedName>
    <definedName name="HOEPMar" localSheetId="6">#REF!</definedName>
    <definedName name="HOEPMar" localSheetId="1">#REF!</definedName>
    <definedName name="HOEPMar">#REF!</definedName>
    <definedName name="HOEPMay" localSheetId="8">#REF!</definedName>
    <definedName name="HOEPMay" localSheetId="6">#REF!</definedName>
    <definedName name="HOEPMay" localSheetId="1">#REF!</definedName>
    <definedName name="HOEPMay">#REF!</definedName>
    <definedName name="HOEPNov" localSheetId="8">#REF!</definedName>
    <definedName name="HOEPNov" localSheetId="6">#REF!</definedName>
    <definedName name="HOEPNov" localSheetId="1">#REF!</definedName>
    <definedName name="HOEPNov">#REF!</definedName>
    <definedName name="HOEPOct" localSheetId="8">#REF!</definedName>
    <definedName name="HOEPOct" localSheetId="6">#REF!</definedName>
    <definedName name="HOEPOct" localSheetId="1">#REF!</definedName>
    <definedName name="HOEPOct">#REF!</definedName>
    <definedName name="HOEPSep" localSheetId="8">#REF!</definedName>
    <definedName name="HOEPSep" localSheetId="6">#REF!</definedName>
    <definedName name="HOEPSep" localSheetId="1">#REF!</definedName>
    <definedName name="HOEPSep">#REF!</definedName>
    <definedName name="HOME" localSheetId="8">#REF!</definedName>
    <definedName name="HOME">#REF!</definedName>
    <definedName name="HON_1505" localSheetId="8">#REF!</definedName>
    <definedName name="HON_1505">#REF!</definedName>
    <definedName name="horseshow" localSheetId="8">#REF!</definedName>
    <definedName name="horseshow">#REF!</definedName>
    <definedName name="HoursAvail" localSheetId="8">#REF!</definedName>
    <definedName name="HoursAvail">#REF!</definedName>
    <definedName name="houy" hidden="1">{#N/A,#N/A,FALSE,"AD_Purchase";#N/A,#N/A,FALSE,"Credit";#N/A,#N/A,FALSE,"PF Acquisition";#N/A,#N/A,FALSE,"PF Offering"}</definedName>
    <definedName name="hsg" hidden="1">{#N/A,#N/A,FALSE,"VALSUM";#N/A,#N/A,FALSE,"MKT.COMPS";#N/A,#N/A,FALSE,"ACQ.MULT.";#N/A,#N/A,FALSE,"DCF - LBO"}</definedName>
    <definedName name="HTML_CodePage">1252</definedName>
    <definedName name="HTML_Control" localSheetId="8">{"'2003 05 15'!$W$11:$AI$18","'2003 05 15'!$A$1:$V$30"}</definedName>
    <definedName name="HTML_Control" localSheetId="6">{"'2003 05 15'!$W$11:$AI$18","'2003 05 15'!$A$1:$V$30"}</definedName>
    <definedName name="HTML_Control" localSheetId="1">{"'2003 05 15'!$W$11:$AI$18","'2003 05 15'!$A$1:$V$30"}</definedName>
    <definedName name="HTML_Control">{"'2003 05 15'!$W$11:$AI$18","'2003 05 15'!$A$1:$V$30"}</definedName>
    <definedName name="HTML_Control_BIT" localSheetId="8">{"'2003 05 15'!$W$11:$AI$18","'2003 05 15'!$A$1:$V$30"}</definedName>
    <definedName name="HTML_Control_BIT" localSheetId="6">{"'2003 05 15'!$W$11:$AI$18","'2003 05 15'!$A$1:$V$30"}</definedName>
    <definedName name="HTML_Control_BIT" localSheetId="1">{"'2003 05 15'!$W$11:$AI$18","'2003 05 15'!$A$1:$V$30"}</definedName>
    <definedName name="HTML_Control_BIT">{"'2003 05 15'!$W$11:$AI$18","'2003 05 15'!$A$1:$V$30"}</definedName>
    <definedName name="HTML_Control2" hidden="1">{"'action plan'!$D$13"}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PathFileMac" hidden="1">"Macintosh HD:Web Site “~adamodar”:pc:datasets:MyHTML.html"</definedName>
    <definedName name="HTML_Title">"2003 05 15 to Ian"</definedName>
    <definedName name="hu" hidden="1">{"comps",#N/A,FALSE,"TXTCOMPS";"segment_EPS",#N/A,FALSE,"TXTCOMPS";"valuation",#N/A,FALSE,"TXTCOMPS"}</definedName>
    <definedName name="HUh" hidden="1">{"'Standalone List Price Trends'!$A$1:$X$56"}</definedName>
    <definedName name="Huh?" localSheetId="8">{"'2003 05 15'!$W$11:$AI$18","'2003 05 15'!$A$1:$V$30"}</definedName>
    <definedName name="Huh?" localSheetId="6">{"'2003 05 15'!$W$11:$AI$18","'2003 05 15'!$A$1:$V$30"}</definedName>
    <definedName name="Huh?" localSheetId="1">{"'2003 05 15'!$W$11:$AI$18","'2003 05 15'!$A$1:$V$30"}</definedName>
    <definedName name="Huh?">{"'2003 05 15'!$W$11:$AI$18","'2003 05 15'!$A$1:$V$30"}</definedName>
    <definedName name="Huh?_BIT" localSheetId="8">{"'2003 05 15'!$W$11:$AI$18","'2003 05 15'!$A$1:$V$30"}</definedName>
    <definedName name="Huh?_BIT" localSheetId="6">{"'2003 05 15'!$W$11:$AI$18","'2003 05 15'!$A$1:$V$30"}</definedName>
    <definedName name="Huh?_BIT" localSheetId="1">{"'2003 05 15'!$W$11:$AI$18","'2003 05 15'!$A$1:$V$30"}</definedName>
    <definedName name="Huh?_BIT">{"'2003 05 15'!$W$11:$AI$18","'2003 05 15'!$A$1:$V$30"}</definedName>
    <definedName name="huji" hidden="1">{"comps",#N/A,FALSE,"TXTCOMPS"}</definedName>
    <definedName name="hwswpulp" hidden="1">#REF!</definedName>
    <definedName name="i" hidden="1">{"comps",#N/A,FALSE,"TXTCOMPS";"segment_EPS",#N/A,FALSE,"TXTCOMPS";"valuation",#N/A,FALSE,"TXTCOMPS"}</definedName>
    <definedName name="ID" localSheetId="2" hidden="1">"36143fbf-fd79-4191-9dd0-c1d7f8e2e4d5"</definedName>
    <definedName name="ID" localSheetId="3" hidden="1">"ae17ed3a-c792-4b4b-9b3c-fc0ece8fb782"</definedName>
    <definedName name="ID" localSheetId="5" hidden="1">"2e0bf475-2a2e-49e9-a1ab-d9387cb93515"</definedName>
    <definedName name="ID" localSheetId="6" hidden="1">"632cd423-921c-45ae-a116-55fbf05778a4"</definedName>
    <definedName name="ID" localSheetId="7" hidden="1">"04c6d567-98cd-4f7f-856b-a2bb4d12f711"</definedName>
    <definedName name="ID" localSheetId="4" hidden="1">"95f9a7f6-3841-4a89-b3bd-ef4edfbc6d4c"</definedName>
    <definedName name="ID" localSheetId="1" hidden="1">"d1127d22-314f-4097-8537-e769653ca027"</definedName>
    <definedName name="ih" localSheetId="8">#REF!</definedName>
    <definedName name="ih">#REF!</definedName>
    <definedName name="iiiiii" hidden="1">{#N/A,#N/A,FALSE,"PERSONAL";#N/A,#N/A,FALSE,"explotación";#N/A,#N/A,FALSE,"generales"}</definedName>
    <definedName name="iju" hidden="1">#REF!</definedName>
    <definedName name="impactdata" localSheetId="8">#REF!</definedName>
    <definedName name="impactdata">#REF!</definedName>
    <definedName name="IncludeProject" localSheetId="8">#REF!</definedName>
    <definedName name="IncludeProject">#REF!</definedName>
    <definedName name="INCOME" localSheetId="8">#REF!</definedName>
    <definedName name="INCOME">#REF!</definedName>
    <definedName name="Incr2000" localSheetId="8">#REF!</definedName>
    <definedName name="Incr2000">#REF!</definedName>
    <definedName name="increase" localSheetId="8">#REF!</definedName>
    <definedName name="increase">#REF!</definedName>
    <definedName name="inflationRate" localSheetId="8">#REF!</definedName>
    <definedName name="inflationRate">#REF!</definedName>
    <definedName name="Input_FW" localSheetId="8">#REF!,#REF!,#REF!,#REF!</definedName>
    <definedName name="Input_FW">#REF!,#REF!,#REF!,#REF!</definedName>
    <definedName name="Input_HUC" localSheetId="8">#REF!,#REF!,#REF!,#REF!,#REF!,#REF!,#REF!,#REF!</definedName>
    <definedName name="Input_HUC">#REF!,#REF!,#REF!,#REF!,#REF!,#REF!,#REF!,#REF!</definedName>
    <definedName name="INPUTDATA">#REF!</definedName>
    <definedName name="INTERINVOICE">#REF!</definedName>
    <definedName name="Internal_Resource_Burdened_Rate_Yearly" localSheetId="8">#REF!</definedName>
    <definedName name="Internal_Resource_Burdened_Rate_Yearly">#REF!</definedName>
    <definedName name="INV" localSheetId="8">#REF!</definedName>
    <definedName name="INV">#REF!</definedName>
    <definedName name="INV_JRNL" localSheetId="8">#REF!</definedName>
    <definedName name="INV_JRNL">#REF!</definedName>
    <definedName name="Iowa_Depreciation" localSheetId="8">#REF!</definedName>
    <definedName name="Iowa_Depreciation">#REF!</definedName>
    <definedName name="Iowa_UL_array" localSheetId="8">#REF!</definedName>
    <definedName name="Iowa_UL_array">#REF!</definedName>
    <definedName name="ip" hidden="1">{"'Standalone List Price Trends'!$A$1:$X$56"}</definedName>
    <definedName name="IPATH">"I:\Compleo\Compleo IDF"</definedName>
    <definedName name="ipcc" hidden="1">{"'Standalone List Price Trends'!$A$1:$X$56"}</definedName>
    <definedName name="IQ_1" hidden="1">38971.6218981482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localSheetId="6" hidden="1">"c89"</definedName>
    <definedName name="IQ_BIG_INT_BEAR_CD" localSheetId="1" hidden="1">"c11749"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localSheetId="6" hidden="1">"c3460"</definedName>
    <definedName name="IQ_CAPITALIZED_INTEREST" localSheetId="1" hidden="1">"c2076"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localSheetId="6" hidden="1">"c204"</definedName>
    <definedName name="IQ_COMMON_PER_ADR" localSheetId="1" hidden="1">"c13596"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CIQ" hidden="1">"c12026"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HARE_SHARE_DIFF_REUT" hidden="1">"c3890"</definedName>
    <definedName name="IQ_EST_FFO_SHARE_SHARE_SURPRISE_PERCENT_REUT" hidden="1">"c3891"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TDDEV_EST" hidden="1">"c422"</definedName>
    <definedName name="IQ_FFO_STDDEV_EST_REUT" hidden="1">"c3842"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localSheetId="6" hidden="1">"c800"</definedName>
    <definedName name="IQ_NON_INT_BEAR_CD" localSheetId="1" hidden="1">"c11750"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1" hidden="1">"c190"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localSheetId="6" hidden="1">39545.3291782407</definedName>
    <definedName name="IQ_REVISION_DATE_" localSheetId="1" hidden="1">40042.4670833333</definedName>
    <definedName name="IQ_REVISION_DATE_" hidden="1">39545.3291782407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localSheetId="6" hidden="1">"c1166"</definedName>
    <definedName name="IQ_SMALL_INT_BEAR_CD" localSheetId="1" hidden="1">"c11748"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localSheetId="6" hidden="1">"c2274"</definedName>
    <definedName name="IQ_TR_SEC_FEES" localSheetId="1" hidden="1">"c13642"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localSheetId="6" hidden="1">"c2298"</definedName>
    <definedName name="IQ_TR_TERM_FEE" localSheetId="1" hidden="1">"c13640"</definedName>
    <definedName name="IQ_TR_TERM_FEE" hidden="1">"c2298"</definedName>
    <definedName name="IQ_TR_TERM_FEE_PCT" localSheetId="6" hidden="1">"c2297"</definedName>
    <definedName name="IQ_TR_TERM_FEE_PCT" localSheetId="1" hidden="1">"c13641"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localSheetId="6" hidden="1">"c2203"</definedName>
    <definedName name="IQ_XDIV_DATE" localSheetId="1" hidden="1">"c2104"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12" hidden="1">"$A$13:$A$272"</definedName>
    <definedName name="IQRA279" hidden="1">"$A$280:$A$539"</definedName>
    <definedName name="IQRA5" hidden="1">"$A$6:$A$12"</definedName>
    <definedName name="IQRA91" hidden="1">"$A$92:$A$98"</definedName>
    <definedName name="IQRAC12" hidden="1">"$AC$13"</definedName>
    <definedName name="IQRAC279" hidden="1">"$AC$280:$AC$539"</definedName>
    <definedName name="IQRAF12" hidden="1">"$AF$13"</definedName>
    <definedName name="IQRAF279" hidden="1">"$AF$280:$AF$339"</definedName>
    <definedName name="IQRAJ12" hidden="1">"$AJ$13"</definedName>
    <definedName name="IQRAJ279" hidden="1">"$AJ$280:$AJ$539"</definedName>
    <definedName name="IQRAM12" hidden="1">"$AM$13"</definedName>
    <definedName name="IQRAM279" hidden="1">"$AM$280:$AM$339"</definedName>
    <definedName name="IQRAQ12" hidden="1">"$AQ$13"</definedName>
    <definedName name="IQRAQ279" hidden="1">"$AQ$280:$AQ$539"</definedName>
    <definedName name="IQRAT12" hidden="1">"$AT$13"</definedName>
    <definedName name="IQRAT279" hidden="1">"$AT$280:$AT$339"</definedName>
    <definedName name="IQRAX12" hidden="1">"$AX$13"</definedName>
    <definedName name="IQRAX279" hidden="1">"$AX$280:$AX$539"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5" hidden="1">"$B$6:$B$12"</definedName>
    <definedName name="IQRB91" hidden="1">"$B$92:$B$98"</definedName>
    <definedName name="IQRBA12" hidden="1">"$BA$13"</definedName>
    <definedName name="IQRBA279" hidden="1">"$BA$280:$BA$339"</definedName>
    <definedName name="IQRBB17" hidden="1">"$BB$18:$BB$1299"</definedName>
    <definedName name="IQRBE12" hidden="1">"$BE$13"</definedName>
    <definedName name="IQRBE279" hidden="1">"$BE$280:$BE$539"</definedName>
    <definedName name="IQRBetaDataA12" hidden="1">#REF!</definedName>
    <definedName name="IQRBetaDataA279" hidden="1">#REF!</definedName>
    <definedName name="IQRBetaDataAC12" hidden="1">#REF!</definedName>
    <definedName name="IQRBetaDataAF12" hidden="1">#REF!</definedName>
    <definedName name="IQRBetaDataAF279" hidden="1">#REF!</definedName>
    <definedName name="IQRBetaDataAJ12" hidden="1">#REF!</definedName>
    <definedName name="IQRBetaDataAJ279" hidden="1">#REF!</definedName>
    <definedName name="IQRBetaDataAM12" hidden="1">#REF!</definedName>
    <definedName name="IQRBetaDataAM279" hidden="1">#REF!</definedName>
    <definedName name="IQRBetaDataAQ12" hidden="1">#REF!</definedName>
    <definedName name="IQRBetaDataAQ279" hidden="1">#REF!</definedName>
    <definedName name="IQRBetaDataAT12" hidden="1">#REF!</definedName>
    <definedName name="IQRBetaDataAT279" hidden="1">#REF!</definedName>
    <definedName name="IQRBetaDataAX12" hidden="1">#REF!</definedName>
    <definedName name="IQRBetaDataAX279" hidden="1">#REF!</definedName>
    <definedName name="IQRBetaDataBA12" hidden="1">#REF!</definedName>
    <definedName name="IQRBetaDataBE12" hidden="1">#REF!</definedName>
    <definedName name="IQRBetaDataBH12" hidden="1">#REF!</definedName>
    <definedName name="IQRBetaDataBH279" hidden="1">#REF!</definedName>
    <definedName name="IQRBetaDataBL12" hidden="1">#REF!</definedName>
    <definedName name="IQRBetaDataBL279" hidden="1">#REF!</definedName>
    <definedName name="IQRBetaDataBO12" hidden="1">#REF!</definedName>
    <definedName name="IQRBetaDataBO279" hidden="1">#REF!</definedName>
    <definedName name="IQRBetaDataBS12" hidden="1">#REF!</definedName>
    <definedName name="IQRBetaDataBV12" hidden="1">#REF!</definedName>
    <definedName name="IQRBetaDataBV279" hidden="1">#REF!</definedName>
    <definedName name="IQRBetaDataCC279" hidden="1">#REF!</definedName>
    <definedName name="IQRBetaDataCG279" hidden="1">#REF!</definedName>
    <definedName name="IQRBetaDataCJ279" hidden="1">#REF!</definedName>
    <definedName name="IQRBetaDataCN279" hidden="1">#REF!</definedName>
    <definedName name="IQRBetaDataCQ279" hidden="1">#REF!</definedName>
    <definedName name="IQRBetaDataCX279" hidden="1">#REF!</definedName>
    <definedName name="IQRBetaDataD12" hidden="1">#REF!</definedName>
    <definedName name="IQRBetaDataD279" hidden="1">#REF!</definedName>
    <definedName name="IQRBetaDataH12" hidden="1">#REF!</definedName>
    <definedName name="IQRBetaDataH279" hidden="1">#REF!</definedName>
    <definedName name="IQRBetaDataK12" hidden="1">#REF!</definedName>
    <definedName name="IQRBetaDataK279" hidden="1">#REF!</definedName>
    <definedName name="IQRBetaDataO12" hidden="1">#REF!</definedName>
    <definedName name="IQRBetaDataO279" hidden="1">#REF!</definedName>
    <definedName name="IQRBetaDataR12" hidden="1">#REF!</definedName>
    <definedName name="IQRBetaDataR279" hidden="1">#REF!</definedName>
    <definedName name="IQRBetaDataV12" hidden="1">#REF!</definedName>
    <definedName name="IQRBetaDataV279" hidden="1">#REF!</definedName>
    <definedName name="IQRBetaDataY12" hidden="1">#REF!</definedName>
    <definedName name="IQRBetaDataY279" hidden="1">#REF!</definedName>
    <definedName name="IQRBH12" hidden="1">"$BH$13"</definedName>
    <definedName name="IQRBH279" hidden="1">"$BH$280:$BH$339"</definedName>
    <definedName name="IQRBL12" hidden="1">"$BL$13"</definedName>
    <definedName name="IQRBL279" hidden="1">"$BL$280:$BL$539"</definedName>
    <definedName name="IQRBO12" hidden="1">"$BO$13"</definedName>
    <definedName name="IQRBO279" hidden="1">"$BO$280:$BO$339"</definedName>
    <definedName name="IQRBS11" hidden="1">"$BS$12:$BS$272"</definedName>
    <definedName name="IQRBS12" hidden="1">"$BS$13"</definedName>
    <definedName name="IQRBS279" hidden="1">"$BS$280:$BS$539"</definedName>
    <definedName name="IQRBV12" hidden="1">"$BV$13"</definedName>
    <definedName name="IQRBV279" hidden="1">"$BV$280:$BV$339"</definedName>
    <definedName name="IQRBZ12" hidden="1">"$BZ$13"</definedName>
    <definedName name="IQRBZ279" hidden="1">"$BZ$280:$BZ$539"</definedName>
    <definedName name="IQRC14" hidden="1">"$C$15:$C$119"</definedName>
    <definedName name="IQRC5" hidden="1">"$C$6:$C$12"</definedName>
    <definedName name="IQRCC12" hidden="1">"$CC$13"</definedName>
    <definedName name="IQRCC279" hidden="1">"$CC$280:$CC$339"</definedName>
    <definedName name="IQRCG12" hidden="1">"$CG$13"</definedName>
    <definedName name="IQRCG279" hidden="1">"$CG$280:$CG$539"</definedName>
    <definedName name="IQRCJ12" hidden="1">"$CJ$13"</definedName>
    <definedName name="IQRCJ279" hidden="1">"$CJ$280:$CJ$339"</definedName>
    <definedName name="IQRCN12" hidden="1">"$CN$13"</definedName>
    <definedName name="IQRCN279" hidden="1">"$CN$280:$CN$539"</definedName>
    <definedName name="IQRCQ12" hidden="1">"$CQ$13"</definedName>
    <definedName name="IQRCQ279" hidden="1">"$CQ$280:$CQ$339"</definedName>
    <definedName name="IQRCU12" hidden="1">"$CU$13"</definedName>
    <definedName name="IQRCU279" hidden="1">"$CU$280:$CU$539"</definedName>
    <definedName name="IQRCX12" hidden="1">"$CX$13"</definedName>
    <definedName name="IQRCX279" hidden="1">"$CX$280:$CX$339"</definedName>
    <definedName name="IQRD108" hidden="1">"$D$109:$D$111"</definedName>
    <definedName name="IQRD11" hidden="1">"$D$12:$D$21"</definedName>
    <definedName name="IQRD12" hidden="1">"$D$13:$D$71"</definedName>
    <definedName name="IQRD14" hidden="1">"$D$15:$D$38"</definedName>
    <definedName name="IQRD22" hidden="1">"$D$23:$D$25"</definedName>
    <definedName name="IQRD279" hidden="1">"$D$280:$D$339"</definedName>
    <definedName name="IQRD44" hidden="1">"$D$45:$D$53"</definedName>
    <definedName name="IQRD66" hidden="1">"$D$67:$D$69"</definedName>
    <definedName name="IQRD77" hidden="1">"$D$78:$D$87"</definedName>
    <definedName name="IQRE5" hidden="1">"$E$6:$E$12"</definedName>
    <definedName name="IQRF5" hidden="1">"$F$6:$F$12"</definedName>
    <definedName name="IQRH12" hidden="1">"$H$13"</definedName>
    <definedName name="IQRH279" hidden="1">"$H$280:$H$539"</definedName>
    <definedName name="IQRH91" hidden="1">"$H$92:$H$98"</definedName>
    <definedName name="IQRI92" hidden="1">"$I$93:$I$99"</definedName>
    <definedName name="IQRJ5" hidden="1">"$J$6:$J$13"</definedName>
    <definedName name="IQRK12" hidden="1">"$K$13"</definedName>
    <definedName name="IQRK279" hidden="1">"$K$280:$K$339"</definedName>
    <definedName name="IQRL95" hidden="1">"$M$95:$S$95"</definedName>
    <definedName name="IQRLiquidityO5" hidden="1">#REF!</definedName>
    <definedName name="IQRLiquidityU5" hidden="1">#REF!</definedName>
    <definedName name="IQRLiquidityZ5" hidden="1">#REF!</definedName>
    <definedName name="IQRN89" hidden="1">"$O$89:$U$89"</definedName>
    <definedName name="IQRN90" hidden="1">"$O$90:$U$90"</definedName>
    <definedName name="IQRO12" hidden="1">"$O$13"</definedName>
    <definedName name="IQRO279" hidden="1">"$O$280:$O$539"</definedName>
    <definedName name="IQRR12" hidden="1">"$R$13"</definedName>
    <definedName name="IQRR279" hidden="1">"$R$280:$R$339"</definedName>
    <definedName name="IQRTKTMRawDataA3" hidden="1">#REF!</definedName>
    <definedName name="IQRTreasuryOptionsWarrantsK13" hidden="1">#REF!</definedName>
    <definedName name="IQRTreasuryOptionsWarrantsL13" hidden="1">#REF!</definedName>
    <definedName name="IQRTreasuryOptionsWarrantsM13" hidden="1">#REF!</definedName>
    <definedName name="IQRTreasuryOptionsWarrantsN13" hidden="1">#REF!</definedName>
    <definedName name="IQRTreasuryOptionsWarrantsO13" hidden="1">#REF!</definedName>
    <definedName name="IQRTreasuryOptionsWarrantsP13" hidden="1">#REF!</definedName>
    <definedName name="IQRTreasuryOptionsWarrantsR13" hidden="1">#REF!</definedName>
    <definedName name="IQRTreasuryOptionsWarrantsS13" hidden="1">#REF!</definedName>
    <definedName name="IQRTreasuryOptionsWarrantsT13" hidden="1">#REF!</definedName>
    <definedName name="IQRV12" hidden="1">"$V$13"</definedName>
    <definedName name="IQRV279" hidden="1">"$V$280:$V$539"</definedName>
    <definedName name="IQRY12" hidden="1">"$Y$13"</definedName>
    <definedName name="IQRY279" hidden="1">"$Y$280:$Y$339"</definedName>
    <definedName name="iQShowHideColumns" hidden="1">"iQShowAll"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S_CATEGORIES" localSheetId="8">#REF!</definedName>
    <definedName name="IS_CATEGORIES">#REF!</definedName>
    <definedName name="IS_MGMT" localSheetId="8">#REF!</definedName>
    <definedName name="IS_MGMT">#REF!</definedName>
    <definedName name="IsColHidden" hidden="1">FALSE</definedName>
    <definedName name="isl" localSheetId="8">#REF!</definedName>
    <definedName name="isl">#REF!</definedName>
    <definedName name="IsLTMColHidden" hidden="1">FALSE</definedName>
    <definedName name="Issued" localSheetId="8">#REF!</definedName>
    <definedName name="Issued">#REF!</definedName>
    <definedName name="Italy" localSheetId="8" hidden="1">#REF!</definedName>
    <definedName name="Italy" localSheetId="6" hidden="1">#REF!</definedName>
    <definedName name="Italy" localSheetId="1" hidden="1">#REF!</definedName>
    <definedName name="Italy" hidden="1">#REF!</definedName>
    <definedName name="Items1997" localSheetId="8">#REF!,#REF!,#REF!,#REF!,#REF!</definedName>
    <definedName name="Items1997">#REF!,#REF!,#REF!,#REF!,#REF!</definedName>
    <definedName name="Items98" localSheetId="8">#REF!,#REF!,#REF!,#REF!,#REF!,#REF!,#REF!,#REF!,#REF!,#REF!,#REF!</definedName>
    <definedName name="Items98">#REF!,#REF!,#REF!,#REF!,#REF!,#REF!,#REF!,#REF!,#REF!,#REF!,#REF!</definedName>
    <definedName name="j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Jan_03_Estimate_p1" localSheetId="8">#REF!</definedName>
    <definedName name="Jan_03_Estimate_p1">#REF!</definedName>
    <definedName name="Jan_03_Estimate_p2" localSheetId="8">#REF!</definedName>
    <definedName name="Jan_03_Estimate_p2">#REF!</definedName>
    <definedName name="Jan_03_p3" localSheetId="8">#REF!</definedName>
    <definedName name="Jan_03_p3">#REF!</definedName>
    <definedName name="Jan_03_p4" localSheetId="8">#REF!</definedName>
    <definedName name="Jan_03_p4">#REF!</definedName>
    <definedName name="JBNAM">"WOANALYSIS"</definedName>
    <definedName name="JBNMB">"935083"</definedName>
    <definedName name="JCM_kWAC" localSheetId="8">#REF!</definedName>
    <definedName name="JCM_kWAC" localSheetId="6">#REF!</definedName>
    <definedName name="JCM_kWAC" localSheetId="1">#REF!</definedName>
    <definedName name="JCM_kWAC">#REF!</definedName>
    <definedName name="JCM_kWDC" localSheetId="8">#REF!</definedName>
    <definedName name="JCM_kWDC" localSheetId="6">#REF!</definedName>
    <definedName name="JCM_kWDC" localSheetId="1">#REF!</definedName>
    <definedName name="JCM_kWDC">#REF!</definedName>
    <definedName name="JCM_OH" localSheetId="8">#REF!</definedName>
    <definedName name="JCM_OH" localSheetId="6">#REF!</definedName>
    <definedName name="JCM_OH" localSheetId="1">#REF!</definedName>
    <definedName name="JCM_OH">#REF!</definedName>
    <definedName name="JCM_Potential_Inv" localSheetId="8">#REF!</definedName>
    <definedName name="JCM_Potential_Inv" localSheetId="6">#REF!</definedName>
    <definedName name="JCM_Potential_Inv" localSheetId="1">#REF!</definedName>
    <definedName name="JCM_Potential_Inv">#REF!</definedName>
    <definedName name="JCM_Total_Inv" localSheetId="8">#REF!</definedName>
    <definedName name="JCM_Total_Inv" localSheetId="6">#REF!</definedName>
    <definedName name="JCM_Total_Inv" localSheetId="1">#REF!</definedName>
    <definedName name="JCM_Total_Inv">#REF!</definedName>
    <definedName name="jeff" hidden="1">{"comps",#N/A,FALSE,"TXTCOMPS";"segment_EPS",#N/A,FALSE,"TXTCOMPS";"valuation",#N/A,FALSE,"TXTCOMPS"}</definedName>
    <definedName name="jfj" hidden="1">{#N/A,#N/A,FALSE,"FY97";#N/A,#N/A,FALSE,"FY98";#N/A,#N/A,FALSE,"FY99";#N/A,#N/A,FALSE,"FY00";#N/A,#N/A,FALSE,"FY01"}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jhk" hidden="1">{#N/A,#N/A,FALSE,"Aging Summary";#N/A,#N/A,FALSE,"Ratio Analysis";#N/A,#N/A,FALSE,"Test 120 Day Accts";#N/A,#N/A,FALSE,"Tickmarks"}</definedName>
    <definedName name="jhnhgg" localSheetId="8" hidden="1">{#N/A,#N/A,FALSE,"Aging Summary";#N/A,#N/A,FALSE,"Ratio Analysis";#N/A,#N/A,FALSE,"Test 120 Day Accts";#N/A,#N/A,FALSE,"Tickmarks"}</definedName>
    <definedName name="jhnhgg" localSheetId="6" hidden="1">{#N/A,#N/A,FALSE,"Aging Summary";#N/A,#N/A,FALSE,"Ratio Analysis";#N/A,#N/A,FALSE,"Test 120 Day Accts";#N/A,#N/A,FALSE,"Tickmarks"}</definedName>
    <definedName name="jhnhgg" localSheetId="1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{"Page 1",#N/A,FALSE,"Sheet1";"Page 2",#N/A,FALSE,"Sheet1"}</definedName>
    <definedName name="jk" hidden="1">{"segment_EPS",#N/A,FALSE,"TXTCOMPS"}</definedName>
    <definedName name="jsl" hidden="1">{#N/A,#N/A,FALSE,"Part E";#N/A,#N/A,FALSE,"E.1 Prelim Earnings Plan"}</definedName>
    <definedName name="k" hidden="1">{"comps",#N/A,FALSE,"TXTCOMPS";"segment_EPS",#N/A,FALSE,"TXTCOMPS";"valuation",#N/A,FALSE,"TXTCOMPS"}</definedName>
    <definedName name="KeyCustom1" localSheetId="8">#REF!</definedName>
    <definedName name="KeyCustom1">#REF!</definedName>
    <definedName name="KeyCustom2" localSheetId="8">#REF!</definedName>
    <definedName name="KeyCustom2">#REF!</definedName>
    <definedName name="KeyPersonal" localSheetId="8">#REF!</definedName>
    <definedName name="KeyPersonal">#REF!</definedName>
    <definedName name="KeySick" localSheetId="8">#REF!</definedName>
    <definedName name="KeySick">#REF!</definedName>
    <definedName name="KeyVacation" localSheetId="8">#REF!</definedName>
    <definedName name="KeyVacation">#REF!</definedName>
    <definedName name="kiu" hidden="1">#REF!</definedName>
    <definedName name="kjhh" hidden="1">{"cap_structure",#N/A,FALSE,"Graph-Mkt Cap";"price",#N/A,FALSE,"Graph-Price";"ebit",#N/A,FALSE,"Graph-EBITDA";"ebitda",#N/A,FALSE,"Graph-EBITDA"}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" localSheetId="8" hidden="1">{#N/A,#N/A,FALSE,"Aging Summary";#N/A,#N/A,FALSE,"Ratio Analysis";#N/A,#N/A,FALSE,"Test 120 Day Accts";#N/A,#N/A,FALSE,"Tickmarks"}</definedName>
    <definedName name="KK" localSheetId="6" hidden="1">{#N/A,#N/A,FALSE,"Aging Summary";#N/A,#N/A,FALSE,"Ratio Analysis";#N/A,#N/A,FALSE,"Test 120 Day Accts";#N/A,#N/A,FALSE,"Tickmarks"}</definedName>
    <definedName name="KK" localSheetId="1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" hidden="1">#REF!</definedName>
    <definedName name="kkkkkkkkkkkkkkkkkkkk" hidden="1">{#N/A,#N/A,FALSE,"VALSUM";#N/A,#N/A,FALSE,"MKT.COMPS";#N/A,#N/A,FALSE,"ACQ.MULT.";#N/A,#N/A,FALSE,"DCF - LBO"}</definedName>
    <definedName name="Kraft" localSheetId="8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{"IS",#N/A,FALSE,"IS";"RPTIS",#N/A,FALSE,"RPTIS";"STATS",#N/A,FALSE,"STATS";"CELL",#N/A,FALSE,"CELL";"BS",#N/A,FALSE,"BS"}</definedName>
    <definedName name="labourlist" localSheetId="8">#REF!</definedName>
    <definedName name="labourlist">#REF!</definedName>
    <definedName name="Language" localSheetId="8">#REF!</definedName>
    <definedName name="Language">#REF!</definedName>
    <definedName name="LARGEUSER" localSheetId="8">#REF!</definedName>
    <definedName name="LARGEUSER">#REF!</definedName>
    <definedName name="LARGEUSER_1" localSheetId="8">#REF!</definedName>
    <definedName name="LARGEUSER_1">#REF!</definedName>
    <definedName name="LastSheet" hidden="1">"Total Bill Impacts_All Customer"</definedName>
    <definedName name="LASTYR" localSheetId="8">#REF!</definedName>
    <definedName name="LASTYR">#REF!</definedName>
    <definedName name="lastyrcap" localSheetId="8">#REF!</definedName>
    <definedName name="lastyrcap">#REF!</definedName>
    <definedName name="lastyrop" localSheetId="8">#REF!</definedName>
    <definedName name="lastyrop">#REF!</definedName>
    <definedName name="Law_Account" localSheetId="8" hidden="1">#REF!</definedName>
    <definedName name="Law_Account" hidden="1">#REF!</definedName>
    <definedName name="Law_Accounting_Unit" localSheetId="8" hidden="1">#REF!</definedName>
    <definedName name="Law_Accounting_Unit" hidden="1">#REF!</definedName>
    <definedName name="Law_Company" localSheetId="8" hidden="1">#REF!</definedName>
    <definedName name="Law_Company" hidden="1">#REF!</definedName>
    <definedName name="LBRYTD" localSheetId="8">OFFSET(#REF!,0,0,#REF!)</definedName>
    <definedName name="LBRYTD" localSheetId="6">OFFSET(#REF!,0,0,#REF!)</definedName>
    <definedName name="LBRYTD" localSheetId="1">OFFSET(#REF!,0,0,#REF!)</definedName>
    <definedName name="LBRYTD">OFFSET(#REF!,0,0,#REF!)</definedName>
    <definedName name="LC" localSheetId="8" hidden="1">#REF!</definedName>
    <definedName name="LC" hidden="1">#REF!</definedName>
    <definedName name="LDC" localSheetId="8">#REF!</definedName>
    <definedName name="LDC">#REF!</definedName>
    <definedName name="LDCkWh" localSheetId="8">#REF!</definedName>
    <definedName name="LDCkWh">#REF!</definedName>
    <definedName name="LDCkWh2" localSheetId="8">#REF!</definedName>
    <definedName name="LDCkWh2">#REF!</definedName>
    <definedName name="LDCkWh3" localSheetId="8">#REF!</definedName>
    <definedName name="LDCkWh3">#REF!</definedName>
    <definedName name="LDCLoads" localSheetId="8">#REF!</definedName>
    <definedName name="LDCLoads">#REF!</definedName>
    <definedName name="LDCRates" localSheetId="8">#REF!</definedName>
    <definedName name="LDCRates">#REF!</definedName>
    <definedName name="LDCRates2" localSheetId="8">#REF!</definedName>
    <definedName name="LDCRates2">#REF!</definedName>
    <definedName name="LEAD" localSheetId="8">#REF!</definedName>
    <definedName name="LEAD">#REF!</definedName>
    <definedName name="LEASHOLDIMPROV" localSheetId="8">#REF!</definedName>
    <definedName name="LEASHOLDIMPROV">#REF!</definedName>
    <definedName name="LHI_UL" localSheetId="8">#REF!</definedName>
    <definedName name="LHI_UL">#REF!</definedName>
    <definedName name="limcount" hidden="1">1</definedName>
    <definedName name="LIMIT" localSheetId="8">#REF!</definedName>
    <definedName name="LIMIT">#REF!</definedName>
    <definedName name="list" localSheetId="8">#REF!,#REF!,#REF!,#REF!,#REF!,#REF!,#REF!,#REF!,#REF!,#REF!</definedName>
    <definedName name="list" localSheetId="6">#REF!,#REF!,#REF!,#REF!,#REF!,#REF!,#REF!,#REF!,#REF!,#REF!</definedName>
    <definedName name="list" localSheetId="1">#REF!,#REF!,#REF!,#REF!,#REF!,#REF!,#REF!,#REF!,#REF!,#REF!</definedName>
    <definedName name="list">#REF!,#REF!,#REF!,#REF!,#REF!,#REF!,#REF!,#REF!,#REF!,#REF!</definedName>
    <definedName name="List2001" localSheetId="8">#REF!,#REF!,#REF!,#REF!,#REF!,#REF!,#REF!,#REF!,#REF!,#REF!</definedName>
    <definedName name="List2001">#REF!,#REF!,#REF!,#REF!,#REF!,#REF!,#REF!,#REF!,#REF!,#REF!</definedName>
    <definedName name="listlist" localSheetId="8" hidden="1">#REF!</definedName>
    <definedName name="listlist" localSheetId="6" hidden="1">#REF!</definedName>
    <definedName name="listlist" localSheetId="1" hidden="1">#REF!</definedName>
    <definedName name="listlist" hidden="1">#REF!</definedName>
    <definedName name="ListOffset" hidden="1">1</definedName>
    <definedName name="LKASFDH" hidden="1">#REF!</definedName>
    <definedName name="lkk" hidden="1">{#N/A,#N/A,FALSE,"Push down"}</definedName>
    <definedName name="ll" hidden="1">{#N/A,#N/A,FALSE,"Aging Summary";#N/A,#N/A,FALSE,"Ratio Analysis";#N/A,#N/A,FALSE,"Test 120 Day Accts";#N/A,#N/A,FALSE,"Tickmarks"}</definedName>
    <definedName name="lll" hidden="1">{#N/A,#N/A,FALSE,"Inc Stmt "}</definedName>
    <definedName name="lllllllllll" hidden="1">{#N/A,#N/A,FALSE,"MKT.COMPS";#N/A,#N/A,FALSE,"DCF - LBO"}</definedName>
    <definedName name="llllllllllllllllll" hidden="1">{#N/A,#N/A,FALSE,"VALSUM";#N/A,#N/A,FALSE,"MKT.COMPS";#N/A,#N/A,FALSE,"ACQ.MULT.";#N/A,#N/A,FALSE,"DCF - LBO"}</definedName>
    <definedName name="lllllllllllllllllll" hidden="1">{#N/A,#N/A,FALSE,"MKT.COMPS";#N/A,#N/A,FALSE,"DCF - LBO"}</definedName>
    <definedName name="lo" hidden="1">{"valuation",#N/A,FALSE,"TXTCOMPS"}</definedName>
    <definedName name="LoadForecast" localSheetId="8">#REF!</definedName>
    <definedName name="LoadForecast">#REF!</definedName>
    <definedName name="Loads" localSheetId="8">#REF!</definedName>
    <definedName name="Loads">#REF!</definedName>
    <definedName name="Location" localSheetId="8">#REF!</definedName>
    <definedName name="Location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pi" hidden="1">{"comps",#N/A,FALSE,"TXTCOMPS"}</definedName>
    <definedName name="LU" localSheetId="8">#REF!</definedName>
    <definedName name="LU">#REF!</definedName>
    <definedName name="lun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lund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Lws_FormVersion_7.0" localSheetId="8" hidden="1">#REF!</definedName>
    <definedName name="Lws_FormVersion_7.0" hidden="1">#REF!</definedName>
    <definedName name="Lws_SSType_Columns" localSheetId="8" hidden="1">#REF!</definedName>
    <definedName name="Lws_SSType_Columns" hidden="1">#REF!</definedName>
    <definedName name="LYN" localSheetId="8">#REF!</definedName>
    <definedName name="LYN">#REF!</definedName>
    <definedName name="m" localSheetId="8" hidden="1">{#N/A,#N/A,FALSE,"Aging Summary";#N/A,#N/A,FALSE,"Ratio Analysis";#N/A,#N/A,FALSE,"Test 120 Day Accts";#N/A,#N/A,FALSE,"Tickmarks"}</definedName>
    <definedName name="m" localSheetId="6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 localSheetId="8">#REF!</definedName>
    <definedName name="MACRO">#REF!</definedName>
    <definedName name="MAIN" localSheetId="8">#REF!</definedName>
    <definedName name="MAIN">#REF!</definedName>
    <definedName name="MAJTOOLCAPBUD" localSheetId="8">#REF!</definedName>
    <definedName name="MAJTOOLCAPBUD">#REF!</definedName>
    <definedName name="man_beg_bud" localSheetId="8">#REF!</definedName>
    <definedName name="man_beg_bud">#REF!</definedName>
    <definedName name="man_end_bud" localSheetId="8">#REF!</definedName>
    <definedName name="man_end_bud">#REF!</definedName>
    <definedName name="man12ACT" localSheetId="8">#REF!</definedName>
    <definedName name="man12ACT">#REF!</definedName>
    <definedName name="MANBUD" localSheetId="8">#REF!</definedName>
    <definedName name="MANBUD">#REF!</definedName>
    <definedName name="manCYACT" localSheetId="8">#REF!</definedName>
    <definedName name="manCYACT">#REF!</definedName>
    <definedName name="manCYBUD" localSheetId="8">#REF!</definedName>
    <definedName name="manCYBUD">#REF!</definedName>
    <definedName name="manCYF" localSheetId="8">#REF!</definedName>
    <definedName name="manCYF">#REF!</definedName>
    <definedName name="MandatoryTF" localSheetId="8">#REF!</definedName>
    <definedName name="MandatoryTF">#REF!</definedName>
    <definedName name="MANEND" localSheetId="8">#REF!</definedName>
    <definedName name="MANEND">#REF!</definedName>
    <definedName name="Mann_kWAC" localSheetId="8">#REF!</definedName>
    <definedName name="Mann_kWAC" localSheetId="6">#REF!</definedName>
    <definedName name="Mann_kWAC" localSheetId="1">#REF!</definedName>
    <definedName name="Mann_kWAC">#REF!</definedName>
    <definedName name="Mann_kWDC" localSheetId="8">#REF!</definedName>
    <definedName name="Mann_kWDC" localSheetId="6">#REF!</definedName>
    <definedName name="Mann_kWDC" localSheetId="1">#REF!</definedName>
    <definedName name="Mann_kWDC">#REF!</definedName>
    <definedName name="Mann_OH" localSheetId="8">#REF!</definedName>
    <definedName name="Mann_OH" localSheetId="6">#REF!</definedName>
    <definedName name="Mann_OH" localSheetId="1">#REF!</definedName>
    <definedName name="Mann_OH">#REF!</definedName>
    <definedName name="Mann_Potential_Inv" localSheetId="8">#REF!</definedName>
    <definedName name="Mann_Potential_Inv" localSheetId="6">#REF!</definedName>
    <definedName name="Mann_Potential_Inv" localSheetId="1">#REF!</definedName>
    <definedName name="Mann_Potential_Inv">#REF!</definedName>
    <definedName name="Mann_Total_Inv" localSheetId="8">#REF!</definedName>
    <definedName name="Mann_Total_Inv" localSheetId="6">#REF!</definedName>
    <definedName name="Mann_Total_Inv" localSheetId="1">#REF!</definedName>
    <definedName name="Mann_Total_Inv">#REF!</definedName>
    <definedName name="manNYbud" localSheetId="8">#REF!</definedName>
    <definedName name="manNYbud">#REF!</definedName>
    <definedName name="manpower_costs" localSheetId="8">#REF!</definedName>
    <definedName name="manpower_costs">#REF!</definedName>
    <definedName name="manPYACT" localSheetId="8">#REF!</definedName>
    <definedName name="manPYACT">#REF!</definedName>
    <definedName name="MANSTART" localSheetId="8">#REF!</definedName>
    <definedName name="MANSTART">#REF!</definedName>
    <definedName name="Maple_kWAC" localSheetId="8">#REF!</definedName>
    <definedName name="Maple_kWAC" localSheetId="6">#REF!</definedName>
    <definedName name="Maple_kWAC" localSheetId="1">#REF!</definedName>
    <definedName name="Maple_kWAC">#REF!</definedName>
    <definedName name="Maple_kWDC" localSheetId="8">#REF!</definedName>
    <definedName name="Maple_kWDC" localSheetId="6">#REF!</definedName>
    <definedName name="Maple_kWDC" localSheetId="1">#REF!</definedName>
    <definedName name="Maple_kWDC">#REF!</definedName>
    <definedName name="Maple_OH" localSheetId="8">#REF!</definedName>
    <definedName name="Maple_OH" localSheetId="6">#REF!</definedName>
    <definedName name="Maple_OH" localSheetId="1">#REF!</definedName>
    <definedName name="Maple_OH">#REF!</definedName>
    <definedName name="Maple_Potential_Inv" localSheetId="8">#REF!</definedName>
    <definedName name="Maple_Potential_Inv" localSheetId="6">#REF!</definedName>
    <definedName name="Maple_Potential_Inv" localSheetId="1">#REF!</definedName>
    <definedName name="Maple_Potential_Inv">#REF!</definedName>
    <definedName name="Maple_Total_Inv" localSheetId="8">#REF!</definedName>
    <definedName name="Maple_Total_Inv" localSheetId="6">#REF!</definedName>
    <definedName name="Maple_Total_Inv" localSheetId="1">#REF!</definedName>
    <definedName name="Maple_Total_Inv">#REF!</definedName>
    <definedName name="Market_Curve_Depreciation" localSheetId="8">#REF!</definedName>
    <definedName name="Market_Curve_Depreciation">#REF!</definedName>
    <definedName name="mat_beg_bud" localSheetId="8">#REF!</definedName>
    <definedName name="mat_beg_bud">#REF!</definedName>
    <definedName name="mat_end_bud" localSheetId="8">#REF!</definedName>
    <definedName name="mat_end_bud">#REF!</definedName>
    <definedName name="mat12ACT" localSheetId="8">#REF!</definedName>
    <definedName name="mat12ACT">#REF!</definedName>
    <definedName name="MATBUD" localSheetId="8">#REF!</definedName>
    <definedName name="MATBUD">#REF!</definedName>
    <definedName name="matCYACT" localSheetId="8">#REF!</definedName>
    <definedName name="matCYACT">#REF!</definedName>
    <definedName name="matCYBUD" localSheetId="8">#REF!</definedName>
    <definedName name="matCYBUD">#REF!</definedName>
    <definedName name="matCYF" localSheetId="8">#REF!</definedName>
    <definedName name="matCYF">#REF!</definedName>
    <definedName name="MATEND" localSheetId="8">#REF!</definedName>
    <definedName name="MATEND">#REF!</definedName>
    <definedName name="material_costs" localSheetId="8">#REF!</definedName>
    <definedName name="material_costs">#REF!</definedName>
    <definedName name="matNYbud" localSheetId="8">#REF!</definedName>
    <definedName name="matNYbud">#REF!</definedName>
    <definedName name="matPYACT" localSheetId="8">#REF!</definedName>
    <definedName name="matPYACT">#REF!</definedName>
    <definedName name="MATSTART" localSheetId="8">#REF!</definedName>
    <definedName name="MATSTART">#REF!</definedName>
    <definedName name="Max_Mat" localSheetId="8">#REF!</definedName>
    <definedName name="Max_Mat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BUD" localSheetId="8">#REF!</definedName>
    <definedName name="MBUD">#REF!</definedName>
    <definedName name="MCYR" localSheetId="8">#REF!</definedName>
    <definedName name="MCYR">#REF!</definedName>
    <definedName name="MEAStats" localSheetId="8">#REF!</definedName>
    <definedName name="MEAStats">#REF!</definedName>
    <definedName name="METERCAPBUD" localSheetId="8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 localSheetId="8">#REF!</definedName>
    <definedName name="MEULoads">#REF!</definedName>
    <definedName name="MEUR" localSheetId="8">#REF!</definedName>
    <definedName name="MEUR">#REF!</definedName>
    <definedName name="MEURates" localSheetId="8">#REF!</definedName>
    <definedName name="MEURates">#REF!</definedName>
    <definedName name="MEURTXLoad" localSheetId="8">#REF!</definedName>
    <definedName name="MEURTXLoad">#REF!</definedName>
    <definedName name="MEURTXRate" localSheetId="8">#REF!</definedName>
    <definedName name="MEURTXRate">#REF!</definedName>
    <definedName name="MEWarning" hidden="1">0</definedName>
    <definedName name="mike" hidden="1">#REF!</definedName>
    <definedName name="mil" localSheetId="8">#REF!</definedName>
    <definedName name="mil">#REF!</definedName>
    <definedName name="million" localSheetId="8">#REF!</definedName>
    <definedName name="million">#REF!</definedName>
    <definedName name="MIN">"28"</definedName>
    <definedName name="MINI" localSheetId="8">#REF!</definedName>
    <definedName name="MINI" localSheetId="6">#REF!</definedName>
    <definedName name="MINI" localSheetId="1">#REF!</definedName>
    <definedName name="MINI">#REF!</definedName>
    <definedName name="Minimum_Percent_Good" localSheetId="8">#REF!</definedName>
    <definedName name="Minimum_Percent_Good">#REF!</definedName>
    <definedName name="misc1" localSheetId="8">#REF!</definedName>
    <definedName name="misc1">#REF!</definedName>
    <definedName name="misc2" localSheetId="8">#REF!</definedName>
    <definedName name="misc2">#REF!</definedName>
    <definedName name="misc3" localSheetId="8">#REF!</definedName>
    <definedName name="misc3">#REF!</definedName>
    <definedName name="misc4" localSheetId="8">#REF!</definedName>
    <definedName name="misc4">#REF!</definedName>
    <definedName name="misc5" localSheetId="8">#REF!</definedName>
    <definedName name="misc5">#REF!</definedName>
    <definedName name="misc6" localSheetId="8">#REF!</definedName>
    <definedName name="misc6">#REF!</definedName>
    <definedName name="MM" hidden="1">#N/A</definedName>
    <definedName name="MMM">"MAR"</definedName>
    <definedName name="mmmmmmmmmmmmm" hidden="1">{#N/A,#N/A,FALSE,"CASHFLOW BS";#N/A,#N/A,FALSE,"CASHFLOW DETAIL"}</definedName>
    <definedName name="mmmmmmmmmmmmmm" hidden="1">{#N/A,#N/A,FALSE,"Sheet1"}</definedName>
    <definedName name="Model_Organization" localSheetId="8">#REF!</definedName>
    <definedName name="Model_Organization">#REF!</definedName>
    <definedName name="MofF" localSheetId="8">#REF!</definedName>
    <definedName name="MofF">#REF!</definedName>
    <definedName name="Month" localSheetId="8">#REF!</definedName>
    <definedName name="Month">#REF!</definedName>
    <definedName name="MONTH_A" localSheetId="8">#REF!</definedName>
    <definedName name="MONTH_A">#REF!</definedName>
    <definedName name="MONTH_LONG" localSheetId="8">#REF!</definedName>
    <definedName name="MONTH_LONG">#REF!</definedName>
    <definedName name="Month2" localSheetId="8">OFFSET(#REF!,0,0,2,#REF!)</definedName>
    <definedName name="Month2" localSheetId="6">OFFSET(#REF!,0,0,2,#REF!)</definedName>
    <definedName name="Month2" localSheetId="1">OFFSET(#REF!,0,0,2,#REF!)</definedName>
    <definedName name="Month2">OFFSET(#REF!,0,0,2,#REF!)</definedName>
    <definedName name="MONTHS" localSheetId="8">#REF!</definedName>
    <definedName name="MONTHS">#REF!</definedName>
    <definedName name="MonthVAR" localSheetId="8">OFFSET(INDEX(#REF!,#REF!),0,0,#REF!)</definedName>
    <definedName name="MonthVAR" localSheetId="6">OFFSET(INDEX(#REF!,#REF!),0,0,#REF!)</definedName>
    <definedName name="MonthVAR" localSheetId="1">OFFSET(INDEX(#REF!,#REF!),0,0,#REF!)</definedName>
    <definedName name="MonthVAR">OFFSET(INDEX(#REF!,#REF!),0,0,#REF!)</definedName>
    <definedName name="MonthVAR2" localSheetId="8">OFFSET(INDEX(#REF!,#REF!),0,0,1,5)</definedName>
    <definedName name="MonthVAR2" localSheetId="6">OFFSET(INDEX(#REF!,#REF!),0,0,1,5)</definedName>
    <definedName name="MonthVAR2" localSheetId="1">OFFSET(INDEX(#REF!,#REF!),0,0,1,5)</definedName>
    <definedName name="MonthVAR2">OFFSET(INDEX(#REF!,#REF!),0,0,1,5)</definedName>
    <definedName name="MonthVARYTD" localSheetId="8">OFFSET(INDEX(#REF!,#REF!),0,0,1,5)</definedName>
    <definedName name="MonthVARYTD" localSheetId="6">OFFSET(INDEX(#REF!,#REF!),0,0,1,5)</definedName>
    <definedName name="MonthVARYTD" localSheetId="1">OFFSET(INDEX(#REF!,#REF!),0,0,1,5)</definedName>
    <definedName name="MonthVARYTD">OFFSET(INDEX(#REF!,#REF!),0,0,1,5)</definedName>
    <definedName name="MonthYTD" localSheetId="8">OFFSET(#REF!,0,0,#REF!)</definedName>
    <definedName name="MonthYTD" localSheetId="6">OFFSET(#REF!,0,0,#REF!)</definedName>
    <definedName name="MonthYTD" localSheetId="1">OFFSET(#REF!,0,0,#REF!)</definedName>
    <definedName name="MonthYTD">OFFSET(#REF!,0,0,#REF!)</definedName>
    <definedName name="move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MPYR" localSheetId="8">#REF!</definedName>
    <definedName name="MPYR">#REF!</definedName>
    <definedName name="MSColorIndexBegin" localSheetId="8">#REF!</definedName>
    <definedName name="MSColorIndexBegin">#REF!</definedName>
    <definedName name="MULT" localSheetId="8">#REF!</definedName>
    <definedName name="MULT">#REF!</definedName>
    <definedName name="MUNICPCAPBUD" localSheetId="8">#REF!</definedName>
    <definedName name="MUNICPCAPBUD">#REF!</definedName>
    <definedName name="n" localSheetId="8">#REF!</definedName>
    <definedName name="n">#REF!</definedName>
    <definedName name="NBV" localSheetId="8">#REF!</definedName>
    <definedName name="NBV">#REF!</definedName>
    <definedName name="NBV_DISPOSALS" localSheetId="8">#REF!</definedName>
    <definedName name="NBV_DISPOSALS">#REF!</definedName>
    <definedName name="NE" localSheetId="8">OFFSET(#REF!,0,0,1,#REF!)</definedName>
    <definedName name="NE" localSheetId="6">OFFSET(#REF!,0,0,1,#REF!)</definedName>
    <definedName name="NE" localSheetId="1">OFFSET(#REF!,0,0,1,#REF!)</definedName>
    <definedName name="NE">OFFSET(#REF!,0,0,1,#REF!)</definedName>
    <definedName name="NEB" localSheetId="8">OFFSET(#REF!,0,0,1,#REF!)</definedName>
    <definedName name="NEB" localSheetId="6">OFFSET(#REF!,0,0,1,#REF!)</definedName>
    <definedName name="NEB" localSheetId="1">OFFSET(#REF!,0,0,1,#REF!)</definedName>
    <definedName name="NEB">OFFSET(#REF!,0,0,1,#REF!)</definedName>
    <definedName name="NegTaxesOK" localSheetId="8">#REF!</definedName>
    <definedName name="NegTaxesOK">#REF!</definedName>
    <definedName name="NELDC_kWhs" localSheetId="8">#REF!</definedName>
    <definedName name="NELDC_kWhs">#REF!</definedName>
    <definedName name="NELY" localSheetId="8">OFFSET(#REF!,0,0,1,#REF!)</definedName>
    <definedName name="NELY" localSheetId="6">OFFSET(#REF!,0,0,1,#REF!)</definedName>
    <definedName name="NELY" localSheetId="1">OFFSET(#REF!,0,0,1,#REF!)</definedName>
    <definedName name="NELY">OFFSET(#REF!,0,0,1,#REF!)</definedName>
    <definedName name="new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newbel" hidden="1">{"IS",#N/A,FALSE,"IS";"RPTIS",#N/A,FALSE,"RPTIS";"STATS",#N/A,FALSE,"STATS";"CELL",#N/A,FALSE,"CELL";"BS",#N/A,FALSE,"BS"}</definedName>
    <definedName name="newrates" localSheetId="8">#REF!</definedName>
    <definedName name="newrates">#REF!</definedName>
    <definedName name="newrates2" localSheetId="8">#REF!</definedName>
    <definedName name="newrates2">#REF!</definedName>
    <definedName name="NJ" hidden="1">{"valuation",#N/A,FALSE,"TXTCOMPS"}</definedName>
    <definedName name="nl" hidden="1">{#N/A,#N/A,FALSE,"Aging Summary";#N/A,#N/A,FALSE,"Ratio Analysis";#N/A,#N/A,FALSE,"Test 120 Day Accts";#N/A,#N/A,FALSE,"Tickmarks"}</definedName>
    <definedName name="NNELDCkWhs" localSheetId="8">#REF!</definedName>
    <definedName name="NNELDCkWhs">#REF!</definedName>
    <definedName name="nnn" localSheetId="8">#REF!</definedName>
    <definedName name="nnn">#REF!</definedName>
    <definedName name="NONBENF" localSheetId="8">#REF!</definedName>
    <definedName name="NONBENF">#REF!</definedName>
    <definedName name="nonreg" localSheetId="8">#REF!</definedName>
    <definedName name="nonreg">#REF!</definedName>
    <definedName name="nonregf" localSheetId="8">#REF!</definedName>
    <definedName name="nonregf">#REF!</definedName>
    <definedName name="NorB" localSheetId="8">#REF!</definedName>
    <definedName name="NorB">#REF!</definedName>
    <definedName name="NOTE" localSheetId="8">#REF!</definedName>
    <definedName name="NOTE">#REF!</definedName>
    <definedName name="note5d" localSheetId="8">#REF!</definedName>
    <definedName name="note5d">#REF!</definedName>
    <definedName name="NOTETOP" localSheetId="8">#REF!</definedName>
    <definedName name="NOTETOP">#REF!</definedName>
    <definedName name="NovFcstMktGuidance" hidden="1">{#N/A,#N/A,FALSE,"98-profile"}</definedName>
    <definedName name="NumOfPCs" localSheetId="8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 localSheetId="8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8" hidden="1">{#N/A,#N/A,FALSE,"New Depr Sch-150% DB";#N/A,#N/A,FALSE,"Cash Flows RLP";#N/A,#N/A,FALSE,"IRR";#N/A,#N/A,FALSE,"Proforma IS";#N/A,#N/A,FALSE,"Assumptions"}</definedName>
    <definedName name="o" localSheetId="6" hidden="1">{#N/A,#N/A,FALSE,"New Depr Sch-150% DB";#N/A,#N/A,FALSE,"Cash Flows RLP";#N/A,#N/A,FALSE,"IRR";#N/A,#N/A,FALSE,"Proforma IS";#N/A,#N/A,FALSE,"Assumptions"}</definedName>
    <definedName name="o" localSheetId="1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1" hidden="1">{#N/A,#N/A,FALSE,"New Depr Sch-150% DB";#N/A,#N/A,FALSE,"Cash Flows RLP";#N/A,#N/A,FALSE,"IRR";#N/A,#N/A,FALSE,"Proforma IS";#N/A,#N/A,FALSE,"Assumptions"}</definedName>
    <definedName name="o_2" hidden="1">{#N/A,#N/A,FALSE,"New Depr Sch-150% DB";#N/A,#N/A,FALSE,"Cash Flows RLP";#N/A,#N/A,FALSE,"IRR";#N/A,#N/A,FALSE,"Proforma IS";#N/A,#N/A,FALSE,"Assumptions"}</definedName>
    <definedName name="OEB_LIST" localSheetId="8">#REF!</definedName>
    <definedName name="OEB_LIST">#REF!</definedName>
    <definedName name="OEB_Lookup" localSheetId="8">#REF!</definedName>
    <definedName name="OEB_Lookup">#REF!</definedName>
    <definedName name="OEBcodes" localSheetId="8">#REF!</definedName>
    <definedName name="OEBcodes">#REF!</definedName>
    <definedName name="OEBName" localSheetId="8">#REF!</definedName>
    <definedName name="OEBName">#REF!</definedName>
    <definedName name="OEConstraint10Yr1" localSheetId="8">#REF!</definedName>
    <definedName name="OEConstraint10Yr1">#REF!</definedName>
    <definedName name="OEConstraint10Yr10" localSheetId="8">#REF!</definedName>
    <definedName name="OEConstraint10Yr10">#REF!</definedName>
    <definedName name="OEConstraint10Yr2" localSheetId="8">#REF!</definedName>
    <definedName name="OEConstraint10Yr2">#REF!</definedName>
    <definedName name="OEConstraint10Yr3" localSheetId="8">#REF!</definedName>
    <definedName name="OEConstraint10Yr3">#REF!</definedName>
    <definedName name="OEConstraint10Yr4" localSheetId="8">#REF!</definedName>
    <definedName name="OEConstraint10Yr4">#REF!</definedName>
    <definedName name="OEConstraint10Yr5" localSheetId="8">#REF!</definedName>
    <definedName name="OEConstraint10Yr5">#REF!</definedName>
    <definedName name="OEConstraint10Yr6" localSheetId="8">#REF!</definedName>
    <definedName name="OEConstraint10Yr6">#REF!</definedName>
    <definedName name="OEConstraint10Yr7" localSheetId="8">#REF!</definedName>
    <definedName name="OEConstraint10Yr7">#REF!</definedName>
    <definedName name="OEConstraint10Yr8" localSheetId="8">#REF!</definedName>
    <definedName name="OEConstraint10Yr8">#REF!</definedName>
    <definedName name="OEConstraint10Yr9" localSheetId="8">#REF!</definedName>
    <definedName name="OEConstraint10Yr9">#REF!</definedName>
    <definedName name="OEConstraint11Yr1" localSheetId="8">#REF!</definedName>
    <definedName name="OEConstraint11Yr1">#REF!</definedName>
    <definedName name="OEConstraint11Yr10" localSheetId="8">#REF!</definedName>
    <definedName name="OEConstraint11Yr10">#REF!</definedName>
    <definedName name="OEConstraint11Yr2" localSheetId="8">#REF!</definedName>
    <definedName name="OEConstraint11Yr2">#REF!</definedName>
    <definedName name="OEConstraint11Yr3" localSheetId="8">#REF!</definedName>
    <definedName name="OEConstraint11Yr3">#REF!</definedName>
    <definedName name="OEConstraint11Yr4" localSheetId="8">#REF!</definedName>
    <definedName name="OEConstraint11Yr4">#REF!</definedName>
    <definedName name="OEConstraint11Yr5" localSheetId="8">#REF!</definedName>
    <definedName name="OEConstraint11Yr5">#REF!</definedName>
    <definedName name="OEConstraint11Yr6" localSheetId="8">#REF!</definedName>
    <definedName name="OEConstraint11Yr6">#REF!</definedName>
    <definedName name="OEConstraint11Yr7" localSheetId="8">#REF!</definedName>
    <definedName name="OEConstraint11Yr7">#REF!</definedName>
    <definedName name="OEConstraint11Yr8" localSheetId="8">#REF!</definedName>
    <definedName name="OEConstraint11Yr8">#REF!</definedName>
    <definedName name="OEConstraint11Yr9" localSheetId="8">#REF!</definedName>
    <definedName name="OEConstraint11Yr9">#REF!</definedName>
    <definedName name="OEConstraint12Yr1" localSheetId="8">#REF!</definedName>
    <definedName name="OEConstraint12Yr1">#REF!</definedName>
    <definedName name="OEConstraint12Yr10" localSheetId="8">#REF!</definedName>
    <definedName name="OEConstraint12Yr10">#REF!</definedName>
    <definedName name="OEConstraint12Yr2" localSheetId="8">#REF!</definedName>
    <definedName name="OEConstraint12Yr2">#REF!</definedName>
    <definedName name="OEConstraint12Yr3" localSheetId="8">#REF!</definedName>
    <definedName name="OEConstraint12Yr3">#REF!</definedName>
    <definedName name="OEConstraint12Yr4" localSheetId="8">#REF!</definedName>
    <definedName name="OEConstraint12Yr4">#REF!</definedName>
    <definedName name="OEConstraint12Yr5" localSheetId="8">#REF!</definedName>
    <definedName name="OEConstraint12Yr5">#REF!</definedName>
    <definedName name="OEConstraint12Yr6" localSheetId="8">#REF!</definedName>
    <definedName name="OEConstraint12Yr6">#REF!</definedName>
    <definedName name="OEConstraint12Yr7" localSheetId="8">#REF!</definedName>
    <definedName name="OEConstraint12Yr7">#REF!</definedName>
    <definedName name="OEConstraint12Yr8" localSheetId="8">#REF!</definedName>
    <definedName name="OEConstraint12Yr8">#REF!</definedName>
    <definedName name="OEConstraint12Yr9" localSheetId="8">#REF!</definedName>
    <definedName name="OEConstraint12Yr9">#REF!</definedName>
    <definedName name="OEConstraint13Yr1" localSheetId="8">#REF!</definedName>
    <definedName name="OEConstraint13Yr1">#REF!</definedName>
    <definedName name="OEConstraint13Yr10" localSheetId="8">#REF!</definedName>
    <definedName name="OEConstraint13Yr10">#REF!</definedName>
    <definedName name="OEConstraint13Yr2" localSheetId="8">#REF!</definedName>
    <definedName name="OEConstraint13Yr2">#REF!</definedName>
    <definedName name="OEConstraint13Yr3" localSheetId="8">#REF!</definedName>
    <definedName name="OEConstraint13Yr3">#REF!</definedName>
    <definedName name="OEConstraint13Yr4" localSheetId="8">#REF!</definedName>
    <definedName name="OEConstraint13Yr4">#REF!</definedName>
    <definedName name="OEConstraint13Yr5" localSheetId="8">#REF!</definedName>
    <definedName name="OEConstraint13Yr5">#REF!</definedName>
    <definedName name="OEConstraint13Yr6" localSheetId="8">#REF!</definedName>
    <definedName name="OEConstraint13Yr6">#REF!</definedName>
    <definedName name="OEConstraint13Yr7" localSheetId="8">#REF!</definedName>
    <definedName name="OEConstraint13Yr7">#REF!</definedName>
    <definedName name="OEConstraint13Yr8" localSheetId="8">#REF!</definedName>
    <definedName name="OEConstraint13Yr8">#REF!</definedName>
    <definedName name="OEConstraint13Yr9" localSheetId="8">#REF!</definedName>
    <definedName name="OEConstraint13Yr9">#REF!</definedName>
    <definedName name="OEConstraint1Yr1" localSheetId="8">#REF!</definedName>
    <definedName name="OEConstraint1Yr1">#REF!</definedName>
    <definedName name="OEConstraint1Yr10" localSheetId="8">#REF!</definedName>
    <definedName name="OEConstraint1Yr10">#REF!</definedName>
    <definedName name="OEConstraint1Yr2" localSheetId="8">#REF!</definedName>
    <definedName name="OEConstraint1Yr2">#REF!</definedName>
    <definedName name="OEConstraint1Yr3" localSheetId="8">#REF!</definedName>
    <definedName name="OEConstraint1Yr3">#REF!</definedName>
    <definedName name="OEConstraint1Yr4" localSheetId="8">#REF!</definedName>
    <definedName name="OEConstraint1Yr4">#REF!</definedName>
    <definedName name="OEConstraint1Yr5" localSheetId="8">#REF!</definedName>
    <definedName name="OEConstraint1Yr5">#REF!</definedName>
    <definedName name="OEConstraint1Yr6" localSheetId="8">#REF!</definedName>
    <definedName name="OEConstraint1Yr6">#REF!</definedName>
    <definedName name="OEConstraint1Yr7" localSheetId="8">#REF!</definedName>
    <definedName name="OEConstraint1Yr7">#REF!</definedName>
    <definedName name="OEConstraint1Yr8" localSheetId="8">#REF!</definedName>
    <definedName name="OEConstraint1Yr8">#REF!</definedName>
    <definedName name="OEConstraint1Yr9" localSheetId="8">#REF!</definedName>
    <definedName name="OEConstraint1Yr9">#REF!</definedName>
    <definedName name="OEConstraint2Yr1" localSheetId="8">#REF!</definedName>
    <definedName name="OEConstraint2Yr1">#REF!</definedName>
    <definedName name="OEConstraint2Yr10" localSheetId="8">#REF!</definedName>
    <definedName name="OEConstraint2Yr10">#REF!</definedName>
    <definedName name="OEConstraint2Yr2" localSheetId="8">#REF!</definedName>
    <definedName name="OEConstraint2Yr2">#REF!</definedName>
    <definedName name="OEConstraint2Yr3" localSheetId="8">#REF!</definedName>
    <definedName name="OEConstraint2Yr3">#REF!</definedName>
    <definedName name="OEConstraint2Yr4" localSheetId="8">#REF!</definedName>
    <definedName name="OEConstraint2Yr4">#REF!</definedName>
    <definedName name="OEConstraint2Yr5" localSheetId="8">#REF!</definedName>
    <definedName name="OEConstraint2Yr5">#REF!</definedName>
    <definedName name="OEConstraint2Yr6" localSheetId="8">#REF!</definedName>
    <definedName name="OEConstraint2Yr6">#REF!</definedName>
    <definedName name="OEConstraint2Yr7" localSheetId="8">#REF!</definedName>
    <definedName name="OEConstraint2Yr7">#REF!</definedName>
    <definedName name="OEConstraint2Yr8" localSheetId="8">#REF!</definedName>
    <definedName name="OEConstraint2Yr8">#REF!</definedName>
    <definedName name="OEConstraint2Yr9" localSheetId="8">#REF!</definedName>
    <definedName name="OEConstraint2Yr9">#REF!</definedName>
    <definedName name="OEConstraint3Yr1" localSheetId="8">#REF!</definedName>
    <definedName name="OEConstraint3Yr1">#REF!</definedName>
    <definedName name="OEConstraint3Yr10" localSheetId="8">#REF!</definedName>
    <definedName name="OEConstraint3Yr10">#REF!</definedName>
    <definedName name="OEConstraint3Yr2" localSheetId="8">#REF!</definedName>
    <definedName name="OEConstraint3Yr2">#REF!</definedName>
    <definedName name="OEConstraint3Yr3" localSheetId="8">#REF!</definedName>
    <definedName name="OEConstraint3Yr3">#REF!</definedName>
    <definedName name="OEConstraint3Yr4" localSheetId="8">#REF!</definedName>
    <definedName name="OEConstraint3Yr4">#REF!</definedName>
    <definedName name="OEConstraint3Yr5" localSheetId="8">#REF!</definedName>
    <definedName name="OEConstraint3Yr5">#REF!</definedName>
    <definedName name="OEConstraint3Yr6" localSheetId="8">#REF!</definedName>
    <definedName name="OEConstraint3Yr6">#REF!</definedName>
    <definedName name="OEConstraint3Yr7" localSheetId="8">#REF!</definedName>
    <definedName name="OEConstraint3Yr7">#REF!</definedName>
    <definedName name="OEConstraint3Yr8" localSheetId="8">#REF!</definedName>
    <definedName name="OEConstraint3Yr8">#REF!</definedName>
    <definedName name="OEConstraint3Yr9" localSheetId="8">#REF!</definedName>
    <definedName name="OEConstraint3Yr9">#REF!</definedName>
    <definedName name="OEConstraint4Yr1" localSheetId="8">#REF!</definedName>
    <definedName name="OEConstraint4Yr1">#REF!</definedName>
    <definedName name="OEConstraint4Yr10" localSheetId="8">#REF!</definedName>
    <definedName name="OEConstraint4Yr10">#REF!</definedName>
    <definedName name="OEConstraint4Yr2" localSheetId="8">#REF!</definedName>
    <definedName name="OEConstraint4Yr2">#REF!</definedName>
    <definedName name="OEConstraint4Yr3" localSheetId="8">#REF!</definedName>
    <definedName name="OEConstraint4Yr3">#REF!</definedName>
    <definedName name="OEConstraint4Yr4" localSheetId="8">#REF!</definedName>
    <definedName name="OEConstraint4Yr4">#REF!</definedName>
    <definedName name="OEConstraint4Yr5" localSheetId="8">#REF!</definedName>
    <definedName name="OEConstraint4Yr5">#REF!</definedName>
    <definedName name="OEConstraint4Yr6" localSheetId="8">#REF!</definedName>
    <definedName name="OEConstraint4Yr6">#REF!</definedName>
    <definedName name="OEConstraint4Yr7" localSheetId="8">#REF!</definedName>
    <definedName name="OEConstraint4Yr7">#REF!</definedName>
    <definedName name="OEConstraint4Yr8" localSheetId="8">#REF!</definedName>
    <definedName name="OEConstraint4Yr8">#REF!</definedName>
    <definedName name="OEConstraint4Yr9" localSheetId="8">#REF!</definedName>
    <definedName name="OEConstraint4Yr9">#REF!</definedName>
    <definedName name="OEConstraint5Yr1" localSheetId="8">#REF!</definedName>
    <definedName name="OEConstraint5Yr1">#REF!</definedName>
    <definedName name="OEConstraint5Yr10" localSheetId="8">#REF!</definedName>
    <definedName name="OEConstraint5Yr10">#REF!</definedName>
    <definedName name="OEConstraint5Yr2" localSheetId="8">#REF!</definedName>
    <definedName name="OEConstraint5Yr2">#REF!</definedName>
    <definedName name="OEConstraint5Yr3" localSheetId="8">#REF!</definedName>
    <definedName name="OEConstraint5Yr3">#REF!</definedName>
    <definedName name="OEConstraint5Yr4" localSheetId="8">#REF!</definedName>
    <definedName name="OEConstraint5Yr4">#REF!</definedName>
    <definedName name="OEConstraint5Yr5" localSheetId="8">#REF!</definedName>
    <definedName name="OEConstraint5Yr5">#REF!</definedName>
    <definedName name="OEConstraint5Yr6" localSheetId="8">#REF!</definedName>
    <definedName name="OEConstraint5Yr6">#REF!</definedName>
    <definedName name="OEConstraint5Yr7" localSheetId="8">#REF!</definedName>
    <definedName name="OEConstraint5Yr7">#REF!</definedName>
    <definedName name="OEConstraint5Yr8" localSheetId="8">#REF!</definedName>
    <definedName name="OEConstraint5Yr8">#REF!</definedName>
    <definedName name="OEConstraint5Yr9" localSheetId="8">#REF!</definedName>
    <definedName name="OEConstraint5Yr9">#REF!</definedName>
    <definedName name="OEConstraint6Yr1" localSheetId="8">#REF!</definedName>
    <definedName name="OEConstraint6Yr1">#REF!</definedName>
    <definedName name="OEConstraint6Yr10" localSheetId="8">#REF!</definedName>
    <definedName name="OEConstraint6Yr10">#REF!</definedName>
    <definedName name="OEConstraint6Yr2" localSheetId="8">#REF!</definedName>
    <definedName name="OEConstraint6Yr2">#REF!</definedName>
    <definedName name="OEConstraint6Yr3" localSheetId="8">#REF!</definedName>
    <definedName name="OEConstraint6Yr3">#REF!</definedName>
    <definedName name="OEConstraint6Yr4" localSheetId="8">#REF!</definedName>
    <definedName name="OEConstraint6Yr4">#REF!</definedName>
    <definedName name="OEConstraint6Yr5" localSheetId="8">#REF!</definedName>
    <definedName name="OEConstraint6Yr5">#REF!</definedName>
    <definedName name="OEConstraint6Yr6" localSheetId="8">#REF!</definedName>
    <definedName name="OEConstraint6Yr6">#REF!</definedName>
    <definedName name="OEConstraint6Yr7" localSheetId="8">#REF!</definedName>
    <definedName name="OEConstraint6Yr7">#REF!</definedName>
    <definedName name="OEConstraint6Yr8" localSheetId="8">#REF!</definedName>
    <definedName name="OEConstraint6Yr8">#REF!</definedName>
    <definedName name="OEConstraint6Yr9" localSheetId="8">#REF!</definedName>
    <definedName name="OEConstraint6Yr9">#REF!</definedName>
    <definedName name="OEConstraint7Yr1" localSheetId="8">#REF!</definedName>
    <definedName name="OEConstraint7Yr1">#REF!</definedName>
    <definedName name="OEConstraint7Yr10" localSheetId="8">#REF!</definedName>
    <definedName name="OEConstraint7Yr10">#REF!</definedName>
    <definedName name="OEConstraint7Yr2" localSheetId="8">#REF!</definedName>
    <definedName name="OEConstraint7Yr2">#REF!</definedName>
    <definedName name="OEConstraint7Yr3" localSheetId="8">#REF!</definedName>
    <definedName name="OEConstraint7Yr3">#REF!</definedName>
    <definedName name="OEConstraint7Yr4" localSheetId="8">#REF!</definedName>
    <definedName name="OEConstraint7Yr4">#REF!</definedName>
    <definedName name="OEConstraint7Yr5" localSheetId="8">#REF!</definedName>
    <definedName name="OEConstraint7Yr5">#REF!</definedName>
    <definedName name="OEConstraint7Yr6" localSheetId="8">#REF!</definedName>
    <definedName name="OEConstraint7Yr6">#REF!</definedName>
    <definedName name="OEConstraint7Yr7" localSheetId="8">#REF!</definedName>
    <definedName name="OEConstraint7Yr7">#REF!</definedName>
    <definedName name="OEConstraint7Yr8" localSheetId="8">#REF!</definedName>
    <definedName name="OEConstraint7Yr8">#REF!</definedName>
    <definedName name="OEConstraint7Yr9" localSheetId="8">#REF!</definedName>
    <definedName name="OEConstraint7Yr9">#REF!</definedName>
    <definedName name="OEConstraint8Yr1" localSheetId="8">#REF!</definedName>
    <definedName name="OEConstraint8Yr1">#REF!</definedName>
    <definedName name="OEConstraint8Yr10" localSheetId="8">#REF!</definedName>
    <definedName name="OEConstraint8Yr10">#REF!</definedName>
    <definedName name="OEConstraint8Yr2" localSheetId="8">#REF!</definedName>
    <definedName name="OEConstraint8Yr2">#REF!</definedName>
    <definedName name="OEConstraint8Yr3" localSheetId="8">#REF!</definedName>
    <definedName name="OEConstraint8Yr3">#REF!</definedName>
    <definedName name="OEConstraint8Yr4" localSheetId="8">#REF!</definedName>
    <definedName name="OEConstraint8Yr4">#REF!</definedName>
    <definedName name="OEConstraint8Yr5" localSheetId="8">#REF!</definedName>
    <definedName name="OEConstraint8Yr5">#REF!</definedName>
    <definedName name="OEConstraint8Yr6" localSheetId="8">#REF!</definedName>
    <definedName name="OEConstraint8Yr6">#REF!</definedName>
    <definedName name="OEConstraint8Yr7" localSheetId="8">#REF!</definedName>
    <definedName name="OEConstraint8Yr7">#REF!</definedName>
    <definedName name="OEConstraint8Yr8" localSheetId="8">#REF!</definedName>
    <definedName name="OEConstraint8Yr8">#REF!</definedName>
    <definedName name="OEConstraint8Yr9" localSheetId="8">#REF!</definedName>
    <definedName name="OEConstraint8Yr9">#REF!</definedName>
    <definedName name="OEConstraint9Yr1" localSheetId="8">#REF!</definedName>
    <definedName name="OEConstraint9Yr1">#REF!</definedName>
    <definedName name="OEConstraint9Yr10" localSheetId="8">#REF!</definedName>
    <definedName name="OEConstraint9Yr10">#REF!</definedName>
    <definedName name="OEConstraint9Yr2" localSheetId="8">#REF!</definedName>
    <definedName name="OEConstraint9Yr2">#REF!</definedName>
    <definedName name="OEConstraint9Yr3" localSheetId="8">#REF!</definedName>
    <definedName name="OEConstraint9Yr3">#REF!</definedName>
    <definedName name="OEConstraint9Yr4" localSheetId="8">#REF!</definedName>
    <definedName name="OEConstraint9Yr4">#REF!</definedName>
    <definedName name="OEConstraint9Yr5" localSheetId="8">#REF!</definedName>
    <definedName name="OEConstraint9Yr5">#REF!</definedName>
    <definedName name="OEConstraint9Yr6" localSheetId="8">#REF!</definedName>
    <definedName name="OEConstraint9Yr6">#REF!</definedName>
    <definedName name="OEConstraint9Yr7" localSheetId="8">#REF!</definedName>
    <definedName name="OEConstraint9Yr7">#REF!</definedName>
    <definedName name="OEConstraint9Yr8" localSheetId="8">#REF!</definedName>
    <definedName name="OEConstraint9Yr8">#REF!</definedName>
    <definedName name="OEConstraint9Yr9" localSheetId="8">#REF!</definedName>
    <definedName name="OEConstraint9Yr9">#REF!</definedName>
    <definedName name="OEOptimized1" localSheetId="8">#REF!</definedName>
    <definedName name="OEOptimized1">#REF!</definedName>
    <definedName name="OEOptimized10" localSheetId="8">#REF!</definedName>
    <definedName name="OEOptimized10">#REF!</definedName>
    <definedName name="OEOptimized11" localSheetId="8">#REF!</definedName>
    <definedName name="OEOptimized11">#REF!</definedName>
    <definedName name="OEOptimized12" localSheetId="8">#REF!</definedName>
    <definedName name="OEOptimized12">#REF!</definedName>
    <definedName name="OEOptimized13" localSheetId="8">#REF!</definedName>
    <definedName name="OEOptimized13">#REF!</definedName>
    <definedName name="OEOptimized2" localSheetId="8">#REF!</definedName>
    <definedName name="OEOptimized2">#REF!</definedName>
    <definedName name="OEOptimized3" localSheetId="8">#REF!</definedName>
    <definedName name="OEOptimized3">#REF!</definedName>
    <definedName name="OEOptimized4" localSheetId="8">#REF!</definedName>
    <definedName name="OEOptimized4">#REF!</definedName>
    <definedName name="OEOptimized5" localSheetId="8">#REF!</definedName>
    <definedName name="OEOptimized5">#REF!</definedName>
    <definedName name="OEOptimized6" localSheetId="8">#REF!</definedName>
    <definedName name="OEOptimized6">#REF!</definedName>
    <definedName name="OEOptimized7" localSheetId="8">#REF!</definedName>
    <definedName name="OEOptimized7">#REF!</definedName>
    <definedName name="OEOptimized8" localSheetId="8">#REF!</definedName>
    <definedName name="OEOptimized8">#REF!</definedName>
    <definedName name="OEOptimized9" localSheetId="8">#REF!</definedName>
    <definedName name="OEOptimized9">#REF!</definedName>
    <definedName name="OESolverUnitsSelected" localSheetId="8">#REF!</definedName>
    <definedName name="OESolverUnitsSelected">#REF!</definedName>
    <definedName name="OFFEQPCAPBUD" localSheetId="8">#REF!</definedName>
    <definedName name="OFFEQPCAPBUD">#REF!</definedName>
    <definedName name="OFFLEASCAPBUD" localSheetId="8">#REF!</definedName>
    <definedName name="OFFLEASCAPBUD">#REF!</definedName>
    <definedName name="OHLINCAPBUD" localSheetId="8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k" localSheetId="8" hidden="1">{"ReportTop",#N/A,FALSE,"report top"}</definedName>
    <definedName name="ok">#REF!</definedName>
    <definedName name="old" hidden="1">{"Con. New Accts",#N/A,FALSE,"NEW ACCOUNTS BUDGET";"Zel. New Accts",#N/A,FALSE,"NEW ACCOUNTS BUDGET";"Bay New Accts",#N/A,FALSE,"NEW ACCOUNTS BUDGET"}</definedName>
    <definedName name="Old_Print_Area_A" localSheetId="8">#REF!</definedName>
    <definedName name="Old_Print_Area_A">#REF!</definedName>
    <definedName name="OMACAP" localSheetId="8">#REF!</definedName>
    <definedName name="OMACAP" localSheetId="6">#REF!</definedName>
    <definedName name="OMACAP" localSheetId="1">#REF!</definedName>
    <definedName name="OMACAP">#REF!</definedName>
    <definedName name="one.total" hidden="1">{#N/A,#N/A,FALSE,"Coverage";#N/A,#N/A,FALSE,"Leverage";#N/A,#N/A,FALSE,"Projections"}</definedName>
    <definedName name="ONT_STATS" localSheetId="8">#REF!</definedName>
    <definedName name="ONT_STATS">#REF!</definedName>
    <definedName name="oo" hidden="1">{#N/A,#N/A,FALSE,"Aging Summary";#N/A,#N/A,FALSE,"Ratio Analysis";#N/A,#N/A,FALSE,"Test 120 Day Accts";#N/A,#N/A,FALSE,"Tickmarks"}</definedName>
    <definedName name="OPACR" localSheetId="8">OFFSET(#REF!,0,0,1,#REF!)</definedName>
    <definedName name="OPACR" localSheetId="6">OFFSET(#REF!,0,0,1,#REF!)</definedName>
    <definedName name="OPACR" localSheetId="1">OFFSET(#REF!,0,0,1,#REF!)</definedName>
    <definedName name="OPACR">OFFSET(#REF!,0,0,1,#REF!)</definedName>
    <definedName name="OPACRBGT" localSheetId="8">OFFSET(#REF!,0,0,1,#REF!)</definedName>
    <definedName name="OPACRBGT" localSheetId="6">OFFSET(#REF!,0,0,1,#REF!)</definedName>
    <definedName name="OPACRBGT" localSheetId="1">OFFSET(#REF!,0,0,1,#REF!)</definedName>
    <definedName name="OPACRBGT">OFFSET(#REF!,0,0,1,#REF!)</definedName>
    <definedName name="OPERATING" localSheetId="8">#REF!</definedName>
    <definedName name="OPERATING">#REF!</definedName>
    <definedName name="OPERATING_TOWN" localSheetId="8">#REF!</definedName>
    <definedName name="OPERATING_TOWN">#REF!</definedName>
    <definedName name="OPERATINGDIRECT" localSheetId="8">#REF!</definedName>
    <definedName name="OPERATINGDIRECT">#REF!</definedName>
    <definedName name="OPERST_VARIANCE" localSheetId="8">#REF!</definedName>
    <definedName name="OPERST_VARIANCE">#REF!</definedName>
    <definedName name="OpsTrialBalance" localSheetId="8">#REF!</definedName>
    <definedName name="OpsTrialBalance">#REF!</definedName>
    <definedName name="opsupplier" localSheetId="8">#REF!</definedName>
    <definedName name="opsupplier">#REF!</definedName>
    <definedName name="OPtimizationAnalysisStart" localSheetId="8">#REF!</definedName>
    <definedName name="OPtimizationAnalysisStart">#REF!</definedName>
    <definedName name="OptimizedValue" localSheetId="8">#REF!</definedName>
    <definedName name="OptimizedValue">#REF!</definedName>
    <definedName name="OQLIB">"QUSRSYS"</definedName>
    <definedName name="OQNAM">"COMPLEO"</definedName>
    <definedName name="OR" localSheetId="8">OFFSET(#REF!,0,0,1,#REF!)</definedName>
    <definedName name="OR" localSheetId="6">OFFSET(#REF!,0,0,1,#REF!)</definedName>
    <definedName name="OR" localSheetId="1">OFFSET(#REF!,0,0,1,#REF!)</definedName>
    <definedName name="OR">OFFSET(#REF!,0,0,1,#REF!)</definedName>
    <definedName name="Order" hidden="1">255</definedName>
    <definedName name="Order__1" hidden="1">0</definedName>
    <definedName name="OrderCount" localSheetId="8">#REF!</definedName>
    <definedName name="OrderCount">#REF!</definedName>
    <definedName name="OrderTable" hidden="1">#REF!</definedName>
    <definedName name="ORLY" localSheetId="8">OFFSET(#REF!,0,0,1,#REF!)</definedName>
    <definedName name="ORLY" localSheetId="6">OFFSET(#REF!,0,0,1,#REF!)</definedName>
    <definedName name="ORLY" localSheetId="1">OFFSET(#REF!,0,0,1,#REF!)</definedName>
    <definedName name="ORLY">OFFSET(#REF!,0,0,1,#REF!)</definedName>
    <definedName name="oth_beg_bud" localSheetId="8">#REF!</definedName>
    <definedName name="oth_beg_bud">#REF!</definedName>
    <definedName name="oth_end_bud" localSheetId="8">#REF!</definedName>
    <definedName name="oth_end_bud">#REF!</definedName>
    <definedName name="oth12ACT" localSheetId="8">#REF!</definedName>
    <definedName name="oth12ACT">#REF!</definedName>
    <definedName name="othCYACT" localSheetId="8">#REF!</definedName>
    <definedName name="othCYACT">#REF!</definedName>
    <definedName name="othCYBUD" localSheetId="8">#REF!</definedName>
    <definedName name="othCYBUD">#REF!</definedName>
    <definedName name="othCYF" localSheetId="8">#REF!</definedName>
    <definedName name="othCYF">#REF!</definedName>
    <definedName name="OTHEND" localSheetId="8">#REF!</definedName>
    <definedName name="OTHEND">#REF!</definedName>
    <definedName name="other_costs" localSheetId="8">#REF!</definedName>
    <definedName name="other_costs">#REF!</definedName>
    <definedName name="OTHERBUD" localSheetId="8">#REF!</definedName>
    <definedName name="OTHERBUD">#REF!</definedName>
    <definedName name="OtherRateCharges" localSheetId="8">#REF!</definedName>
    <definedName name="OtherRateCharges">#REF!</definedName>
    <definedName name="OTHERYTD" localSheetId="8">OFFSET(#REF!,0,0,#REF!)</definedName>
    <definedName name="OTHERYTD" localSheetId="6">OFFSET(#REF!,0,0,#REF!)</definedName>
    <definedName name="OTHERYTD" localSheetId="1">OFFSET(#REF!,0,0,#REF!)</definedName>
    <definedName name="OTHERYTD">OFFSET(#REF!,0,0,#REF!)</definedName>
    <definedName name="othNYbud" localSheetId="8">#REF!</definedName>
    <definedName name="othNYbud">#REF!</definedName>
    <definedName name="othPYACT" localSheetId="8">#REF!</definedName>
    <definedName name="othPYACT">#REF!</definedName>
    <definedName name="OTHSTART" localSheetId="8">#REF!</definedName>
    <definedName name="OTHSTART">#REF!</definedName>
    <definedName name="overhead" localSheetId="8">#REF!</definedName>
    <definedName name="overhead">#REF!</definedName>
    <definedName name="OZZ_kWAC" localSheetId="8">#REF!</definedName>
    <definedName name="OZZ_kWAC" localSheetId="6">#REF!</definedName>
    <definedName name="OZZ_kWAC" localSheetId="1">#REF!</definedName>
    <definedName name="OZZ_kWAC">#REF!</definedName>
    <definedName name="OZZ_kWDC" localSheetId="8">#REF!</definedName>
    <definedName name="OZZ_kWDC" localSheetId="6">#REF!</definedName>
    <definedName name="OZZ_kWDC" localSheetId="1">#REF!</definedName>
    <definedName name="OZZ_kWDC">#REF!</definedName>
    <definedName name="OZZ_OH" localSheetId="8">#REF!</definedName>
    <definedName name="OZZ_OH" localSheetId="6">#REF!</definedName>
    <definedName name="OZZ_OH" localSheetId="1">#REF!</definedName>
    <definedName name="OZZ_OH">#REF!</definedName>
    <definedName name="OZZ_Potential_Inv" localSheetId="8">#REF!</definedName>
    <definedName name="OZZ_Potential_Inv" localSheetId="6">#REF!</definedName>
    <definedName name="OZZ_Potential_Inv" localSheetId="1">#REF!</definedName>
    <definedName name="OZZ_Potential_Inv">#REF!</definedName>
    <definedName name="OZZ_Total_Inv" localSheetId="8">#REF!</definedName>
    <definedName name="OZZ_Total_Inv" localSheetId="6">#REF!</definedName>
    <definedName name="OZZ_Total_Inv" localSheetId="1">#REF!</definedName>
    <definedName name="OZZ_Total_Inv">#REF!</definedName>
    <definedName name="p" hidden="1">{"comps",#N/A,FALSE,"TXTCOMPS";"segment_EPS",#N/A,FALSE,"TXTCOMPS";"valuation",#N/A,FALSE,"TXTCOMPS"}</definedName>
    <definedName name="Page_Count" localSheetId="8">#REF!</definedName>
    <definedName name="Page_Count">#REF!</definedName>
    <definedName name="page3" localSheetId="8">#REF!</definedName>
    <definedName name="page3">#REF!</definedName>
    <definedName name="page7a" localSheetId="8">#REF!</definedName>
    <definedName name="page7a">#REF!</definedName>
    <definedName name="PageAll" localSheetId="8">#REF!,#REF!,#REF!,#REF!,#REF!,#REF!,#REF!,#REF!,#REF!</definedName>
    <definedName name="PageAll">#REF!,#REF!,#REF!,#REF!,#REF!,#REF!,#REF!,#REF!,#REF!</definedName>
    <definedName name="PagePart" localSheetId="8">#REF!,#REF!,#REF!,#REF!</definedName>
    <definedName name="PagePart">#REF!,#REF!,#REF!,#REF!</definedName>
    <definedName name="Pages2000a" localSheetId="8">#REF!,#REF!,#REF!,#REF!,#REF!,#REF!</definedName>
    <definedName name="Pages2000a">#REF!,#REF!,#REF!,#REF!,#REF!,#REF!</definedName>
    <definedName name="Pages2000b" localSheetId="8">#REF!,#REF!,#REF!,#REF!,#REF!,#REF!,#REF!</definedName>
    <definedName name="Pages2000b">#REF!,#REF!,#REF!,#REF!,#REF!,#REF!,#REF!</definedName>
    <definedName name="PagesAll" localSheetId="8">#REF!,#REF!,#REF!,#REF!,#REF!,#REF!,#REF!,#REF!,#REF!,#REF!,#REF!,#REF!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rkside" localSheetId="8">#REF!</definedName>
    <definedName name="parkside">#REF!</definedName>
    <definedName name="PC" localSheetId="8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Date">#REF!</definedName>
    <definedName name="pemployee" localSheetId="8">#REF!</definedName>
    <definedName name="pemployee">#REF!</definedName>
    <definedName name="per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Percent_Area" localSheetId="8">#REF!,#REF!,#REF!,#REF!</definedName>
    <definedName name="Percent_Area">#REF!,#REF!,#REF!,#REF!</definedName>
    <definedName name="Percent_Surviving" localSheetId="8">INDEX(#REF!,MATCH(ROUND(#REF!/#REF!*100,0),#REF!,0))</definedName>
    <definedName name="Percent_Surviving">INDEX(#REF!,MATCH(ROUND(#REF!/#REF!*100,0),#REF!,0))</definedName>
    <definedName name="PERFORM" localSheetId="8">#REF!</definedName>
    <definedName name="PERFORM">#REF!</definedName>
    <definedName name="PERIOD">"PERIOD  JAN 2015"</definedName>
    <definedName name="PERIOD_CUTOFF" localSheetId="8">#REF!</definedName>
    <definedName name="PERIOD_CUTOFF">#REF!</definedName>
    <definedName name="PG" localSheetId="8">(1+'Cl.14 - Forecast'!Real_Return)^Probable_Life-1</definedName>
    <definedName name="PG" localSheetId="3">(1+#REF!)^Probable_Life-1</definedName>
    <definedName name="PG" localSheetId="6">(1+Real_Return)^Probable_Life-1</definedName>
    <definedName name="PG" localSheetId="1">(1+Real_Return)^Probable_Life-1</definedName>
    <definedName name="PG">(1+Real_Return)^Probable_Life-1</definedName>
    <definedName name="PGM">"GL06C"</definedName>
    <definedName name="pissoff" hidden="1">{#N/A,#N/A,FALSE,"Inc Stmt "}</definedName>
    <definedName name="PMonth">#REF!</definedName>
    <definedName name="PorW" localSheetId="8">#REF!</definedName>
    <definedName name="PorW">#REF!</definedName>
    <definedName name="pouy" hidden="1">{"segment_EPS",#N/A,FALSE,"TXTCOMPS"}</definedName>
    <definedName name="pp" hidden="1">{#N/A,#N/A,FALSE,"Aging Summary";#N/A,#N/A,FALSE,"Ratio Analysis";#N/A,#N/A,FALSE,"Test 120 Day Accts";#N/A,#N/A,FALSE,"Tickmarks"}</definedName>
    <definedName name="ppp" hidden="1">{"FCB_ALL",#N/A,FALSE,"FCB"}</definedName>
    <definedName name="PREPAIDS" localSheetId="8">#REF!</definedName>
    <definedName name="PREPAIDS">#REF!</definedName>
    <definedName name="PriceCapParams" localSheetId="8">#REF!</definedName>
    <definedName name="PriceCapParams">#REF!</definedName>
    <definedName name="primary" localSheetId="8">#REF!,#REF!,#REF!</definedName>
    <definedName name="primary" localSheetId="6">#REF!,#REF!,#REF!</definedName>
    <definedName name="primary" localSheetId="1">#REF!,#REF!,#REF!</definedName>
    <definedName name="primary">#REF!,#REF!,#REF!</definedName>
    <definedName name="prin" localSheetId="8">#REF!</definedName>
    <definedName name="prin">#REF!</definedName>
    <definedName name="Print" localSheetId="8">#REF!</definedName>
    <definedName name="Print">#REF!</definedName>
    <definedName name="Print_1" localSheetId="8">#REF!</definedName>
    <definedName name="Print_1">#REF!</definedName>
    <definedName name="Print_2" localSheetId="8">#REF!</definedName>
    <definedName name="Print_2">#REF!</definedName>
    <definedName name="_xlnm.Print_Area" localSheetId="8">#REF!</definedName>
    <definedName name="_xlnm.Print_Area">#REF!</definedName>
    <definedName name="print_end" localSheetId="8">#REF!</definedName>
    <definedName name="print_end">#REF!</definedName>
    <definedName name="Print_List" localSheetId="8">#REF!</definedName>
    <definedName name="Print_List">#REF!</definedName>
    <definedName name="PRINT_OPTIONS" localSheetId="8">#REF!</definedName>
    <definedName name="PRINT_OPTIONS">#REF!</definedName>
    <definedName name="Print_Preview" localSheetId="8">#REF!</definedName>
    <definedName name="Print_Preview">#REF!</definedName>
    <definedName name="_xlnm.Print_Titles">#N/A</definedName>
    <definedName name="Print1" localSheetId="8">#REF!</definedName>
    <definedName name="Print1" localSheetId="6">#REF!</definedName>
    <definedName name="Print1" localSheetId="1">#REF!</definedName>
    <definedName name="Print1">#REF!</definedName>
    <definedName name="Print2" localSheetId="8">#REF!</definedName>
    <definedName name="Print2" localSheetId="6">#REF!</definedName>
    <definedName name="Print2" localSheetId="1">#REF!</definedName>
    <definedName name="Print2">#REF!</definedName>
    <definedName name="PRINT2000" localSheetId="8">#REF!</definedName>
    <definedName name="PRINT2000">#REF!</definedName>
    <definedName name="Print3" localSheetId="8">#REF!</definedName>
    <definedName name="Print3" localSheetId="6">#REF!</definedName>
    <definedName name="Print3" localSheetId="1">#REF!</definedName>
    <definedName name="Print3">#REF!</definedName>
    <definedName name="Print4" localSheetId="8">#REF!</definedName>
    <definedName name="Print4" localSheetId="6">#REF!</definedName>
    <definedName name="Print4" localSheetId="1">#REF!</definedName>
    <definedName name="Print4">#REF!</definedName>
    <definedName name="Print5" localSheetId="8">#REF!</definedName>
    <definedName name="Print5" localSheetId="6">#REF!</definedName>
    <definedName name="Print5" localSheetId="1">#REF!</definedName>
    <definedName name="Print5">#REF!</definedName>
    <definedName name="Print6" localSheetId="8">#REF!</definedName>
    <definedName name="Print6" localSheetId="6">#REF!</definedName>
    <definedName name="Print6" localSheetId="1">#REF!</definedName>
    <definedName name="Print6">#REF!</definedName>
    <definedName name="PRINT93" localSheetId="8">#REF!</definedName>
    <definedName name="PRINT93">#REF!</definedName>
    <definedName name="PRINT94" localSheetId="8">#REF!</definedName>
    <definedName name="PRINT94">#REF!</definedName>
    <definedName name="PRINT95" localSheetId="8">#REF!</definedName>
    <definedName name="PRINT95">#REF!</definedName>
    <definedName name="PRINT96" localSheetId="8">#REF!</definedName>
    <definedName name="PRINT96">#REF!</definedName>
    <definedName name="PRINT97" localSheetId="8">#REF!</definedName>
    <definedName name="PRINT97">#REF!</definedName>
    <definedName name="PRINT98" localSheetId="8">#REF!</definedName>
    <definedName name="PRINT98">#REF!</definedName>
    <definedName name="PRINT99" localSheetId="8">#REF!</definedName>
    <definedName name="PRINT99">#REF!</definedName>
    <definedName name="PrintAP" localSheetId="8">#REF!</definedName>
    <definedName name="PrintAP" localSheetId="6">#REF!</definedName>
    <definedName name="PrintAP" localSheetId="1">#REF!</definedName>
    <definedName name="PrintAP">#REF!</definedName>
    <definedName name="PrintAR" localSheetId="8">#REF!</definedName>
    <definedName name="PrintAR" localSheetId="6">#REF!</definedName>
    <definedName name="PrintAR" localSheetId="1">#REF!</definedName>
    <definedName name="PrintAR">#REF!</definedName>
    <definedName name="PRINTCCAMORTIZN" localSheetId="8">#REF!</definedName>
    <definedName name="PRINTCCAMORTIZN">#REF!</definedName>
    <definedName name="Printpref" localSheetId="8">#REF!</definedName>
    <definedName name="Printpref" localSheetId="6">#REF!</definedName>
    <definedName name="Printpref" localSheetId="1">#REF!</definedName>
    <definedName name="Printpref">#REF!</definedName>
    <definedName name="PRINTPROJN" localSheetId="8">#REF!</definedName>
    <definedName name="PRINTPROJN">#REF!</definedName>
    <definedName name="PRINTSCH" localSheetId="8">#REF!</definedName>
    <definedName name="PRINTSCH">#REF!</definedName>
    <definedName name="PRIOR">" 5"</definedName>
    <definedName name="PRNTAREA" localSheetId="8">#REF!</definedName>
    <definedName name="PRNTAREA">#REF!</definedName>
    <definedName name="ProdForm" hidden="1">#REF!</definedName>
    <definedName name="PROGRAM">"GRWO144"</definedName>
    <definedName name="PROJECT" localSheetId="8">#REF!</definedName>
    <definedName name="PROJECT">#REF!</definedName>
    <definedName name="ProjectCount" localSheetId="8">#REF!</definedName>
    <definedName name="ProjectCount">#REF!</definedName>
    <definedName name="projectemployee" localSheetId="8">#REF!</definedName>
    <definedName name="projectemployee">#REF!</definedName>
    <definedName name="projectname" localSheetId="8">#REF!</definedName>
    <definedName name="projectname">#REF!</definedName>
    <definedName name="PROPERTYTAX" localSheetId="8">#REF!</definedName>
    <definedName name="PROPERTYTAX">#REF!</definedName>
    <definedName name="PROPTAX" localSheetId="8">#REF!</definedName>
    <definedName name="PROPTAX">#REF!</definedName>
    <definedName name="PROTAX" localSheetId="8">#REF!</definedName>
    <definedName name="PROTAX">#REF!</definedName>
    <definedName name="Prudential_2002" localSheetId="8">#REF!</definedName>
    <definedName name="Prudential_2002">#REF!</definedName>
    <definedName name="Prudential_2003" localSheetId="8">#REF!</definedName>
    <definedName name="Prudential_2003">#REF!</definedName>
    <definedName name="PS_kWAC" localSheetId="8">#REF!</definedName>
    <definedName name="PS_kWAC" localSheetId="6">#REF!</definedName>
    <definedName name="PS_kWAC" localSheetId="1">#REF!</definedName>
    <definedName name="PS_kWAC">#REF!</definedName>
    <definedName name="PS_kWDC" localSheetId="8">#REF!</definedName>
    <definedName name="PS_kWDC" localSheetId="6">#REF!</definedName>
    <definedName name="PS_kWDC" localSheetId="1">#REF!</definedName>
    <definedName name="PS_kWDC">#REF!</definedName>
    <definedName name="PS_OH" localSheetId="8">#REF!</definedName>
    <definedName name="PS_OH" localSheetId="6">#REF!</definedName>
    <definedName name="PS_OH" localSheetId="1">#REF!</definedName>
    <definedName name="PS_OH">#REF!</definedName>
    <definedName name="PS_Total_Inv" localSheetId="8">#REF!</definedName>
    <definedName name="PS_Total_Inv" localSheetId="6">#REF!</definedName>
    <definedName name="PS_Total_Inv" localSheetId="1">#REF!</definedName>
    <definedName name="PS_Total_Inv">#REF!</definedName>
    <definedName name="PT">#N/A</definedName>
    <definedName name="pulp" hidden="1">#REF!</definedName>
    <definedName name="PV_Rate" localSheetId="8">#REF!</definedName>
    <definedName name="PV_Rate">#REF!</definedName>
    <definedName name="PVFloorCost" localSheetId="8">#REF!</definedName>
    <definedName name="PVFloorCost">#REF!</definedName>
    <definedName name="PVStartCost" localSheetId="8">#REF!</definedName>
    <definedName name="PVStartCost">#REF!</definedName>
    <definedName name="q" hidden="1">{"comps",#N/A,FALSE,"TXTCOMPS";"segment_EPS",#N/A,FALSE,"TXTCOMPS";"valuation",#N/A,FALSE,"TXTCOMPS"}</definedName>
    <definedName name="q1bpe" localSheetId="8">#REF!</definedName>
    <definedName name="q1bpe">#REF!</definedName>
    <definedName name="qa" hidden="1">{"comps",#N/A,FALSE,"TXTCOMPS";"segment_EPS",#N/A,FALSE,"TXTCOMPS";"valuation",#N/A,FALSE,"TXTCOMPS"}</definedName>
    <definedName name="qbs_table" localSheetId="8">#REF!</definedName>
    <definedName name="qbs_table">#REF!</definedName>
    <definedName name="qd" hidden="1">{"comps",#N/A,FALSE,"TXTCOMPS"}</definedName>
    <definedName name="Qend" localSheetId="8">#REF!</definedName>
    <definedName name="Qend">#REF!</definedName>
    <definedName name="QEWR" localSheetId="8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" hidden="1">{"segment_EPS",#N/A,FALSE,"TXTCOMPS"}</definedName>
    <definedName name="qg" hidden="1">{"valuation",#N/A,FALSE,"TXTCOMPS"}</definedName>
    <definedName name="qqqqqqq" hidden="1">#REF!</definedName>
    <definedName name="qqqqqqqqqqqq" hidden="1">{#N/A,#N/A,FALSE,"BS";#N/A,#N/A,FALSE,"IS";#N/A,#N/A,FALSE,"PI";#N/A,#N/A,FALSE,"CF"}</definedName>
    <definedName name="qqqqqqqqqqqqq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qqqqqqqqqqqqqq" hidden="1">{#N/A,#N/A,FALSE,"YE INT COV";#N/A,#N/A,FALSE,"YE INT COV B"}</definedName>
    <definedName name="qqqqqqqqqqqqqqqqq" hidden="1">{#N/A,#N/A,FALSE,"MKT.COMPS";#N/A,#N/A,FALSE,"DCF - LBO"}</definedName>
    <definedName name="qqqqqqqqqqqqqqqqqq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qs" hidden="1">{"valuation",#N/A,FALSE,"TXTCOMPS"}</definedName>
    <definedName name="QUARTER" localSheetId="8">#REF!</definedName>
    <definedName name="QUARTER">#REF!</definedName>
    <definedName name="R_" localSheetId="8">#REF!</definedName>
    <definedName name="R_">#REF!</definedName>
    <definedName name="RADIO_PHONE" localSheetId="8">#REF!</definedName>
    <definedName name="RADIO_PHONE">#REF!</definedName>
    <definedName name="RADIOCAPBUD" localSheetId="8">#REF!</definedName>
    <definedName name="RADIOCAPBUD">#REF!</definedName>
    <definedName name="range1" localSheetId="8">#REF!</definedName>
    <definedName name="range1">#REF!</definedName>
    <definedName name="rap" hidden="1">{"Page 1",#N/A,FALSE,"Sheet1";"Page 2",#N/A,FALSE,"Sheet1"}</definedName>
    <definedName name="Rate_Class" localSheetId="8">#REF!</definedName>
    <definedName name="Rate_Class">#REF!</definedName>
    <definedName name="Rate_Riders" localSheetId="8">#REF!</definedName>
    <definedName name="Rate_Riders">#REF!</definedName>
    <definedName name="Ratebase" localSheetId="8">#REF!</definedName>
    <definedName name="Ratebase">#REF!</definedName>
    <definedName name="ratedescription" localSheetId="8">#REF!</definedName>
    <definedName name="ratedescription">#REF!</definedName>
    <definedName name="RateLookup" localSheetId="8">#REF!</definedName>
    <definedName name="RateLookup">#REF!</definedName>
    <definedName name="RatesScenarios" localSheetId="8">#REF!</definedName>
    <definedName name="RatesScenarios">#REF!</definedName>
    <definedName name="RBU" localSheetId="8">#REF!</definedName>
    <definedName name="RBU">#REF!</definedName>
    <definedName name="RCArea" hidden="1">#REF!</definedName>
    <definedName name="RCN" localSheetId="8">#REF!</definedName>
    <definedName name="RCN">#REF!</definedName>
    <definedName name="RCN_Weighted_Age" localSheetId="8">#REF!</definedName>
    <definedName name="RCN_Weighted_Age">#REF!</definedName>
    <definedName name="RCN_Weighted_Book_Life" localSheetId="8">#REF!</definedName>
    <definedName name="RCN_Weighted_Book_Life">#REF!</definedName>
    <definedName name="RCN_Weighted_NUL" localSheetId="8">#REF!</definedName>
    <definedName name="RCN_Weighted_NUL">#REF!</definedName>
    <definedName name="RCN_Weighted_RUL" localSheetId="8">#REF!</definedName>
    <definedName name="RCN_Weighted_RUL">#REF!</definedName>
    <definedName name="rDeptCode">#REF!</definedName>
    <definedName name="rDeptYrly">#REF!</definedName>
    <definedName name="Real_Return" localSheetId="8">#REF!</definedName>
    <definedName name="Real_Return">#REF!</definedName>
    <definedName name="rearrange95" localSheetId="8">#REF!,#REF!,#REF!</definedName>
    <definedName name="rearrange95">#REF!,#REF!,#REF!</definedName>
    <definedName name="REASON_CODES" localSheetId="8">#REF!</definedName>
    <definedName name="REASON_CODES">#REF!</definedName>
    <definedName name="RebaseYear">#REF!</definedName>
    <definedName name="Recalculation_Flag" localSheetId="8">#REF!</definedName>
    <definedName name="Recalculation_Flag">#REF!</definedName>
    <definedName name="RecMNTH" localSheetId="8">#REF!</definedName>
    <definedName name="RecMNTH">#REF!</definedName>
    <definedName name="RecMNTH_F">#N/A</definedName>
    <definedName name="REIMBURSE" localSheetId="8">#REF!</definedName>
    <definedName name="REIMBURSE">#REF!</definedName>
    <definedName name="REIMBURSET" localSheetId="8">#REF!</definedName>
    <definedName name="REIMBURSET">#REF!</definedName>
    <definedName name="REP" localSheetId="8" hidden="1">{#N/A,#N/A,FALSE,"Sheet1"}</definedName>
    <definedName name="REP" localSheetId="6" hidden="1">{#N/A,#N/A,FALSE,"Sheet1"}</definedName>
    <definedName name="REP" localSheetId="1" hidden="1">{#N/A,#N/A,FALSE,"Sheet1"}</definedName>
    <definedName name="REP" hidden="1">{#N/A,#N/A,FALSE,"Sheet1"}</definedName>
    <definedName name="Report_Date" localSheetId="8">#REF!</definedName>
    <definedName name="Report_Date">#REF!</definedName>
    <definedName name="Report_Month" localSheetId="8">#REF!</definedName>
    <definedName name="Report_Month">#REF!</definedName>
    <definedName name="res" localSheetId="8">#REF!</definedName>
    <definedName name="res">#REF!</definedName>
    <definedName name="RESIDENT_1" localSheetId="8">#REF!</definedName>
    <definedName name="RESIDENT_1">#REF!</definedName>
    <definedName name="RESIDENTIAL" localSheetId="8">#REF!</definedName>
    <definedName name="RESIDENTIAL">#REF!</definedName>
    <definedName name="RESIDENTIAL_1" localSheetId="8">#REF!</definedName>
    <definedName name="RESIDENTIAL_1">#REF!</definedName>
    <definedName name="resss" hidden="1">{"comps",#N/A,FALSE,"TXTCOMPS";"segment_EPS",#N/A,FALSE,"TXTCOMPS";"valuation",#N/A,FALSE,"TXTCOMPS"}</definedName>
    <definedName name="ret" localSheetId="8">#REF!</definedName>
    <definedName name="ret">#REF!</definedName>
    <definedName name="Retailers_1505" localSheetId="8">#REF!</definedName>
    <definedName name="Retailers_1505">#REF!</definedName>
    <definedName name="RetailRates" localSheetId="8">#REF!</definedName>
    <definedName name="RetailRates">#REF!</definedName>
    <definedName name="RETAIN" localSheetId="8">#REF!</definedName>
    <definedName name="RETAIN">#REF!</definedName>
    <definedName name="Retearn" localSheetId="8">#REF!</definedName>
    <definedName name="Retearn">#REF!</definedName>
    <definedName name="REV" localSheetId="8">#REF!</definedName>
    <definedName name="REV">#REF!</definedName>
    <definedName name="REVERSAL_VAL" localSheetId="8">#REF!</definedName>
    <definedName name="REVERSAL_VAL">#REF!</definedName>
    <definedName name="Reversing" localSheetId="8">#REF!</definedName>
    <definedName name="Reversing">#REF!</definedName>
    <definedName name="Revised_PV_Rates" localSheetId="8">#REF!</definedName>
    <definedName name="Revised_PV_Rates">#REF!</definedName>
    <definedName name="rFunc">#REF!</definedName>
    <definedName name="rGroup">#REF!</definedName>
    <definedName name="rGroupCode">#REF!</definedName>
    <definedName name="RIA_ADJ" localSheetId="8">#REF!</definedName>
    <definedName name="RIA_ADJ">#REF!</definedName>
    <definedName name="RID" localSheetId="8">#REF!</definedName>
    <definedName name="RID">#REF!</definedName>
    <definedName name="rIndex">#REF!</definedName>
    <definedName name="ris" hidden="1">{"BALANCE SHEET",#N/A,FALSE,"FINANCIALS";"INCOME",#N/A,FALSE,"FINANCIALS";"RETAINED EARNINGS",#N/A,FALSE,"FINANCIALS";"SOCFP",#N/A,FALSE,"FINANCIALS";"TRIAL BALANCE",#N/A,FALSE,"FINANCIALS"}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 localSheetId="8">#REF!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 localSheetId="8">#REF!</definedName>
    <definedName name="RMDepr">#REF!</definedName>
    <definedName name="rngCopyFormulasSource" hidden="1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 localSheetId="8">#REF!</definedName>
    <definedName name="Round">#REF!</definedName>
    <definedName name="rOUTGroup">#REF!</definedName>
    <definedName name="RPP_Data" localSheetId="8">#REF!</definedName>
    <definedName name="RPP_Data">#REF!</definedName>
    <definedName name="rr" localSheetId="8" hidden="1">{#N/A,#N/A,FALSE,"Aging Summary";#N/A,#N/A,FALSE,"Ratio Analysis";#N/A,#N/A,FALSE,"Test 120 Day Accts";#N/A,#N/A,FALSE,"Tickmarks"}</definedName>
    <definedName name="rr" localSheetId="6" hidden="1">{#N/A,#N/A,FALSE,"Aging Summary";#N/A,#N/A,FALSE,"Ratio Analysis";#N/A,#N/A,FALSE,"Test 120 Day Accts";#N/A,#N/A,FALSE,"Tickmarks"}</definedName>
    <definedName name="rr" localSheetId="1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 localSheetId="8">#REF!</definedName>
    <definedName name="rrr">#REF!</definedName>
    <definedName name="rSCS">#REF!</definedName>
    <definedName name="rSMS">#REF!</definedName>
    <definedName name="RT" hidden="1">{"segment_EPS",#N/A,FALSE,"TXTCOMPS"}</definedName>
    <definedName name="rtyr" hidden="1">{#N/A,#N/A,FALSE,"Aging Summary";#N/A,#N/A,FALSE,"Ratio Analysis";#N/A,#N/A,FALSE,"Test 120 Day Accts";#N/A,#N/A,FALSE,"Tickmarks"}</definedName>
    <definedName name="RUL_RANGE" localSheetId="8">#REF!</definedName>
    <definedName name="RUL_RANGE">#REF!</definedName>
    <definedName name="rw" hidden="1">{"'Standalone List Price Trends'!$A$1:$X$56"}</definedName>
    <definedName name="rwrwr" hidden="1">{"'Standalone List Price Trends'!$A$1:$X$56"}</definedName>
    <definedName name="rwrwrwrwr" hidden="1">{"'Standalone List Price Trends'!$A$1:$X$56"}</definedName>
    <definedName name="rwwr" hidden="1">{"'Standalone List Price Trends'!$A$1:$X$56"}</definedName>
    <definedName name="rYrlyGroup">#REF!</definedName>
    <definedName name="s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a" hidden="1">{#N/A,#N/A,FALSE,"Renewals In Process";#N/A,#N/A,FALSE,"New Clients In Process";#N/A,#N/A,FALSE,"Completed New Clients";#N/A,#N/A,FALSE,"Completed Renewals"}</definedName>
    <definedName name="sadf" hidden="1">{"ReportTop",#N/A,FALSE,"report top"}</definedName>
    <definedName name="salary" localSheetId="8">#REF!</definedName>
    <definedName name="salary">#REF!</definedName>
    <definedName name="SALBENF" localSheetId="8">#REF!</definedName>
    <definedName name="SALBENF">#REF!</definedName>
    <definedName name="salreg" localSheetId="8">#REF!</definedName>
    <definedName name="salreg">#REF!</definedName>
    <definedName name="SALREGF" localSheetId="8">#REF!</definedName>
    <definedName name="SALREGF">#REF!</definedName>
    <definedName name="same" hidden="1">{#N/A,#N/A,FALSE,"Push down";#N/A,#N/A,FALSE,"Eliminations";#N/A,#N/A,FALSE,"Inc Stmt "}</definedName>
    <definedName name="SAPBEXhrIndnt" hidden="1">"Wide"</definedName>
    <definedName name="SAPBEXrevision" hidden="1">9</definedName>
    <definedName name="SAPBEXsysID" hidden="1">"BWP"</definedName>
    <definedName name="SAPBEXwbID" hidden="1">"451N6G6HNH5M7RVWKXOTIVLAA"</definedName>
    <definedName name="SAPsysID" hidden="1">"708C5W7SBKP804JT78WJ0JNKI"</definedName>
    <definedName name="SAPwbID" hidden="1">"ARS"</definedName>
    <definedName name="sc" hidden="1">{"Page 1",#N/A,FALSE,"Sheet1";"Page 2",#N/A,FALSE,"Sheet1"}</definedName>
    <definedName name="SCADACAPBUD" localSheetId="8">#REF!</definedName>
    <definedName name="SCADACAPBUD">#REF!</definedName>
    <definedName name="sch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SCHANGES" localSheetId="8">#REF!</definedName>
    <definedName name="SCHANGES">#REF!</definedName>
    <definedName name="sche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SCN" localSheetId="8">#REF!</definedName>
    <definedName name="SCN">#REF!</definedName>
    <definedName name="sd" hidden="1">{#N/A,#N/A,FALSE,"IPO";#N/A,#N/A,FALSE,"DCF";#N/A,#N/A,FALSE,"LBO";#N/A,#N/A,FALSE,"MULT_VAL";#N/A,#N/A,FALSE,"Status Quo";#N/A,#N/A,FALSE,"Recap"}</definedName>
    <definedName name="SDF" localSheetId="8" hidden="1">{#N/A,#N/A,FALSE,"Aging Summary";#N/A,#N/A,FALSE,"Ratio Analysis";#N/A,#N/A,FALSE,"Test 120 Day Accts";#N/A,#N/A,FALSE,"Tickmarks"}</definedName>
    <definedName name="SDF" localSheetId="6" hidden="1">{#N/A,#N/A,FALSE,"Aging Summary";#N/A,#N/A,FALSE,"Ratio Analysis";#N/A,#N/A,FALSE,"Test 120 Day Accts";#N/A,#N/A,FALSE,"Tickmarks"}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8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s" hidden="1">{"'Standalone List Price Trends'!$A$1:$X$56"}</definedName>
    <definedName name="sdfg" localSheetId="8" hidden="1">{#N/A,#N/A,FALSE,"Aging Summary";#N/A,#N/A,FALSE,"Ratio Analysis";#N/A,#N/A,FALSE,"Test 120 Day Accts";#N/A,#N/A,FALSE,"Tickmarks"}</definedName>
    <definedName name="sdfg" localSheetId="6" hidden="1">{#N/A,#N/A,FALSE,"Aging Summary";#N/A,#N/A,FALSE,"Ratio Analysis";#N/A,#N/A,FALSE,"Test 120 Day Accts";#N/A,#N/A,FALSE,"Tickmarks"}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s" hidden="1">{#N/A,#N/A,FALSE,"Renewals In Process";#N/A,#N/A,FALSE,"New Clients In Process";#N/A,#N/A,FALSE,"Completed New Clients";#N/A,#N/A,FALSE,"Completed Renewals"}</definedName>
    <definedName name="sd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sdfvsdfv" localSheetId="8" hidden="1">{#N/A,#N/A,FALSE,"Aging Summary";#N/A,#N/A,FALSE,"Ratio Analysis";#N/A,#N/A,FALSE,"Test 120 Day Accts";#N/A,#N/A,FALSE,"Tickmarks"}</definedName>
    <definedName name="sdfvsdfv" localSheetId="6" hidden="1">{#N/A,#N/A,FALSE,"Aging Summary";#N/A,#N/A,FALSE,"Ratio Analysis";#N/A,#N/A,FALSE,"Test 120 Day Accts";#N/A,#N/A,FALSE,"Tickmarks"}</definedName>
    <definedName name="sdfvsdfv" localSheetId="1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cndquart" localSheetId="8">#REF!</definedName>
    <definedName name="secndquart">#REF!</definedName>
    <definedName name="Secured" localSheetId="8" hidden="1">#REF!</definedName>
    <definedName name="Secured" hidden="1">#REF!</definedName>
    <definedName name="seg" hidden="1">{"segment_EPS",#N/A,FALSE,"TXTCOMPS"}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count" hidden="1">1</definedName>
    <definedName name="SENDTO">"JBENITEZ"</definedName>
    <definedName name="SENTINEL" localSheetId="8">#REF!</definedName>
    <definedName name="SENTINEL">#REF!</definedName>
    <definedName name="SENTINEL_1" localSheetId="8">#REF!</definedName>
    <definedName name="SENTINEL_1">#REF!</definedName>
    <definedName name="servco_switch" localSheetId="8">#REF!</definedName>
    <definedName name="servco_switch">#REF!</definedName>
    <definedName name="Service_Factor" localSheetId="8">(1-'Cl.14 - Forecast'!Service_Life)*(Probable_Life-#REF!)/Probable_Life+'Cl.14 - Forecast'!Service_Life</definedName>
    <definedName name="Service_Factor" localSheetId="3">(1-#REF!)*(Probable_Life-#REF!)/Probable_Life+#REF!</definedName>
    <definedName name="Service_Factor" localSheetId="6">(1-Service_Life)*(Probable_Life-#REF!)/Probable_Life+Service_Life</definedName>
    <definedName name="Service_Factor" localSheetId="1">(1-Service_Life)*(Probable_Life-#REF!)/Probable_Life+Service_Life</definedName>
    <definedName name="Service_Factor">(1-Service_Life)*(Probable_Life-#REF!)/Probable_Life+Service_Life</definedName>
    <definedName name="Service_Life" localSheetId="8">#REF!</definedName>
    <definedName name="Service_Life">#REF!</definedName>
    <definedName name="SFV" localSheetId="8">#REF!</definedName>
    <definedName name="SFV">#REF!</definedName>
    <definedName name="SheetLockPW" localSheetId="8">#REF!</definedName>
    <definedName name="SheetLockPW">#REF!</definedName>
    <definedName name="shtr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skycity" localSheetId="8">#REF!</definedName>
    <definedName name="skycity">#REF!</definedName>
    <definedName name="SL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OPieColorsList" localSheetId="8">#REF!</definedName>
    <definedName name="SOPieColorsList">#REF!</definedName>
    <definedName name="SOPW" localSheetId="8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 localSheetId="8">#REF!</definedName>
    <definedName name="SOSO10Weight">#REF!</definedName>
    <definedName name="SOSO1Weight" localSheetId="8">#REF!</definedName>
    <definedName name="SOSO1Weight">#REF!</definedName>
    <definedName name="SOSO2Weight" localSheetId="8">#REF!</definedName>
    <definedName name="SOSO2Weight">#REF!</definedName>
    <definedName name="SOSO3Weight" localSheetId="8">#REF!</definedName>
    <definedName name="SOSO3Weight">#REF!</definedName>
    <definedName name="SOSO4Weight" localSheetId="8">#REF!</definedName>
    <definedName name="SOSO4Weight">#REF!</definedName>
    <definedName name="SOSO5Weight" localSheetId="8">#REF!</definedName>
    <definedName name="SOSO5Weight">#REF!</definedName>
    <definedName name="SOSO6Weight" localSheetId="8">#REF!</definedName>
    <definedName name="SOSO6Weight">#REF!</definedName>
    <definedName name="SOSO7Weight" localSheetId="8">#REF!</definedName>
    <definedName name="SOSO7Weight">#REF!</definedName>
    <definedName name="SOSO8Weight" localSheetId="8">#REF!</definedName>
    <definedName name="SOSO8Weight">#REF!</definedName>
    <definedName name="SOSO9Weight" localSheetId="8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ecialPrice" hidden="1">#REF!</definedName>
    <definedName name="Split_kWh_First___Balance_040212b_Summary_Query" localSheetId="8">#REF!</definedName>
    <definedName name="Split_kWh_First___Balance_040212b_Summary_Query">#REF!</definedName>
    <definedName name="SPMON">"03"</definedName>
    <definedName name="SPN_kWAC" localSheetId="8">#REF!</definedName>
    <definedName name="SPN_kWAC" localSheetId="6">#REF!</definedName>
    <definedName name="SPN_kWAC" localSheetId="1">#REF!</definedName>
    <definedName name="SPN_kWAC">#REF!</definedName>
    <definedName name="SPN_kWDC" localSheetId="8">#REF!</definedName>
    <definedName name="SPN_kWDC" localSheetId="6">#REF!</definedName>
    <definedName name="SPN_kWDC" localSheetId="1">#REF!</definedName>
    <definedName name="SPN_kWDC">#REF!</definedName>
    <definedName name="SPN_OH" localSheetId="8">#REF!</definedName>
    <definedName name="SPN_OH" localSheetId="6">#REF!</definedName>
    <definedName name="SPN_OH" localSheetId="1">#REF!</definedName>
    <definedName name="SPN_OH">#REF!</definedName>
    <definedName name="SPN_Potential_Inv" localSheetId="8">#REF!</definedName>
    <definedName name="SPN_Potential_Inv" localSheetId="6">#REF!</definedName>
    <definedName name="SPN_Potential_Inv" localSheetId="1">#REF!</definedName>
    <definedName name="SPN_Potential_Inv">#REF!</definedName>
    <definedName name="SPN_Total_Inv" localSheetId="8">#REF!</definedName>
    <definedName name="SPN_Total_Inv" localSheetId="6">#REF!</definedName>
    <definedName name="SPN_Total_Inv" localSheetId="1">#REF!</definedName>
    <definedName name="SPN_Total_Inv">#REF!</definedName>
    <definedName name="SPNAM">"QSYSPRT"</definedName>
    <definedName name="SPNMB">"1"</definedName>
    <definedName name="spoc" hidden="1">{"Page 1",#N/A,FALSE,"Sheet1";"Page 2",#N/A,FALSE,"Sheet1"}</definedName>
    <definedName name="SPTIM">"12:28:01"</definedName>
    <definedName name="SPTM2">"122839"</definedName>
    <definedName name="SPYEA">"2012"</definedName>
    <definedName name="SR" localSheetId="8">OFFSET(#REF!,0,0,1,#REF!)</definedName>
    <definedName name="SR" localSheetId="6">OFFSET(#REF!,0,0,1,#REF!)</definedName>
    <definedName name="SR" localSheetId="1">OFFSET(#REF!,0,0,1,#REF!)</definedName>
    <definedName name="SR">OFFSET(#REF!,0,0,1,#REF!)</definedName>
    <definedName name="SRBGT" localSheetId="8">OFFSET(#REF!,0,0,1,#REF!)</definedName>
    <definedName name="SRBGT" localSheetId="6">OFFSET(#REF!,0,0,1,#REF!)</definedName>
    <definedName name="SRBGT" localSheetId="1">OFFSET(#REF!,0,0,1,#REF!)</definedName>
    <definedName name="SRBGT">OFFSET(#REF!,0,0,1,#REF!)</definedName>
    <definedName name="srdfg" localSheetId="8" hidden="1">{#N/A,#N/A,FALSE,"Aging Summary";#N/A,#N/A,FALSE,"Ratio Analysis";#N/A,#N/A,FALSE,"Test 120 Day Accts";#N/A,#N/A,FALSE,"Tickmarks"}</definedName>
    <definedName name="srdfg" localSheetId="6" hidden="1">{#N/A,#N/A,FALSE,"Aging Summary";#N/A,#N/A,FALSE,"Ratio Analysis";#N/A,#N/A,FALSE,"Test 120 Day Accts";#N/A,#N/A,FALSE,"Tickmarks"}</definedName>
    <definedName name="srdfg" localSheetId="1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S">"01"</definedName>
    <definedName name="sss" localSheetId="8">#REF!</definedName>
    <definedName name="sss">#REF!</definedName>
    <definedName name="ssss" hidden="1">{#N/A,#N/A,FALSE,"98-profile"}</definedName>
    <definedName name="sssssssssss" hidden="1">{#N/A,#N/A,FALSE,"Sheet1"}</definedName>
    <definedName name="ssssssssssssssssss" hidden="1">{#N/A,#N/A,FALSE,"MKT.COMPS";#N/A,#N/A,FALSE,"DCF - LBO"}</definedName>
    <definedName name="START_YR" localSheetId="8">#REF!</definedName>
    <definedName name="START_YR">#REF!</definedName>
    <definedName name="STATE">"*READY"</definedName>
    <definedName name="stdhg" localSheetId="8" hidden="1">{#N/A,#N/A,FALSE,"Aging Summary";#N/A,#N/A,FALSE,"Ratio Analysis";#N/A,#N/A,FALSE,"Test 120 Day Accts";#N/A,#N/A,FALSE,"Tickmarks"}</definedName>
    <definedName name="stdhg" localSheetId="6" hidden="1">{#N/A,#N/A,FALSE,"Aging Summary";#N/A,#N/A,FALSE,"Ratio Analysis";#N/A,#N/A,FALSE,"Test 120 Day Accts";#N/A,#N/A,FALSE,"Tickmarks"}</definedName>
    <definedName name="stdhg" localSheetId="1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eel" hidden="1">{#N/A,#N/A,FALSE,"Aging Summary";#N/A,#N/A,FALSE,"Ratio Analysis";#N/A,#N/A,FALSE,"Test 120 Day Accts";#N/A,#N/A,FALSE,"Tickmarks"}</definedName>
    <definedName name="STORESCAPBUD" localSheetId="8">#REF!</definedName>
    <definedName name="STORESCAPBUD">#REF!</definedName>
    <definedName name="STREETLITE" localSheetId="8">#REF!</definedName>
    <definedName name="STREETLITE">#REF!</definedName>
    <definedName name="STREETLITE_1" localSheetId="8">#REF!</definedName>
    <definedName name="STREETLITE_1">#REF!</definedName>
    <definedName name="StrObj10MainOE" localSheetId="8">#REF!</definedName>
    <definedName name="StrObj10MainOE">#REF!</definedName>
    <definedName name="StrObj10SubList" localSheetId="8">#REF!</definedName>
    <definedName name="StrObj10SubList">#REF!</definedName>
    <definedName name="StrObj10SubOE" localSheetId="8">#REF!</definedName>
    <definedName name="StrObj10SubOE">#REF!</definedName>
    <definedName name="StrObj1MainOE" localSheetId="8">#REF!</definedName>
    <definedName name="StrObj1MainOE">#REF!</definedName>
    <definedName name="StrObj1SubList" localSheetId="8">#REF!</definedName>
    <definedName name="StrObj1SubList">#REF!</definedName>
    <definedName name="StrObj1SubOE" localSheetId="8">#REF!</definedName>
    <definedName name="StrObj1SubOE">#REF!</definedName>
    <definedName name="StrObj2MainOE" localSheetId="8">#REF!</definedName>
    <definedName name="StrObj2MainOE">#REF!</definedName>
    <definedName name="StrObj2SubList" localSheetId="8">#REF!</definedName>
    <definedName name="StrObj2SubList">#REF!</definedName>
    <definedName name="StrObj2SubOE" localSheetId="8">#REF!</definedName>
    <definedName name="StrObj2SubOE">#REF!</definedName>
    <definedName name="StrObj3MainOE" localSheetId="8">#REF!</definedName>
    <definedName name="StrObj3MainOE">#REF!</definedName>
    <definedName name="StrObj3SubList" localSheetId="8">#REF!</definedName>
    <definedName name="StrObj3SubList">#REF!</definedName>
    <definedName name="StrObj3SubOE" localSheetId="8">#REF!</definedName>
    <definedName name="StrObj3SubOE">#REF!</definedName>
    <definedName name="StrObj4MainOE" localSheetId="8">#REF!</definedName>
    <definedName name="StrObj4MainOE">#REF!</definedName>
    <definedName name="StrObj4SubList" localSheetId="8">#REF!</definedName>
    <definedName name="StrObj4SubList">#REF!</definedName>
    <definedName name="StrObj4SubOE" localSheetId="8">#REF!</definedName>
    <definedName name="StrObj4SubOE">#REF!</definedName>
    <definedName name="StrObj5MainOE" localSheetId="8">#REF!</definedName>
    <definedName name="StrObj5MainOE">#REF!</definedName>
    <definedName name="StrObj5SubList" localSheetId="8">#REF!</definedName>
    <definedName name="StrObj5SubList">#REF!</definedName>
    <definedName name="StrObj5SubOE" localSheetId="8">#REF!</definedName>
    <definedName name="StrObj5SubOE">#REF!</definedName>
    <definedName name="StrObj6MainOE" localSheetId="8">#REF!</definedName>
    <definedName name="StrObj6MainOE">#REF!</definedName>
    <definedName name="StrObj6SubList" localSheetId="8">#REF!</definedName>
    <definedName name="StrObj6SubList">#REF!</definedName>
    <definedName name="StrObj6SubOE" localSheetId="8">#REF!</definedName>
    <definedName name="StrObj6SubOE">#REF!</definedName>
    <definedName name="StrObj7MainOE" localSheetId="8">#REF!</definedName>
    <definedName name="StrObj7MainOE">#REF!</definedName>
    <definedName name="StrObj7SubList" localSheetId="8">#REF!</definedName>
    <definedName name="StrObj7SubList">#REF!</definedName>
    <definedName name="StrObj7SubOE" localSheetId="8">#REF!</definedName>
    <definedName name="StrObj7SubOE">#REF!</definedName>
    <definedName name="StrObj8MainOE" localSheetId="8">#REF!</definedName>
    <definedName name="StrObj8MainOE">#REF!</definedName>
    <definedName name="StrObj8SubList" localSheetId="8">#REF!</definedName>
    <definedName name="StrObj8SubList">#REF!</definedName>
    <definedName name="StrObj8SubOE" localSheetId="8">#REF!</definedName>
    <definedName name="StrObj8SubOE">#REF!</definedName>
    <definedName name="StrObj9MainOE" localSheetId="8">#REF!</definedName>
    <definedName name="StrObj9MainOE">#REF!</definedName>
    <definedName name="StrObj9SubList" localSheetId="8">#REF!</definedName>
    <definedName name="StrObj9SubList">#REF!</definedName>
    <definedName name="StrObj9SubOE" localSheetId="8">#REF!</definedName>
    <definedName name="StrObj9SubOE">#REF!</definedName>
    <definedName name="StrObjMaster" localSheetId="8">#REF!</definedName>
    <definedName name="StrObjMaster">#REF!</definedName>
    <definedName name="stsg" localSheetId="8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_table" localSheetId="8">#REF!</definedName>
    <definedName name="sub_table">#REF!</definedName>
    <definedName name="SubacctGrp" localSheetId="8">#REF!</definedName>
    <definedName name="SubacctGrp">#REF!</definedName>
    <definedName name="subtrans" localSheetId="8">#REF!,#REF!,#REF!,#REF!,#REF!</definedName>
    <definedName name="subtrans" localSheetId="6">#REF!,#REF!,#REF!,#REF!,#REF!</definedName>
    <definedName name="subtrans" localSheetId="1">#REF!,#REF!,#REF!,#REF!,#REF!</definedName>
    <definedName name="subtrans">#REF!,#REF!,#REF!,#REF!,#REF!</definedName>
    <definedName name="Summ" hidden="1">{#N/A,#N/A,FALSE,"Aging Summary";#N/A,#N/A,FALSE,"Ratio Analysis";#N/A,#N/A,FALSE,"Test 120 Day Accts";#N/A,#N/A,FALSE,"Tickmarks"}</definedName>
    <definedName name="SUMMARY" localSheetId="8">#REF!</definedName>
    <definedName name="Summary">#REF!</definedName>
    <definedName name="SUMMARY_IS" localSheetId="8">#REF!</definedName>
    <definedName name="SUMMARY_IS">#REF!</definedName>
    <definedName name="Summary2" hidden="1">{#N/A,#N/A,FALSE,"FACTSHEETS";#N/A,#N/A,FALSE,"pump";#N/A,#N/A,FALSE,"filter"}</definedName>
    <definedName name="sunirse" hidden="1">#REF!</definedName>
    <definedName name="SUPPLMT" localSheetId="8">#REF!</definedName>
    <definedName name="SUPPLMT">#REF!</definedName>
    <definedName name="Surtax" localSheetId="8">#REF!</definedName>
    <definedName name="Surtax">#REF!</definedName>
    <definedName name="sxh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ysPageAll" localSheetId="8">#REF!,#REF!,#REF!,#REF!,#REF!,#REF!</definedName>
    <definedName name="SysPageAll">#REF!,#REF!,#REF!,#REF!,#REF!,#REF!</definedName>
    <definedName name="SYSTEM" localSheetId="8">#REF!,#REF!,#REF!,#REF!,#REF!,#REF!,#REF!,#REF!</definedName>
    <definedName name="SYSTEM">#REF!,#REF!,#REF!,#REF!,#REF!,#REF!,#REF!,#REF!</definedName>
    <definedName name="T" localSheetId="8">#REF!</definedName>
    <definedName name="T">#REF!</definedName>
    <definedName name="ta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TableLarge" localSheetId="8">#REF!,#REF!,#REF!,#REF!</definedName>
    <definedName name="TableLarge">#REF!,#REF!,#REF!,#REF!</definedName>
    <definedName name="TableReportAll" localSheetId="8">#REF!,#REF!,#REF!</definedName>
    <definedName name="TableReportAll">#REF!,#REF!,#REF!</definedName>
    <definedName name="taft" hidden="1">{#N/A,#N/A,FALSE,"Op Exp By Cost Ctr";#N/A,#N/A,FALSE,"ASSUMPTIONS";#N/A,#N/A,FALSE,"P&amp;L";#N/A,#N/A,FALSE,"Graph";#N/A,#N/A,FALSE,"Op Exp Chart";#N/A,#N/A,FALSE,"Op Exp By Cost Ctr";#N/A,#N/A,FALSE,"FTE Graph"}</definedName>
    <definedName name="Tangibl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TaxPeriod" localSheetId="8">#REF!</definedName>
    <definedName name="TaxPeriod" localSheetId="6">#REF!</definedName>
    <definedName name="TaxPeriod" localSheetId="1">#REF!</definedName>
    <definedName name="TaxPeriod">#REF!</definedName>
    <definedName name="taxrate06" localSheetId="8">#REF!</definedName>
    <definedName name="taxrate06">#REF!</definedName>
    <definedName name="taxrate08" localSheetId="8">#REF!</definedName>
    <definedName name="taxrate08">#REF!</definedName>
    <definedName name="taxrate09" localSheetId="8">#REF!</definedName>
    <definedName name="taxrate09">#REF!</definedName>
    <definedName name="taxrate10" localSheetId="8">#REF!</definedName>
    <definedName name="taxrate10">#REF!</definedName>
    <definedName name="TaxYear" localSheetId="8">#REF!</definedName>
    <definedName name="TaxYear">#REF!</definedName>
    <definedName name="tbl_ProdInfo" hidden="1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D_BRI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tele" localSheetId="8">#REF!</definedName>
    <definedName name="tele">#REF!</definedName>
    <definedName name="TELECAPBUD" localSheetId="8">#REF!</definedName>
    <definedName name="TELECAPBUD">#REF!</definedName>
    <definedName name="temp" localSheetId="8">#REF!</definedName>
    <definedName name="temp">#REF!</definedName>
    <definedName name="TEMPA" localSheetId="8">#REF!</definedName>
    <definedName name="TEMPA">#REF!</definedName>
    <definedName name="terr_name" localSheetId="8">#REF!</definedName>
    <definedName name="terr_name">#REF!</definedName>
    <definedName name="Test" localSheetId="8">OFFSET(INDEX(#REF!,#REF!),0,0,#REF!)</definedName>
    <definedName name="Test" localSheetId="6">OFFSET(INDEX(#REF!,#REF!),0,0,#REF!)</definedName>
    <definedName name="Test" localSheetId="1">OFFSET(INDEX(#REF!,#REF!),0,0,#REF!)</definedName>
    <definedName name="Test">OFFSET(INDEX(#REF!,#REF!),0,0,#REF!)</definedName>
    <definedName name="test1" hidden="1">{"Page 1",#N/A,FALSE,"Sheet1";"Page 2",#N/A,FALSE,"Sheet1"}</definedName>
    <definedName name="test2" hidden="1">{"Page 1",#N/A,FALSE,"Sheet1";"Page 2",#N/A,FALSE,"Sheet1"}</definedName>
    <definedName name="test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testpage" hidden="1">{"Page 1",#N/A,FALSE,"Sheet1";"Page 2",#N/A,FALSE,"Sheet1"}</definedName>
    <definedName name="TestYear" localSheetId="8">#REF!</definedName>
    <definedName name="TestYear">#REF!</definedName>
    <definedName name="TextRefCopyRangeCount" hidden="1">22</definedName>
    <definedName name="thou" localSheetId="8">#REF!</definedName>
    <definedName name="thou">#REF!</definedName>
    <definedName name="three" hidden="1">#REF!,#REF!,#REF!,#REF!,#REF!,#REF!,#REF!,#REF!,#REF!,#REF!,#REF!,#REF!,#REF!</definedName>
    <definedName name="TITLE" localSheetId="6">"APPROPRIATION DETAIL  for  DEC 2014  * ALL APPROPRIATIONS        GAAP"</definedName>
    <definedName name="TITLE" localSheetId="1">"APPROPRIATION DETAIL  for  DEC 2014  * ALL APPROPRIATIONS        GAAP"</definedName>
    <definedName name="TITLE">"GAAP   CP batches from DEC 2014 to DEC 2014"</definedName>
    <definedName name="Title1" localSheetId="8">#REF!</definedName>
    <definedName name="Title1">#REF!</definedName>
    <definedName name="Title2" localSheetId="8">#REF!</definedName>
    <definedName name="Title2">#REF!</definedName>
    <definedName name="Title3" localSheetId="8">#REF!</definedName>
    <definedName name="Title3">#REF!</definedName>
    <definedName name="tm1\\_0_H">"{ ""server"" : ""http://cognos.alectra.com:9510"", ""cube"" : ""{ \""server\"" : \""Alectra\"", \""cube\"" : \""Financial Reporting - Consolidation\""}""}"</definedName>
    <definedName name="TM1REBUILDOPTION">1</definedName>
    <definedName name="TorF" localSheetId="8">#REF!</definedName>
    <definedName name="TorF">#REF!</definedName>
    <definedName name="total" localSheetId="8">#REF!,#REF!,#REF!,#REF!,#REF!,#REF!,#REF!,#REF!</definedName>
    <definedName name="total">#REF!,#REF!,#REF!,#REF!,#REF!,#REF!,#REF!,#REF!</definedName>
    <definedName name="total_dept" localSheetId="8">#REF!</definedName>
    <definedName name="total_dept">#REF!</definedName>
    <definedName name="Total_Email_Users_to_Migrate" localSheetId="8">#REF!</definedName>
    <definedName name="Total_Email_Users_to_Migrate">#REF!</definedName>
    <definedName name="total_manpower" localSheetId="8">#REF!</definedName>
    <definedName name="total_manpower">#REF!</definedName>
    <definedName name="total_material" localSheetId="8">#REF!</definedName>
    <definedName name="total_material">#REF!</definedName>
    <definedName name="total_other" localSheetId="8">#REF!</definedName>
    <definedName name="total_other">#REF!</definedName>
    <definedName name="total_transportation" localSheetId="8">#REF!</definedName>
    <definedName name="total_transportation">#REF!</definedName>
    <definedName name="TotalAM" localSheetId="8">OFFSET(INDEX(#REF!,#REF!),0,0,#REF!)</definedName>
    <definedName name="TotalAM" localSheetId="6">OFFSET(INDEX(#REF!,#REF!),0,0,#REF!)</definedName>
    <definedName name="TotalAM" localSheetId="1">OFFSET(INDEX(#REF!,#REF!),0,0,#REF!)</definedName>
    <definedName name="TotalAM">OFFSET(INDEX(#REF!,#REF!),0,0,#REF!)</definedName>
    <definedName name="TotalCORP" localSheetId="8">OFFSET(INDEX(#REF!,#REF!),0,0,#REF!)</definedName>
    <definedName name="TotalCORP" localSheetId="6">OFFSET(INDEX(#REF!,#REF!),0,0,#REF!)</definedName>
    <definedName name="TotalCORP" localSheetId="1">OFFSET(INDEX(#REF!,#REF!),0,0,#REF!)</definedName>
    <definedName name="TotalCORP">OFFSET(INDEX(#REF!,#REF!),0,0,#REF!)</definedName>
    <definedName name="TotalCS" localSheetId="8">OFFSET(INDEX(#REF!,#REF!),0,0,#REF!)</definedName>
    <definedName name="TotalCS" localSheetId="6">OFFSET(INDEX(#REF!,#REF!),0,0,#REF!)</definedName>
    <definedName name="TotalCS" localSheetId="1">OFFSET(INDEX(#REF!,#REF!),0,0,#REF!)</definedName>
    <definedName name="TotalCS">OFFSET(INDEX(#REF!,#REF!),0,0,#REF!)</definedName>
    <definedName name="TotalFIN" localSheetId="8">OFFSET(INDEX(#REF!,#REF!),0,0,#REF!)</definedName>
    <definedName name="TotalFIN" localSheetId="6">OFFSET(INDEX(#REF!,#REF!),0,0,#REF!)</definedName>
    <definedName name="TotalFIN" localSheetId="1">OFFSET(INDEX(#REF!,#REF!),0,0,#REF!)</definedName>
    <definedName name="TotalFIN">OFFSET(INDEX(#REF!,#REF!),0,0,#REF!)</definedName>
    <definedName name="TotalLYYTD" localSheetId="8">OFFSET(#REF!,0,0,#REF!)</definedName>
    <definedName name="TotalLYYTD" localSheetId="6">OFFSET(#REF!,0,0,#REF!)</definedName>
    <definedName name="TotalLYYTD" localSheetId="1">OFFSET(#REF!,0,0,#REF!)</definedName>
    <definedName name="TotalLYYTD">OFFSET(#REF!,0,0,#REF!)</definedName>
    <definedName name="Totals1" localSheetId="8">#REF!</definedName>
    <definedName name="Totals1">#REF!</definedName>
    <definedName name="Totals2" localSheetId="8">#REF!</definedName>
    <definedName name="Totals2">#REF!</definedName>
    <definedName name="Totals3" localSheetId="8">#REF!</definedName>
    <definedName name="Totals3">#REF!</definedName>
    <definedName name="Totals4" localSheetId="8">#REF!</definedName>
    <definedName name="Totals4">#REF!</definedName>
    <definedName name="Totals5" localSheetId="8">#REF!</definedName>
    <definedName name="Totals5">#REF!</definedName>
    <definedName name="Totals6" localSheetId="8">#REF!</definedName>
    <definedName name="Totals6">#REF!</definedName>
    <definedName name="Totals7" localSheetId="8">#REF!</definedName>
    <definedName name="Totals7">#REF!</definedName>
    <definedName name="TotalVAR" localSheetId="8">OFFSET(INDEX(#REF!,#REF!),0,0,#REF!)</definedName>
    <definedName name="TotalVAR" localSheetId="6">OFFSET(INDEX(#REF!,#REF!),0,0,#REF!)</definedName>
    <definedName name="TotalVAR" localSheetId="1">OFFSET(INDEX(#REF!,#REF!),0,0,#REF!)</definedName>
    <definedName name="TotalVAR">OFFSET(INDEX(#REF!,#REF!),0,0,#REF!)</definedName>
    <definedName name="TotalYTD" localSheetId="8">OFFSET(#REF!,0,0,#REF!)</definedName>
    <definedName name="TotalYTD" localSheetId="6">OFFSET(#REF!,0,0,#REF!)</definedName>
    <definedName name="TotalYTD" localSheetId="1">OFFSET(#REF!,0,0,#REF!)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 localSheetId="8">#REF!</definedName>
    <definedName name="TR">#REF!</definedName>
    <definedName name="Trade_Month" localSheetId="8">#REF!</definedName>
    <definedName name="Trade_Month">#REF!</definedName>
    <definedName name="TRANBUD" localSheetId="8">#REF!</definedName>
    <definedName name="TRANBUD">#REF!</definedName>
    <definedName name="TRANEND" localSheetId="8">#REF!</definedName>
    <definedName name="TRANEND">#REF!</definedName>
    <definedName name="transportation_costs" localSheetId="8">#REF!</definedName>
    <definedName name="transportation_costs">#REF!</definedName>
    <definedName name="TRANSTART" localSheetId="8">#REF!</definedName>
    <definedName name="TRANSTART">#REF!</definedName>
    <definedName name="Trend" localSheetId="8">#REF!</definedName>
    <definedName name="Trend">#REF!</definedName>
    <definedName name="TREND_FACTORS" localSheetId="8">#REF!</definedName>
    <definedName name="TREND_FACTORS">#REF!</definedName>
    <definedName name="Trend_Index" localSheetId="8">#REF!</definedName>
    <definedName name="Trend_Index">#REF!</definedName>
    <definedName name="tretert" hidden="1">#REF!</definedName>
    <definedName name="trn_beg_bud" localSheetId="8">#REF!</definedName>
    <definedName name="trn_beg_bud">#REF!</definedName>
    <definedName name="trn_end_bud" localSheetId="8">#REF!</definedName>
    <definedName name="trn_end_bud">#REF!</definedName>
    <definedName name="trn12ACT" localSheetId="8">#REF!</definedName>
    <definedName name="trn12ACT">#REF!</definedName>
    <definedName name="trnCYACT" localSheetId="8">#REF!</definedName>
    <definedName name="trnCYACT">#REF!</definedName>
    <definedName name="trnCYBUD" localSheetId="8">#REF!</definedName>
    <definedName name="trnCYBUD">#REF!</definedName>
    <definedName name="trnCYF" localSheetId="8">#REF!</definedName>
    <definedName name="trnCYF">#REF!</definedName>
    <definedName name="trnNYbud" localSheetId="8">#REF!</definedName>
    <definedName name="trnNYbud">#REF!</definedName>
    <definedName name="trnPYACT" localSheetId="8">#REF!</definedName>
    <definedName name="trnPYACT">#REF!</definedName>
    <definedName name="TRNSOHCAPBUD" localSheetId="8">#REF!</definedName>
    <definedName name="TRNSOHCAPBUD">#REF!</definedName>
    <definedName name="TRNSSTNCAPBUD" localSheetId="8">#REF!</definedName>
    <definedName name="TRNSSTNCAPBUD">#REF!</definedName>
    <definedName name="TRNSUGCAPBUD" localSheetId="8">#REF!</definedName>
    <definedName name="TRNSUGCAPBUD">#REF!</definedName>
    <definedName name="trsht" hidden="1">{#N/A,#N/A,FALSE,"FBS-ASSETS";#N/A,#N/A,FALSE,"FBS-LIAB&amp;SE";#N/A,#N/A,FALSE,"FIS-QTR";#N/A,#N/A,FALSE,"FIS-YTD";#N/A,#N/A,FALSE,"FCF-QTR";#N/A,#N/A,FALSE,"FCF-YTD";#N/A,#N/A,FALSE,"FSE-QTR";#N/A,#N/A,FALSE,"FSE-YTD"}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 hidden="1">{#N/A,#N/A,FALSE,"F98 Q2";#N/A,#N/A,FALSE,"Worksheet";#N/A,#N/A,FALSE,"Reconciliation";#N/A,#N/A,FALSE,"Minority Interest"}</definedName>
    <definedName name="tutu" hidden="1">#REF!</definedName>
    <definedName name="TWENTY_FIVE_YEAR_CLUB" localSheetId="8">#REF!</definedName>
    <definedName name="TWENTY_FIVE_YEAR_CLUB">#REF!</definedName>
    <definedName name="TXLDCLoad" localSheetId="8">#REF!</definedName>
    <definedName name="TXLDCLoad">#REF!</definedName>
    <definedName name="TXLDCRate" localSheetId="8">#REF!</definedName>
    <definedName name="TXLDCRate">#REF!</definedName>
    <definedName name="tyui" hidden="1">{"valuation",#N/A,FALSE,"TXTCOMPS"}</definedName>
    <definedName name="u" localSheetId="8" hidden="1">{#N/A,#N/A,FALSE,"Aging Summary";#N/A,#N/A,FALSE,"Ratio Analysis";#N/A,#N/A,FALSE,"Test 120 Day Accts";#N/A,#N/A,FALSE,"Tickmarks"}</definedName>
    <definedName name="u" localSheetId="6" hidden="1">{#N/A,#N/A,FALSE,"Aging Summary";#N/A,#N/A,FALSE,"Ratio Analysis";#N/A,#N/A,FALSE,"Test 120 Day Accts";#N/A,#N/A,FALSE,"Tickmarks"}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GLINCAPBUD" localSheetId="8">#REF!</definedName>
    <definedName name="UGLINCAPBUD">#REF!</definedName>
    <definedName name="UnbilledClass">#REF!</definedName>
    <definedName name="unbuntrans" localSheetId="8">#REF!</definedName>
    <definedName name="unbuntrans">#REF!</definedName>
    <definedName name="UnionStaff" localSheetId="8">#REF!</definedName>
    <definedName name="UnionStaff">#REF!</definedName>
    <definedName name="UnionTitles" localSheetId="8">#REF!</definedName>
    <definedName name="UnionTitles">#REF!</definedName>
    <definedName name="Units" localSheetId="8">#REF!</definedName>
    <definedName name="Units">#REF!</definedName>
    <definedName name="Update_Date" localSheetId="8">#REF!</definedName>
    <definedName name="Update_Date">#REF!</definedName>
    <definedName name="USD" localSheetId="8">#REF!</definedName>
    <definedName name="USD">#REF!</definedName>
    <definedName name="USDAT">"GRWO19B_1"</definedName>
    <definedName name="UsefulLife" localSheetId="8">#REF!</definedName>
    <definedName name="UsefulLife">#REF!</definedName>
    <definedName name="USNAM">"SPRESSEAUL"</definedName>
    <definedName name="USOA" localSheetId="8">#REF!</definedName>
    <definedName name="USOA">#REF!</definedName>
    <definedName name="USoATB" localSheetId="8">#REF!</definedName>
    <definedName name="USoATB">#REF!</definedName>
    <definedName name="usofa" localSheetId="8">#REF!</definedName>
    <definedName name="usofa">#REF!</definedName>
    <definedName name="Utility" localSheetId="8">#REF!</definedName>
    <definedName name="Utility">#REF!</definedName>
    <definedName name="UtilityInfo" localSheetId="8">#REF!</definedName>
    <definedName name="UtilityInfo">#REF!</definedName>
    <definedName name="Utilization" localSheetId="8">#REF!</definedName>
    <definedName name="Utilization">#REF!</definedName>
    <definedName name="utitliy1" localSheetId="8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 localSheetId="8">#REF!</definedName>
    <definedName name="uv">#REF!</definedName>
    <definedName name="v" localSheetId="8">#REF!</definedName>
    <definedName name="v">#REF!</definedName>
    <definedName name="va" hidden="1">{"valuation",#N/A,FALSE,"TXTCOMPS"}</definedName>
    <definedName name="Valuation_Date" localSheetId="8">#REF!</definedName>
    <definedName name="Valuation_Date">#REF!</definedName>
    <definedName name="ValueAchievedYr1" localSheetId="8">#REF!</definedName>
    <definedName name="ValueAchievedYr1">#REF!</definedName>
    <definedName name="ValueAchievedYr10" localSheetId="8">#REF!</definedName>
    <definedName name="ValueAchievedYr10">#REF!</definedName>
    <definedName name="ValueAchievedYr2" localSheetId="8">#REF!</definedName>
    <definedName name="ValueAchievedYr2">#REF!</definedName>
    <definedName name="ValueAchievedYr3" localSheetId="8">#REF!</definedName>
    <definedName name="ValueAchievedYr3">#REF!</definedName>
    <definedName name="ValueAchievedYr4" localSheetId="8">#REF!</definedName>
    <definedName name="ValueAchievedYr4">#REF!</definedName>
    <definedName name="ValueAchievedYr5" localSheetId="8">#REF!</definedName>
    <definedName name="ValueAchievedYr5">#REF!</definedName>
    <definedName name="ValueAchievedYr6" localSheetId="8">#REF!</definedName>
    <definedName name="ValueAchievedYr6">#REF!</definedName>
    <definedName name="ValueAchievedYr7" localSheetId="8">#REF!</definedName>
    <definedName name="ValueAchievedYr7">#REF!</definedName>
    <definedName name="ValueAchievedYr8" localSheetId="8">#REF!</definedName>
    <definedName name="ValueAchievedYr8">#REF!</definedName>
    <definedName name="ValueAchievedYr9" localSheetId="8">#REF!</definedName>
    <definedName name="ValueAchievedYr9">#REF!</definedName>
    <definedName name="VarSum" localSheetId="8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 localSheetId="8">#REF!</definedName>
    <definedName name="VEHCAPBUD">#REF!</definedName>
    <definedName name="vehicle" localSheetId="8">#REF!</definedName>
    <definedName name="vehicle">#REF!</definedName>
    <definedName name="vehiclelookup" localSheetId="8">#REF!</definedName>
    <definedName name="vehiclelookup">#REF!</definedName>
    <definedName name="VEHLEASCAPBUD" localSheetId="8">#REF!</definedName>
    <definedName name="VEHLEASCAPBUD">#REF!</definedName>
    <definedName name="VOLVERC" localSheetId="8">#REF!</definedName>
    <definedName name="VOLVERC" localSheetId="3">#REF!</definedName>
    <definedName name="VOLVERC">#REF!</definedName>
    <definedName name="VTM_154" localSheetId="8" hidden="1">#REF!</definedName>
    <definedName name="VTM_154" localSheetId="1" hidden="1">#REF!</definedName>
    <definedName name="VTM_154" hidden="1">#REF!</definedName>
    <definedName name="VV" localSheetId="8" hidden="1">{#N/A,#N/A,FALSE,"Aging Summary";#N/A,#N/A,FALSE,"Ratio Analysis";#N/A,#N/A,FALSE,"Test 120 Day Accts";#N/A,#N/A,FALSE,"Tickmarks"}</definedName>
    <definedName name="VV" localSheetId="6" hidden="1">{#N/A,#N/A,FALSE,"Aging Summary";#N/A,#N/A,FALSE,"Ratio Analysis";#N/A,#N/A,FALSE,"Test 120 Day Accts";#N/A,#N/A,FALSE,"Tickmarks"}</definedName>
    <definedName name="VV" localSheetId="1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vvvvvvvvvvv" hidden="1">{#N/A,#N/A,FALSE,"CONENTRY"}</definedName>
    <definedName name="vvvvvvvvvvvvvvvvv" hidden="1">{#N/A,#N/A,FALSE,"MKT.COMPS";#N/A,#N/A,FALSE,"DCF - LBO"}</definedName>
    <definedName name="w" hidden="1">{"valuation",#N/A,FALSE,"TXTCOMPS"}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GBENF" localSheetId="8">#REF!</definedName>
    <definedName name="WAGBENF">#REF!</definedName>
    <definedName name="wagdob" localSheetId="8">#REF!</definedName>
    <definedName name="wagdob">#REF!</definedName>
    <definedName name="wagdobf" localSheetId="8">#REF!</definedName>
    <definedName name="wagdobf">#REF!</definedName>
    <definedName name="Wage_Inflation_Rate" localSheetId="8">#REF!</definedName>
    <definedName name="Wage_Inflation_Rate">#REF!</definedName>
    <definedName name="wageinfl06" localSheetId="8">#REF!</definedName>
    <definedName name="wageinfl06">#REF!</definedName>
    <definedName name="wageinfl08" localSheetId="8">#REF!</definedName>
    <definedName name="wageinfl08">#REF!</definedName>
    <definedName name="wageinfl09" localSheetId="8">#REF!</definedName>
    <definedName name="wageinfl09">#REF!</definedName>
    <definedName name="wageinfl10" localSheetId="8">#REF!</definedName>
    <definedName name="wageinfl10">#REF!</definedName>
    <definedName name="wageinfla09" localSheetId="8">#REF!</definedName>
    <definedName name="wageinfla09">#REF!</definedName>
    <definedName name="wageinfla10" localSheetId="8">#REF!</definedName>
    <definedName name="wageinfla10">#REF!</definedName>
    <definedName name="wagreg" localSheetId="8">#REF!</definedName>
    <definedName name="wagreg">#REF!</definedName>
    <definedName name="wagregf" localSheetId="8">#REF!</definedName>
    <definedName name="wagregf">#REF!</definedName>
    <definedName name="waresd" localSheetId="8" hidden="1">{#N/A,#N/A,FALSE,"Aging Summary";#N/A,#N/A,FALSE,"Ratio Analysis";#N/A,#N/A,FALSE,"Test 120 Day Accts";#N/A,#N/A,FALSE,"Tickmarks"}</definedName>
    <definedName name="waresd" localSheetId="6" hidden="1">{#N/A,#N/A,FALSE,"Aging Summary";#N/A,#N/A,FALSE,"Ratio Analysis";#N/A,#N/A,FALSE,"Test 120 Day Accts";#N/A,#N/A,FALSE,"Tickmarks"}</definedName>
    <definedName name="waresd" localSheetId="1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com" hidden="1">{"IS",#N/A,FALSE,"IS";"RPTIS",#N/A,FALSE,"RPTIS";"STATS",#N/A,FALSE,"STATS";"BS",#N/A,FALSE,"BS"}</definedName>
    <definedName name="wemployee" localSheetId="8">#REF!</definedName>
    <definedName name="wemployee">#REF!</definedName>
    <definedName name="wfweaf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todo" hidden="1">{#N/A,#N/A,FALSE,"Inc Stmt "}</definedName>
    <definedName name="WHEATCAPBUD" localSheetId="8">#REF!</definedName>
    <definedName name="WHEATCAPBUD">#REF!</definedName>
    <definedName name="who" hidden="1">{"REV 1 YR LIT",#N/A,FALSE,"Rev 1 yr";"REV 1 YR COMM SERV",#N/A,FALSE,"Rev 1 yr";"REV 1 YR HC",#N/A,FALSE,"Rev 1 yr";"REV 1 YR INVEST SERV",#N/A,FALSE,"Rev 1 yr"}</definedName>
    <definedName name="WIP_ACCRUAL" localSheetId="8">#REF!</definedName>
    <definedName name="WIP_ACCRUAL">#REF!</definedName>
    <definedName name="wlkednjfc" localSheetId="8" hidden="1">{#N/A,#N/A,FALSE,"Aging Summary";#N/A,#N/A,FALSE,"Ratio Analysis";#N/A,#N/A,FALSE,"Test 120 Day Accts";#N/A,#N/A,FALSE,"Tickmarks"}</definedName>
    <definedName name="wlkednjfc" localSheetId="6" hidden="1">{#N/A,#N/A,FALSE,"Aging Summary";#N/A,#N/A,FALSE,"Ratio Analysis";#N/A,#N/A,FALSE,"Test 120 Day Accts";#N/A,#N/A,FALSE,"Tickmarks"}</definedName>
    <definedName name="wlkednjfc" localSheetId="1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8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 localSheetId="8">#REF!</definedName>
    <definedName name="workemployee">#REF!</definedName>
    <definedName name="Working_Version">"Retrieve_1"</definedName>
    <definedName name="workname" localSheetId="8">#REF!</definedName>
    <definedName name="workname">#REF!</definedName>
    <definedName name="woysum" localSheetId="8">#REF!</definedName>
    <definedName name="woysum">#REF!</definedName>
    <definedName name="wrm.analysis2." hidden="1">{#N/A,#N/A,FALSE,"Cashflow Forecast";#N/A,#N/A,FALSE,"Profit and Loss";#N/A,#N/A,FALSE,"Balance Sheets"}</definedName>
    <definedName name="wrn.101." hidden="1">{"101",#N/A,FALSE,"101"}</definedName>
    <definedName name="wrn.1996._.PROPERTY._.AND._.BUSINESS._.INTERRUPTION._.VALUES." localSheetId="8" hidden="1">{#N/A,#N/A,TRUE,"96PROP"}</definedName>
    <definedName name="wrn.1996._.PROPERTY._.AND._.BUSINESS._.INTERRUPTION._.VALUES." localSheetId="6" hidden="1">{#N/A,#N/A,TRUE,"96PROP"}</definedName>
    <definedName name="wrn.1996._.PROPERTY._.AND._.BUSINESS._.INTERRUPTION._.VALUES." localSheetId="1" hidden="1">{#N/A,#N/A,TRUE,"96PROP"}</definedName>
    <definedName name="wrn.1996._.PROPERTY._.AND._.BUSINESS._.INTERRUPTION._.VALUES." hidden="1">{#N/A,#N/A,TRUE,"96PROP"}</definedName>
    <definedName name="wrn.2001._.plan." hidden="1">{#N/A,#N/A,FALSE,"Op Exp By Cost Ctr";#N/A,#N/A,FALSE,"ASSUMPTIONS";#N/A,#N/A,FALSE,"P&amp;L";#N/A,#N/A,FALSE,"Graph";#N/A,#N/A,FALSE,"Op Exp Chart";#N/A,#N/A,FALSE,"Op Exp By Cost Ctr";#N/A,#N/A,FALSE,"FTE Graph"}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qState.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_2b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State.a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hidden="1">{#N/A,#N/A,FALSE,"Acq-Val";#N/A,#N/A,FALSE,"Acq-Mult Val"}</definedName>
    <definedName name="wrn.AcqVal._2" hidden="1">{#N/A,#N/A,FALSE,"Acq-Val";#N/A,#N/A,FALSE,"Acq-Mult Val"}</definedName>
    <definedName name="wrn.AcqVal._22" hidden="1">{#N/A,#N/A,FALSE,"Acq-Val";#N/A,#N/A,FALSE,"Acq-Mult Val"}</definedName>
    <definedName name="wrn.AcqVal.2" hidden="1">{#N/A,#N/A,FALSE,"Acq-Val";#N/A,#N/A,FALSE,"Acq-Mult Val"}</definedName>
    <definedName name="wrn.Actives." hidden="1">{"Bay Actives",#N/A,TRUE,"Actives Budget";"Simpsons Actives",#N/A,TRUE,"Actives Budget";"Bay Simpsons Actives",#N/A,TRUE,"Actives Budget";"Zellers Actives",#N/A,TRUE,"Actives Budget";"Total Actives",#N/A,TRUE,"Actives Budget"}</definedName>
    <definedName name="wrn.Additonal." hidden="1">{"Revolver",#N/A,FALSE,"Revolver";"Incentives",#N/A,FALSE,"Model"}</definedName>
    <definedName name="wrn.AFE._.REGISTER." localSheetId="8" hidden="1">{#N/A,#N/A,FALSE,"CLAIMS";#N/A,#N/A,FALSE,"EXPENSE";#N/A,#N/A,FALSE,"CAPITAL"}</definedName>
    <definedName name="wrn.AFE._.REGISTER." localSheetId="6" hidden="1">{#N/A,#N/A,FALSE,"CLAIMS";#N/A,#N/A,FALSE,"EXPENSE";#N/A,#N/A,FALSE,"CAPITAL"}</definedName>
    <definedName name="wrn.AFE._.REGISTER." localSheetId="1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e._.and._.Trend._.Analysis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{"comps",#N/A,FALSE,"TXTCOMPS";"segment_EPS",#N/A,FALSE,"TXTCOMPS";"valuation",#N/A,FALSE,"TXTCOMPS"}</definedName>
    <definedName name="wrn.All._.3._.Pages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All._.Exhibits." localSheetId="8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6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1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hidden="1">{#N/A,#N/A,FALSE,"Push down";#N/A,#N/A,FALSE,"Eliminations";#N/A,#N/A,FALSE,"Inc Stmt 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TATEMENTS." localSheetId="8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6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1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alysis1." hidden="1">{#N/A,#N/A,FALSE,"Cashflow Forecast";#N/A,#N/A,FALSE,"Profit and Loss";#N/A,#N/A,FALSE,"Balance Sheets"}</definedName>
    <definedName name="wrn.APCT." localSheetId="8" hidden="1">{"Page1",#N/A,FALSE,"APCT";"Page2",#N/A,FALSE,"APCT"}</definedName>
    <definedName name="wrn.APCT." localSheetId="6" hidden="1">{"Page1",#N/A,FALSE,"APCT";"Page2",#N/A,FALSE,"APCT"}</definedName>
    <definedName name="wrn.APCT." localSheetId="1" hidden="1">{"Page1",#N/A,FALSE,"APCT";"Page2",#N/A,FALSE,"APCT"}</definedName>
    <definedName name="wrn.APCT." hidden="1">{"Page1",#N/A,FALSE,"APCT";"Page2",#N/A,FALSE,"APCT"}</definedName>
    <definedName name="wrn.APL." localSheetId="8" hidden="1">{"Page1",#N/A,FALSE,"APL";"Page2",#N/A,FALSE,"APL"}</definedName>
    <definedName name="wrn.APL." localSheetId="6" hidden="1">{"Page1",#N/A,FALSE,"APL";"Page2",#N/A,FALSE,"APL"}</definedName>
    <definedName name="wrn.APL." localSheetId="1" hidden="1">{"Page1",#N/A,FALSE,"APL";"Page2",#N/A,FALSE,"APL"}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8" hidden="1">{"assumptions1",#N/A,FALSE,"Valuation Analysis";"assumptions2",#N/A,FALSE,"Valuation Analysis"}</definedName>
    <definedName name="wrn.assumptions." localSheetId="6" hidden="1">{"assumptions1",#N/A,FALSE,"Valuation Analysis";"assumptions2",#N/A,FALSE,"Valuation Analysis"}</definedName>
    <definedName name="wrn.assumptions." localSheetId="1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AUS_CLOSE." hidden="1">{#N/A,#N/A,FALSE,"MGMT_P&amp;L";#N/A,#N/A,FALSE,"MGMT_COGS";#N/A,#N/A,FALSE,"EXP_RPT"}</definedName>
    <definedName name="wrn.Auto._.Comp." hidden="1">{#N/A,#N/A,FALSE,"Sheet1"}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" hidden="1">{"balance table",#N/A,FALSE,"PBSUDE"}</definedName>
    <definedName name="wrn.balance._.sheet." localSheetId="8" hidden="1">{"bs",#N/A,FALSE,"SCF"}</definedName>
    <definedName name="wrn.balance._.sheet." localSheetId="6" hidden="1">{"bs",#N/A,FALSE,"SCF"}</definedName>
    <definedName name="wrn.balance._.sheet." localSheetId="1" hidden="1">{"bs",#N/A,FALSE,"SCF"}</definedName>
    <definedName name="wrn.balance._.sheet." hidden="1">{"bs",#N/A,FALSE,"SCF"}</definedName>
    <definedName name="wrn.balsheet." hidden="1">{"balsheet",#N/A,FALSE,"A"}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Report." localSheetId="8" hidden="1">{#N/A,#N/A,FALSE,"New Depr Sch-150% DB";#N/A,#N/A,FALSE,"Cash Flows RLP";#N/A,#N/A,FALSE,"IRR";#N/A,#N/A,FALSE,"Proforma IS";#N/A,#N/A,FALSE,"Assumptions"}</definedName>
    <definedName name="wrn.Basic._.Report." localSheetId="6" hidden="1">{#N/A,#N/A,FALSE,"New Depr Sch-150% DB";#N/A,#N/A,FALSE,"Cash Flows RLP";#N/A,#N/A,FALSE,"IRR";#N/A,#N/A,FALSE,"Proforma IS";#N/A,#N/A,FALSE,"Assumptions"}</definedName>
    <definedName name="wrn.Basic._.Report." localSheetId="1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._.Report._2" hidden="1">{#N/A,#N/A,FALSE,"New Depr Sch-150% DB";#N/A,#N/A,FALSE,"Cash Flows RLP";#N/A,#N/A,FALSE,"IRR";#N/A,#N/A,FALSE,"Proforma IS";#N/A,#N/A,FALSE,"Assumptions"}</definedName>
    <definedName name="wrn.basics." hidden="1">{#N/A,#N/A,FALSE,"TSUM";#N/A,#N/A,FALSE,"shares";#N/A,#N/A,FALSE,"earnout";#N/A,#N/A,FALSE,"Heaty";#N/A,#N/A,FALSE,"self-tend";#N/A,#N/A,FALSE,"self-sum"}</definedName>
    <definedName name="wrn.BAY." hidden="1">{"baypage1",#N/A,FALSE,"1995";"baypage2",#N/A,FALSE,"1995";"baypage3",#N/A,FALSE,"1995"}</definedName>
    <definedName name="wrn.BEDFORD._.BUDGET._.REVIEW." hidden="1">{"BUDGET REVIEW",#N/A,FALSE,"BED. ADMINISTRATION";"BUDGET REVIEW",#N/A,FALSE,"BED PIPE";"BUDGET REVIEW",#N/A,FALSE,"BED - PRECAST"}</definedName>
    <definedName name="wrn.BEL." hidden="1">{"IS",#N/A,FALSE,"IS";"RPTIS",#N/A,FALSE,"RPTIS";"STATS",#N/A,FALSE,"STATS";"CELL",#N/A,FALSE,"CELL";"BS",#N/A,FALSE,"BS"}</definedName>
    <definedName name="wrn.Bluebook." hidden="1">{#N/A,#N/A,FALSE,"P&amp;L";#N/A,#N/A,FALSE,"Graph";#N/A,#N/A,FALSE,"Variance Commentary";#N/A,#N/A,FALSE,"FTE Graph"}</definedName>
    <definedName name="wrn.BostonMkt." hidden="1">{#N/A,#N/A,FALSE,"Summary";#N/A,#N/A,FALSE,"7oz";#N/A,#N/A,FALSE,"16oz"}</definedName>
    <definedName name="wrn.BOTTOM." localSheetId="8" hidden="1">{#N/A,#N/A,FALSE,"CASHFLOW WS"}</definedName>
    <definedName name="wrn.BOTTOM." localSheetId="6" hidden="1">{#N/A,#N/A,FALSE,"CASHFLOW WS"}</definedName>
    <definedName name="wrn.BOTTOM." localSheetId="1" hidden="1">{#N/A,#N/A,FALSE,"CASHFLOW WS"}</definedName>
    <definedName name="wrn.BOTTOM." hidden="1">{#N/A,#N/A,FALSE,"CASHFLOW WS"}</definedName>
    <definedName name="WRN.BOTTOM2." localSheetId="8" hidden="1">{#N/A,#N/A,FALSE,"CASHFLOW WS"}</definedName>
    <definedName name="WRN.BOTTOM2." localSheetId="6" hidden="1">{#N/A,#N/A,FALSE,"CASHFLOW WS"}</definedName>
    <definedName name="WRN.BOTTOM2." localSheetId="1" hidden="1">{#N/A,#N/A,FALSE,"CASHFLOW WS"}</definedName>
    <definedName name="WRN.BOTTOM2." hidden="1">{#N/A,#N/A,FALSE,"CASHFLOW WS"}</definedName>
    <definedName name="wrn.Budget._.Review." hidden="1">{"ADMIN",#N/A,FALSE,"Saint John Administration";"TRUCK",#N/A,FALSE,"Trucking";"ERECT",#N/A,FALSE,"Erection";"PIPE",#N/A,FALSE,"Pipe";"READY MIX",#N/A,FALSE,"Ready Mix";"PRECAST1",#N/A,FALSE,"S J PRECAST";"PRECAST2",#N/A,FALSE,"S J PRECAST"}</definedName>
    <definedName name="wrn.bullshit1." hidden="1">{#N/A,#N/A,FALSE,"Sheet1";#N/A,#N/A,FALSE,"Summary";#N/A,#N/A,FALSE,"proj1";#N/A,#N/A,FALSE,"proj2"}</definedName>
    <definedName name="wrn.Business._.Activities." hidden="1">{#N/A,#N/A,FALSE,"Trends";#N/A,#N/A,FALSE,"LnsCust";#N/A,#N/A,FALSE,"Collections";#N/A,#N/A,FALSE,"Summary";#N/A,#N/A,FALSE,"Actual-Input";#N/A,#N/A,FALSE,"Plan"}</definedName>
    <definedName name="wrn.Business._.units." hidden="1">{#N/A,#N/A,FALSE,"98-profile"}</definedName>
    <definedName name="wrn.CAG." hidden="1">{#N/A,#N/A,FALSE,"CAG"}</definedName>
    <definedName name="wrn.CASHFLOW._.WP." hidden="1">{#N/A,#N/A,FALSE,"CASHFLOW BS";#N/A,#N/A,FALSE,"CASHFLOW DETAIL"}</definedName>
    <definedName name="wrn.CentDist." hidden="1">{"CentDistFactors",#N/A,FALSE,"Central Expenses";"CentDist01",#N/A,FALSE,"Central Expenses";"CentDist02",#N/A,FALSE,"Central Expenses";"CentDist03",#N/A,FALSE,"Central Expenses";"CentDist04",#N/A,FALSE,"Central Expenses";"CentDist05",#N/A,FALSE,"Central Expenses"}</definedName>
    <definedName name="wrn.CfmsDist." hidden="1">{"CfmsDistFactors",#N/A,FALSE,"CFMS Expenses";"CfmsDist01",#N/A,FALSE,"CFMS Expenses";"CfmsDist02",#N/A,FALSE,"CFMS Expenses";"CfmsDist03",#N/A,FALSE,"CFMS Expenses";"CfmsDist04",#N/A,FALSE,"CFMS Expenses";"CfmsDist05",#N/A,FALSE,"CFMS Expenses";"CfmsDist06",#N/A,FALSE,"CFMS Expenses";"CfmsDist07",#N/A,FALSE,"CFMS Expenses";"CfmsDist08",#N/A,FALSE,"CFMS Expenses";"CfmsDist09",#N/A,FALSE,"CFMS Expenses";"CfmsDist10",#N/A,FALSE,"CFMS Expenses";"CfmsDist11",#N/A,FALSE,"CFMS Expenses";"CfmsDist12",#N/A,FALSE,"CFMS Expenses";"CfmsDist13",#N/A,FALSE,"CFMS Expenses";"CfmsDist14",#N/A,FALSE,"CFMS Expenses";"CfmsDist15",#N/A,FALSE,"CFMS Expenses";"CfmsDist16",#N/A,FALSE,"CFMS Expenses";"CfmsDist17",#N/A,FALSE,"CFMS Expenses";"CfmsDist18",#N/A,FALSE,"CFMS Expenses"}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localSheetId="8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6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compare." localSheetId="8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8" hidden="1">{"year1",#N/A,FALSE,"compare";"year2",#N/A,FALSE,"compare";"year3",#N/A,FALSE,"compare";"year4",#N/A,FALSE,"compare";"year5",#N/A,FALSE,"compare"}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8" hidden="1">{#N/A,#N/A,FALSE,"Assumptions";#N/A,#N/A,FALSE,"Proforma IS";#N/A,#N/A,FALSE,"Cash Flows RLP";#N/A,#N/A,FALSE,"IRR";#N/A,#N/A,FALSE,"New Depr Sch-150% DB";#N/A,#N/A,FALSE,"Comments"}</definedName>
    <definedName name="wrn.Complete._.Report." localSheetId="6" hidden="1">{#N/A,#N/A,FALSE,"Assumptions";#N/A,#N/A,FALSE,"Proforma IS";#N/A,#N/A,FALSE,"Cash Flows RLP";#N/A,#N/A,FALSE,"IRR";#N/A,#N/A,FALSE,"New Depr Sch-150% DB";#N/A,#N/A,FALSE,"Comments"}</definedName>
    <definedName name="wrn.Complete._.Report." localSheetId="1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mplete._.Report._2" hidden="1">{#N/A,#N/A,FALSE,"Assumptions";#N/A,#N/A,FALSE,"Proforma IS";#N/A,#N/A,FALSE,"Cash Flows RLP";#N/A,#N/A,FALSE,"IRR";#N/A,#N/A,FALSE,"New Depr Sch-150% DB";#N/A,#N/A,FALSE,"Comments"}</definedName>
    <definedName name="wrn.comps." hidden="1">{"comps",#N/A,FALSE,"TXTCOMPS"}</definedName>
    <definedName name="wrn.comps._.and._.DCF_LBO." hidden="1">{#N/A,#N/A,FALSE,"MKT.COMPS";#N/A,#N/A,FALSE,"DCF - LBO"}</definedName>
    <definedName name="wrn.Cons._.EBT." hidden="1">{"EBT 1 Yr Cons",#N/A,FALSE,"EBT 1 yr"}</definedName>
    <definedName name="wrn.Cons._.Rev._.1._.Yr." hidden="1">{"REV 1 Yr Cons",#N/A,FALSE,"Rev 1 yr"}</definedName>
    <definedName name="wrn.CONSENTRY." hidden="1">{#N/A,#N/A,FALSE,"CONENTRY"}</definedName>
    <definedName name="wrn.contribution." hidden="1">{#N/A,#N/A,FALSE,"Contribution Analysis"}</definedName>
    <definedName name="wrn.contributory._.asset._.charges." localSheetId="8" hidden="1">{"contributory1",#N/A,FALSE,"Contributory Assets Detail";"contributory2",#N/A,FALSE,"Contributory Assets Detail"}</definedName>
    <definedName name="wrn.contributory._.asset._.charges." localSheetId="6" hidden="1">{"contributory1",#N/A,FALSE,"Contributory Assets Detail";"contributory2",#N/A,FALSE,"Contributory Assets Detail"}</definedName>
    <definedName name="wrn.contributory._.asset._.charges." localSheetId="1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RE._.KINETICS." hidden="1">{"COREKINETICS",#N/A,FALSE,"CORE KINETICS"}</definedName>
    <definedName name="wrn.COSA._.FS._.국문." localSheetId="8" hidden="1">{#N/A,#N/A,FALSE,"BS";#N/A,#N/A,FALSE,"PL";#N/A,#N/A,FALSE,"처분";#N/A,#N/A,FALSE,"현금";#N/A,#N/A,FALSE,"매출";#N/A,#N/A,FALSE,"원가";#N/A,#N/A,FALSE,"경영"}</definedName>
    <definedName name="wrn.COSA._.FS._.국문." localSheetId="6" hidden="1">{#N/A,#N/A,FALSE,"BS";#N/A,#N/A,FALSE,"PL";#N/A,#N/A,FALSE,"처분";#N/A,#N/A,FALSE,"현금";#N/A,#N/A,FALSE,"매출";#N/A,#N/A,FALSE,"원가";#N/A,#N/A,FALSE,"경영"}</definedName>
    <definedName name="wrn.COSA._.FS._.국문." localSheetId="1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8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ossroads." hidden="1">{#N/A,#N/A,FALSE,"RENT ROLL";#N/A,#N/A,FALSE,"CAM";#N/A,#N/A,FALSE,"TAXES";#N/A,#N/A,FALSE,"INSURANCE";#N/A,#N/A,FALSE,"HVAC";#N/A,#N/A,FALSE,"MARKETING"}</definedName>
    <definedName name="wrn.csc." hidden="1">{"orixcsc",#N/A,FALSE,"ORIX CSC";"orixcsc2",#N/A,FALSE,"ORIX CSC"}</definedName>
    <definedName name="wrn.csc2." hidden="1">{#N/A,#N/A,FALSE,"ORIX CSC"}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8" hidden="1">{"datatable",#N/A,FALSE,"Cust.Adds_Volumes"}</definedName>
    <definedName name="wrn.custadds_volumes." localSheetId="6" hidden="1">{"datatable",#N/A,FALSE,"Cust.Adds_Volumes"}</definedName>
    <definedName name="wrn.custadds_volumes." localSheetId="1" hidden="1">{"datatable",#N/A,FALSE,"Cust.Adds_Volumes"}</definedName>
    <definedName name="wrn.custadds_volumes." hidden="1">{"datatable",#N/A,FALSE,"Cust.Adds_Volumes"}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preciation." hidden="1">{"GAAP Deprec",#N/A,TRUE,"Financials";"Tax Deprec",#N/A,TRUE,"Financials"}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_.income._.and._.expense." hidden="1">{#N/A,#N/A,TRUE,"Assumptions";#N/A,#N/A,TRUE,"Revenue &amp; Direct Expense";#N/A,#N/A,TRUE,"Indirect Expense"}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ocumentation." localSheetId="8" hidden="1">{"documentation1",#N/A,FALSE,"Documentation";"documentation2",#N/A,FALSE,"Documentation"}</definedName>
    <definedName name="wrn.documentation." localSheetId="6" hidden="1">{"documentation1",#N/A,FALSE,"Documentation";"documentation2",#N/A,FALSE,"Documentation"}</definedName>
    <definedName name="wrn.documentation." localSheetId="1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T._.1._.Yr._.by._.SBU." hidden="1">{"EBT 1 Yr Lit",#N/A,FALSE,"EBT 1 yr";"EBT 1 Yr CS",#N/A,FALSE,"EBT 1 yr";"EBT 1 YR HC",#N/A,FALSE,"EBT 1 yr";"EBT 1 YR IS",#N/A,FALSE,"EBT 1 yr"}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limination." hidden="1">{#N/A,#N/A,FALSE,"Eliminations"}</definedName>
    <definedName name="wrn.EntitiesWithReclasses." localSheetId="8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6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1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RYDET." hidden="1">{#N/A,#N/A,FALSE,"ENTRYDET"}</definedName>
    <definedName name="wrn.EPS." hidden="1">{#N/A,#N/A,FALSE,"EPS"}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ception._.Report." hidden="1">{#N/A,#N/A,FALSE,"Exception Report"}</definedName>
    <definedName name="wrn.Executive._.Summary._.Growth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Exhibit_draft_report." localSheetId="8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6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1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8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6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97._.QTR._.2._.Rate." hidden="1">{#N/A,#N/A,FALSE,"F98 Q2";#N/A,#N/A,FALSE,"Worksheet";#N/A,#N/A,FALSE,"Reconciliation";#N/A,#N/A,FALSE,"Minority Interest"}</definedName>
    <definedName name="wrn.FCB." hidden="1">{"FCB_ALL",#N/A,FALSE,"FCB"}</definedName>
    <definedName name="wrn.fcb2" hidden="1">{"FCB_ALL",#N/A,FALSE,"FCB"}</definedName>
    <definedName name="wrn.filecopy." localSheetId="8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6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Budget._.Report." hidden="1">{#N/A,#N/A,FALSE,"Pro Forma";"SJ Administration",#N/A,FALSE,"Saint John Administration";"SJ Trucking",#N/A,FALSE,"Trucking";"SJ Erection",#N/A,FALSE,"Erection";"SJ Pipe Material",#N/A,FALSE,"Pipe";"SJ Pipe Operational",#N/A,FALSE,"Pipe";"SJ Pipe Sales Forcast",#N/A,FALSE,"Pipe";"SJ Ready Mix",#N/A,FALSE,"Ready Mix";"SJ Precast Material",#N/A,FALSE,"S J PRECAST";"SJ Precast Operational",#N/A,FALSE,"S J PRECAST";"SJ Precast Sales Forcast",#N/A,FALSE,"S J PRECAST";"Bed Administration",#N/A,FALSE,"BED. ADMINISTRATION";"Bed Pipe Total",#N/A,FALSE,"BED PIPE";"Bed Pipe Sales Forcast",#N/A,FALSE,"BED PIPE";"Bed Precast Material",#N/A,FALSE,"BED - PRECAST";"Bed Precast Material",#N/A,FALSE,"BED - PRECAST";"Bed Precast Sales Forcast",#N/A,FALSE,"BED - PRECAST";"Capital Expenditures",#N/A,FALSE,"CAPITAL"}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LASH." hidden="1">{#N/A,#N/A,FALSE,"OutlK-QTD";#N/A,#N/A,FALSE,"BKLG";#N/A,#N/A,FALSE,"BKLG Link";#N/A,#N/A,FALSE,"OEMBILL";#N/A,#N/A,FALSE,"Pre_Book";#N/A,#N/A,FALSE,"Delinq_outQ3"}</definedName>
    <definedName name="wrn.FOOTNOTES." localSheetId="8" hidden="1">{"Footnotespg1",#N/A,FALSE,"Footnotes";"Footnotespg2",#N/A,FALSE,"Footnotes"}</definedName>
    <definedName name="wrn.FOOTNOTES." localSheetId="6" hidden="1">{"Footnotespg1",#N/A,FALSE,"Footnotes";"Footnotespg2",#N/A,FALSE,"Footnotes"}</definedName>
    <definedName name="wrn.FOOTNOTES." localSheetId="1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Y97SBP." hidden="1">{#N/A,#N/A,FALSE,"FY97";#N/A,#N/A,FALSE,"FY98";#N/A,#N/A,FALSE,"FY99";#N/A,#N/A,FALSE,"FY00";#N/A,#N/A,FALSE,"FY01"}</definedName>
    <definedName name="wrn.GARNISH." localSheetId="8" hidden="1">{#N/A,#N/A,FALSE,"HIBBARD";#N/A,#N/A,FALSE,"BEATON";#N/A,#N/A,FALSE,"CLARKSON";#N/A,#N/A,FALSE,"HARTMAN";#N/A,#N/A,FALSE,"SAMSON";#N/A,#N/A,FALSE,"VENSKAITIS";#N/A,#N/A,FALSE,"MCNEIL"}</definedName>
    <definedName name="wrn.GARNISH." localSheetId="6" hidden="1">{#N/A,#N/A,FALSE,"HIBBARD";#N/A,#N/A,FALSE,"BEATON";#N/A,#N/A,FALSE,"CLARKSON";#N/A,#N/A,FALSE,"HARTMAN";#N/A,#N/A,FALSE,"SAMSON";#N/A,#N/A,FALSE,"VENSKAITIS";#N/A,#N/A,FALSE,"MCNEIL"}</definedName>
    <definedName name="wrn.GARNISH." localSheetId="1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astos." hidden="1">{#N/A,#N/A,FALSE,"PERSONAL";#N/A,#N/A,FALSE,"explotación";#N/A,#N/A,FALSE,"generales"}</definedName>
    <definedName name="wrn.GGR._.Network._.Exhibit." localSheetId="8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hidden="1">{#N/A,#N/A,FALSE,"GIS"}</definedName>
    <definedName name="wrn.gross._.margin._.detail." localSheetId="8" hidden="1">{"gross_margin1",#N/A,FALSE,"Gross Margin Detail";"gross_margin2",#N/A,FALSE,"Gross Margin Detail"}</definedName>
    <definedName name="wrn.gross._.margin._.detail." localSheetId="6" hidden="1">{"gross_margin1",#N/A,FALSE,"Gross Margin Detail";"gross_margin2",#N/A,FALSE,"Gross Margin Detail"}</definedName>
    <definedName name="wrn.gross._.margin._.detail." localSheetId="1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EAT." hidden="1">{#N/A,#N/A,FALSE,"Heat";#N/A,#N/A,FALSE,"DCF";#N/A,#N/A,FALSE,"LBO";#N/A,#N/A,FALSE,"A";#N/A,#N/A,FALSE,"C";#N/A,#N/A,FALSE,"impd";#N/A,#N/A,FALSE,"Accr-Dilu"}</definedName>
    <definedName name="wrn.historical._.performance." localSheetId="8" hidden="1">{"historical acquirer",#N/A,FALSE,"Historical Performance";"historical target",#N/A,FALSE,"Historical Performance"}</definedName>
    <definedName name="wrn.historical._.performance." localSheetId="6" hidden="1">{"historical acquirer",#N/A,FALSE,"Historical Performance";"historical target",#N/A,FALSE,"Historical Performance"}</definedName>
    <definedName name="wrn.historical._.performance." localSheetId="1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NZ." hidden="1">{#N/A,#N/A,FALSE,"HNZ"}</definedName>
    <definedName name="wrn.HO._.Cost._.Alloc." localSheetId="8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localSheetId="6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8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6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8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6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8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6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ncome." localSheetId="8" hidden="1">{"income",#N/A,FALSE,"income_statement"}</definedName>
    <definedName name="wrn.income." localSheetId="6" hidden="1">{"income",#N/A,FALSE,"income_statement"}</definedName>
    <definedName name="wrn.income." localSheetId="1" hidden="1">{"income",#N/A,FALSE,"income_statement"}</definedName>
    <definedName name="wrn.income." hidden="1">{"income",#N/A,FALSE,"income_statement"}</definedName>
    <definedName name="wrn.INCOME._.STATEMENT." localSheetId="8" hidden="1">{"INCOME STATEMENT",#N/A,FALSE,"Income Statement"}</definedName>
    <definedName name="wrn.INCOME._.STATEMENT." localSheetId="6" hidden="1">{"INCOME STATEMENT",#N/A,FALSE,"Income Statement"}</definedName>
    <definedName name="wrn.INCOME._.STATEMENT." localSheetId="1" hidden="1">{"INCOME STATEMENT",#N/A,FALSE,"Income Statement"}</definedName>
    <definedName name="wrn.INCOME._.STATEMENT." hidden="1">{"INCOME STATEMENT",#N/A,FALSE,"Income Statement"}</definedName>
    <definedName name="wrn.incomestmt." localSheetId="8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6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1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data." hidden="1">{"Creditor Days",#N/A,FALSE,"Input Sheet";"Data Values",#N/A,FALSE,"Input Sheet"}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8" hidden="1">{#N/A,#N/A,FALSE,"TICKERS INPUT SHEET"}</definedName>
    <definedName name="wrn.input._.sheet." localSheetId="6" hidden="1">{#N/A,#N/A,FALSE,"TICKERS INPUT SHEET"}</definedName>
    <definedName name="wrn.input._.sheet." localSheetId="1" hidden="1">{#N/A,#N/A,FALSE,"TICKERS INPUT SHEET"}</definedName>
    <definedName name="wrn.input._.sheet." hidden="1">{#N/A,#N/A,FALSE,"TICKERS INPUT SHEET"}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COV._.PG." hidden="1">{#N/A,#N/A,FALSE,"YE INT COV";#N/A,#N/A,FALSE,"YE INT COV B"}</definedName>
    <definedName name="wrn.INTL._.GROUP." hidden="1">{"INTLGROUP",#N/A,FALSE,"INTL GROUP"}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hidden="1">{#N/A,#N/A,FALSE,"Second";#N/A,#N/A,FALSE,"ownership";#N/A,#N/A,FALSE,"Valuation";#N/A,#N/A,FALSE,"Eqiv";#N/A,#N/A,FALSE,"Mults";#N/A,#N/A,FALSE,"ISCG Graphics"}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." hidden="1">{#N/A,#N/A,FALSE,"K"}</definedName>
    <definedName name="wrn.KATE." hidden="1">{"BALANCE SHEET",#N/A,FALSE,"FINANCIALS";"INCOME",#N/A,FALSE,"FINANCIALS";"RETAINED EARNINGS",#N/A,FALSE,"FINANCIALS";"SOCFP",#N/A,FALSE,"FINANCIALS";"TRIAL BALANCE",#N/A,FALSE,"FINANCIALS"}</definedName>
    <definedName name="wrn.LBO._.Summary." hidden="1">{"LBO Summary",#N/A,FALSE,"Summary"}</definedName>
    <definedName name="wrn.Lead._.Schedule." localSheetId="8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8" hidden="1">{"LPNL1",#N/A,FALSE,"EntitiesWithReclasses";"LPNL2",#N/A,FALSE,"EntitiesWithReclasses";"LPNL3",#N/A,FALSE,"EntitiesWithReclasses"}</definedName>
    <definedName name="wrn.LPNL." localSheetId="6" hidden="1">{"LPNL1",#N/A,FALSE,"EntitiesWithReclasses";"LPNL2",#N/A,FALSE,"EntitiesWithReclasses";"LPNL3",#N/A,FALSE,"EntitiesWithReclasses"}</definedName>
    <definedName name="wrn.LPNL." localSheetId="1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Adjustment." hidden="1">{"MGMT_Adj_Excl_Mktg_1",#N/A,TRUE,"Mgmt. Adj.";"MGMT_Adj_Excl_Mktg_2",#N/A,TRUE,"Mgmt. Adj.";"MGMT_ADJ_Incl_Mktg_1",#N/A,TRUE,"Mgmt. Adj.";"MGMT_Adj_Incl_Mktg_2",#N/A,TRUE,"Mgmt. Adj."}</definedName>
    <definedName name="wrn.MCCRK." hidden="1">{#N/A,#N/A,FALSE,"MCCRK"}</definedName>
    <definedName name="wrn.merge." hidden="1">{#N/A,#N/A,FALSE,"IPO";#N/A,#N/A,FALSE,"DCF";#N/A,#N/A,FALSE,"LBO";#N/A,#N/A,FALSE,"MULT_VAL";#N/A,#N/A,FALSE,"Status Quo";#N/A,#N/A,FALSE,"Recap"}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ultiples._.Calculation." localSheetId="8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6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1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A." hidden="1">{#N/A,#N/A,FALSE,"NA"}</definedName>
    <definedName name="wrn.NCPC." hidden="1">{"_811",#N/A,FALSE,"NCPC Expenses";"_813",#N/A,FALSE,"NCPC Expenses";"_814",#N/A,FALSE,"NCPC Expenses"}</definedName>
    <definedName name="wrn.New." hidden="1">{"Con. New Accts",#N/A,FALSE,"NEW ACCOUNTS BUDGET";"Zel. New Accts",#N/A,FALSE,"NEW ACCOUNTS BUDGET";"Bay New Accts",#N/A,FALSE,"NEW ACCOUNTS BUDGET"}</definedName>
    <definedName name="wrn.newest." hidden="1">{#N/A,#N/A,TRUE,"TS";#N/A,#N/A,TRUE,"Combo";#N/A,#N/A,TRUE,"FAIR";#N/A,#N/A,TRUE,"RBC";#N/A,#N/A,TRUE,"xxxx"}</definedName>
    <definedName name="wrn.OMreport." localSheetId="8" hidden="1">{"OM_data",#N/A,FALSE,"O&amp;M Data Table";"OM_regulatory_adjustments",#N/A,FALSE,"O&amp;M Data Table";"OM_select_data",#N/A,FALSE,"O&amp;M Data Table"}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RIGINALS." hidden="1">{#N/A,#N/A,FALSE,"BS";#N/A,#N/A,FALSE,"IS";#N/A,#N/A,FALSE,"PI";#N/A,#N/A,FALSE,"CF"}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{"Page 1",#N/A,FALSE,"Sheet1";"Page 2",#N/A,FALSE,"Sheet1"}</definedName>
    <definedName name="wrn.PARTNERS._.CAPITAL._.STMT." localSheetId="8" hidden="1">{"PARTNERS CAPITAL STMT",#N/A,FALSE,"Partners Capital"}</definedName>
    <definedName name="wrn.PARTNERS._.CAPITAL._.STMT." localSheetId="6" hidden="1">{"PARTNERS CAPITAL STMT",#N/A,FALSE,"Partners Capital"}</definedName>
    <definedName name="wrn.PARTNERS._.CAPITAL._.STMT." localSheetId="1" hidden="1">{"PARTNERS CAPITAL STMT",#N/A,FALSE,"Partners Capital"}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eliminary._.Plan." hidden="1">{#N/A,#N/A,FALSE,"Part E";#N/A,#N/A,FALSE,"E.1 Prelim Earnings Plan"}</definedName>
    <definedName name="wrn.PRES_OUT." hidden="1">{"page1",#N/A,FALSE,"PRESENTATION";"page2",#N/A,FALSE,"PRESENTATION";#N/A,#N/A,FALSE,"Valuation Summary"}</definedName>
    <definedName name="wrn.President._.Report." hidden="1">{#N/A,#N/A,FALSE,"President's Cover";#N/A,#N/A,FALSE,"A.1 1998 Objectives";#N/A,#N/A,FALSE,"A.2 President's Measures";#N/A,#N/A,FALSE,"A.3 Commentary"}</definedName>
    <definedName name="wrn.prinst._.summary._.sheets." hidden="1">{"summary1",#N/A,TRUE,"Comps";"summary2",#N/A,TRUE,"Comps";"summary3",#N/A,TRUE,"Comps"}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8" hidden="1">{#N/A,#N/A,FALSE,"Japan 2003";#N/A,#N/A,FALSE,"Sheet2"}</definedName>
    <definedName name="wrn.print." localSheetId="6" hidden="1">{#N/A,#N/A,FALSE,"Japan 2003";#N/A,#N/A,FALSE,"Sheet2"}</definedName>
    <definedName name="wrn.print." localSheetId="1" hidden="1">{#N/A,#N/A,FALSE,"Japan 2003";#N/A,#N/A,FALSE,"Sheet2"}</definedName>
    <definedName name="wrn.print." hidden="1">{#N/A,#N/A,FALSE,"Japan 2003";#N/A,#N/A,FALSE,"Sheet2"}</definedName>
    <definedName name="wrn.Print._.All._.Exhibits." localSheetId="8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6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8" hidden="1">{"summary",#N/A,FALSE,"Valuation Analysis";"assumptions1",#N/A,FALSE,"Valuation Analysis";"assumptions2",#N/A,FALSE,"Valuation Analysis"}</definedName>
    <definedName name="wrn.print._.all._.sheets." localSheetId="6" hidden="1">{"summary",#N/A,FALSE,"Valuation Analysis";"assumptions1",#N/A,FALSE,"Valuation Analysis";"assumptions2",#N/A,FALSE,"Valuation Analysis"}</definedName>
    <definedName name="wrn.print._.all._.sheets." localSheetId="1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Blank._.Exhibit." localSheetId="8" hidden="1">{"Extra 1",#N/A,FALSE,"Blank"}</definedName>
    <definedName name="wrn.Print._.Blank._.Exhibit." localSheetId="6" hidden="1">{"Extra 1",#N/A,FALSE,"Blank"}</definedName>
    <definedName name="wrn.Print._.Blank._.Exhibit." localSheetId="1" hidden="1">{"Extra 1",#N/A,FALSE,"Blank"}</definedName>
    <definedName name="wrn.Print._.Blank._.Exhibit." hidden="1">{"Extra 1",#N/A,FALSE,"Blank"}</definedName>
    <definedName name="wrn.Print._.BS._.Exhibits." localSheetId="8" hidden="1">{"BS Dollar",#N/A,FALSE,"BS";"BS CS",#N/A,FALSE,"BS"}</definedName>
    <definedName name="wrn.Print._.BS._.Exhibits." localSheetId="6" hidden="1">{"BS Dollar",#N/A,FALSE,"BS";"BS CS",#N/A,FALSE,"BS"}</definedName>
    <definedName name="wrn.Print._.BS._.Exhibits." localSheetId="1" hidden="1">{"BS Dollar",#N/A,FALSE,"BS";"BS CS",#N/A,FALSE,"BS"}</definedName>
    <definedName name="wrn.Print._.BS._.Exhibits." hidden="1">{"BS Dollar",#N/A,FALSE,"BS";"BS CS",#N/A,FALSE,"BS"}</definedName>
    <definedName name="wrn.Print._.CF._.Exhibit." localSheetId="8" hidden="1">{"CF Dollar",#N/A,FALSE,"CF"}</definedName>
    <definedName name="wrn.Print._.CF._.Exhibit." localSheetId="6" hidden="1">{"CF Dollar",#N/A,FALSE,"CF"}</definedName>
    <definedName name="wrn.Print._.CF._.Exhibit." localSheetId="1" hidden="1">{"CF Dollar",#N/A,FALSE,"CF"}</definedName>
    <definedName name="wrn.Print._.CF._.Exhibit." hidden="1">{"CF Dollar",#N/A,FALSE,"CF"}</definedName>
    <definedName name="wrn.Print._.Everything." localSheetId="8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6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1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localSheetId="8" hidden="1">{"Inc Stmt Dollar",#N/A,FALSE,"IS";"Inc Stmt CS",#N/A,FALSE,"IS"}</definedName>
    <definedName name="wrn.Print._.IS._.Exhibits." localSheetId="6" hidden="1">{"Inc Stmt Dollar",#N/A,FALSE,"IS";"Inc Stmt CS",#N/A,FALSE,"IS"}</definedName>
    <definedName name="wrn.Print._.IS._.Exhibits." localSheetId="1" hidden="1">{"Inc Stmt Dollar",#N/A,FALSE,"IS";"Inc Stmt CS",#N/A,FALSE,"IS"}</definedName>
    <definedName name="wrn.Print._.IS._.Exhibits." hidden="1">{"Inc Stmt Dollar",#N/A,FALSE,"IS";"Inc Stmt CS",#N/A,FALSE,"IS"}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Ratio._.Exhibits." localSheetId="8" hidden="1">{"Ratio No.1",#N/A,FALSE,"Ratio";"Ratio No.2",#N/A,FALSE,"Ratio"}</definedName>
    <definedName name="wrn.Print._.Ratio._.Exhibits." localSheetId="6" hidden="1">{"Ratio No.1",#N/A,FALSE,"Ratio";"Ratio No.2",#N/A,FALSE,"Ratio"}</definedName>
    <definedName name="wrn.Print._.Ratio._.Exhibits." localSheetId="1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1" hidden="1">{#N/A,#N/A,FALSE,"Japan 2003";#N/A,#N/A,FALSE,"Sheet2"}</definedName>
    <definedName name="wrn.print._2" hidden="1">{#N/A,#N/A,FALSE,"Japan 2003";#N/A,#N/A,FALSE,"Sheet2"}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DUCT._.GROUP." hidden="1">{"PRODUCTGROUP",#N/A,FALSE,"PRODUCT GROUP"}</definedName>
    <definedName name="wrn.Projected._.Data._.and._.Subject._.Company._.Data." localSheetId="8" hidden="1">{#N/A,#N/A,FALSE,"Projected Data &amp; SUBJECT-INPUTS"}</definedName>
    <definedName name="wrn.Projected._.Data._.and._.Subject._.Company._.Data." localSheetId="6" hidden="1">{#N/A,#N/A,FALSE,"Projected Data &amp; SUBJECT-INPUTS"}</definedName>
    <definedName name="wrn.Projected._.Data._.and._.Subject._.Company._.Data." localSheetId="1" hidden="1">{#N/A,#N/A,FALSE,"Projected Data &amp; SUBJECT-INPUTS"}</definedName>
    <definedName name="wrn.Projected._.Data._.and._.Subject._.Company._.Data." hidden="1">{#N/A,#N/A,FALSE,"Projected Data &amp; SUBJECT-INPUTS"}</definedName>
    <definedName name="wrn.PRUD._.QTR._.3.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sh._.Down." hidden="1">{#N/A,#N/A,FALSE,"Push down"}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Range._.Values." localSheetId="8" hidden="1">{"page1",#N/A,FALSE,"Range Value - Incl Reclasses";"page2",#N/A,FALSE,"Range Value - Incl Reclasses";"page3",#N/A,FALSE,"Range Value - Incl Reclasses"}</definedName>
    <definedName name="wrn.Range._.Values." localSheetId="6" hidden="1">{"page1",#N/A,FALSE,"Range Value - Incl Reclasses";"page2",#N/A,FALSE,"Range Value - Incl Reclasses";"page3",#N/A,FALSE,"Range Value - Incl Reclasses"}</definedName>
    <definedName name="wrn.Range._.Values." localSheetId="1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LEVANTSHEETS." hidden="1">{#N/A,#N/A,FALSE,"AD_Purch";#N/A,#N/A,FALSE,"Projections";#N/A,#N/A,FALSE,"DCF";#N/A,#N/A,FALSE,"Mkt Val"}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_.Exhibits." localSheetId="8" hidden="1">{"Inc Stmt Exhibit",#N/A,FALSE,"IS";"BS Exhibit",#N/A,FALSE,"BS";"Ratio No.1",#N/A,FALSE,"Ratio";"Ratio No.2",#N/A,FALSE,"Ratio"}</definedName>
    <definedName name="wrn.Report._.Exhibits." localSheetId="6" hidden="1">{"Inc Stmt Exhibit",#N/A,FALSE,"IS";"BS Exhibit",#N/A,FALSE,"BS";"Ratio No.1",#N/A,FALSE,"Ratio";"Ratio No.2",#N/A,FALSE,"Ratio"}</definedName>
    <definedName name="wrn.Report._.Exhibits." localSheetId="1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1." hidden="1">{#N/A,#N/A,FALSE,"IS";#N/A,#N/A,FALSE,"BS";#N/A,#N/A,FALSE,"CF";#N/A,#N/A,FALSE,"CE";#N/A,#N/A,FALSE,"Depr";#N/A,#N/A,FALSE,"APAL"}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" localSheetId="8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8" hidden="1">{"revenue detail 1",#N/A,FALSE,"Revenue Detail";"revenue detail 2",#N/A,FALSE,"Revenue Detail";"revenue detail 3",#N/A,FALSE,"Revenue Detail";"revenue detail 4",#N/A,FALSE,"Revenue Detail"}</definedName>
    <definedName name="wrn.revenue._.detail." localSheetId="6" hidden="1">{"revenue detail 1",#N/A,FALSE,"Revenue Detail";"revenue detail 2",#N/A,FALSE,"Revenue Detail";"revenue detail 3",#N/A,FALSE,"Revenue Detail";"revenue detail 4",#N/A,FALSE,"Revenue Detail"}</definedName>
    <definedName name="wrn.revenue._.detail." localSheetId="1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8" hidden="1">{"revenue graph",#N/A,FALSE,"Revenue Graph"}</definedName>
    <definedName name="wrn.revenue._.graph." localSheetId="6" hidden="1">{"revenue graph",#N/A,FALSE,"Revenue Graph"}</definedName>
    <definedName name="wrn.revenue._.graph." localSheetId="1" hidden="1">{"revenue graph",#N/A,FALSE,"Revenue Graph"}</definedName>
    <definedName name="wrn.revenue._.graph." hidden="1">{"revenue graph",#N/A,FALSE,"Revenue Graph"}</definedName>
    <definedName name="wrn.REVSUMMARY." hidden="1">{"commiss",#N/A,FALSE,"chgdbsz.XLS";"reven",#N/A,FALSE,"chgdbsz.XLS"}</definedName>
    <definedName name="wrn.Richard._.Quick._.Report.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wrn.sales.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localSheetId="8" hidden="1">{"sample",#N/A,FALSE,"Client Input Sheet"}</definedName>
    <definedName name="wrn.sample." localSheetId="6" hidden="1">{"sample",#N/A,FALSE,"Client Input Sheet"}</definedName>
    <definedName name="wrn.sample." localSheetId="1" hidden="1">{"sample",#N/A,FALSE,"Client Input Sheet"}</definedName>
    <definedName name="wrn.sample." hidden="1">{"sample",#N/A,FALSE,"Client Input Sheet"}</definedName>
    <definedName name="wrn.Season._.Model." hidden="1">{#N/A,#N/A,TRUE,"Proj";#N/A,#N/A,TRUE,"Crew";#N/A,#N/A,TRUE,"Month"}</definedName>
    <definedName name="wrn.segment._.EPS." hidden="1">{"segment_EPS",#N/A,FALSE,"TXTCOMPS"}</definedName>
    <definedName name="wrn.SEGSCH." hidden="1">{#N/A,#N/A,FALSE,"SEGINC";#N/A,#N/A,FALSE,"INTINCEXP";#N/A,#N/A,FALSE,"SEGSALE";#N/A,#N/A,FALSE,"IDENTASSETS"}</definedName>
    <definedName name="wrn.Shorten._.Version." localSheetId="8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IMPSONS." hidden="1">{"SPSPG1",#N/A,FALSE,"1995";"SPSPG2",#N/A,FALSE,"1995";"SPSPG3",#N/A,FALSE,"1995"}</definedName>
    <definedName name="wrn.STAND_ALONE_BOTH." hidden="1">{"FCB_ALL",#N/A,FALSE,"FCB";"GREY_ALL",#N/A,FALSE,"GREY"}</definedName>
    <definedName name="wrn.Standard." localSheetId="8" hidden="1">{#N/A,#N/A,FALSE,"IS US";#N/A,#N/A,FALSE,"BS US";#N/A,#N/A,FALSE,"IS LOCAL";#N/A,#N/A,FALSE,"BS INPUT";#N/A,#N/A,FALSE,"EQUITY";#N/A,#N/A,FALSE,"LOCAL ADJ";#N/A,#N/A,FALSE,"GAAP ADJ"}</definedName>
    <definedName name="wrn.Standard." localSheetId="6" hidden="1">{#N/A,#N/A,FALSE,"IS US";#N/A,#N/A,FALSE,"BS US";#N/A,#N/A,FALSE,"IS LOCAL";#N/A,#N/A,FALSE,"BS INPUT";#N/A,#N/A,FALSE,"EQUITY";#N/A,#N/A,FALSE,"LOCAL ADJ";#N/A,#N/A,FALSE,"GAAP ADJ"}</definedName>
    <definedName name="wrn.Standard." localSheetId="1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localSheetId="8" hidden="1">{"STMT OF CASH FLOWS",#N/A,FALSE,"Cash Flows Indirect"}</definedName>
    <definedName name="wrn.STMT._.OF._.CASH._.FLOWS." localSheetId="6" hidden="1">{"STMT OF CASH FLOWS",#N/A,FALSE,"Cash Flows Indirect"}</definedName>
    <definedName name="wrn.STMT._.OF._.CASH._.FLOWS." localSheetId="1" hidden="1">{"STMT OF CASH FLOWS",#N/A,FALSE,"Cash Flows Indirect"}</definedName>
    <definedName name="wrn.STMT._.OF._.CASH._.FLOWS." hidden="1">{"STMT OF CASH FLOWS",#N/A,FALSE,"Cash Flows Indirect"}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8" hidden="1">{"summary",#N/A,FALSE,"Valuation Analysis"}</definedName>
    <definedName name="wrn.summary." localSheetId="6" hidden="1">{"summary",#N/A,FALSE,"Valuation Analysis"}</definedName>
    <definedName name="wrn.summary." localSheetId="1" hidden="1">{"summary",#N/A,FALSE,"Valuation Analysis"}</definedName>
    <definedName name="wrn.summary." hidden="1">{"summary",#N/A,FALSE,"Valuation Analysis"}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s." hidden="1">{#N/A,#N/A,FALSE,"Total Capital Plan";#N/A,#N/A,FALSE,"2000 EDULINX Capital Plan";#N/A,#N/A,FALSE,"1999 EDULINX Capital Plan";#N/A,#N/A,FALSE,"1999 CIBC Funded Capital Plan";#N/A,#N/A,FALSE,"Summary"}</definedName>
    <definedName name="wrn.summary._.schedules." localSheetId="8" hidden="1">{"summary1",#N/A,FALSE,"Summary of Values";"summary2",#N/A,FALSE,"Summary of Values"}</definedName>
    <definedName name="wrn.summary._.schedules." localSheetId="6" hidden="1">{"summary1",#N/A,FALSE,"Summary of Values";"summary2",#N/A,FALSE,"Summary of Values"}</definedName>
    <definedName name="wrn.summary._.schedules." localSheetId="1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Taxes." hidden="1">{"Def Tax Long",#N/A,TRUE,"Financials";"Def Tax Short",#N/A,TRUE,"Financials";"Cons Tax Sched",#N/A,TRUE,"Financials"}</definedName>
    <definedName name="wrn.TB._.ALL._.ACCTS." localSheetId="8" hidden="1">{"BALANCE SHEET ACCOUNTS",#N/A,TRUE,"Working Trial Balance";"INCOME ACCOUNTS",#N/A,TRUE,"Working Trial Balance"}</definedName>
    <definedName name="wrn.TB._.ALL._.ACCTS." localSheetId="6" hidden="1">{"BALANCE SHEET ACCOUNTS",#N/A,TRUE,"Working Trial Balance";"INCOME ACCOUNTS",#N/A,TRUE,"Working Trial Balance"}</definedName>
    <definedName name="wrn.TB._.ALL._.ACCTS." localSheetId="1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8" hidden="1">{"BALANCE SHEET ACCOUNTS",#N/A,FALSE,"Working Trial Balance"}</definedName>
    <definedName name="wrn.TB._.BALANCE._.SHEET." localSheetId="6" hidden="1">{"BALANCE SHEET ACCOUNTS",#N/A,FALSE,"Working Trial Balance"}</definedName>
    <definedName name="wrn.TB._.BALANCE._.SHEET." localSheetId="1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8" hidden="1">{"EXPLANATIONS",#N/A,FALSE,"Working Trial Balance"}</definedName>
    <definedName name="wrn.TB._.EXPLANATIONS." localSheetId="6" hidden="1">{"EXPLANATIONS",#N/A,FALSE,"Working Trial Balance"}</definedName>
    <definedName name="wrn.TB._.EXPLANATIONS." localSheetId="1" hidden="1">{"EXPLANATIONS",#N/A,FALSE,"Working Trial Balance"}</definedName>
    <definedName name="wrn.TB._.EXPLANATIONS." hidden="1">{"EXPLANATIONS",#N/A,FALSE,"Working Trial Balance"}</definedName>
    <definedName name="wrn.TB._.INCOME._.STMT." localSheetId="8" hidden="1">{"INCOME ACCOUNTS",#N/A,FALSE,"Working Trial Balance"}</definedName>
    <definedName name="wrn.TB._.INCOME._.STMT." localSheetId="6" hidden="1">{"INCOME ACCOUNTS",#N/A,FALSE,"Working Trial Balance"}</definedName>
    <definedName name="wrn.TB._.INCOME._.STMT." localSheetId="1" hidden="1">{"INCOME ACCOUNTS",#N/A,FALSE,"Working Trial Balance"}</definedName>
    <definedName name="wrn.TB._.INCOME._.STMT." hidden="1">{"INCOME ACCOUNTS",#N/A,FALSE,"Working Trial Balance"}</definedName>
    <definedName name="wrn.technology." localSheetId="8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6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{"test2",#N/A,TRUE,"Prices"}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" localSheetId="8" hidden="1">{#N/A,#N/A,FALSE,"CASHFLOW WS"}</definedName>
    <definedName name="wrn.TOP." localSheetId="6" hidden="1">{#N/A,#N/A,FALSE,"CASHFLOW WS"}</definedName>
    <definedName name="wrn.TOP." localSheetId="1" hidden="1">{#N/A,#N/A,FALSE,"CASHFLOW WS"}</definedName>
    <definedName name="wrn.TOP." hidden="1">{#N/A,#N/A,FALSE,"CASHFLOW WS"}</definedName>
    <definedName name="WRN.TOP2." localSheetId="8" hidden="1">{#N/A,#N/A,FALSE,"CASHFLOW WS"}</definedName>
    <definedName name="WRN.TOP2." localSheetId="6" hidden="1">{#N/A,#N/A,FALSE,"CASHFLOW WS"}</definedName>
    <definedName name="WRN.TOP2." localSheetId="1" hidden="1">{#N/A,#N/A,FALSE,"CASHFLOW WS"}</definedName>
    <definedName name="WRN.TOP2." hidden="1">{#N/A,#N/A,FALSE,"CASHFLOW WS"}</definedName>
    <definedName name="wrn.total." hidden="1">{#N/A,#N/A,FALSE,"Coverage";#N/A,#N/A,FALSE,"Leverage";#N/A,#N/A,FALSE,"Projections"}</definedName>
    <definedName name="wrn.trademark._.and._.trade._.name." localSheetId="8" hidden="1">{"trademark1",#N/A,FALSE,"Trademark(s) and Trade Name(s)"}</definedName>
    <definedName name="wrn.trademark._.and._.trade._.name." localSheetId="6" hidden="1">{"trademark1",#N/A,FALSE,"Trademark(s) and Trade Name(s)"}</definedName>
    <definedName name="wrn.trademark._.and._.trade._.name." localSheetId="1" hidden="1">{"trademark1",#N/A,FALSE,"Trademark(s) and Trade Name(s)"}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Prcd_123." hidden="1">{#N/A,#N/A,TRUE,"TransPrcd 1";#N/A,#N/A,TRUE,"TransPrcd 2";#N/A,#N/A,TRUE,"TransPrcd 3"}</definedName>
    <definedName name="wrn.TYUT." localSheetId="8" hidden="1">{#N/A,#N/A,FALSE,"Sheet1"}</definedName>
    <definedName name="wrn.TYUT." localSheetId="6" hidden="1">{#N/A,#N/A,FALSE,"Sheet1"}</definedName>
    <definedName name="wrn.TYUT." localSheetId="1" hidden="1">{#N/A,#N/A,FALSE,"Sheet1"}</definedName>
    <definedName name="wrn.TYUT." hidden="1">{#N/A,#N/A,FALSE,"Sheet1"}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eliminated." hidden="1">{#N/A,#N/A,FALSE,"Inc Stmt "}</definedName>
    <definedName name="wrn.upstairs." hidden="1">{"histincome",#N/A,FALSE,"hyfins";"closing balance",#N/A,FALSE,"hyfins"}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valuation." hidden="1">{"valuation",#N/A,FALSE,"TXTCOMPS"}</definedName>
    <definedName name="wrn.WACC." hidden="1">{#N/A,#N/A,FALSE,"WACC-new";#N/A,#N/A,FALSE,"Inflation";#N/A,#N/A,FALSE,"Betas";#N/A,#N/A,FALSE,"Unlevered Betas";#N/A,#N/A,FALSE,"Cominco Tax";#N/A,#N/A,FALSE,"Cominco Debt"}</definedName>
    <definedName name="wrn.WACHOVIA._.QTR._.5." hidden="1">{#N/A,#N/A,FALSE,"FBS-ASSETS";#N/A,#N/A,FALSE,"FBS-LIAB&amp;SE";#N/A,#N/A,FALSE,"FIS-QTR";#N/A,#N/A,FALSE,"FIS-YTD";#N/A,#N/A,FALSE,"FCF-QTR";#N/A,#N/A,FALSE,"FCF-YTD";#N/A,#N/A,FALSE,"FSE-QTR";#N/A,#N/A,FALSE,"FSE-YTD"}</definedName>
    <definedName name="wrn.WARCO._.ALPHA." hidden="1">{#N/A,#N/A,FALSE,"WARCO";#N/A,#N/A,FALSE,"ALPHA"}</definedName>
    <definedName name="wrn.wicor." hidden="1">{#N/A,#N/A,FALSE,"FACTSHEETS";#N/A,#N/A,FALSE,"pump";#N/A,#N/A,FALSE,"filter"}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8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6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1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PAPERS." hidden="1">{#N/A,#N/A,FALSE,"BS-WP";#N/A,#N/A,FALSE,"INCST-WP";#N/A,#N/A,FALSE,"CF-WP";#N/A,#N/A,FALSE,"SEST-WP";#N/A,#N/A,FALSE,"RSTMENT";#N/A,#N/A,FALSE,"STMENT"}</definedName>
    <definedName name="wrn.WWY." hidden="1">{#N/A,#N/A,FALSE,"WWY"}</definedName>
    <definedName name="wrn.X140." localSheetId="8" hidden="1">{"page1",#N/A,FALSE,"X140withReclasses";"page2",#N/A,FALSE,"X140withReclasses";"page3",#N/A,FALSE,"X140withReclasses"}</definedName>
    <definedName name="wrn.X140." localSheetId="6" hidden="1">{"page1",#N/A,FALSE,"X140withReclasses";"page2",#N/A,FALSE,"X140withReclasses";"page3",#N/A,FALSE,"X140withReclasses"}</definedName>
    <definedName name="wrn.X140." localSheetId="1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._.ADDITIONAL._.INFO.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BANK._.COV._.PG." hidden="1">{#N/A,#N/A,FALSE,"YE BK COV PG"}</definedName>
    <definedName name="wrn.YE._.FINANCIAL._.STAT." hidden="1">{#N/A,#N/A,FALSE,"FBS-ASSETS";#N/A,#N/A,FALSE,"FBS-LIAB&amp;SE";#N/A,#N/A,FALSE,"FIS-YTD";#N/A,#N/A,FALSE,"FCF-YTD";#N/A,#N/A,FALSE,"FSE-YTD"}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ZELLERS." hidden="1">{"ZELPG1",#N/A,FALSE,"1995";"ZELPG2",#N/A,FALSE,"1995";"ZELPG3",#N/A,FALSE,"1995"}</definedName>
    <definedName name="wrn.土地." localSheetId="8" hidden="1">{"土地",#N/A,FALSE,"土地建物"}</definedName>
    <definedName name="wrn.土地." localSheetId="6" hidden="1">{"土地",#N/A,FALSE,"土地建物"}</definedName>
    <definedName name="wrn.土地." localSheetId="1" hidden="1">{"土地",#N/A,FALSE,"土地建物"}</definedName>
    <definedName name="wrn.土地." hidden="1">{"土地",#N/A,FALSE,"土地建物"}</definedName>
    <definedName name="wrn.建物." localSheetId="8" hidden="1">{"建物",#N/A,FALSE,"土地建物"}</definedName>
    <definedName name="wrn.建物." localSheetId="6" hidden="1">{"建物",#N/A,FALSE,"土地建物"}</definedName>
    <definedName name="wrn.建物." localSheetId="1" hidden="1">{"建物",#N/A,FALSE,"土地建物"}</definedName>
    <definedName name="wrn.建物." hidden="1">{"建物",#N/A,FALSE,"土地建物"}</definedName>
    <definedName name="wrn2.Basic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n" hidden="1">{#N/A,#N/A,FALSE,"PERSONAL";#N/A,#N/A,FALSE,"explotación";#N/A,#N/A,FALSE,"generales"}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" hidden="1">{#N/A,#N/A,FALSE,"EPS"}</definedName>
    <definedName name="wwwwww" localSheetId="8">#REF!</definedName>
    <definedName name="wwwwww">#REF!</definedName>
    <definedName name="wwwwwww" hidden="1">{#N/A,#N/A,FALSE,"Sheet1"}</definedName>
    <definedName name="wwwwwwwwwwww" hidden="1">{#N/A,#N/A,FALSE,"FY97";#N/A,#N/A,FALSE,"FY98";#N/A,#N/A,FALSE,"FY99";#N/A,#N/A,FALSE,"FY00";#N/A,#N/A,FALSE,"FY01"}</definedName>
    <definedName name="wwwwwwwwwwwwwww" hidden="1">{#N/A,#N/A,FALSE,"CONENTRY"}</definedName>
    <definedName name="wwwwwwwwwwwwwwwwwwwww" hidden="1">{#N/A,#N/A,FALSE,"ENTRYDET"}</definedName>
    <definedName name="x" localSheetId="8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  <definedName name="XREF_COLUMN_1" localSheetId="8" hidden="1">#REF!</definedName>
    <definedName name="XREF_COLUMN_1" localSheetId="1" hidden="1">#REF!</definedName>
    <definedName name="XREF_COLUMN_1" hidden="1">#REF!</definedName>
    <definedName name="XREF_COLUMN_10" localSheetId="8" hidden="1">#REF!</definedName>
    <definedName name="XREF_COLUMN_10" localSheetId="1" hidden="1">#REF!</definedName>
    <definedName name="XREF_COLUMN_10" hidden="1">#REF!</definedName>
    <definedName name="XREF_COLUMN_11" localSheetId="8" hidden="1">#REF!</definedName>
    <definedName name="XREF_COLUMN_11" localSheetId="1" hidden="1">#REF!</definedName>
    <definedName name="XREF_COLUMN_11" hidden="1">#REF!</definedName>
    <definedName name="XREF_COLUMN_12" localSheetId="8" hidden="1">#REF!</definedName>
    <definedName name="XREF_COLUMN_12" hidden="1">#REF!</definedName>
    <definedName name="XREF_COLUMN_2" localSheetId="8" hidden="1">#REF!</definedName>
    <definedName name="XREF_COLUMN_2" hidden="1">#REF!</definedName>
    <definedName name="XREF_COLUMN_3" localSheetId="8" hidden="1">#REF!</definedName>
    <definedName name="XREF_COLUMN_3" hidden="1">#REF!</definedName>
    <definedName name="XREF_COLUMN_4" localSheetId="8" hidden="1">#REF!</definedName>
    <definedName name="XREF_COLUMN_4" hidden="1">#REF!</definedName>
    <definedName name="XREF_COLUMN_5" localSheetId="8" hidden="1">#REF!</definedName>
    <definedName name="XREF_COLUMN_5" hidden="1">#REF!</definedName>
    <definedName name="XREF_COLUMN_6" localSheetId="8" hidden="1">#REF!</definedName>
    <definedName name="XREF_COLUMN_6" hidden="1">#REF!</definedName>
    <definedName name="XREF_COLUMN_7" localSheetId="8" hidden="1">#REF!</definedName>
    <definedName name="XREF_COLUMN_7" hidden="1">#REF!</definedName>
    <definedName name="XREF_COLUMN_8" localSheetId="8" hidden="1">#REF!</definedName>
    <definedName name="XREF_COLUMN_8" hidden="1">#REF!</definedName>
    <definedName name="XRefActiveRow" localSheetId="8" hidden="1">#REF!</definedName>
    <definedName name="XRefActiveRow" hidden="1">#REF!</definedName>
    <definedName name="XRefColumnsCount" hidden="1">2</definedName>
    <definedName name="XRefCopy1" localSheetId="8" hidden="1">#REF!</definedName>
    <definedName name="XRefCopy1" hidden="1">#REF!</definedName>
    <definedName name="XRefCopy10" localSheetId="8" hidden="1">#REF!</definedName>
    <definedName name="XRefCopy10" hidden="1">#REF!</definedName>
    <definedName name="XRefCopy10Row" localSheetId="8" hidden="1">#REF!</definedName>
    <definedName name="XRefCopy10Row" hidden="1">#REF!</definedName>
    <definedName name="XRefCopy11" localSheetId="8" hidden="1">#REF!</definedName>
    <definedName name="XRefCopy11" hidden="1">#REF!</definedName>
    <definedName name="XRefCopy11Row" localSheetId="8" hidden="1">#REF!</definedName>
    <definedName name="XRefCopy11Row" hidden="1">#REF!</definedName>
    <definedName name="XRefCopy12" localSheetId="8" hidden="1">#REF!</definedName>
    <definedName name="XRefCopy12" hidden="1">#REF!</definedName>
    <definedName name="XRefCopy12Row" localSheetId="8" hidden="1">#REF!</definedName>
    <definedName name="XRefCopy12Row" hidden="1">#REF!</definedName>
    <definedName name="XRefCopy13" localSheetId="8" hidden="1">#REF!</definedName>
    <definedName name="XRefCopy13" hidden="1">#REF!</definedName>
    <definedName name="XRefCopy13Row" localSheetId="8" hidden="1">#REF!</definedName>
    <definedName name="XRefCopy13Row" hidden="1">#REF!</definedName>
    <definedName name="XRefCopy14" localSheetId="8" hidden="1">#REF!</definedName>
    <definedName name="XRefCopy14" hidden="1">#REF!</definedName>
    <definedName name="XRefCopy14Row" localSheetId="8" hidden="1">#REF!</definedName>
    <definedName name="XRefCopy14Row" localSheetId="1" hidden="1">#REF!</definedName>
    <definedName name="XRefCopy14Row" hidden="1">#REF!</definedName>
    <definedName name="XRefCopy15" localSheetId="8" hidden="1">#REF!</definedName>
    <definedName name="XRefCopy15" localSheetId="1" hidden="1">#REF!</definedName>
    <definedName name="XRefCopy15" hidden="1">#REF!</definedName>
    <definedName name="XRefCopy15Row" localSheetId="8" hidden="1">#REF!</definedName>
    <definedName name="XRefCopy15Row" localSheetId="1" hidden="1">#REF!</definedName>
    <definedName name="XRefCopy15Row" hidden="1">#REF!</definedName>
    <definedName name="XRefCopy16" localSheetId="8" hidden="1">#REF!</definedName>
    <definedName name="XRefCopy16" localSheetId="1" hidden="1">#REF!</definedName>
    <definedName name="XRefCopy16" hidden="1">#REF!</definedName>
    <definedName name="XRefCopy16Row" localSheetId="8" hidden="1">#REF!</definedName>
    <definedName name="XRefCopy16Row" localSheetId="1" hidden="1">#REF!</definedName>
    <definedName name="XRefCopy16Row" hidden="1">#REF!</definedName>
    <definedName name="XRefCopy17" localSheetId="8" hidden="1">#REF!</definedName>
    <definedName name="XRefCopy17" localSheetId="1" hidden="1">#REF!</definedName>
    <definedName name="XRefCopy17" hidden="1">#REF!</definedName>
    <definedName name="XRefCopy17Row" localSheetId="8" hidden="1">#REF!</definedName>
    <definedName name="XRefCopy17Row" localSheetId="1" hidden="1">#REF!</definedName>
    <definedName name="XRefCopy17Row" hidden="1">#REF!</definedName>
    <definedName name="XRefCopy18" localSheetId="8" hidden="1">#REF!</definedName>
    <definedName name="XRefCopy18" localSheetId="1" hidden="1">#REF!</definedName>
    <definedName name="XRefCopy18" hidden="1">#REF!</definedName>
    <definedName name="XRefCopy18Row" localSheetId="8" hidden="1">#REF!</definedName>
    <definedName name="XRefCopy18Row" localSheetId="1" hidden="1">#REF!</definedName>
    <definedName name="XRefCopy18Row" hidden="1">#REF!</definedName>
    <definedName name="XRefCopy19" localSheetId="8" hidden="1">#REF!</definedName>
    <definedName name="XRefCopy19" localSheetId="1" hidden="1">#REF!</definedName>
    <definedName name="XRefCopy19" hidden="1">#REF!</definedName>
    <definedName name="XRefCopy19Row" localSheetId="8" hidden="1">#REF!</definedName>
    <definedName name="XRefCopy19Row" localSheetId="1" hidden="1">#REF!</definedName>
    <definedName name="XRefCopy19Row" hidden="1">#REF!</definedName>
    <definedName name="XRefCopy1Row" localSheetId="8" hidden="1">#REF!</definedName>
    <definedName name="XRefCopy1Row" localSheetId="1" hidden="1">#REF!</definedName>
    <definedName name="XRefCopy1Row" hidden="1">#REF!</definedName>
    <definedName name="XRefCopy2" localSheetId="8" hidden="1">#REF!</definedName>
    <definedName name="XRefCopy2" localSheetId="1" hidden="1">#REF!</definedName>
    <definedName name="XRefCopy2" hidden="1">#REF!</definedName>
    <definedName name="XRefCopy20" localSheetId="8" hidden="1">#REF!</definedName>
    <definedName name="XRefCopy20" localSheetId="1" hidden="1">#REF!</definedName>
    <definedName name="XRefCopy20" hidden="1">#REF!</definedName>
    <definedName name="XRefCopy20Row" localSheetId="8" hidden="1">#REF!</definedName>
    <definedName name="XRefCopy20Row" hidden="1">#REF!</definedName>
    <definedName name="XRefCopy24" localSheetId="8" hidden="1">#REF!</definedName>
    <definedName name="XRefCopy24" hidden="1">#REF!</definedName>
    <definedName name="XRefCopy24Row" localSheetId="8" hidden="1">#REF!</definedName>
    <definedName name="XRefCopy24Row" hidden="1">#REF!</definedName>
    <definedName name="XRefCopy25" localSheetId="8" hidden="1">#REF!</definedName>
    <definedName name="XRefCopy25" hidden="1">#REF!</definedName>
    <definedName name="XRefCopy25Row" localSheetId="8" hidden="1">#REF!</definedName>
    <definedName name="XRefCopy25Row" hidden="1">#REF!</definedName>
    <definedName name="XRefCopy26" localSheetId="8" hidden="1">#REF!</definedName>
    <definedName name="XRefCopy26" hidden="1">#REF!</definedName>
    <definedName name="XRefCopy26Row" localSheetId="8" hidden="1">#REF!</definedName>
    <definedName name="XRefCopy26Row" hidden="1">#REF!</definedName>
    <definedName name="XRefCopy27" localSheetId="8" hidden="1">#REF!</definedName>
    <definedName name="XRefCopy27" hidden="1">#REF!</definedName>
    <definedName name="XRefCopy27Row" localSheetId="8" hidden="1">#REF!</definedName>
    <definedName name="XRefCopy27Row" hidden="1">#REF!</definedName>
    <definedName name="XRefCopy28" localSheetId="8" hidden="1">#REF!</definedName>
    <definedName name="XRefCopy28" hidden="1">#REF!</definedName>
    <definedName name="XRefCopy28Row" localSheetId="8" hidden="1">#REF!</definedName>
    <definedName name="XRefCopy28Row" hidden="1">#REF!</definedName>
    <definedName name="XRefCopy29" localSheetId="8" hidden="1">#REF!</definedName>
    <definedName name="XRefCopy29" hidden="1">#REF!</definedName>
    <definedName name="XRefCopy29Row" localSheetId="8" hidden="1">#REF!</definedName>
    <definedName name="XRefCopy29Row" hidden="1">#REF!</definedName>
    <definedName name="XRefCopy2Row" localSheetId="8" hidden="1">#REF!</definedName>
    <definedName name="XRefCopy2Row" hidden="1">#REF!</definedName>
    <definedName name="XRefCopy3" localSheetId="8" hidden="1">#REF!</definedName>
    <definedName name="XRefCopy3" hidden="1">#REF!</definedName>
    <definedName name="XRefCopy30" localSheetId="8" hidden="1">#REF!</definedName>
    <definedName name="XRefCopy30" hidden="1">#REF!</definedName>
    <definedName name="XRefCopy31" localSheetId="8" hidden="1">#REF!</definedName>
    <definedName name="XRefCopy31" hidden="1">#REF!</definedName>
    <definedName name="XRefCopy32" localSheetId="8" hidden="1">#REF!</definedName>
    <definedName name="XRefCopy32" hidden="1">#REF!</definedName>
    <definedName name="XRefCopy32Row" localSheetId="8" hidden="1">#REF!</definedName>
    <definedName name="XRefCopy32Row" hidden="1">#REF!</definedName>
    <definedName name="XRefCopy33" localSheetId="8" hidden="1">#REF!</definedName>
    <definedName name="XRefCopy33" hidden="1">#REF!</definedName>
    <definedName name="XRefCopy33Row" localSheetId="8" hidden="1">#REF!</definedName>
    <definedName name="XRefCopy33Row" hidden="1">#REF!</definedName>
    <definedName name="XRefCopy3Row" localSheetId="8" hidden="1">#REF!</definedName>
    <definedName name="XRefCopy3Row" hidden="1">#REF!</definedName>
    <definedName name="XRefCopy4Row" localSheetId="8" hidden="1">#REF!</definedName>
    <definedName name="XRefCopy4Row" hidden="1">#REF!</definedName>
    <definedName name="XRefCopy5" localSheetId="8" hidden="1">#REF!</definedName>
    <definedName name="XRefCopy5" hidden="1">#REF!</definedName>
    <definedName name="XRefCopy5Row" localSheetId="8" hidden="1">#REF!</definedName>
    <definedName name="XRefCopy5Row" hidden="1">#REF!</definedName>
    <definedName name="XRefCopy6" localSheetId="8" hidden="1">#REF!</definedName>
    <definedName name="XRefCopy6" hidden="1">#REF!</definedName>
    <definedName name="XRefCopy6Row" localSheetId="8" hidden="1">#REF!</definedName>
    <definedName name="XRefCopy6Row" hidden="1">#REF!</definedName>
    <definedName name="XRefCopy7" localSheetId="8" hidden="1">#REF!</definedName>
    <definedName name="XRefCopy7" hidden="1">#REF!</definedName>
    <definedName name="XRefCopy7Row" localSheetId="8" hidden="1">#REF!</definedName>
    <definedName name="XRefCopy7Row" hidden="1">#REF!</definedName>
    <definedName name="XRefCopy8" localSheetId="8" hidden="1">#REF!</definedName>
    <definedName name="XRefCopy8" hidden="1">#REF!</definedName>
    <definedName name="XRefCopy8Row" localSheetId="8" hidden="1">#REF!</definedName>
    <definedName name="XRefCopy8Row" hidden="1">#REF!</definedName>
    <definedName name="XRefCopy9" localSheetId="8" hidden="1">#REF!</definedName>
    <definedName name="XRefCopy9" hidden="1">#REF!</definedName>
    <definedName name="XRefCopy9Row" localSheetId="8" hidden="1">#REF!</definedName>
    <definedName name="XRefCopy9Row" hidden="1">#REF!</definedName>
    <definedName name="XRefCopyRangeCount" hidden="1">1</definedName>
    <definedName name="XRefPaste1" localSheetId="8" hidden="1">#REF!</definedName>
    <definedName name="XRefPaste1" localSheetId="1" hidden="1">#REF!</definedName>
    <definedName name="XRefPaste1" hidden="1">#REF!</definedName>
    <definedName name="XRefPaste10" localSheetId="8" hidden="1">#REF!</definedName>
    <definedName name="XRefPaste10" localSheetId="1" hidden="1">#REF!</definedName>
    <definedName name="XRefPaste10" hidden="1">#REF!</definedName>
    <definedName name="XRefPaste10Row" localSheetId="8" hidden="1">#REF!</definedName>
    <definedName name="XRefPaste10Row" localSheetId="1" hidden="1">#REF!</definedName>
    <definedName name="XRefPaste10Row" hidden="1">#REF!</definedName>
    <definedName name="XRefPaste11" localSheetId="8" hidden="1">#REF!</definedName>
    <definedName name="XRefPaste11" hidden="1">#REF!</definedName>
    <definedName name="XRefPaste11Row" localSheetId="8" hidden="1">#REF!</definedName>
    <definedName name="XRefPaste11Row" hidden="1">#REF!</definedName>
    <definedName name="XRefPaste12" localSheetId="8" hidden="1">#REF!</definedName>
    <definedName name="XRefPaste12" hidden="1">#REF!</definedName>
    <definedName name="XRefPaste12Row" localSheetId="8" hidden="1">#REF!</definedName>
    <definedName name="XRefPaste12Row" hidden="1">#REF!</definedName>
    <definedName name="XRefPaste14Row" localSheetId="8" hidden="1">#REF!</definedName>
    <definedName name="XRefPaste14Row" localSheetId="1" hidden="1">#REF!</definedName>
    <definedName name="XRefPaste14Row" hidden="1">#REF!</definedName>
    <definedName name="XRefPaste15Row" localSheetId="8" hidden="1">#REF!</definedName>
    <definedName name="XRefPaste15Row" localSheetId="1" hidden="1">#REF!</definedName>
    <definedName name="XRefPaste15Row" hidden="1">#REF!</definedName>
    <definedName name="XRefPaste16Row" localSheetId="8" hidden="1">#REF!</definedName>
    <definedName name="XRefPaste16Row" localSheetId="1" hidden="1">#REF!</definedName>
    <definedName name="XRefPaste16Row" hidden="1">#REF!</definedName>
    <definedName name="XRefPaste17Row" localSheetId="8" hidden="1">#REF!</definedName>
    <definedName name="XRefPaste17Row" localSheetId="1" hidden="1">#REF!</definedName>
    <definedName name="XRefPaste17Row" hidden="1">#REF!</definedName>
    <definedName name="XRefPaste18" localSheetId="8" hidden="1">#REF!</definedName>
    <definedName name="XRefPaste18" localSheetId="1" hidden="1">#REF!</definedName>
    <definedName name="XRefPaste18" hidden="1">#REF!</definedName>
    <definedName name="XRefPaste18Row" localSheetId="8" hidden="1">#REF!</definedName>
    <definedName name="XRefPaste18Row" localSheetId="1" hidden="1">#REF!</definedName>
    <definedName name="XRefPaste18Row" hidden="1">#REF!</definedName>
    <definedName name="XRefPaste19" localSheetId="8" hidden="1">#REF!</definedName>
    <definedName name="XRefPaste19" localSheetId="1" hidden="1">#REF!</definedName>
    <definedName name="XRefPaste19" hidden="1">#REF!</definedName>
    <definedName name="XRefPaste19Row" localSheetId="8" hidden="1">#REF!</definedName>
    <definedName name="XRefPaste19Row" localSheetId="1" hidden="1">#REF!</definedName>
    <definedName name="XRefPaste19Row" hidden="1">#REF!</definedName>
    <definedName name="XRefPaste1Row" localSheetId="8" hidden="1">#REF!</definedName>
    <definedName name="XRefPaste1Row" localSheetId="1" hidden="1">#REF!</definedName>
    <definedName name="XRefPaste1Row" hidden="1">#REF!</definedName>
    <definedName name="XRefPaste2" localSheetId="8" hidden="1">#REF!</definedName>
    <definedName name="XRefPaste2" localSheetId="1" hidden="1">#REF!</definedName>
    <definedName name="XRefPaste2" hidden="1">#REF!</definedName>
    <definedName name="XRefPaste20" localSheetId="8" hidden="1">#REF!</definedName>
    <definedName name="XRefPaste20" localSheetId="1" hidden="1">#REF!</definedName>
    <definedName name="XRefPaste20" hidden="1">#REF!</definedName>
    <definedName name="XRefPaste20Row" localSheetId="8" hidden="1">#REF!</definedName>
    <definedName name="XRefPaste20Row" localSheetId="1" hidden="1">#REF!</definedName>
    <definedName name="XRefPaste20Row" hidden="1">#REF!</definedName>
    <definedName name="XRefPaste21" localSheetId="8" hidden="1">#REF!</definedName>
    <definedName name="XRefPaste21" localSheetId="1" hidden="1">#REF!</definedName>
    <definedName name="XRefPaste21" hidden="1">#REF!</definedName>
    <definedName name="XRefPaste21Row" localSheetId="8" hidden="1">#REF!</definedName>
    <definedName name="XRefPaste21Row" localSheetId="1" hidden="1">#REF!</definedName>
    <definedName name="XRefPaste21Row" hidden="1">#REF!</definedName>
    <definedName name="XRefPaste22" localSheetId="8" hidden="1">#REF!</definedName>
    <definedName name="XRefPaste22" localSheetId="1" hidden="1">#REF!</definedName>
    <definedName name="XRefPaste22" hidden="1">#REF!</definedName>
    <definedName name="XRefPaste22Row" localSheetId="8" hidden="1">#REF!</definedName>
    <definedName name="XRefPaste22Row" hidden="1">#REF!</definedName>
    <definedName name="XRefPaste23" localSheetId="8" hidden="1">#REF!</definedName>
    <definedName name="XRefPaste23" hidden="1">#REF!</definedName>
    <definedName name="XRefPaste23Row" localSheetId="8" hidden="1">#REF!</definedName>
    <definedName name="XRefPaste23Row" hidden="1">#REF!</definedName>
    <definedName name="XRefPaste24" localSheetId="8" hidden="1">#REF!</definedName>
    <definedName name="XRefPaste24" hidden="1">#REF!</definedName>
    <definedName name="XRefPaste25" localSheetId="8" hidden="1">#REF!</definedName>
    <definedName name="XRefPaste25" hidden="1">#REF!</definedName>
    <definedName name="XRefPaste28" localSheetId="8" hidden="1">#REF!</definedName>
    <definedName name="XRefPaste28" hidden="1">#REF!</definedName>
    <definedName name="XRefPaste28Row" localSheetId="8" hidden="1">#REF!</definedName>
    <definedName name="XRefPaste28Row" hidden="1">#REF!</definedName>
    <definedName name="XRefPaste29" localSheetId="8" hidden="1">#REF!</definedName>
    <definedName name="XRefPaste29" hidden="1">#REF!</definedName>
    <definedName name="XRefPaste29Row" localSheetId="8" hidden="1">#REF!</definedName>
    <definedName name="XRefPaste29Row" hidden="1">#REF!</definedName>
    <definedName name="XRefPaste2Row" localSheetId="8" hidden="1">#REF!</definedName>
    <definedName name="XRefPaste2Row" hidden="1">#REF!</definedName>
    <definedName name="XRefPaste3" localSheetId="8" hidden="1">#REF!</definedName>
    <definedName name="XRefPaste3" hidden="1">#REF!</definedName>
    <definedName name="XRefPaste30" localSheetId="8" hidden="1">#REF!</definedName>
    <definedName name="XRefPaste30" hidden="1">#REF!</definedName>
    <definedName name="XRefPaste30Row" localSheetId="8" hidden="1">#REF!</definedName>
    <definedName name="XRefPaste30Row" hidden="1">#REF!</definedName>
    <definedName name="XRefPaste31" localSheetId="8" hidden="1">#REF!</definedName>
    <definedName name="XRefPaste31" hidden="1">#REF!</definedName>
    <definedName name="XRefPaste3Row" localSheetId="8" hidden="1">#REF!</definedName>
    <definedName name="XRefPaste3Row" hidden="1">#REF!</definedName>
    <definedName name="XRefPaste4" localSheetId="8" hidden="1">#REF!</definedName>
    <definedName name="XRefPaste4" hidden="1">#REF!</definedName>
    <definedName name="XRefPaste4Row" localSheetId="8" hidden="1">#REF!</definedName>
    <definedName name="XRefPaste4Row" hidden="1">#REF!</definedName>
    <definedName name="XRefPaste5" localSheetId="8" hidden="1">#REF!</definedName>
    <definedName name="XRefPaste5" hidden="1">#REF!</definedName>
    <definedName name="XRefPaste5Row" localSheetId="8" hidden="1">#REF!</definedName>
    <definedName name="XRefPaste5Row" hidden="1">#REF!</definedName>
    <definedName name="XRefPaste6" localSheetId="8" hidden="1">#REF!</definedName>
    <definedName name="XRefPaste6" hidden="1">#REF!</definedName>
    <definedName name="XRefPaste6Row" localSheetId="8" hidden="1">#REF!</definedName>
    <definedName name="XRefPaste6Row" hidden="1">#REF!</definedName>
    <definedName name="XRefPaste7" localSheetId="8" hidden="1">#REF!</definedName>
    <definedName name="XRefPaste7" hidden="1">#REF!</definedName>
    <definedName name="XRefPaste7Row" localSheetId="8" hidden="1">#REF!</definedName>
    <definedName name="XRefPaste7Row" hidden="1">#REF!</definedName>
    <definedName name="XRefPaste8" localSheetId="8" hidden="1">#REF!</definedName>
    <definedName name="XRefPaste8" hidden="1">#REF!</definedName>
    <definedName name="XRefPaste8Row" localSheetId="8" hidden="1">#REF!</definedName>
    <definedName name="XRefPaste8Row" hidden="1">#REF!</definedName>
    <definedName name="XRefPaste9" localSheetId="8" hidden="1">#REF!</definedName>
    <definedName name="XRefPaste9" hidden="1">#REF!</definedName>
    <definedName name="XRefPaste9Row" localSheetId="8" hidden="1">#REF!</definedName>
    <definedName name="XRefPaste9Row" hidden="1">#REF!</definedName>
    <definedName name="XRefPasteRangeCount" hidden="1">3</definedName>
    <definedName name="xx" localSheetId="8" hidden="1">{#N/A,#N/A,FALSE,"Sheet1"}</definedName>
    <definedName name="xx" localSheetId="6" hidden="1">{#N/A,#N/A,FALSE,"Sheet1"}</definedName>
    <definedName name="xx" localSheetId="1" hidden="1">{#N/A,#N/A,FALSE,"Sheet1"}</definedName>
    <definedName name="xx" hidden="1">{#N/A,#N/A,FALSE,"Sheet1"}</definedName>
    <definedName name="xxx" localSheetId="8">#REF!</definedName>
    <definedName name="xxx">#REF!</definedName>
    <definedName name="xxxxx" localSheetId="8" hidden="1">{#N/A,#N/A,FALSE,"Sheet1"}</definedName>
    <definedName name="xxxxx" localSheetId="6" hidden="1">{#N/A,#N/A,FALSE,"Sheet1"}</definedName>
    <definedName name="xxxxx" localSheetId="1" hidden="1">{#N/A,#N/A,FALSE,"Sheet1"}</definedName>
    <definedName name="xxxxx" hidden="1">{#N/A,#N/A,FALSE,"Sheet1"}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yz" hidden="1">{"histincome",#N/A,FALSE,"hyfins";"closing balance",#N/A,FALSE,"hyfins"}</definedName>
    <definedName name="y" hidden="1">{"segment_EPS",#N/A,FALSE,"TXTCOMPS"}</definedName>
    <definedName name="Year" localSheetId="8">#REF!</definedName>
    <definedName name="Year">#REF!</definedName>
    <definedName name="YEAR_LIST" localSheetId="8">#REF!</definedName>
    <definedName name="YEAR_LIST">#REF!</definedName>
    <definedName name="YearList" localSheetId="8">#REF!</definedName>
    <definedName name="YearList">#REF!</definedName>
    <definedName name="YearTag" localSheetId="8">#REF!</definedName>
    <definedName name="YearTag">#REF!</definedName>
    <definedName name="yhsey" hidden="1">{#N/A,#N/A,FALSE,"SEGINC";#N/A,#N/A,FALSE,"INTINCEXP";#N/A,#N/A,FALSE,"SEGSALE";#N/A,#N/A,FALSE,"IDENTASSETS"}</definedName>
    <definedName name="Yr1Depr" localSheetId="8">#REF!</definedName>
    <definedName name="Yr1Depr">#REF!</definedName>
    <definedName name="yrh" localSheetId="8" hidden="1">{#N/A,#N/A,FALSE,"Aging Summary";#N/A,#N/A,FALSE,"Ratio Analysis";#N/A,#N/A,FALSE,"Test 120 Day Accts";#N/A,#N/A,FALSE,"Tickmarks"}</definedName>
    <definedName name="yrh" localSheetId="6" hidden="1">{#N/A,#N/A,FALSE,"Aging Summary";#N/A,#N/A,FALSE,"Ratio Analysis";#N/A,#N/A,FALSE,"Test 120 Day Accts";#N/A,#N/A,FALSE,"Tickmarks"}</definedName>
    <definedName name="yrh" localSheetId="1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D_LAB" localSheetId="8">#REF!</definedName>
    <definedName name="YTD_LAB">#REF!</definedName>
    <definedName name="YTD_LAB_VA" localSheetId="8">#REF!</definedName>
    <definedName name="YTD_LAB_VA">#REF!</definedName>
    <definedName name="YTD_RNM" localSheetId="8">#REF!</definedName>
    <definedName name="YTD_RNM">#REF!</definedName>
    <definedName name="YTD_RNM_VA" localSheetId="8">#REF!</definedName>
    <definedName name="YTD_RNM_VA">#REF!</definedName>
    <definedName name="YTDAct01" localSheetId="8">#REF!</definedName>
    <definedName name="YTDAct01">#REF!</definedName>
    <definedName name="YTDAct02" localSheetId="8">#REF!</definedName>
    <definedName name="YTDAct02">#REF!</definedName>
    <definedName name="YTDAct03" localSheetId="8">#REF!</definedName>
    <definedName name="YTDAct03">#REF!</definedName>
    <definedName name="YTDAct04" localSheetId="8">#REF!</definedName>
    <definedName name="YTDAct04">#REF!</definedName>
    <definedName name="YTDAct05" localSheetId="8">#REF!</definedName>
    <definedName name="YTDAct05">#REF!</definedName>
    <definedName name="YTDAct06" localSheetId="8">#REF!</definedName>
    <definedName name="YTDAct06">#REF!</definedName>
    <definedName name="YTDAct07" localSheetId="8">#REF!</definedName>
    <definedName name="YTDAct07">#REF!</definedName>
    <definedName name="YTDAct08" localSheetId="8">#REF!</definedName>
    <definedName name="YTDAct08">#REF!</definedName>
    <definedName name="YTDAct09" localSheetId="8">#REF!</definedName>
    <definedName name="YTDAct09">#REF!</definedName>
    <definedName name="YTDAct10" localSheetId="8">#REF!</definedName>
    <definedName name="YTDAct10">#REF!</definedName>
    <definedName name="YTDAct11" localSheetId="8">#REF!</definedName>
    <definedName name="YTDAct11">#REF!</definedName>
    <definedName name="YTDAct12" localSheetId="8">#REF!</definedName>
    <definedName name="YTDAct12">#REF!</definedName>
    <definedName name="YTDActual" localSheetId="8">#REF!</definedName>
    <definedName name="YTDActual">#REF!</definedName>
    <definedName name="YTDActualsTiming" localSheetId="8">#REF!</definedName>
    <definedName name="YTDActualsTiming">#REF!</definedName>
    <definedName name="YTDBudg01" localSheetId="8">#REF!</definedName>
    <definedName name="YTDBudg01">#REF!</definedName>
    <definedName name="YTDBudg02" localSheetId="8">#REF!</definedName>
    <definedName name="YTDBudg02">#REF!</definedName>
    <definedName name="YTDBudg03" localSheetId="8">#REF!</definedName>
    <definedName name="YTDBudg03">#REF!</definedName>
    <definedName name="YTDBudg04" localSheetId="8">#REF!</definedName>
    <definedName name="YTDBudg04">#REF!</definedName>
    <definedName name="YTDBudg05" localSheetId="8">#REF!</definedName>
    <definedName name="YTDBudg05">#REF!</definedName>
    <definedName name="YTDBudg06" localSheetId="8">#REF!</definedName>
    <definedName name="YTDBudg06">#REF!</definedName>
    <definedName name="YTDBudg07" localSheetId="8">#REF!</definedName>
    <definedName name="YTDBudg07">#REF!</definedName>
    <definedName name="YTDBudg08" localSheetId="8">#REF!</definedName>
    <definedName name="YTDBudg08">#REF!</definedName>
    <definedName name="YTDBudg09" localSheetId="8">#REF!</definedName>
    <definedName name="YTDBudg09">#REF!</definedName>
    <definedName name="YTDBudg10" localSheetId="8">#REF!</definedName>
    <definedName name="YTDBudg10">#REF!</definedName>
    <definedName name="YTDBudg11" localSheetId="8">#REF!</definedName>
    <definedName name="YTDBudg11">#REF!</definedName>
    <definedName name="YTDBudg12" localSheetId="8">#REF!</definedName>
    <definedName name="YTDBudg12">#REF!</definedName>
    <definedName name="YTDBudget" localSheetId="8">#REF!</definedName>
    <definedName name="YTDBudget">#REF!</definedName>
    <definedName name="YTDBudgetTiming" localSheetId="8">#REF!</definedName>
    <definedName name="YTDBudgetTiming">#REF!</definedName>
    <definedName name="YTDvar" localSheetId="8">#REF!</definedName>
    <definedName name="YTDvar">#REF!</definedName>
    <definedName name="ythjt" hidden="1">{#N/A,#N/A,FALSE,"YE BK COV PG"}</definedName>
    <definedName name="ytrytry" hidden="1">{#N/A,#N/A,FALSE,"Aging Summary";#N/A,#N/A,FALSE,"Ratio Analysis";#N/A,#N/A,FALSE,"Test 120 Day Accts";#N/A,#N/A,FALSE,"Tickmarks"}</definedName>
    <definedName name="yy" hidden="1">{#N/A,#N/A,FALSE,"F98 Q2";#N/A,#N/A,FALSE,"Worksheet";#N/A,#N/A,FALSE,"Reconciliation";#N/A,#N/A,FALSE,"Minority Interest"}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 localSheetId="8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_Factor_Analysis" localSheetId="8">#REF!</definedName>
    <definedName name="Z_Factor_Analysis">#REF!</definedName>
    <definedName name="zzz" localSheetId="8" hidden="1">{#N/A,#N/A,FALSE,"Aging Summary";#N/A,#N/A,FALSE,"Ratio Analysis";#N/A,#N/A,FALSE,"Test 120 Day Accts";#N/A,#N/A,FALSE,"Tickmarks"}</definedName>
    <definedName name="zzz" localSheetId="6" hidden="1">{#N/A,#N/A,FALSE,"Aging Summary";#N/A,#N/A,FALSE,"Ratio Analysis";#N/A,#N/A,FALSE,"Test 120 Day Accts";#N/A,#N/A,FALSE,"Tickmarks"}</definedName>
    <definedName name="zzz" localSheetId="1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zzzzzzzzzz" hidden="1">{#N/A,#N/A,FALSE,"ENTRYDET"}</definedName>
    <definedName name="zzzzzzzzzzzzzzzz" hidden="1">{#N/A,#N/A,FALSE,"EPS"}</definedName>
    <definedName name="zzzzzzzzzzzzzzzzzzzzzz" hidden="1">{#N/A,#N/A,FALSE,"FY97";#N/A,#N/A,FALSE,"FY98";#N/A,#N/A,FALSE,"FY99";#N/A,#N/A,FALSE,"FY00";#N/A,#N/A,FALSE,"FY01"}</definedName>
    <definedName name="건가new" localSheetId="8" hidden="1">{#N/A,#N/A,FALSE,"BS";#N/A,#N/A,FALSE,"PL";#N/A,#N/A,FALSE,"처분";#N/A,#N/A,FALSE,"현금";#N/A,#N/A,FALSE,"매출";#N/A,#N/A,FALSE,"원가";#N/A,#N/A,FALSE,"경영"}</definedName>
    <definedName name="건가new" localSheetId="6" hidden="1">{#N/A,#N/A,FALSE,"BS";#N/A,#N/A,FALSE,"PL";#N/A,#N/A,FALSE,"처분";#N/A,#N/A,FALSE,"현금";#N/A,#N/A,FALSE,"매출";#N/A,#N/A,FALSE,"원가";#N/A,#N/A,FALSE,"경영"}</definedName>
    <definedName name="건가new" localSheetId="1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8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8" hidden="1">{#N/A,#N/A,FALSE,"BS";#N/A,#N/A,FALSE,"PL";#N/A,#N/A,FALSE,"처분";#N/A,#N/A,FALSE,"현금";#N/A,#N/A,FALSE,"매출";#N/A,#N/A,FALSE,"원가";#N/A,#N/A,FALSE,"경영"}</definedName>
    <definedName name="결산공고" localSheetId="6" hidden="1">{#N/A,#N/A,FALSE,"BS";#N/A,#N/A,FALSE,"PL";#N/A,#N/A,FALSE,"처분";#N/A,#N/A,FALSE,"현금";#N/A,#N/A,FALSE,"매출";#N/A,#N/A,FALSE,"원가";#N/A,#N/A,FALSE,"경영"}</definedName>
    <definedName name="결산공고" localSheetId="1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8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8" hidden="1">{#N/A,#N/A,FALSE,"BS";#N/A,#N/A,FALSE,"PL";#N/A,#N/A,FALSE,"처분";#N/A,#N/A,FALSE,"현금";#N/A,#N/A,FALSE,"매출";#N/A,#N/A,FALSE,"원가";#N/A,#N/A,FALSE,"경영"}</definedName>
    <definedName name="결손금" localSheetId="6" hidden="1">{#N/A,#N/A,FALSE,"BS";#N/A,#N/A,FALSE,"PL";#N/A,#N/A,FALSE,"처분";#N/A,#N/A,FALSE,"현금";#N/A,#N/A,FALSE,"매출";#N/A,#N/A,FALSE,"원가";#N/A,#N/A,FALSE,"경영"}</definedName>
    <definedName name="결손금" localSheetId="1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8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8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8" hidden="1">{#N/A,#N/A,FALSE,"BS";#N/A,#N/A,FALSE,"PL";#N/A,#N/A,FALSE,"처분";#N/A,#N/A,FALSE,"현금";#N/A,#N/A,FALSE,"매출";#N/A,#N/A,FALSE,"원가";#N/A,#N/A,FALSE,"경영"}</definedName>
    <definedName name="편집" localSheetId="6" hidden="1">{#N/A,#N/A,FALSE,"BS";#N/A,#N/A,FALSE,"PL";#N/A,#N/A,FALSE,"처분";#N/A,#N/A,FALSE,"현금";#N/A,#N/A,FALSE,"매출";#N/A,#N/A,FALSE,"원가";#N/A,#N/A,FALSE,"경영"}</definedName>
    <definedName name="편집" localSheetId="1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8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3" i="9"/>
  <c r="A2" i="9"/>
  <c r="A1" i="9"/>
  <c r="A4" i="5"/>
  <c r="A3" i="5"/>
  <c r="A2" i="5"/>
  <c r="A1" i="5"/>
  <c r="W18" i="9"/>
  <c r="AA18" i="9"/>
  <c r="AE18" i="9"/>
  <c r="J18" i="9"/>
  <c r="I18" i="9"/>
  <c r="H18" i="9"/>
  <c r="G18" i="9"/>
  <c r="F18" i="9"/>
  <c r="E18" i="9"/>
  <c r="D18" i="9"/>
  <c r="A4" i="2"/>
  <c r="A3" i="2"/>
  <c r="A2" i="2"/>
  <c r="A1" i="2"/>
  <c r="A4" i="6"/>
  <c r="A3" i="6"/>
  <c r="A2" i="6"/>
  <c r="A1" i="6"/>
  <c r="A4" i="3"/>
  <c r="A3" i="3"/>
  <c r="A2" i="3"/>
  <c r="A1" i="3"/>
  <c r="A4" i="7"/>
  <c r="A3" i="7"/>
  <c r="A2" i="7"/>
  <c r="A1" i="7"/>
  <c r="A4" i="4"/>
  <c r="A3" i="4"/>
  <c r="A2" i="4"/>
  <c r="A1" i="4"/>
  <c r="A4" i="1"/>
  <c r="A3" i="1"/>
  <c r="A2" i="1"/>
  <c r="A1" i="1"/>
  <c r="J29" i="8"/>
  <c r="K28" i="8"/>
  <c r="J28" i="8"/>
  <c r="I28" i="8"/>
  <c r="K27" i="8"/>
  <c r="J27" i="8"/>
  <c r="I27" i="8"/>
  <c r="H28" i="8"/>
  <c r="H27" i="8"/>
  <c r="O16" i="9"/>
  <c r="AJ16" i="9"/>
  <c r="L31" i="8" s="1"/>
  <c r="AF16" i="9"/>
  <c r="K31" i="8" s="1"/>
  <c r="AB16" i="9"/>
  <c r="J31" i="8" s="1"/>
  <c r="X16" i="9"/>
  <c r="I31" i="8" s="1"/>
  <c r="T16" i="9"/>
  <c r="H31" i="8" s="1"/>
  <c r="S16" i="9"/>
  <c r="P16" i="9"/>
  <c r="G31" i="8" s="1"/>
  <c r="L16" i="9"/>
  <c r="K16" i="9"/>
  <c r="AJ15" i="9"/>
  <c r="L30" i="8" s="1"/>
  <c r="AF15" i="9"/>
  <c r="K30" i="8" s="1"/>
  <c r="AB15" i="9"/>
  <c r="J30" i="8" s="1"/>
  <c r="X15" i="9"/>
  <c r="I30" i="8" s="1"/>
  <c r="T15" i="9"/>
  <c r="H30" i="8" s="1"/>
  <c r="P15" i="9"/>
  <c r="L15" i="9"/>
  <c r="K15" i="9"/>
  <c r="AJ14" i="9"/>
  <c r="L29" i="8" s="1"/>
  <c r="AF14" i="9"/>
  <c r="K29" i="8" s="1"/>
  <c r="AB14" i="9"/>
  <c r="X14" i="9"/>
  <c r="I29" i="8" s="1"/>
  <c r="T14" i="9"/>
  <c r="H29" i="8" s="1"/>
  <c r="P14" i="9"/>
  <c r="L14" i="9"/>
  <c r="K14" i="9"/>
  <c r="AJ13" i="9"/>
  <c r="L28" i="8" s="1"/>
  <c r="AI13" i="9"/>
  <c r="AJ12" i="9"/>
  <c r="L27" i="8" s="1"/>
  <c r="AI12" i="9"/>
  <c r="AI18" i="9" s="1"/>
  <c r="M13" i="9"/>
  <c r="N13" i="9" s="1"/>
  <c r="Q13" i="9" s="1"/>
  <c r="R13" i="9" s="1"/>
  <c r="U13" i="9" s="1"/>
  <c r="V13" i="9" s="1"/>
  <c r="Y13" i="9" s="1"/>
  <c r="Z13" i="9" s="1"/>
  <c r="AC13" i="9" s="1"/>
  <c r="AD13" i="9" s="1"/>
  <c r="AG13" i="9" s="1"/>
  <c r="AH13" i="9" s="1"/>
  <c r="M12" i="9"/>
  <c r="N12" i="9" s="1"/>
  <c r="Q12" i="9" s="1"/>
  <c r="R12" i="9" s="1"/>
  <c r="U12" i="9" s="1"/>
  <c r="V12" i="9" s="1"/>
  <c r="Y12" i="9" s="1"/>
  <c r="Z12" i="9" s="1"/>
  <c r="AC12" i="9" s="1"/>
  <c r="AD12" i="9" s="1"/>
  <c r="AG12" i="9" s="1"/>
  <c r="AH12" i="9" s="1"/>
  <c r="M11" i="9"/>
  <c r="N11" i="9" s="1"/>
  <c r="M10" i="9"/>
  <c r="O11" i="9"/>
  <c r="S10" i="9"/>
  <c r="S18" i="9" s="1"/>
  <c r="AJ11" i="9"/>
  <c r="L26" i="8" s="1"/>
  <c r="AF11" i="9"/>
  <c r="K26" i="8" s="1"/>
  <c r="AB11" i="9"/>
  <c r="J26" i="8" s="1"/>
  <c r="X11" i="9"/>
  <c r="I26" i="8" s="1"/>
  <c r="T11" i="9"/>
  <c r="H26" i="8" s="1"/>
  <c r="P11" i="9"/>
  <c r="AJ10" i="9"/>
  <c r="AF10" i="9"/>
  <c r="AB10" i="9"/>
  <c r="X10" i="9"/>
  <c r="T10" i="9"/>
  <c r="L13" i="8"/>
  <c r="K13" i="8"/>
  <c r="J13" i="8"/>
  <c r="I13" i="8"/>
  <c r="K18" i="1"/>
  <c r="K17" i="1"/>
  <c r="P18" i="9" l="1"/>
  <c r="Q11" i="9"/>
  <c r="O18" i="9"/>
  <c r="X18" i="9"/>
  <c r="AB18" i="9"/>
  <c r="U10" i="9"/>
  <c r="V10" i="9" s="1"/>
  <c r="Y10" i="9" s="1"/>
  <c r="AF18" i="9"/>
  <c r="AJ18" i="9"/>
  <c r="M14" i="9"/>
  <c r="F29" i="8" s="1"/>
  <c r="L18" i="9"/>
  <c r="N10" i="9"/>
  <c r="K18" i="9"/>
  <c r="T18" i="9"/>
  <c r="M16" i="9"/>
  <c r="M15" i="9"/>
  <c r="AK13" i="9"/>
  <c r="AK12" i="9"/>
  <c r="N14" i="9" l="1"/>
  <c r="Q14" i="9" s="1"/>
  <c r="R14" i="9" s="1"/>
  <c r="U14" i="9" s="1"/>
  <c r="V14" i="9" s="1"/>
  <c r="Y14" i="9" s="1"/>
  <c r="Z14" i="9" s="1"/>
  <c r="AC14" i="9" s="1"/>
  <c r="AD14" i="9" s="1"/>
  <c r="AG14" i="9" s="1"/>
  <c r="AH14" i="9" s="1"/>
  <c r="AK14" i="9" s="1"/>
  <c r="N15" i="9"/>
  <c r="Q15" i="9" s="1"/>
  <c r="R15" i="9" s="1"/>
  <c r="U15" i="9" s="1"/>
  <c r="V15" i="9" s="1"/>
  <c r="Y15" i="9" s="1"/>
  <c r="Z15" i="9" s="1"/>
  <c r="AC15" i="9" s="1"/>
  <c r="AD15" i="9" s="1"/>
  <c r="AG15" i="9" s="1"/>
  <c r="AH15" i="9" s="1"/>
  <c r="AK15" i="9" s="1"/>
  <c r="F30" i="8"/>
  <c r="Q10" i="9"/>
  <c r="N16" i="9"/>
  <c r="Q16" i="9" s="1"/>
  <c r="R16" i="9" s="1"/>
  <c r="U16" i="9" s="1"/>
  <c r="V16" i="9" s="1"/>
  <c r="Y16" i="9" s="1"/>
  <c r="Z16" i="9" s="1"/>
  <c r="AC16" i="9" s="1"/>
  <c r="AD16" i="9" s="1"/>
  <c r="AG16" i="9" s="1"/>
  <c r="AH16" i="9" s="1"/>
  <c r="AK16" i="9" s="1"/>
  <c r="F31" i="8"/>
  <c r="Z10" i="9"/>
  <c r="M18" i="9"/>
  <c r="R11" i="9"/>
  <c r="AC10" i="9" l="1"/>
  <c r="N18" i="9"/>
  <c r="R18" i="9"/>
  <c r="Q18" i="9"/>
  <c r="U11" i="9"/>
  <c r="U18" i="9" s="1"/>
  <c r="AD10" i="9" l="1"/>
  <c r="V11" i="9"/>
  <c r="V18" i="9" s="1"/>
  <c r="AG10" i="9" l="1"/>
  <c r="Y11" i="9"/>
  <c r="Y18" i="9" s="1"/>
  <c r="AH10" i="9" l="1"/>
  <c r="Z11" i="9"/>
  <c r="Z18" i="9" s="1"/>
  <c r="AK10" i="9" l="1"/>
  <c r="AC11" i="9"/>
  <c r="AC18" i="9" s="1"/>
  <c r="AD11" i="9" l="1"/>
  <c r="AD18" i="9" s="1"/>
  <c r="AG11" i="9" l="1"/>
  <c r="AG18" i="9" s="1"/>
  <c r="AH11" i="9" l="1"/>
  <c r="AH18" i="9" s="1"/>
  <c r="AK11" i="9" l="1"/>
  <c r="AK18" i="9" s="1"/>
  <c r="L25" i="8" l="1"/>
  <c r="K25" i="8"/>
  <c r="J25" i="8"/>
  <c r="I25" i="8"/>
  <c r="H25" i="8"/>
  <c r="G26" i="8"/>
  <c r="G27" i="8"/>
  <c r="G28" i="8"/>
  <c r="G29" i="8"/>
  <c r="G30" i="8"/>
  <c r="G25" i="8"/>
  <c r="H11" i="8" l="1"/>
  <c r="I11" i="8"/>
  <c r="J11" i="8"/>
  <c r="L11" i="8"/>
  <c r="G11" i="8"/>
  <c r="L10" i="8"/>
  <c r="K10" i="8"/>
  <c r="J10" i="8"/>
  <c r="I10" i="8"/>
  <c r="H10" i="8"/>
  <c r="G10" i="8"/>
  <c r="J14" i="8" l="1"/>
  <c r="L14" i="8"/>
  <c r="I14" i="8"/>
  <c r="D32" i="7"/>
  <c r="C32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E10" i="7"/>
  <c r="E25" i="7" s="1"/>
  <c r="D32" i="6"/>
  <c r="C32" i="6"/>
  <c r="J29" i="6"/>
  <c r="E29" i="6" s="1"/>
  <c r="H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I13" i="6"/>
  <c r="J13" i="6" s="1"/>
  <c r="E10" i="6"/>
  <c r="E22" i="6" s="1"/>
  <c r="J22" i="8" s="1"/>
  <c r="D32" i="5"/>
  <c r="C32" i="5"/>
  <c r="H28" i="5"/>
  <c r="J28" i="5" s="1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E10" i="5"/>
  <c r="E24" i="5" s="1"/>
  <c r="J24" i="8" s="1"/>
  <c r="D39" i="4"/>
  <c r="C39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E11" i="4"/>
  <c r="E16" i="4" s="1"/>
  <c r="D117" i="3"/>
  <c r="C117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I92" i="3"/>
  <c r="J92" i="3" s="1"/>
  <c r="F92" i="3"/>
  <c r="B93" i="3" s="1"/>
  <c r="E88" i="3"/>
  <c r="D81" i="3"/>
  <c r="C81" i="3"/>
  <c r="AA79" i="3"/>
  <c r="Z79" i="3"/>
  <c r="U79" i="3"/>
  <c r="J79" i="3"/>
  <c r="AA78" i="3"/>
  <c r="Z78" i="3"/>
  <c r="U78" i="3"/>
  <c r="J78" i="3"/>
  <c r="AA77" i="3"/>
  <c r="Z77" i="3"/>
  <c r="U77" i="3"/>
  <c r="J77" i="3"/>
  <c r="AA76" i="3"/>
  <c r="Z76" i="3"/>
  <c r="U76" i="3"/>
  <c r="J76" i="3"/>
  <c r="AA75" i="3"/>
  <c r="Z75" i="3"/>
  <c r="U75" i="3"/>
  <c r="J75" i="3"/>
  <c r="AA74" i="3"/>
  <c r="Z74" i="3"/>
  <c r="U74" i="3"/>
  <c r="J74" i="3"/>
  <c r="AA73" i="3"/>
  <c r="Z73" i="3"/>
  <c r="U73" i="3"/>
  <c r="J73" i="3"/>
  <c r="AA72" i="3"/>
  <c r="Z72" i="3"/>
  <c r="U72" i="3"/>
  <c r="J72" i="3"/>
  <c r="AA71" i="3"/>
  <c r="Z71" i="3"/>
  <c r="U71" i="3"/>
  <c r="J71" i="3"/>
  <c r="AA70" i="3"/>
  <c r="Z70" i="3"/>
  <c r="U70" i="3"/>
  <c r="J70" i="3"/>
  <c r="AA69" i="3"/>
  <c r="Z69" i="3"/>
  <c r="U69" i="3"/>
  <c r="J69" i="3"/>
  <c r="AA68" i="3"/>
  <c r="Z68" i="3"/>
  <c r="U68" i="3"/>
  <c r="J68" i="3"/>
  <c r="AA67" i="3"/>
  <c r="Z67" i="3"/>
  <c r="U67" i="3"/>
  <c r="J67" i="3"/>
  <c r="AA66" i="3"/>
  <c r="Z66" i="3"/>
  <c r="U66" i="3"/>
  <c r="J66" i="3"/>
  <c r="AA65" i="3"/>
  <c r="Z65" i="3"/>
  <c r="U65" i="3"/>
  <c r="J65" i="3"/>
  <c r="AA64" i="3"/>
  <c r="Z64" i="3"/>
  <c r="U64" i="3"/>
  <c r="J64" i="3"/>
  <c r="AA63" i="3"/>
  <c r="Z63" i="3"/>
  <c r="U63" i="3"/>
  <c r="J63" i="3"/>
  <c r="AA62" i="3"/>
  <c r="Z62" i="3"/>
  <c r="U62" i="3"/>
  <c r="J62" i="3"/>
  <c r="AA61" i="3"/>
  <c r="Z61" i="3"/>
  <c r="Q61" i="3"/>
  <c r="J61" i="3"/>
  <c r="AA60" i="3"/>
  <c r="Z60" i="3"/>
  <c r="Q60" i="3"/>
  <c r="J60" i="3"/>
  <c r="AA59" i="3"/>
  <c r="Z59" i="3"/>
  <c r="Q59" i="3"/>
  <c r="J59" i="3"/>
  <c r="AA58" i="3"/>
  <c r="Z58" i="3"/>
  <c r="Q58" i="3"/>
  <c r="J58" i="3"/>
  <c r="AA57" i="3"/>
  <c r="Z57" i="3"/>
  <c r="Q57" i="3"/>
  <c r="J57" i="3"/>
  <c r="AA56" i="3"/>
  <c r="Z56" i="3"/>
  <c r="Q56" i="3"/>
  <c r="J56" i="3"/>
  <c r="AA55" i="3"/>
  <c r="Z55" i="3"/>
  <c r="Q55" i="3"/>
  <c r="J55" i="3"/>
  <c r="AA54" i="3"/>
  <c r="Z54" i="3"/>
  <c r="Y54" i="3"/>
  <c r="Q54" i="3"/>
  <c r="J54" i="3"/>
  <c r="D48" i="3"/>
  <c r="C48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D27" i="3"/>
  <c r="C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O35" i="2"/>
  <c r="N35" i="2"/>
  <c r="D35" i="2"/>
  <c r="U31" i="2"/>
  <c r="U30" i="2"/>
  <c r="U29" i="2"/>
  <c r="U28" i="2"/>
  <c r="AC27" i="2"/>
  <c r="AB27" i="2"/>
  <c r="U27" i="2"/>
  <c r="J27" i="2"/>
  <c r="AC26" i="2"/>
  <c r="AB26" i="2"/>
  <c r="U26" i="2"/>
  <c r="J26" i="2"/>
  <c r="AC25" i="2"/>
  <c r="AB25" i="2"/>
  <c r="U25" i="2"/>
  <c r="J25" i="2"/>
  <c r="AC24" i="2"/>
  <c r="AB24" i="2"/>
  <c r="U24" i="2"/>
  <c r="J24" i="2"/>
  <c r="AC23" i="2"/>
  <c r="AB23" i="2"/>
  <c r="U23" i="2"/>
  <c r="J23" i="2"/>
  <c r="AC22" i="2"/>
  <c r="AB22" i="2"/>
  <c r="U22" i="2"/>
  <c r="J22" i="2"/>
  <c r="AB21" i="2"/>
  <c r="U21" i="2"/>
  <c r="J21" i="2"/>
  <c r="AC20" i="2"/>
  <c r="AB20" i="2"/>
  <c r="U20" i="2"/>
  <c r="J20" i="2"/>
  <c r="AC19" i="2"/>
  <c r="AB19" i="2"/>
  <c r="U19" i="2"/>
  <c r="J19" i="2"/>
  <c r="AC18" i="2"/>
  <c r="AB18" i="2"/>
  <c r="U18" i="2"/>
  <c r="J18" i="2"/>
  <c r="AC17" i="2"/>
  <c r="AB17" i="2"/>
  <c r="U17" i="2"/>
  <c r="J17" i="2"/>
  <c r="AC16" i="2"/>
  <c r="AB16" i="2"/>
  <c r="U16" i="2"/>
  <c r="J16" i="2"/>
  <c r="AC15" i="2"/>
  <c r="AB15" i="2"/>
  <c r="U15" i="2"/>
  <c r="J15" i="2"/>
  <c r="AC14" i="2"/>
  <c r="U14" i="2"/>
  <c r="N14" i="2"/>
  <c r="J14" i="2"/>
  <c r="AC13" i="2"/>
  <c r="AB13" i="2"/>
  <c r="J13" i="2"/>
  <c r="AC12" i="2"/>
  <c r="AB12" i="2"/>
  <c r="J12" i="2"/>
  <c r="AC11" i="2"/>
  <c r="AB11" i="2"/>
  <c r="J11" i="2"/>
  <c r="AC10" i="2"/>
  <c r="AA10" i="2"/>
  <c r="J10" i="2"/>
  <c r="C10" i="2"/>
  <c r="M25" i="1"/>
  <c r="N25" i="1" s="1"/>
  <c r="J25" i="1"/>
  <c r="I25" i="1" s="1"/>
  <c r="H25" i="1" s="1"/>
  <c r="G25" i="1" s="1"/>
  <c r="F25" i="1" s="1"/>
  <c r="F24" i="1" s="1"/>
  <c r="O24" i="1"/>
  <c r="N22" i="1"/>
  <c r="M22" i="1"/>
  <c r="L22" i="1"/>
  <c r="J22" i="1"/>
  <c r="I22" i="1"/>
  <c r="H22" i="1"/>
  <c r="G22" i="1"/>
  <c r="O21" i="1"/>
  <c r="O22" i="1" s="1"/>
  <c r="Y14" i="1"/>
  <c r="X14" i="1"/>
  <c r="W14" i="1"/>
  <c r="V14" i="1"/>
  <c r="U14" i="1"/>
  <c r="T14" i="1"/>
  <c r="S14" i="1"/>
  <c r="R14" i="1"/>
  <c r="Q14" i="1"/>
  <c r="N14" i="1"/>
  <c r="M14" i="1"/>
  <c r="L14" i="1"/>
  <c r="J14" i="1"/>
  <c r="Y11" i="1"/>
  <c r="X11" i="1"/>
  <c r="X17" i="1" s="1"/>
  <c r="W11" i="1"/>
  <c r="W17" i="1" s="1"/>
  <c r="V11" i="1"/>
  <c r="U11" i="1"/>
  <c r="T11" i="1"/>
  <c r="S11" i="1"/>
  <c r="S17" i="1" s="1"/>
  <c r="R11" i="1"/>
  <c r="R17" i="1" s="1"/>
  <c r="Q11" i="1"/>
  <c r="Q17" i="1" s="1"/>
  <c r="N11" i="1"/>
  <c r="N17" i="1" s="1"/>
  <c r="M11" i="1"/>
  <c r="L11" i="1"/>
  <c r="L17" i="1" s="1"/>
  <c r="J11" i="1"/>
  <c r="I11" i="1"/>
  <c r="I17" i="1" s="1"/>
  <c r="P8" i="1"/>
  <c r="P24" i="1" s="1"/>
  <c r="E27" i="5" l="1"/>
  <c r="E18" i="5"/>
  <c r="E21" i="5"/>
  <c r="G24" i="8" s="1"/>
  <c r="J32" i="5"/>
  <c r="E15" i="5"/>
  <c r="U35" i="2"/>
  <c r="E23" i="6"/>
  <c r="K22" i="8" s="1"/>
  <c r="E24" i="6"/>
  <c r="L22" i="8" s="1"/>
  <c r="E16" i="6"/>
  <c r="E17" i="6"/>
  <c r="E18" i="6"/>
  <c r="E25" i="6"/>
  <c r="E19" i="6"/>
  <c r="G22" i="8" s="1"/>
  <c r="E26" i="6"/>
  <c r="E27" i="6"/>
  <c r="E20" i="6"/>
  <c r="H22" i="8" s="1"/>
  <c r="E21" i="6"/>
  <c r="I22" i="8" s="1"/>
  <c r="E28" i="6"/>
  <c r="E14" i="6"/>
  <c r="E15" i="6"/>
  <c r="E100" i="3"/>
  <c r="J117" i="3"/>
  <c r="E93" i="3"/>
  <c r="E114" i="3"/>
  <c r="E106" i="3"/>
  <c r="K21" i="8" s="1"/>
  <c r="E113" i="3"/>
  <c r="E107" i="3"/>
  <c r="L21" i="8" s="1"/>
  <c r="AA81" i="3"/>
  <c r="E99" i="3"/>
  <c r="Z81" i="3"/>
  <c r="U81" i="3"/>
  <c r="P67" i="3" s="1"/>
  <c r="E98" i="3"/>
  <c r="E94" i="3"/>
  <c r="E101" i="3"/>
  <c r="E108" i="3"/>
  <c r="E109" i="3"/>
  <c r="J48" i="3"/>
  <c r="E35" i="3" s="1"/>
  <c r="E95" i="3"/>
  <c r="E102" i="3"/>
  <c r="G21" i="8" s="1"/>
  <c r="E103" i="3"/>
  <c r="H21" i="8" s="1"/>
  <c r="E110" i="3"/>
  <c r="J27" i="3"/>
  <c r="E22" i="3" s="1"/>
  <c r="E96" i="3"/>
  <c r="E97" i="3"/>
  <c r="E104" i="3"/>
  <c r="I21" i="8" s="1"/>
  <c r="E111" i="3"/>
  <c r="E112" i="3"/>
  <c r="E105" i="3"/>
  <c r="J21" i="8" s="1"/>
  <c r="E26" i="7"/>
  <c r="E23" i="7"/>
  <c r="L17" i="8" s="1"/>
  <c r="E14" i="7"/>
  <c r="E17" i="7"/>
  <c r="E20" i="7"/>
  <c r="I17" i="8" s="1"/>
  <c r="E35" i="4"/>
  <c r="E32" i="4"/>
  <c r="E29" i="4"/>
  <c r="J16" i="8" s="1"/>
  <c r="E33" i="4"/>
  <c r="E24" i="4"/>
  <c r="E31" i="4"/>
  <c r="L16" i="8" s="1"/>
  <c r="E19" i="4"/>
  <c r="E26" i="4"/>
  <c r="G16" i="8" s="1"/>
  <c r="E25" i="4"/>
  <c r="E27" i="4"/>
  <c r="H16" i="8" s="1"/>
  <c r="E34" i="4"/>
  <c r="E17" i="4"/>
  <c r="E18" i="4"/>
  <c r="E20" i="4"/>
  <c r="E30" i="4"/>
  <c r="K16" i="8" s="1"/>
  <c r="E21" i="4"/>
  <c r="E28" i="4"/>
  <c r="I16" i="8" s="1"/>
  <c r="E15" i="4"/>
  <c r="E22" i="4"/>
  <c r="E23" i="4"/>
  <c r="U17" i="1"/>
  <c r="T17" i="1"/>
  <c r="V17" i="1"/>
  <c r="J17" i="1"/>
  <c r="Y17" i="1"/>
  <c r="G13" i="8" s="1"/>
  <c r="G14" i="8" s="1"/>
  <c r="M17" i="1"/>
  <c r="O25" i="1"/>
  <c r="J12" i="1"/>
  <c r="J18" i="1" s="1"/>
  <c r="P11" i="1"/>
  <c r="O11" i="1"/>
  <c r="L12" i="1"/>
  <c r="L18" i="1" s="1"/>
  <c r="P21" i="1"/>
  <c r="X22" i="1" s="1"/>
  <c r="F10" i="8" s="1"/>
  <c r="P14" i="1"/>
  <c r="P19" i="2"/>
  <c r="P22" i="2"/>
  <c r="P20" i="2"/>
  <c r="P14" i="2"/>
  <c r="P27" i="2"/>
  <c r="P31" i="2"/>
  <c r="W31" i="2" s="1"/>
  <c r="P21" i="2"/>
  <c r="P15" i="2"/>
  <c r="N15" i="1"/>
  <c r="M15" i="1"/>
  <c r="L15" i="1"/>
  <c r="J15" i="1"/>
  <c r="E26" i="5"/>
  <c r="L24" i="8" s="1"/>
  <c r="E13" i="6"/>
  <c r="P25" i="1"/>
  <c r="Q25" i="1" s="1"/>
  <c r="R25" i="1" s="1"/>
  <c r="S25" i="1" s="1"/>
  <c r="T25" i="1" s="1"/>
  <c r="U25" i="1" s="1"/>
  <c r="V25" i="1" s="1"/>
  <c r="W25" i="1" s="1"/>
  <c r="X25" i="1" s="1"/>
  <c r="AB10" i="2"/>
  <c r="C35" i="2"/>
  <c r="E10" i="2"/>
  <c r="F10" i="2" s="1"/>
  <c r="B11" i="2" s="1"/>
  <c r="J81" i="3"/>
  <c r="E56" i="3" s="1"/>
  <c r="AB56" i="3" s="1"/>
  <c r="J32" i="6"/>
  <c r="E14" i="3"/>
  <c r="E32" i="3"/>
  <c r="P28" i="2"/>
  <c r="W28" i="2" s="1"/>
  <c r="M12" i="1"/>
  <c r="M18" i="1" s="1"/>
  <c r="J32" i="7"/>
  <c r="J35" i="2"/>
  <c r="E27" i="2" s="1"/>
  <c r="F93" i="3"/>
  <c r="B94" i="3" s="1"/>
  <c r="F94" i="3" s="1"/>
  <c r="B95" i="3" s="1"/>
  <c r="E14" i="4"/>
  <c r="J39" i="4"/>
  <c r="N12" i="1"/>
  <c r="E13" i="2"/>
  <c r="P16" i="2"/>
  <c r="P29" i="2"/>
  <c r="W29" i="2" s="1"/>
  <c r="E15" i="7"/>
  <c r="E18" i="7"/>
  <c r="G17" i="8" s="1"/>
  <c r="E21" i="7"/>
  <c r="J17" i="8" s="1"/>
  <c r="E24" i="7"/>
  <c r="AB14" i="2"/>
  <c r="P23" i="2"/>
  <c r="P17" i="2"/>
  <c r="O14" i="1"/>
  <c r="P24" i="2"/>
  <c r="E13" i="5"/>
  <c r="E16" i="5"/>
  <c r="E19" i="5"/>
  <c r="E22" i="5"/>
  <c r="H24" i="8" s="1"/>
  <c r="E25" i="5"/>
  <c r="K24" i="8" s="1"/>
  <c r="E28" i="5"/>
  <c r="P18" i="2"/>
  <c r="E13" i="7"/>
  <c r="E16" i="7"/>
  <c r="E19" i="7"/>
  <c r="H17" i="8" s="1"/>
  <c r="E22" i="7"/>
  <c r="K17" i="8" s="1"/>
  <c r="P25" i="2"/>
  <c r="P30" i="2"/>
  <c r="W30" i="2" s="1"/>
  <c r="I12" i="1"/>
  <c r="I18" i="1" s="1"/>
  <c r="P26" i="2"/>
  <c r="E14" i="5"/>
  <c r="E17" i="5"/>
  <c r="E20" i="5"/>
  <c r="E23" i="5"/>
  <c r="I24" i="8" s="1"/>
  <c r="E11" i="2" l="1"/>
  <c r="E18" i="2"/>
  <c r="E25" i="2"/>
  <c r="E19" i="2"/>
  <c r="E26" i="2"/>
  <c r="W26" i="2" s="1"/>
  <c r="E16" i="2"/>
  <c r="P62" i="3"/>
  <c r="Q62" i="3" s="1"/>
  <c r="M63" i="3" s="1"/>
  <c r="P77" i="3"/>
  <c r="P68" i="3"/>
  <c r="P63" i="3"/>
  <c r="P74" i="3"/>
  <c r="P71" i="3"/>
  <c r="P76" i="3"/>
  <c r="P69" i="3"/>
  <c r="P73" i="3"/>
  <c r="P65" i="3"/>
  <c r="P66" i="3"/>
  <c r="F95" i="3"/>
  <c r="B96" i="3" s="1"/>
  <c r="F96" i="3" s="1"/>
  <c r="B97" i="3" s="1"/>
  <c r="F97" i="3" s="1"/>
  <c r="B98" i="3" s="1"/>
  <c r="F98" i="3" s="1"/>
  <c r="B99" i="3" s="1"/>
  <c r="F99" i="3" s="1"/>
  <c r="B100" i="3" s="1"/>
  <c r="F100" i="3" s="1"/>
  <c r="B101" i="3" s="1"/>
  <c r="F101" i="3" s="1"/>
  <c r="B102" i="3" s="1"/>
  <c r="F102" i="3" s="1"/>
  <c r="B103" i="3" s="1"/>
  <c r="F103" i="3" s="1"/>
  <c r="B104" i="3" s="1"/>
  <c r="F104" i="3" s="1"/>
  <c r="B105" i="3" s="1"/>
  <c r="F105" i="3" s="1"/>
  <c r="B106" i="3" s="1"/>
  <c r="F106" i="3" s="1"/>
  <c r="B107" i="3" s="1"/>
  <c r="F107" i="3" s="1"/>
  <c r="B108" i="3" s="1"/>
  <c r="F108" i="3" s="1"/>
  <c r="B109" i="3" s="1"/>
  <c r="F109" i="3" s="1"/>
  <c r="B110" i="3" s="1"/>
  <c r="F110" i="3" s="1"/>
  <c r="B111" i="3" s="1"/>
  <c r="F111" i="3" s="1"/>
  <c r="B112" i="3" s="1"/>
  <c r="F112" i="3" s="1"/>
  <c r="B113" i="3" s="1"/>
  <c r="F113" i="3" s="1"/>
  <c r="B114" i="3" s="1"/>
  <c r="F114" i="3" s="1"/>
  <c r="B115" i="3" s="1"/>
  <c r="E34" i="3"/>
  <c r="P75" i="3"/>
  <c r="P72" i="3"/>
  <c r="Q63" i="3"/>
  <c r="M64" i="3" s="1"/>
  <c r="P64" i="3"/>
  <c r="P78" i="3"/>
  <c r="E12" i="3"/>
  <c r="E24" i="3"/>
  <c r="H18" i="8" s="1"/>
  <c r="P70" i="3"/>
  <c r="E19" i="3"/>
  <c r="E63" i="3"/>
  <c r="AB63" i="3" s="1"/>
  <c r="E11" i="3"/>
  <c r="F11" i="3" s="1"/>
  <c r="B12" i="3" s="1"/>
  <c r="F12" i="3" s="1"/>
  <c r="B13" i="3" s="1"/>
  <c r="E23" i="3"/>
  <c r="G18" i="8" s="1"/>
  <c r="E21" i="3"/>
  <c r="E18" i="3"/>
  <c r="E16" i="3"/>
  <c r="E13" i="3"/>
  <c r="E15" i="3"/>
  <c r="E17" i="3"/>
  <c r="E20" i="3"/>
  <c r="E55" i="3"/>
  <c r="AB55" i="3" s="1"/>
  <c r="E25" i="3"/>
  <c r="I18" i="8" s="1"/>
  <c r="I34" i="8" s="1"/>
  <c r="Y25" i="1"/>
  <c r="Z25" i="1" s="1"/>
  <c r="AA25" i="1" s="1"/>
  <c r="AB25" i="1" s="1"/>
  <c r="AC24" i="1" s="1"/>
  <c r="F11" i="8"/>
  <c r="O17" i="1"/>
  <c r="N18" i="1"/>
  <c r="P17" i="1"/>
  <c r="P12" i="1"/>
  <c r="Q22" i="1"/>
  <c r="AC22" i="1"/>
  <c r="V22" i="1"/>
  <c r="AD22" i="1"/>
  <c r="P22" i="1"/>
  <c r="Y22" i="1"/>
  <c r="Z22" i="1"/>
  <c r="AA22" i="1"/>
  <c r="W22" i="1"/>
  <c r="T12" i="1"/>
  <c r="AC25" i="1"/>
  <c r="K11" i="8"/>
  <c r="K14" i="8" s="1"/>
  <c r="S12" i="1"/>
  <c r="S18" i="1" s="1"/>
  <c r="R12" i="1"/>
  <c r="R18" i="1" s="1"/>
  <c r="Q12" i="1"/>
  <c r="Q18" i="1" s="1"/>
  <c r="V12" i="1"/>
  <c r="V18" i="1" s="1"/>
  <c r="AB22" i="1"/>
  <c r="X15" i="1"/>
  <c r="W12" i="1"/>
  <c r="O12" i="1"/>
  <c r="U12" i="1"/>
  <c r="X12" i="1"/>
  <c r="U22" i="1"/>
  <c r="W15" i="1"/>
  <c r="Y12" i="1"/>
  <c r="T22" i="1"/>
  <c r="S22" i="1"/>
  <c r="R22" i="1"/>
  <c r="W27" i="2"/>
  <c r="AA11" i="2"/>
  <c r="F11" i="2"/>
  <c r="B12" i="2" s="1"/>
  <c r="W18" i="2"/>
  <c r="F13" i="6"/>
  <c r="B14" i="6" s="1"/>
  <c r="F14" i="6" s="1"/>
  <c r="B15" i="6" s="1"/>
  <c r="F15" i="6" s="1"/>
  <c r="B16" i="6" s="1"/>
  <c r="F16" i="6" s="1"/>
  <c r="B17" i="6" s="1"/>
  <c r="F17" i="6" s="1"/>
  <c r="B18" i="6" s="1"/>
  <c r="F18" i="6" s="1"/>
  <c r="E32" i="6"/>
  <c r="E33" i="6" s="1"/>
  <c r="E61" i="3"/>
  <c r="AB61" i="3" s="1"/>
  <c r="E59" i="3"/>
  <c r="AB59" i="3" s="1"/>
  <c r="F32" i="3"/>
  <c r="B33" i="3" s="1"/>
  <c r="F33" i="3" s="1"/>
  <c r="B34" i="3" s="1"/>
  <c r="F34" i="3" s="1"/>
  <c r="B35" i="3" s="1"/>
  <c r="F35" i="3" s="1"/>
  <c r="B36" i="3" s="1"/>
  <c r="F36" i="3" s="1"/>
  <c r="B37" i="3" s="1"/>
  <c r="F37" i="3" s="1"/>
  <c r="B38" i="3" s="1"/>
  <c r="F38" i="3" s="1"/>
  <c r="B39" i="3" s="1"/>
  <c r="F39" i="3" s="1"/>
  <c r="B40" i="3" s="1"/>
  <c r="F40" i="3" s="1"/>
  <c r="B41" i="3" s="1"/>
  <c r="F41" i="3" s="1"/>
  <c r="B42" i="3" s="1"/>
  <c r="F42" i="3" s="1"/>
  <c r="B43" i="3" s="1"/>
  <c r="F43" i="3" s="1"/>
  <c r="W25" i="2"/>
  <c r="E62" i="3"/>
  <c r="AB62" i="3" s="1"/>
  <c r="W19" i="2"/>
  <c r="F13" i="7"/>
  <c r="B14" i="7" s="1"/>
  <c r="F14" i="7" s="1"/>
  <c r="B15" i="7" s="1"/>
  <c r="F15" i="7" s="1"/>
  <c r="B16" i="7" s="1"/>
  <c r="F16" i="7" s="1"/>
  <c r="B17" i="7" s="1"/>
  <c r="F17" i="7" s="1"/>
  <c r="R15" i="1"/>
  <c r="S15" i="1"/>
  <c r="Q15" i="1"/>
  <c r="O15" i="1"/>
  <c r="Y15" i="1"/>
  <c r="Z14" i="1" s="1"/>
  <c r="P35" i="2"/>
  <c r="P36" i="2" s="1"/>
  <c r="Q14" i="2"/>
  <c r="M15" i="2" s="1"/>
  <c r="Q15" i="2" s="1"/>
  <c r="M16" i="2" s="1"/>
  <c r="Q16" i="2" s="1"/>
  <c r="M17" i="2" s="1"/>
  <c r="Q17" i="2" s="1"/>
  <c r="M18" i="2" s="1"/>
  <c r="Q18" i="2" s="1"/>
  <c r="M19" i="2" s="1"/>
  <c r="Q19" i="2" s="1"/>
  <c r="M20" i="2" s="1"/>
  <c r="Q20" i="2" s="1"/>
  <c r="M21" i="2" s="1"/>
  <c r="Q21" i="2" s="1"/>
  <c r="M22" i="2" s="1"/>
  <c r="Q22" i="2" s="1"/>
  <c r="M23" i="2" s="1"/>
  <c r="Q23" i="2" s="1"/>
  <c r="M24" i="2" s="1"/>
  <c r="Q24" i="2" s="1"/>
  <c r="M25" i="2" s="1"/>
  <c r="Q25" i="2" s="1"/>
  <c r="M26" i="2" s="1"/>
  <c r="Q26" i="2" s="1"/>
  <c r="M27" i="2" s="1"/>
  <c r="Q27" i="2" s="1"/>
  <c r="M28" i="2" s="1"/>
  <c r="Q28" i="2" s="1"/>
  <c r="M29" i="2" s="1"/>
  <c r="Q29" i="2" s="1"/>
  <c r="M30" i="2" s="1"/>
  <c r="Q30" i="2" s="1"/>
  <c r="M31" i="2" s="1"/>
  <c r="Q31" i="2" s="1"/>
  <c r="F13" i="5"/>
  <c r="B14" i="5" s="1"/>
  <c r="F14" i="5" s="1"/>
  <c r="B15" i="5" s="1"/>
  <c r="F15" i="5" s="1"/>
  <c r="B16" i="5" s="1"/>
  <c r="F16" i="5" s="1"/>
  <c r="B17" i="5" s="1"/>
  <c r="F17" i="5" s="1"/>
  <c r="B18" i="5" s="1"/>
  <c r="F18" i="5" s="1"/>
  <c r="B19" i="5" s="1"/>
  <c r="F19" i="5" s="1"/>
  <c r="B20" i="5" s="1"/>
  <c r="F20" i="5" s="1"/>
  <c r="E32" i="5"/>
  <c r="E33" i="5" s="1"/>
  <c r="E68" i="3"/>
  <c r="AB68" i="3" s="1"/>
  <c r="I20" i="8" s="1"/>
  <c r="E57" i="3"/>
  <c r="AB57" i="3" s="1"/>
  <c r="E73" i="3"/>
  <c r="AB73" i="3" s="1"/>
  <c r="E67" i="3"/>
  <c r="AB67" i="3" s="1"/>
  <c r="H20" i="8" s="1"/>
  <c r="E58" i="3"/>
  <c r="AB58" i="3" s="1"/>
  <c r="E78" i="3"/>
  <c r="AB78" i="3" s="1"/>
  <c r="E71" i="3"/>
  <c r="AB71" i="3" s="1"/>
  <c r="L20" i="8" s="1"/>
  <c r="L34" i="8" s="1"/>
  <c r="E64" i="3"/>
  <c r="AB64" i="3" s="1"/>
  <c r="E77" i="3"/>
  <c r="AB77" i="3" s="1"/>
  <c r="E65" i="3"/>
  <c r="E60" i="3"/>
  <c r="AB60" i="3" s="1"/>
  <c r="E70" i="3"/>
  <c r="E54" i="3"/>
  <c r="F14" i="4"/>
  <c r="B15" i="4" s="1"/>
  <c r="F15" i="4" s="1"/>
  <c r="B16" i="4" s="1"/>
  <c r="F16" i="4" s="1"/>
  <c r="B17" i="4" s="1"/>
  <c r="F17" i="4" s="1"/>
  <c r="B18" i="4" s="1"/>
  <c r="F18" i="4" s="1"/>
  <c r="B19" i="4" s="1"/>
  <c r="F19" i="4" s="1"/>
  <c r="B20" i="4" s="1"/>
  <c r="F20" i="4" s="1"/>
  <c r="B21" i="4" s="1"/>
  <c r="F21" i="4" s="1"/>
  <c r="B22" i="4" s="1"/>
  <c r="F22" i="4" s="1"/>
  <c r="B23" i="4" s="1"/>
  <c r="F23" i="4" s="1"/>
  <c r="B24" i="4" s="1"/>
  <c r="F24" i="4" s="1"/>
  <c r="B25" i="4" s="1"/>
  <c r="F25" i="4" s="1"/>
  <c r="E39" i="4"/>
  <c r="E40" i="4" s="1"/>
  <c r="T15" i="1"/>
  <c r="E14" i="2"/>
  <c r="P15" i="1"/>
  <c r="AD10" i="2"/>
  <c r="AE10" i="2" s="1"/>
  <c r="W10" i="2"/>
  <c r="E20" i="2"/>
  <c r="E75" i="3"/>
  <c r="AD11" i="2"/>
  <c r="W11" i="2"/>
  <c r="E66" i="3"/>
  <c r="E72" i="3"/>
  <c r="E23" i="2"/>
  <c r="U15" i="1"/>
  <c r="W13" i="2"/>
  <c r="W16" i="2"/>
  <c r="E74" i="3"/>
  <c r="AB74" i="3" s="1"/>
  <c r="E15" i="2"/>
  <c r="E17" i="2"/>
  <c r="E24" i="2"/>
  <c r="E21" i="2"/>
  <c r="E69" i="3"/>
  <c r="AB69" i="3" s="1"/>
  <c r="J20" i="8" s="1"/>
  <c r="J34" i="8" s="1"/>
  <c r="E12" i="2"/>
  <c r="E22" i="2"/>
  <c r="V15" i="1"/>
  <c r="E76" i="3"/>
  <c r="AB76" i="3" s="1"/>
  <c r="B21" i="5" l="1"/>
  <c r="F21" i="5" s="1"/>
  <c r="B22" i="5" s="1"/>
  <c r="F22" i="5" s="1"/>
  <c r="B23" i="5" s="1"/>
  <c r="F23" i="5" s="1"/>
  <c r="B24" i="5" s="1"/>
  <c r="F24" i="5" s="1"/>
  <c r="B25" i="5" s="1"/>
  <c r="F25" i="5" s="1"/>
  <c r="B26" i="5" s="1"/>
  <c r="F26" i="5" s="1"/>
  <c r="B27" i="5" s="1"/>
  <c r="F27" i="5" s="1"/>
  <c r="B28" i="5" s="1"/>
  <c r="F28" i="5" s="1"/>
  <c r="F24" i="8"/>
  <c r="B19" i="6"/>
  <c r="F19" i="6" s="1"/>
  <c r="B20" i="6" s="1"/>
  <c r="F20" i="6" s="1"/>
  <c r="B21" i="6" s="1"/>
  <c r="F21" i="6" s="1"/>
  <c r="B22" i="6" s="1"/>
  <c r="F22" i="6" s="1"/>
  <c r="B23" i="6" s="1"/>
  <c r="F23" i="6" s="1"/>
  <c r="B24" i="6" s="1"/>
  <c r="F24" i="6" s="1"/>
  <c r="B25" i="6" s="1"/>
  <c r="F25" i="6" s="1"/>
  <c r="B26" i="6" s="1"/>
  <c r="F26" i="6" s="1"/>
  <c r="B27" i="6" s="1"/>
  <c r="F27" i="6" s="1"/>
  <c r="B28" i="6" s="1"/>
  <c r="F28" i="6" s="1"/>
  <c r="B29" i="6" s="1"/>
  <c r="F29" i="6" s="1"/>
  <c r="F22" i="8"/>
  <c r="AB66" i="3"/>
  <c r="G20" i="8" s="1"/>
  <c r="Q64" i="3"/>
  <c r="M65" i="3" s="1"/>
  <c r="Q65" i="3" s="1"/>
  <c r="M66" i="3" s="1"/>
  <c r="Q66" i="3" s="1"/>
  <c r="M67" i="3" s="1"/>
  <c r="Q67" i="3" s="1"/>
  <c r="M68" i="3" s="1"/>
  <c r="Q68" i="3" s="1"/>
  <c r="M69" i="3" s="1"/>
  <c r="Q69" i="3" s="1"/>
  <c r="M70" i="3" s="1"/>
  <c r="Q70" i="3" s="1"/>
  <c r="M71" i="3" s="1"/>
  <c r="Q71" i="3" s="1"/>
  <c r="M72" i="3" s="1"/>
  <c r="Q72" i="3" s="1"/>
  <c r="M73" i="3" s="1"/>
  <c r="Q73" i="3" s="1"/>
  <c r="M74" i="3" s="1"/>
  <c r="Q74" i="3" s="1"/>
  <c r="M75" i="3" s="1"/>
  <c r="Q75" i="3" s="1"/>
  <c r="M76" i="3" s="1"/>
  <c r="Q76" i="3" s="1"/>
  <c r="M77" i="3" s="1"/>
  <c r="Q77" i="3" s="1"/>
  <c r="M78" i="3" s="1"/>
  <c r="Q78" i="3" s="1"/>
  <c r="M79" i="3" s="1"/>
  <c r="P79" i="3" s="1"/>
  <c r="Q79" i="3" s="1"/>
  <c r="AB70" i="3"/>
  <c r="K20" i="8" s="1"/>
  <c r="K34" i="8" s="1"/>
  <c r="AB65" i="3"/>
  <c r="AB72" i="3"/>
  <c r="F21" i="8"/>
  <c r="AB75" i="3"/>
  <c r="E27" i="3"/>
  <c r="E28" i="3" s="1"/>
  <c r="B44" i="3"/>
  <c r="F19" i="8"/>
  <c r="E115" i="3"/>
  <c r="E117" i="3" s="1"/>
  <c r="F13" i="3"/>
  <c r="B14" i="3" s="1"/>
  <c r="F14" i="3" s="1"/>
  <c r="B15" i="3" s="1"/>
  <c r="F15" i="3" s="1"/>
  <c r="B16" i="3" s="1"/>
  <c r="F16" i="3" s="1"/>
  <c r="B17" i="3" s="1"/>
  <c r="F17" i="3" s="1"/>
  <c r="B18" i="3" s="1"/>
  <c r="F18" i="3" s="1"/>
  <c r="B19" i="3" s="1"/>
  <c r="F19" i="3" s="1"/>
  <c r="B20" i="3" s="1"/>
  <c r="F20" i="3" s="1"/>
  <c r="B21" i="3" s="1"/>
  <c r="F21" i="3" s="1"/>
  <c r="B22" i="3" s="1"/>
  <c r="F22" i="3" s="1"/>
  <c r="B18" i="7"/>
  <c r="F18" i="7" s="1"/>
  <c r="B19" i="7" s="1"/>
  <c r="F19" i="7" s="1"/>
  <c r="B20" i="7" s="1"/>
  <c r="F20" i="7" s="1"/>
  <c r="B21" i="7" s="1"/>
  <c r="F21" i="7" s="1"/>
  <c r="B22" i="7" s="1"/>
  <c r="F22" i="7" s="1"/>
  <c r="B23" i="7" s="1"/>
  <c r="F23" i="7" s="1"/>
  <c r="B24" i="7" s="1"/>
  <c r="F24" i="7" s="1"/>
  <c r="B25" i="7" s="1"/>
  <c r="F25" i="7" s="1"/>
  <c r="B26" i="7" s="1"/>
  <c r="F26" i="7" s="1"/>
  <c r="B27" i="7" s="1"/>
  <c r="E27" i="7" s="1"/>
  <c r="F17" i="8"/>
  <c r="B26" i="4"/>
  <c r="F26" i="4" s="1"/>
  <c r="B27" i="4" s="1"/>
  <c r="F27" i="4" s="1"/>
  <c r="B28" i="4" s="1"/>
  <c r="F28" i="4" s="1"/>
  <c r="B29" i="4" s="1"/>
  <c r="F29" i="4" s="1"/>
  <c r="B30" i="4" s="1"/>
  <c r="F30" i="4" s="1"/>
  <c r="B31" i="4" s="1"/>
  <c r="F31" i="4" s="1"/>
  <c r="B32" i="4" s="1"/>
  <c r="F32" i="4" s="1"/>
  <c r="B33" i="4" s="1"/>
  <c r="F33" i="4" s="1"/>
  <c r="B34" i="4" s="1"/>
  <c r="F34" i="4" s="1"/>
  <c r="B35" i="4" s="1"/>
  <c r="F35" i="4" s="1"/>
  <c r="F16" i="8"/>
  <c r="P18" i="1"/>
  <c r="X18" i="1"/>
  <c r="F13" i="8" s="1"/>
  <c r="F14" i="8" s="1"/>
  <c r="T18" i="1"/>
  <c r="Z11" i="1"/>
  <c r="Y18" i="1"/>
  <c r="U18" i="1"/>
  <c r="O18" i="1"/>
  <c r="W18" i="1"/>
  <c r="Z15" i="1"/>
  <c r="W22" i="2"/>
  <c r="AB54" i="3"/>
  <c r="F54" i="3"/>
  <c r="B55" i="3" s="1"/>
  <c r="W20" i="2"/>
  <c r="W12" i="2"/>
  <c r="W23" i="2"/>
  <c r="W17" i="2"/>
  <c r="F12" i="2"/>
  <c r="B13" i="2" s="1"/>
  <c r="F13" i="2" s="1"/>
  <c r="B14" i="2" s="1"/>
  <c r="F14" i="2" s="1"/>
  <c r="B15" i="2" s="1"/>
  <c r="F15" i="2" s="1"/>
  <c r="B16" i="2" s="1"/>
  <c r="F16" i="2" s="1"/>
  <c r="B17" i="2" s="1"/>
  <c r="F17" i="2" s="1"/>
  <c r="B18" i="2" s="1"/>
  <c r="F18" i="2" s="1"/>
  <c r="B19" i="2" s="1"/>
  <c r="F19" i="2" s="1"/>
  <c r="B20" i="2" s="1"/>
  <c r="F20" i="2" s="1"/>
  <c r="B21" i="2" s="1"/>
  <c r="F21" i="2" s="1"/>
  <c r="B22" i="2" s="1"/>
  <c r="F22" i="2" s="1"/>
  <c r="B23" i="2" s="1"/>
  <c r="F23" i="2" s="1"/>
  <c r="B24" i="2" s="1"/>
  <c r="F24" i="2" s="1"/>
  <c r="B25" i="2" s="1"/>
  <c r="F25" i="2" s="1"/>
  <c r="B26" i="2" s="1"/>
  <c r="F26" i="2" s="1"/>
  <c r="B27" i="2" s="1"/>
  <c r="F27" i="2" s="1"/>
  <c r="E44" i="3"/>
  <c r="G19" i="8" s="1"/>
  <c r="W21" i="2"/>
  <c r="W24" i="2"/>
  <c r="W15" i="2"/>
  <c r="W14" i="2"/>
  <c r="AE11" i="2"/>
  <c r="AA12" i="2" s="1"/>
  <c r="AD12" i="2" s="1"/>
  <c r="E35" i="2"/>
  <c r="E36" i="2" s="1"/>
  <c r="F44" i="3" l="1"/>
  <c r="B45" i="3" s="1"/>
  <c r="B23" i="3"/>
  <c r="F23" i="3" s="1"/>
  <c r="B24" i="3" s="1"/>
  <c r="F24" i="3" s="1"/>
  <c r="B25" i="3" s="1"/>
  <c r="F25" i="3" s="1"/>
  <c r="F18" i="8"/>
  <c r="F115" i="3"/>
  <c r="E32" i="7"/>
  <c r="E33" i="7" s="1"/>
  <c r="F27" i="7"/>
  <c r="Z12" i="1"/>
  <c r="Z18" i="1" s="1"/>
  <c r="Z17" i="1"/>
  <c r="H13" i="8" s="1"/>
  <c r="H14" i="8" s="1"/>
  <c r="Y55" i="3"/>
  <c r="AC55" i="3" s="1"/>
  <c r="F55" i="3"/>
  <c r="B56" i="3" s="1"/>
  <c r="AC54" i="3"/>
  <c r="AE12" i="2"/>
  <c r="AA13" i="2" s="1"/>
  <c r="E45" i="3"/>
  <c r="F45" i="3" l="1"/>
  <c r="B46" i="3" s="1"/>
  <c r="Y56" i="3"/>
  <c r="AC56" i="3" s="1"/>
  <c r="F56" i="3"/>
  <c r="B57" i="3" s="1"/>
  <c r="AD13" i="2"/>
  <c r="AE13" i="2" s="1"/>
  <c r="AA14" i="2" s="1"/>
  <c r="AD14" i="2" l="1"/>
  <c r="AE14" i="2" s="1"/>
  <c r="AA15" i="2" s="1"/>
  <c r="F57" i="3"/>
  <c r="B58" i="3" s="1"/>
  <c r="Y57" i="3"/>
  <c r="AC57" i="3" s="1"/>
  <c r="E46" i="3"/>
  <c r="E48" i="3" s="1"/>
  <c r="E49" i="3" s="1"/>
  <c r="AD15" i="2" l="1"/>
  <c r="AE15" i="2" s="1"/>
  <c r="AA16" i="2" s="1"/>
  <c r="F46" i="3"/>
  <c r="Y58" i="3"/>
  <c r="AC58" i="3" s="1"/>
  <c r="F58" i="3"/>
  <c r="B59" i="3" s="1"/>
  <c r="AD16" i="2" l="1"/>
  <c r="AE16" i="2" s="1"/>
  <c r="AA17" i="2" s="1"/>
  <c r="Y59" i="3"/>
  <c r="AC59" i="3" s="1"/>
  <c r="F59" i="3"/>
  <c r="B60" i="3" s="1"/>
  <c r="AD17" i="2" l="1"/>
  <c r="AE17" i="2" s="1"/>
  <c r="AA18" i="2" s="1"/>
  <c r="Y60" i="3"/>
  <c r="AC60" i="3" s="1"/>
  <c r="F60" i="3"/>
  <c r="B61" i="3" s="1"/>
  <c r="AD18" i="2" l="1"/>
  <c r="AE18" i="2" s="1"/>
  <c r="AA19" i="2" s="1"/>
  <c r="Y61" i="3"/>
  <c r="AC61" i="3" s="1"/>
  <c r="F61" i="3"/>
  <c r="B62" i="3" s="1"/>
  <c r="AD19" i="2" l="1"/>
  <c r="AE19" i="2" s="1"/>
  <c r="AA20" i="2" s="1"/>
  <c r="Y62" i="3"/>
  <c r="AC62" i="3" s="1"/>
  <c r="F62" i="3"/>
  <c r="B63" i="3" s="1"/>
  <c r="AD20" i="2" l="1"/>
  <c r="AE20" i="2" s="1"/>
  <c r="AA21" i="2" s="1"/>
  <c r="Y63" i="3"/>
  <c r="AC63" i="3" s="1"/>
  <c r="F63" i="3"/>
  <c r="B64" i="3" s="1"/>
  <c r="AD21" i="2" l="1"/>
  <c r="AE21" i="2" s="1"/>
  <c r="AA22" i="2" s="1"/>
  <c r="Y64" i="3"/>
  <c r="AC64" i="3" s="1"/>
  <c r="F64" i="3"/>
  <c r="B65" i="3" s="1"/>
  <c r="AD22" i="2" l="1"/>
  <c r="AE22" i="2" s="1"/>
  <c r="AA23" i="2" s="1"/>
  <c r="Y65" i="3"/>
  <c r="AC65" i="3" s="1"/>
  <c r="F20" i="8" s="1"/>
  <c r="F65" i="3"/>
  <c r="B66" i="3" s="1"/>
  <c r="AD23" i="2" l="1"/>
  <c r="AE23" i="2" s="1"/>
  <c r="AA24" i="2" s="1"/>
  <c r="F66" i="3"/>
  <c r="B67" i="3" s="1"/>
  <c r="Y66" i="3"/>
  <c r="AC66" i="3" s="1"/>
  <c r="AD24" i="2" l="1"/>
  <c r="AE24" i="2" s="1"/>
  <c r="F67" i="3"/>
  <c r="B68" i="3" s="1"/>
  <c r="Y67" i="3"/>
  <c r="AC67" i="3" s="1"/>
  <c r="AA25" i="2" l="1"/>
  <c r="F23" i="8"/>
  <c r="F34" i="8" s="1"/>
  <c r="AD25" i="2"/>
  <c r="F68" i="3"/>
  <c r="B69" i="3" s="1"/>
  <c r="Y68" i="3"/>
  <c r="AC68" i="3" s="1"/>
  <c r="AE25" i="2" l="1"/>
  <c r="AA26" i="2" s="1"/>
  <c r="G23" i="8"/>
  <c r="G34" i="8" s="1"/>
  <c r="AD26" i="2"/>
  <c r="Y69" i="3"/>
  <c r="AC69" i="3" s="1"/>
  <c r="F69" i="3"/>
  <c r="B70" i="3" s="1"/>
  <c r="AE26" i="2" l="1"/>
  <c r="AA27" i="2" s="1"/>
  <c r="AD27" i="2" s="1"/>
  <c r="AE27" i="2" s="1"/>
  <c r="H23" i="8"/>
  <c r="H34" i="8" s="1"/>
  <c r="Y70" i="3"/>
  <c r="AC70" i="3" s="1"/>
  <c r="F70" i="3"/>
  <c r="B71" i="3" s="1"/>
  <c r="Y71" i="3" l="1"/>
  <c r="AC71" i="3" s="1"/>
  <c r="F71" i="3"/>
  <c r="B72" i="3" s="1"/>
  <c r="F72" i="3" l="1"/>
  <c r="B73" i="3" s="1"/>
  <c r="Y72" i="3"/>
  <c r="AC72" i="3" s="1"/>
  <c r="F73" i="3" l="1"/>
  <c r="B74" i="3" s="1"/>
  <c r="Y73" i="3"/>
  <c r="AC73" i="3" s="1"/>
  <c r="F74" i="3" l="1"/>
  <c r="B75" i="3" s="1"/>
  <c r="Y74" i="3"/>
  <c r="AC74" i="3" s="1"/>
  <c r="Y75" i="3" l="1"/>
  <c r="AC75" i="3" s="1"/>
  <c r="F75" i="3"/>
  <c r="B76" i="3" s="1"/>
  <c r="Y76" i="3" l="1"/>
  <c r="AC76" i="3" s="1"/>
  <c r="F76" i="3"/>
  <c r="B77" i="3" s="1"/>
  <c r="Y77" i="3" l="1"/>
  <c r="AC77" i="3" s="1"/>
  <c r="F77" i="3"/>
  <c r="B78" i="3" s="1"/>
  <c r="F78" i="3" l="1"/>
  <c r="B79" i="3" s="1"/>
  <c r="Y78" i="3"/>
  <c r="AC78" i="3" s="1"/>
  <c r="E79" i="3" l="1"/>
  <c r="AB79" i="3" s="1"/>
  <c r="Y79" i="3"/>
  <c r="AB81" i="3" l="1"/>
  <c r="E81" i="3"/>
  <c r="F79" i="3"/>
  <c r="AC79" i="3" l="1"/>
</calcChain>
</file>

<file path=xl/sharedStrings.xml><?xml version="1.0" encoding="utf-8"?>
<sst xmlns="http://schemas.openxmlformats.org/spreadsheetml/2006/main" count="236" uniqueCount="106">
  <si>
    <t>Alectra Utilities Corporation</t>
  </si>
  <si>
    <t>EB-2025-0252</t>
  </si>
  <si>
    <t>Interrogatory Responses</t>
  </si>
  <si>
    <t>6-Staff-210_Attach 1_Class 13 14 CCA</t>
  </si>
  <si>
    <t>Summary</t>
  </si>
  <si>
    <t>Class</t>
  </si>
  <si>
    <t>Description</t>
  </si>
  <si>
    <t>2025 Forecast Ending UCC</t>
  </si>
  <si>
    <t>2026 CCA</t>
  </si>
  <si>
    <t>2027 CCA</t>
  </si>
  <si>
    <t>2028 CCA</t>
  </si>
  <si>
    <t>2029 CCA</t>
  </si>
  <si>
    <t>2030 CCA</t>
  </si>
  <si>
    <t>2031 CCA</t>
  </si>
  <si>
    <t>Lease #1 Addiscott Ops Centre</t>
  </si>
  <si>
    <t>Lease #2 Barrie Hydro - right to use</t>
  </si>
  <si>
    <t>Lease #3</t>
  </si>
  <si>
    <t>Lease #4 PS Inc - 2005 Additions</t>
  </si>
  <si>
    <t>Churchill Meadows CCRA</t>
  </si>
  <si>
    <t>Goreway TS</t>
  </si>
  <si>
    <t>Dundas</t>
  </si>
  <si>
    <t>Winona</t>
  </si>
  <si>
    <t>Nebo Road</t>
  </si>
  <si>
    <t>Vansickle</t>
  </si>
  <si>
    <t>H1 Holland T5 - 2020</t>
  </si>
  <si>
    <t>H1 Midhurst CC</t>
  </si>
  <si>
    <t>Pleasant CCRA (Brampton)</t>
  </si>
  <si>
    <t>Build Markham TS #5</t>
  </si>
  <si>
    <t>Kenilworth TS Power Factor Correction</t>
  </si>
  <si>
    <t>New Station - Campbell TS Metal Clad Expansion</t>
  </si>
  <si>
    <t>New Station - Newton TS (Capacity)</t>
  </si>
  <si>
    <t>Cedar TS True-Up Payment (CCRA) Guelph 15th Year</t>
  </si>
  <si>
    <t>Arlen MTS True-Up Payment (CCRA) Guelph 10th Year</t>
  </si>
  <si>
    <t>Pleasant TS - H29 H30 Reconductoring - Transmission</t>
  </si>
  <si>
    <t>Class 13</t>
  </si>
  <si>
    <t>YYYYMMDD</t>
  </si>
  <si>
    <t>Date</t>
  </si>
  <si>
    <t>Cost</t>
  </si>
  <si>
    <t>Adj</t>
  </si>
  <si>
    <t>PS INC - 2005 ADDITION</t>
  </si>
  <si>
    <t>Total</t>
  </si>
  <si>
    <t>Addiscott Ops Centre</t>
  </si>
  <si>
    <t>Barrie Hydro - Right to Use</t>
  </si>
  <si>
    <t>Capital Cost Recovery Agreements with Hydro One</t>
  </si>
  <si>
    <t>Class 14 - Churchill Meadows</t>
  </si>
  <si>
    <t>Start</t>
  </si>
  <si>
    <t>days</t>
  </si>
  <si>
    <t>End</t>
  </si>
  <si>
    <t>days per year</t>
  </si>
  <si>
    <t>Years</t>
  </si>
  <si>
    <t>Opening</t>
  </si>
  <si>
    <t>Addition</t>
  </si>
  <si>
    <t>Refund</t>
  </si>
  <si>
    <t>CCA</t>
  </si>
  <si>
    <t>Closing</t>
  </si>
  <si>
    <t>Feb - Dec 2017</t>
  </si>
  <si>
    <t>Class 14 - Goreway</t>
  </si>
  <si>
    <t>Class 14 - Dundas CCRA</t>
  </si>
  <si>
    <t>Class 14 - Winona CCRA</t>
  </si>
  <si>
    <t>Class 14 - Nebo Road CCRA</t>
  </si>
  <si>
    <t>Hydro One True up invoice - December 15, 2022</t>
  </si>
  <si>
    <t>Combined</t>
  </si>
  <si>
    <t>Class 14 - Vansickle CCRA</t>
  </si>
  <si>
    <t>Class 14 - Holland TS</t>
  </si>
  <si>
    <t>Class 14 - Midhurst CCRA</t>
  </si>
  <si>
    <t>Combined - 2022 Adjustment/Refund</t>
  </si>
  <si>
    <t>Total CCA</t>
  </si>
  <si>
    <t>Class 14 - Pleasant</t>
  </si>
  <si>
    <t>FORECASTED COST</t>
  </si>
  <si>
    <t>Project Description</t>
  </si>
  <si>
    <t>Date in Service</t>
  </si>
  <si>
    <t>CCRA Period (Years)</t>
  </si>
  <si>
    <t>Year 2025</t>
  </si>
  <si>
    <t>Year 2026</t>
  </si>
  <si>
    <t>Year 2027</t>
  </si>
  <si>
    <t>Year 2028</t>
  </si>
  <si>
    <t>Year 2029</t>
  </si>
  <si>
    <t>Year 2030</t>
  </si>
  <si>
    <t>Year 2031</t>
  </si>
  <si>
    <t>Additions-2025</t>
  </si>
  <si>
    <t>CCA-2025</t>
  </si>
  <si>
    <t>Closing UCC-2025</t>
  </si>
  <si>
    <t>Opening UCC-2026</t>
  </si>
  <si>
    <t>Additions-2026</t>
  </si>
  <si>
    <t>CCA-2026</t>
  </si>
  <si>
    <t>Closing UCC-2026</t>
  </si>
  <si>
    <t>Opening UCC-2027</t>
  </si>
  <si>
    <t>Additions-2027</t>
  </si>
  <si>
    <t>CCA-2027</t>
  </si>
  <si>
    <t>Closing UCC-2027</t>
  </si>
  <si>
    <t>Opening UCC-2028</t>
  </si>
  <si>
    <t>Additions-2028</t>
  </si>
  <si>
    <t>CCA-2028</t>
  </si>
  <si>
    <t>Closing UCC-2028</t>
  </si>
  <si>
    <t>Opening UCC-2029</t>
  </si>
  <si>
    <t>Additions-2029</t>
  </si>
  <si>
    <t>CCA-2029</t>
  </si>
  <si>
    <t>Closing UCC-2029</t>
  </si>
  <si>
    <t>Opening UCC-2030</t>
  </si>
  <si>
    <t>Additions-2030</t>
  </si>
  <si>
    <t>CCA-2030</t>
  </si>
  <si>
    <t>Closing UCC-2030</t>
  </si>
  <si>
    <t>Opening UCC-2031</t>
  </si>
  <si>
    <t>Additions-2031</t>
  </si>
  <si>
    <t>CCA-2031</t>
  </si>
  <si>
    <t>Closing UCC-2031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</si>
</sst>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yyyy\-mm\-dd"/>
    <numFmt numFmtId="165" formatCode="_(* #,##0_);_(* \(#,##0\);_(* &quot;-&quot;??_);_(@_)"/>
    <numFmt numFmtId="166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65" fontId="0" fillId="0" borderId="0" xfId="1" applyNumberFormat="1" applyFont="1" applyFill="1"/>
    <xf numFmtId="43" fontId="0" fillId="0" borderId="0" xfId="1" applyFont="1"/>
    <xf numFmtId="0" fontId="4" fillId="2" borderId="0" xfId="0" applyFont="1" applyFill="1"/>
    <xf numFmtId="0" fontId="0" fillId="2" borderId="0" xfId="0" applyFill="1"/>
    <xf numFmtId="0" fontId="2" fillId="0" borderId="2" xfId="0" applyFont="1" applyBorder="1" applyAlignment="1">
      <alignment horizontal="center"/>
    </xf>
    <xf numFmtId="15" fontId="0" fillId="0" borderId="0" xfId="0" applyNumberFormat="1"/>
    <xf numFmtId="17" fontId="0" fillId="0" borderId="0" xfId="0" applyNumberFormat="1"/>
    <xf numFmtId="165" fontId="0" fillId="0" borderId="3" xfId="0" applyNumberFormat="1" applyBorder="1"/>
    <xf numFmtId="14" fontId="0" fillId="0" borderId="0" xfId="0" applyNumberFormat="1"/>
    <xf numFmtId="0" fontId="0" fillId="0" borderId="1" xfId="0" applyBorder="1"/>
    <xf numFmtId="0" fontId="0" fillId="0" borderId="0" xfId="0" quotePrefix="1"/>
    <xf numFmtId="0" fontId="5" fillId="0" borderId="0" xfId="0" applyFont="1"/>
    <xf numFmtId="0" fontId="2" fillId="2" borderId="0" xfId="0" applyFont="1" applyFill="1"/>
    <xf numFmtId="41" fontId="0" fillId="0" borderId="0" xfId="2" applyFont="1" applyFill="1"/>
    <xf numFmtId="41" fontId="0" fillId="0" borderId="0" xfId="0" applyNumberFormat="1"/>
    <xf numFmtId="43" fontId="0" fillId="0" borderId="0" xfId="0" applyNumberFormat="1"/>
    <xf numFmtId="0" fontId="2" fillId="0" borderId="2" xfId="0" applyFont="1" applyBorder="1" applyAlignment="1">
      <alignment horizontal="center" wrapText="1"/>
    </xf>
    <xf numFmtId="165" fontId="0" fillId="0" borderId="3" xfId="1" applyNumberFormat="1" applyFont="1" applyBorder="1"/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/>
    <xf numFmtId="0" fontId="2" fillId="4" borderId="0" xfId="0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6" fontId="0" fillId="0" borderId="0" xfId="0" applyNumberFormat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4554-C870-4CAE-BB42-6E74D013A0FD}">
  <dimension ref="A1:M47"/>
  <sheetViews>
    <sheetView tabSelected="1" workbookViewId="0">
      <selection activeCell="H6" sqref="H6"/>
    </sheetView>
  </sheetViews>
  <sheetFormatPr defaultRowHeight="14.4" x14ac:dyDescent="0.3"/>
  <cols>
    <col min="2" max="2" width="5.44140625" bestFit="1" customWidth="1"/>
    <col min="3" max="3" width="35.88671875" bestFit="1" customWidth="1"/>
    <col min="6" max="6" width="11.44140625" customWidth="1"/>
    <col min="7" max="7" width="12.33203125" bestFit="1" customWidth="1"/>
    <col min="8" max="12" width="11.33203125" bestFit="1" customWidth="1"/>
  </cols>
  <sheetData>
    <row r="1" spans="1:13" x14ac:dyDescent="0.3">
      <c r="A1" s="1" t="s">
        <v>0</v>
      </c>
    </row>
    <row r="2" spans="1:13" x14ac:dyDescent="0.3">
      <c r="A2" s="1" t="s">
        <v>1</v>
      </c>
    </row>
    <row r="3" spans="1:13" x14ac:dyDescent="0.3">
      <c r="A3" s="1" t="s">
        <v>2</v>
      </c>
    </row>
    <row r="4" spans="1:13" x14ac:dyDescent="0.3">
      <c r="A4" s="1" t="s">
        <v>3</v>
      </c>
    </row>
    <row r="5" spans="1:13" x14ac:dyDescent="0.3">
      <c r="A5" s="1" t="s">
        <v>4</v>
      </c>
    </row>
    <row r="8" spans="1:13" ht="43.2" x14ac:dyDescent="0.3">
      <c r="B8" s="14" t="s">
        <v>5</v>
      </c>
      <c r="C8" s="14" t="s">
        <v>6</v>
      </c>
      <c r="F8" s="26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  <c r="L8" s="14" t="s">
        <v>13</v>
      </c>
    </row>
    <row r="10" spans="1:13" x14ac:dyDescent="0.3">
      <c r="B10" s="6">
        <v>13</v>
      </c>
      <c r="C10" t="s">
        <v>14</v>
      </c>
      <c r="F10" s="8">
        <f>+'Class 13'!X22</f>
        <v>510051</v>
      </c>
      <c r="G10" s="8">
        <f>+'Class 13'!Y21</f>
        <v>-36882</v>
      </c>
      <c r="H10" s="8">
        <f>+'Class 13'!Z21</f>
        <v>-36882</v>
      </c>
      <c r="I10" s="8">
        <f>+'Class 13'!AA21</f>
        <v>-36882</v>
      </c>
      <c r="J10" s="8">
        <f>+'Class 13'!AB21</f>
        <v>-36882</v>
      </c>
      <c r="K10" s="8">
        <f>+'Class 13'!AC21</f>
        <v>-36882</v>
      </c>
      <c r="L10" s="8">
        <f>+'Class 13'!AD21</f>
        <v>-36882</v>
      </c>
    </row>
    <row r="11" spans="1:13" x14ac:dyDescent="0.3">
      <c r="B11" s="6">
        <v>13</v>
      </c>
      <c r="C11" t="s">
        <v>15</v>
      </c>
      <c r="F11" s="8">
        <f>+'Class 13'!X25</f>
        <v>138300.00000000003</v>
      </c>
      <c r="G11" s="8">
        <f>+'Class 13'!Y24</f>
        <v>-32143</v>
      </c>
      <c r="H11" s="8">
        <f>+'Class 13'!Z24</f>
        <v>-32143</v>
      </c>
      <c r="I11" s="8">
        <f>+'Class 13'!AA24</f>
        <v>-32143</v>
      </c>
      <c r="J11" s="8">
        <f>+'Class 13'!AB24</f>
        <v>-32143</v>
      </c>
      <c r="K11" s="8">
        <f>+'Class 13'!AC24</f>
        <v>-9728.0000000000291</v>
      </c>
      <c r="L11" s="8">
        <f>+'Class 13'!AD24</f>
        <v>0</v>
      </c>
      <c r="M11" s="8"/>
    </row>
    <row r="12" spans="1:13" x14ac:dyDescent="0.3">
      <c r="B12" s="6">
        <v>13</v>
      </c>
      <c r="C12" t="s">
        <v>16</v>
      </c>
      <c r="F12" s="8"/>
      <c r="G12" s="8"/>
      <c r="H12" s="8"/>
      <c r="I12" s="8"/>
      <c r="J12" s="8"/>
      <c r="K12" s="8"/>
      <c r="L12" s="8"/>
      <c r="M12" s="8"/>
    </row>
    <row r="13" spans="1:13" x14ac:dyDescent="0.3">
      <c r="B13" s="6">
        <v>13</v>
      </c>
      <c r="C13" t="s">
        <v>17</v>
      </c>
      <c r="F13" s="8">
        <f>+'Class 13'!X18</f>
        <v>22661</v>
      </c>
      <c r="G13" s="8">
        <f>+'Class 13'!Y17</f>
        <v>-15110</v>
      </c>
      <c r="H13" s="8">
        <f>+'Class 13'!Z17</f>
        <v>-7551</v>
      </c>
      <c r="I13" s="8">
        <f>+'Class 13'!AA17</f>
        <v>0</v>
      </c>
      <c r="J13" s="8">
        <f>+'Class 13'!AB17</f>
        <v>0</v>
      </c>
      <c r="K13" s="8">
        <f>+'Class 13'!AC17</f>
        <v>0</v>
      </c>
      <c r="L13" s="8">
        <f>+'Class 13'!AD17</f>
        <v>0</v>
      </c>
      <c r="M13" s="8"/>
    </row>
    <row r="14" spans="1:13" ht="15" thickBot="1" x14ac:dyDescent="0.35">
      <c r="B14" s="6"/>
      <c r="F14" s="27">
        <f t="shared" ref="F14:L14" si="0">SUM(F10:F13)</f>
        <v>671012</v>
      </c>
      <c r="G14" s="27">
        <f t="shared" si="0"/>
        <v>-84135</v>
      </c>
      <c r="H14" s="27">
        <f t="shared" si="0"/>
        <v>-76576</v>
      </c>
      <c r="I14" s="27">
        <f t="shared" si="0"/>
        <v>-69025</v>
      </c>
      <c r="J14" s="27">
        <f t="shared" si="0"/>
        <v>-69025</v>
      </c>
      <c r="K14" s="27">
        <f t="shared" si="0"/>
        <v>-46610.000000000029</v>
      </c>
      <c r="L14" s="27">
        <f t="shared" si="0"/>
        <v>-36882</v>
      </c>
      <c r="M14" s="8"/>
    </row>
    <row r="15" spans="1:13" ht="15" thickTop="1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3">
      <c r="B16" s="6">
        <v>14</v>
      </c>
      <c r="C16" t="s">
        <v>18</v>
      </c>
      <c r="F16" s="8">
        <f>+'Cl.14 Churchill Meadows'!F25</f>
        <v>19366402.515855491</v>
      </c>
      <c r="G16" s="8">
        <f>+'Cl.14 Churchill Meadows'!$E$26</f>
        <v>-2023631.4552817077</v>
      </c>
      <c r="H16" s="8">
        <f>+'Cl.14 Churchill Meadows'!$E$27</f>
        <v>-2023631.4552817077</v>
      </c>
      <c r="I16" s="8">
        <f>+'Cl.14 Churchill Meadows'!$E$28</f>
        <v>-2023631.4552817077</v>
      </c>
      <c r="J16" s="8">
        <f>+'Cl.14 Churchill Meadows'!$E$29</f>
        <v>-2023631.4552817077</v>
      </c>
      <c r="K16" s="8">
        <f>+'Cl.14 Churchill Meadows'!$E$30</f>
        <v>-2023631.4552817077</v>
      </c>
      <c r="L16" s="8">
        <f>+'Cl.14 Churchill Meadows'!$E$31</f>
        <v>-2023631.4552817077</v>
      </c>
      <c r="M16" s="8"/>
    </row>
    <row r="17" spans="2:13" x14ac:dyDescent="0.3">
      <c r="B17" s="6">
        <v>14</v>
      </c>
      <c r="C17" t="s">
        <v>19</v>
      </c>
      <c r="F17" s="8">
        <f>+'Cl.14 Goreway'!F17</f>
        <v>3841264.0004003188</v>
      </c>
      <c r="G17" s="8">
        <f>+'Cl.14 Goreway'!$E$18</f>
        <v>-413635.0082003877</v>
      </c>
      <c r="H17" s="8">
        <f>+'Cl.14 Goreway'!$E$19</f>
        <v>-413635.0082003877</v>
      </c>
      <c r="I17" s="8">
        <f>+'Cl.14 Goreway'!$E$20</f>
        <v>-413635.0082003877</v>
      </c>
      <c r="J17" s="8">
        <f>+'Cl.14 Goreway'!$E$21</f>
        <v>-413635.0082003877</v>
      </c>
      <c r="K17" s="8">
        <f>+'Cl.14 Goreway'!$E$22</f>
        <v>-413635.0082003877</v>
      </c>
      <c r="L17" s="8">
        <f>+'Cl.14 Goreway'!$E$23</f>
        <v>-413635.0082003877</v>
      </c>
      <c r="M17" s="8"/>
    </row>
    <row r="18" spans="2:13" x14ac:dyDescent="0.3">
      <c r="B18" s="6">
        <v>14</v>
      </c>
      <c r="C18" t="s">
        <v>20</v>
      </c>
      <c r="F18" s="8">
        <f>+'Cl.14 Various Hamilton'!F22</f>
        <v>12783</v>
      </c>
      <c r="G18" s="8">
        <f>+'Cl.14 Various Hamilton'!$E$23</f>
        <v>-4508</v>
      </c>
      <c r="H18" s="8">
        <f>+'Cl.14 Various Hamilton'!$E$24</f>
        <v>-4508</v>
      </c>
      <c r="I18" s="8">
        <f>+'Cl.14 Various Hamilton'!$E$25</f>
        <v>-3767</v>
      </c>
      <c r="J18" s="8"/>
      <c r="K18" s="8"/>
      <c r="L18" s="8"/>
      <c r="M18" s="8"/>
    </row>
    <row r="19" spans="2:13" x14ac:dyDescent="0.3">
      <c r="B19" s="6">
        <v>14</v>
      </c>
      <c r="C19" t="s">
        <v>21</v>
      </c>
      <c r="F19" s="8">
        <f>+'Cl.14 Various Hamilton'!F43</f>
        <v>182041</v>
      </c>
      <c r="G19" s="8">
        <f>+'Cl.14 Various Hamilton'!$E$44</f>
        <v>-182041</v>
      </c>
      <c r="H19" s="8"/>
      <c r="I19" s="8"/>
      <c r="J19" s="8"/>
      <c r="K19" s="8"/>
      <c r="L19" s="8"/>
      <c r="M19" s="8"/>
    </row>
    <row r="20" spans="2:13" x14ac:dyDescent="0.3">
      <c r="B20" s="6">
        <v>14</v>
      </c>
      <c r="C20" t="s">
        <v>22</v>
      </c>
      <c r="F20" s="8">
        <f>+'Cl.14 Various Hamilton'!AC65</f>
        <v>1118724</v>
      </c>
      <c r="G20" s="8">
        <f>+'Cl.14 Various Hamilton'!$AB$66</f>
        <v>-80855</v>
      </c>
      <c r="H20" s="8">
        <f>+'Cl.14 Various Hamilton'!$AB$67</f>
        <v>-80855</v>
      </c>
      <c r="I20" s="8">
        <f>+'Cl.14 Various Hamilton'!$AB$68</f>
        <v>-80855</v>
      </c>
      <c r="J20" s="8">
        <f>+'Cl.14 Various Hamilton'!$AB$69</f>
        <v>-80855</v>
      </c>
      <c r="K20" s="8">
        <f>+'Cl.14 Various Hamilton'!$AB$70</f>
        <v>-80855</v>
      </c>
      <c r="L20" s="8">
        <f>+'Cl.14 Various Hamilton'!$AB$71</f>
        <v>-80855</v>
      </c>
      <c r="M20" s="8"/>
    </row>
    <row r="21" spans="2:13" x14ac:dyDescent="0.3">
      <c r="B21" s="6">
        <v>14</v>
      </c>
      <c r="C21" t="s">
        <v>23</v>
      </c>
      <c r="F21" s="8">
        <f>+'Cl.14 Various Hamilton'!F101</f>
        <v>4320061.3675465751</v>
      </c>
      <c r="G21" s="8">
        <f>+'Cl.14 Various Hamilton'!$E$102</f>
        <v>-310431.05709539214</v>
      </c>
      <c r="H21" s="8">
        <f>+'Cl.14 Various Hamilton'!$E$103</f>
        <v>-310431.05709539214</v>
      </c>
      <c r="I21" s="8">
        <f>+'Cl.14 Various Hamilton'!$E$104</f>
        <v>-310431.05709539214</v>
      </c>
      <c r="J21" s="8">
        <f>+'Cl.14 Various Hamilton'!$E$105</f>
        <v>-310431.05709539214</v>
      </c>
      <c r="K21" s="8">
        <f>+'Cl.14 Various Hamilton'!$E$106</f>
        <v>-310431.05709539214</v>
      </c>
      <c r="L21" s="8">
        <f>+'Cl.14 Various Hamilton'!$E$107</f>
        <v>-310431.05709539214</v>
      </c>
      <c r="M21" s="8"/>
    </row>
    <row r="22" spans="2:13" x14ac:dyDescent="0.3">
      <c r="B22" s="6">
        <v>14</v>
      </c>
      <c r="C22" t="s">
        <v>24</v>
      </c>
      <c r="F22" s="8">
        <f>+'Cl.14 Holland TS'!F18</f>
        <v>291888.23529411771</v>
      </c>
      <c r="G22" s="8">
        <f>+'Cl.14 Holland TS'!$E$19</f>
        <v>-26535.294117647056</v>
      </c>
      <c r="H22" s="8">
        <f>+'Cl.14 Holland TS'!$E$20</f>
        <v>-26535.294117647056</v>
      </c>
      <c r="I22" s="8">
        <f>+'Cl.14 Holland TS'!$E$21</f>
        <v>-26535.294117647056</v>
      </c>
      <c r="J22" s="8">
        <f>+'Cl.14 Holland TS'!$E$22</f>
        <v>-26535.294117647056</v>
      </c>
      <c r="K22" s="8">
        <f>+'Cl.14 Holland TS'!$E$23</f>
        <v>-26535.294117647056</v>
      </c>
      <c r="L22" s="8">
        <f>+'Cl.14 Holland TS'!$E$24</f>
        <v>-26535.294117647056</v>
      </c>
      <c r="M22" s="8"/>
    </row>
    <row r="23" spans="2:13" x14ac:dyDescent="0.3">
      <c r="B23" s="6">
        <v>14</v>
      </c>
      <c r="C23" t="s">
        <v>25</v>
      </c>
      <c r="F23" s="8">
        <f>+'Cl.14 Midhurst'!AE24</f>
        <v>321437</v>
      </c>
      <c r="G23" s="8">
        <f>+'Cl.14 Midhurst'!$AD$25</f>
        <v>-312375</v>
      </c>
      <c r="H23" s="8">
        <f>+'Cl.14 Midhurst'!$AD$26</f>
        <v>-9062</v>
      </c>
      <c r="I23" s="8"/>
      <c r="J23" s="8"/>
      <c r="K23" s="8"/>
      <c r="L23" s="8"/>
      <c r="M23" s="8"/>
    </row>
    <row r="24" spans="2:13" x14ac:dyDescent="0.3">
      <c r="B24" s="6">
        <v>14</v>
      </c>
      <c r="C24" t="s">
        <v>26</v>
      </c>
      <c r="F24" s="8">
        <f>+'Cl.14 Pleasant'!F20</f>
        <v>3364393.0958904112</v>
      </c>
      <c r="G24" s="8">
        <f>+'Cl.14 Pleasant'!$E$21</f>
        <v>-453640</v>
      </c>
      <c r="H24" s="8">
        <f>+'Cl.14 Pleasant'!$E$22</f>
        <v>-453640</v>
      </c>
      <c r="I24" s="8">
        <f>+'Cl.14 Pleasant'!$E$23</f>
        <v>-453640</v>
      </c>
      <c r="J24" s="8">
        <f>+'Cl.14 Pleasant'!$E$24</f>
        <v>-453640</v>
      </c>
      <c r="K24" s="8">
        <f>+'Cl.14 Pleasant'!$E$25</f>
        <v>-453640</v>
      </c>
      <c r="L24" s="8">
        <f>+'Cl.14 Pleasant'!$E$26</f>
        <v>-453640</v>
      </c>
      <c r="M24" s="8"/>
    </row>
    <row r="25" spans="2:13" x14ac:dyDescent="0.3">
      <c r="B25" s="6">
        <v>14</v>
      </c>
      <c r="C25" t="s">
        <v>27</v>
      </c>
      <c r="F25" s="10"/>
      <c r="G25" s="10">
        <f>+'Cl.14 - Forecast'!P10</f>
        <v>0</v>
      </c>
      <c r="H25" s="10">
        <f>+'Cl.14 - Forecast'!T10</f>
        <v>-37260.337414553447</v>
      </c>
      <c r="I25" s="10">
        <f>+'Cl.14 - Forecast'!X10</f>
        <v>-800001.36213600053</v>
      </c>
      <c r="J25" s="10">
        <f>+'Cl.14 - Forecast'!AB10</f>
        <v>-800001.36213600053</v>
      </c>
      <c r="K25" s="10">
        <f>+'Cl.14 - Forecast'!AF10</f>
        <v>-800001.36213600053</v>
      </c>
      <c r="L25" s="10">
        <f>+'Cl.14 - Forecast'!AJ10</f>
        <v>-800001.36213600053</v>
      </c>
      <c r="M25" s="8"/>
    </row>
    <row r="26" spans="2:13" x14ac:dyDescent="0.3">
      <c r="B26" s="6">
        <v>14</v>
      </c>
      <c r="C26" t="s">
        <v>28</v>
      </c>
      <c r="F26" s="10"/>
      <c r="G26" s="10">
        <f>+'Cl.14 - Forecast'!P11</f>
        <v>-5392.4431291397259</v>
      </c>
      <c r="H26" s="10">
        <f>+'Cl.14 - Forecast'!T11</f>
        <v>-115778.92600799999</v>
      </c>
      <c r="I26" s="10">
        <f>+'Cl.14 - Forecast'!X11</f>
        <v>-115778.92600799999</v>
      </c>
      <c r="J26" s="10">
        <f>+'Cl.14 - Forecast'!AB11</f>
        <v>-115778.92600799999</v>
      </c>
      <c r="K26" s="10">
        <f>+'Cl.14 - Forecast'!AF11</f>
        <v>-115778.92600799999</v>
      </c>
      <c r="L26" s="10">
        <f>+'Cl.14 - Forecast'!AJ11</f>
        <v>-115778.92600799999</v>
      </c>
      <c r="M26" s="8"/>
    </row>
    <row r="27" spans="2:13" x14ac:dyDescent="0.3">
      <c r="B27" s="6">
        <v>14</v>
      </c>
      <c r="C27" t="s">
        <v>29</v>
      </c>
      <c r="F27" s="10"/>
      <c r="G27" s="10">
        <f>+'Cl.14 - Forecast'!P12</f>
        <v>0</v>
      </c>
      <c r="H27" s="10">
        <f>+'Cl.14 - Forecast'!T12</f>
        <v>0</v>
      </c>
      <c r="I27" s="10">
        <f>+'Cl.14 - Forecast'!X12</f>
        <v>0</v>
      </c>
      <c r="J27" s="10">
        <f>+'Cl.14 - Forecast'!AB12</f>
        <v>0</v>
      </c>
      <c r="K27" s="10">
        <f>+'Cl.14 - Forecast'!AF12</f>
        <v>0</v>
      </c>
      <c r="L27" s="10">
        <f>+'Cl.14 - Forecast'!AJ12</f>
        <v>-47428.633790761654</v>
      </c>
      <c r="M27" s="8"/>
    </row>
    <row r="28" spans="2:13" x14ac:dyDescent="0.3">
      <c r="B28" s="6">
        <v>14</v>
      </c>
      <c r="C28" t="s">
        <v>30</v>
      </c>
      <c r="F28" s="10"/>
      <c r="G28" s="10">
        <f>+'Cl.14 - Forecast'!P13</f>
        <v>0</v>
      </c>
      <c r="H28" s="10">
        <f>+'Cl.14 - Forecast'!T13</f>
        <v>0</v>
      </c>
      <c r="I28" s="10">
        <f>+'Cl.14 - Forecast'!X13</f>
        <v>0</v>
      </c>
      <c r="J28" s="10">
        <f>+'Cl.14 - Forecast'!AB13</f>
        <v>0</v>
      </c>
      <c r="K28" s="10">
        <f>+'Cl.14 - Forecast'!AF13</f>
        <v>0</v>
      </c>
      <c r="L28" s="10">
        <f>+'Cl.14 - Forecast'!AJ13</f>
        <v>-770017.81919118902</v>
      </c>
      <c r="M28" s="8"/>
    </row>
    <row r="29" spans="2:13" x14ac:dyDescent="0.3">
      <c r="B29" s="6">
        <v>14</v>
      </c>
      <c r="C29" t="s">
        <v>31</v>
      </c>
      <c r="F29" s="10">
        <f>+'Cl.14 - Forecast'!M14</f>
        <v>462957.29217495886</v>
      </c>
      <c r="G29" s="10">
        <f>+'Cl.14 - Forecast'!P14</f>
        <v>-48529.41173</v>
      </c>
      <c r="H29" s="10">
        <f>+'Cl.14 - Forecast'!T14</f>
        <v>-48529.41173</v>
      </c>
      <c r="I29" s="10">
        <f>+'Cl.14 - Forecast'!X14</f>
        <v>-48529.41173</v>
      </c>
      <c r="J29" s="10">
        <f>+'Cl.14 - Forecast'!AB14</f>
        <v>-48529.41173</v>
      </c>
      <c r="K29" s="10">
        <f>+'Cl.14 - Forecast'!AF14</f>
        <v>-48529.41173</v>
      </c>
      <c r="L29" s="10">
        <f>+'Cl.14 - Forecast'!AJ14</f>
        <v>-48529.41173</v>
      </c>
      <c r="M29" s="8"/>
    </row>
    <row r="30" spans="2:13" x14ac:dyDescent="0.3">
      <c r="B30" s="6">
        <v>14</v>
      </c>
      <c r="C30" t="s">
        <v>32</v>
      </c>
      <c r="F30" s="10">
        <f>+'Cl.14 - Forecast'!M15</f>
        <v>242328.76596010959</v>
      </c>
      <c r="G30" s="10">
        <f>+'Cl.14 - Forecast'!P15</f>
        <v>-16666.666586666666</v>
      </c>
      <c r="H30" s="10">
        <f>+'Cl.14 - Forecast'!T15</f>
        <v>-16666.666586666666</v>
      </c>
      <c r="I30" s="10">
        <f>+'Cl.14 - Forecast'!X15</f>
        <v>-16666.666586666666</v>
      </c>
      <c r="J30" s="10">
        <f>+'Cl.14 - Forecast'!AB15</f>
        <v>-16666.666586666666</v>
      </c>
      <c r="K30" s="10">
        <f>+'Cl.14 - Forecast'!AF15</f>
        <v>-16666.666586666666</v>
      </c>
      <c r="L30" s="10">
        <f>+'Cl.14 - Forecast'!AJ15</f>
        <v>-16666.666586666666</v>
      </c>
    </row>
    <row r="31" spans="2:13" x14ac:dyDescent="0.3">
      <c r="B31" s="6">
        <v>14</v>
      </c>
      <c r="C31" t="s">
        <v>33</v>
      </c>
      <c r="F31" s="10">
        <f>+'Cl.14 - Forecast'!M16</f>
        <v>1031741.8361113972</v>
      </c>
      <c r="G31" s="10">
        <f>+'Cl.14 - Forecast'!P16</f>
        <v>-241690.00002000001</v>
      </c>
      <c r="H31" s="10">
        <f>+'Cl.14 - Forecast'!T16</f>
        <v>-441690.00002000004</v>
      </c>
      <c r="I31" s="10">
        <f>+'Cl.14 - Forecast'!X16</f>
        <v>-441690.00002000004</v>
      </c>
      <c r="J31" s="10">
        <f>+'Cl.14 - Forecast'!AB16</f>
        <v>-441690.00002000004</v>
      </c>
      <c r="K31" s="10">
        <f>+'Cl.14 - Forecast'!AF16</f>
        <v>-441690.00002000004</v>
      </c>
      <c r="L31" s="10">
        <f>+'Cl.14 - Forecast'!AJ16</f>
        <v>-441690.00002000004</v>
      </c>
    </row>
    <row r="32" spans="2:13" x14ac:dyDescent="0.3">
      <c r="B32" s="6"/>
      <c r="F32" s="10"/>
      <c r="G32" s="10"/>
      <c r="H32" s="10"/>
      <c r="I32" s="10"/>
      <c r="J32" s="10"/>
      <c r="K32" s="10"/>
      <c r="L32" s="10"/>
    </row>
    <row r="33" spans="6:12" x14ac:dyDescent="0.3">
      <c r="G33" s="25"/>
    </row>
    <row r="34" spans="6:12" ht="15" thickBot="1" x14ac:dyDescent="0.35">
      <c r="F34" s="17">
        <f t="shared" ref="F34:L34" si="1">SUM(F16:F33)</f>
        <v>34556022.109233379</v>
      </c>
      <c r="G34" s="17">
        <f t="shared" si="1"/>
        <v>-4119930.3361609415</v>
      </c>
      <c r="H34" s="17">
        <f t="shared" si="1"/>
        <v>-3982223.156454355</v>
      </c>
      <c r="I34" s="17">
        <f t="shared" si="1"/>
        <v>-4735161.1811758019</v>
      </c>
      <c r="J34" s="17">
        <f t="shared" si="1"/>
        <v>-4731394.1811758019</v>
      </c>
      <c r="K34" s="17">
        <f t="shared" si="1"/>
        <v>-4731394.1811758019</v>
      </c>
      <c r="L34" s="17">
        <f t="shared" si="1"/>
        <v>-5548840.6341577517</v>
      </c>
    </row>
    <row r="35" spans="6:12" ht="15" thickTop="1" x14ac:dyDescent="0.3"/>
    <row r="37" spans="6:12" x14ac:dyDescent="0.3">
      <c r="F37" s="10"/>
    </row>
    <row r="38" spans="6:12" x14ac:dyDescent="0.3">
      <c r="F38" s="10"/>
    </row>
    <row r="39" spans="6:12" x14ac:dyDescent="0.3">
      <c r="F39" s="10"/>
    </row>
    <row r="40" spans="6:12" x14ac:dyDescent="0.3">
      <c r="F40" s="10"/>
    </row>
    <row r="41" spans="6:12" x14ac:dyDescent="0.3">
      <c r="F41" s="10"/>
    </row>
    <row r="42" spans="6:12" x14ac:dyDescent="0.3">
      <c r="F42" s="10"/>
    </row>
    <row r="43" spans="6:12" x14ac:dyDescent="0.3">
      <c r="F43" s="10"/>
    </row>
    <row r="44" spans="6:12" x14ac:dyDescent="0.3">
      <c r="F44" s="10"/>
    </row>
    <row r="45" spans="6:12" x14ac:dyDescent="0.3">
      <c r="F45" s="10"/>
      <c r="G45" s="10"/>
      <c r="H45" s="10"/>
      <c r="I45" s="10"/>
      <c r="J45" s="10"/>
      <c r="K45" s="10"/>
      <c r="L45" s="10"/>
    </row>
    <row r="46" spans="6:12" x14ac:dyDescent="0.3">
      <c r="F46" s="10"/>
      <c r="G46" s="9"/>
      <c r="H46" s="9"/>
      <c r="I46" s="9"/>
      <c r="J46" s="9"/>
      <c r="K46" s="9"/>
      <c r="L46" s="9"/>
    </row>
    <row r="47" spans="6:12" x14ac:dyDescent="0.3">
      <c r="F47" s="10"/>
      <c r="G47" s="9"/>
      <c r="H47" s="9"/>
      <c r="I47" s="9"/>
      <c r="J47" s="9"/>
      <c r="K47" s="9"/>
      <c r="L4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A4AA-285C-4472-B607-ACB79D9981F0}">
  <sheetPr>
    <pageSetUpPr fitToPage="1"/>
  </sheetPr>
  <dimension ref="A1:AD35"/>
  <sheetViews>
    <sheetView workbookViewId="0">
      <selection activeCell="G5" sqref="G5"/>
    </sheetView>
  </sheetViews>
  <sheetFormatPr defaultColWidth="9.109375" defaultRowHeight="14.4" x14ac:dyDescent="0.3"/>
  <cols>
    <col min="2" max="2" width="24.5546875" bestFit="1" customWidth="1"/>
    <col min="3" max="3" width="11" bestFit="1" customWidth="1"/>
    <col min="4" max="4" width="10.5546875" bestFit="1" customWidth="1"/>
    <col min="5" max="5" width="3.33203125" customWidth="1"/>
    <col min="7" max="10" width="10.5546875" bestFit="1" customWidth="1"/>
    <col min="11" max="11" width="8.6640625" bestFit="1" customWidth="1"/>
    <col min="12" max="27" width="10.5546875" customWidth="1"/>
    <col min="30" max="30" width="10.5546875" bestFit="1" customWidth="1"/>
  </cols>
  <sheetData>
    <row r="1" spans="1:30" x14ac:dyDescent="0.3">
      <c r="A1" s="1" t="str">
        <f>+Summary!A1</f>
        <v>Alectra Utilities Corporation</v>
      </c>
    </row>
    <row r="2" spans="1:30" x14ac:dyDescent="0.3">
      <c r="A2" s="1" t="str">
        <f>+Summary!A2</f>
        <v>EB-2025-0252</v>
      </c>
    </row>
    <row r="3" spans="1:30" x14ac:dyDescent="0.3">
      <c r="A3" s="1" t="str">
        <f>+Summary!A3</f>
        <v>Interrogatory Responses</v>
      </c>
    </row>
    <row r="4" spans="1:30" x14ac:dyDescent="0.3">
      <c r="A4" s="1" t="str">
        <f>+Summary!A4</f>
        <v>6-Staff-210_Attach 1_Class 13 14 CCA</v>
      </c>
    </row>
    <row r="5" spans="1:30" x14ac:dyDescent="0.3">
      <c r="A5" s="1" t="s">
        <v>34</v>
      </c>
    </row>
    <row r="7" spans="1:30" x14ac:dyDescent="0.3">
      <c r="A7" s="1"/>
    </row>
    <row r="8" spans="1:30" x14ac:dyDescent="0.3">
      <c r="C8" t="s">
        <v>35</v>
      </c>
      <c r="O8">
        <v>30</v>
      </c>
      <c r="P8">
        <f>365-O8</f>
        <v>335</v>
      </c>
      <c r="AB8" s="2"/>
    </row>
    <row r="9" spans="1:30" ht="15" thickBot="1" x14ac:dyDescent="0.35">
      <c r="A9" s="3" t="s">
        <v>5</v>
      </c>
      <c r="B9" s="3" t="s">
        <v>6</v>
      </c>
      <c r="C9" s="3" t="s">
        <v>36</v>
      </c>
      <c r="D9" s="3" t="s">
        <v>37</v>
      </c>
      <c r="E9" s="1"/>
      <c r="F9" s="3">
        <v>2009</v>
      </c>
      <c r="G9" s="3">
        <v>2010</v>
      </c>
      <c r="H9" s="3">
        <v>2011</v>
      </c>
      <c r="I9" s="3">
        <v>2012</v>
      </c>
      <c r="J9" s="3">
        <v>2013</v>
      </c>
      <c r="K9" s="3" t="s">
        <v>38</v>
      </c>
      <c r="L9" s="3">
        <v>2014</v>
      </c>
      <c r="M9" s="3">
        <v>2015</v>
      </c>
      <c r="N9" s="3">
        <v>2016</v>
      </c>
      <c r="O9" s="4">
        <v>42736</v>
      </c>
      <c r="P9" s="4">
        <v>43070</v>
      </c>
      <c r="Q9" s="3">
        <v>2018</v>
      </c>
      <c r="R9" s="3">
        <v>2019</v>
      </c>
      <c r="S9" s="3">
        <v>2020</v>
      </c>
      <c r="T9" s="3">
        <v>2021</v>
      </c>
      <c r="U9" s="3">
        <v>2022</v>
      </c>
      <c r="V9" s="3">
        <v>2023</v>
      </c>
      <c r="W9" s="3">
        <v>2024</v>
      </c>
      <c r="X9" s="3">
        <v>2025</v>
      </c>
      <c r="Y9" s="3">
        <v>2026</v>
      </c>
      <c r="Z9" s="3">
        <v>2027</v>
      </c>
      <c r="AA9" s="3">
        <v>2028</v>
      </c>
      <c r="AB9" s="3">
        <v>2029</v>
      </c>
      <c r="AC9" s="3">
        <v>2030</v>
      </c>
      <c r="AD9" s="3">
        <v>2031</v>
      </c>
    </row>
    <row r="10" spans="1:30" x14ac:dyDescent="0.3">
      <c r="A10" s="5"/>
      <c r="B10" s="5"/>
      <c r="C10" s="5"/>
      <c r="D10" s="5"/>
      <c r="E10" s="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B10" s="2"/>
    </row>
    <row r="11" spans="1:30" x14ac:dyDescent="0.3">
      <c r="A11" s="6">
        <v>13</v>
      </c>
      <c r="B11" t="s">
        <v>39</v>
      </c>
      <c r="C11" s="7">
        <v>40909</v>
      </c>
      <c r="D11" s="8">
        <v>65171</v>
      </c>
      <c r="G11" s="8"/>
      <c r="H11" s="8"/>
      <c r="I11" s="8">
        <f>-ROUND($D$11/15*0.5,0)</f>
        <v>-2172</v>
      </c>
      <c r="J11" s="8">
        <f>-ROUND($D$11/15,0)</f>
        <v>-4345</v>
      </c>
      <c r="K11" s="8"/>
      <c r="L11" s="8">
        <f>-ROUND($D$11/15,0)</f>
        <v>-4345</v>
      </c>
      <c r="M11" s="8">
        <f>-ROUND($D$11/15,0)</f>
        <v>-4345</v>
      </c>
      <c r="N11" s="8">
        <f>-ROUND($D$11/15,0)</f>
        <v>-4345</v>
      </c>
      <c r="O11" s="8">
        <f>ROUND(N11/365*$O$8,0)</f>
        <v>-357</v>
      </c>
      <c r="P11" s="8">
        <f>ROUND(N11/365*$P$8,0)</f>
        <v>-3988</v>
      </c>
      <c r="Q11" s="8">
        <f t="shared" ref="Q11:Y11" si="0">-ROUND($D$11/15,0)</f>
        <v>-4345</v>
      </c>
      <c r="R11" s="8">
        <f t="shared" si="0"/>
        <v>-4345</v>
      </c>
      <c r="S11" s="8">
        <f t="shared" si="0"/>
        <v>-4345</v>
      </c>
      <c r="T11" s="8">
        <f t="shared" si="0"/>
        <v>-4345</v>
      </c>
      <c r="U11" s="8">
        <f t="shared" si="0"/>
        <v>-4345</v>
      </c>
      <c r="V11" s="8">
        <f t="shared" si="0"/>
        <v>-4345</v>
      </c>
      <c r="W11" s="8">
        <f t="shared" si="0"/>
        <v>-4345</v>
      </c>
      <c r="X11" s="8">
        <f t="shared" si="0"/>
        <v>-4345</v>
      </c>
      <c r="Y11" s="8">
        <f t="shared" si="0"/>
        <v>-4345</v>
      </c>
      <c r="Z11" s="8">
        <f>-Y12</f>
        <v>-2169</v>
      </c>
      <c r="AB11" s="2"/>
    </row>
    <row r="12" spans="1:30" x14ac:dyDescent="0.3">
      <c r="C12" s="7"/>
      <c r="G12" s="8"/>
      <c r="H12" s="8"/>
      <c r="I12" s="8">
        <f>+$D$11+SUM($F11:I$11)</f>
        <v>62999</v>
      </c>
      <c r="J12" s="8">
        <f>+$D$11+SUM($F11:J$11)</f>
        <v>58654</v>
      </c>
      <c r="K12" s="8"/>
      <c r="L12" s="8">
        <f>+$D$11+SUM($F11:L$11)</f>
        <v>54309</v>
      </c>
      <c r="M12" s="8">
        <f>+$D$11+SUM($F11:M$11)</f>
        <v>49964</v>
      </c>
      <c r="N12" s="8">
        <f>+$D$11+SUM($F11:N$11)</f>
        <v>45619</v>
      </c>
      <c r="O12" s="8">
        <f>+$D$11+SUM($F11:O$11)</f>
        <v>45262</v>
      </c>
      <c r="P12" s="8">
        <f>+$D$11+SUM($F11:P$11)</f>
        <v>41274</v>
      </c>
      <c r="Q12" s="8">
        <f>+$D$11+SUM($F11:Q$11)</f>
        <v>36929</v>
      </c>
      <c r="R12" s="8">
        <f>+$D$11+SUM($F11:R$11)</f>
        <v>32584</v>
      </c>
      <c r="S12" s="8">
        <f>+$D$11+SUM($F11:S$11)</f>
        <v>28239</v>
      </c>
      <c r="T12" s="8">
        <f>+$D$11+SUM($F11:T$11)</f>
        <v>23894</v>
      </c>
      <c r="U12" s="8">
        <f>+$D$11+SUM($F11:U$11)</f>
        <v>19549</v>
      </c>
      <c r="V12" s="8">
        <f>+$D$11+SUM($F11:V$11)</f>
        <v>15204</v>
      </c>
      <c r="W12" s="8">
        <f>+$D$11+SUM($F11:W$11)</f>
        <v>10859</v>
      </c>
      <c r="X12" s="8">
        <f>+$D$11+SUM($F11:X$11)</f>
        <v>6514</v>
      </c>
      <c r="Y12" s="8">
        <f>+$D$11+SUM($F11:Y$11)</f>
        <v>2169</v>
      </c>
      <c r="Z12" s="8">
        <f>+$D$11+SUM($F11:Z$11)</f>
        <v>0</v>
      </c>
      <c r="AB12" s="2"/>
    </row>
    <row r="13" spans="1:30" x14ac:dyDescent="0.3">
      <c r="C13" s="7"/>
      <c r="AB13" s="2"/>
    </row>
    <row r="14" spans="1:30" x14ac:dyDescent="0.3">
      <c r="A14" s="6">
        <v>13</v>
      </c>
      <c r="B14" t="s">
        <v>39</v>
      </c>
      <c r="C14" s="7">
        <v>41275</v>
      </c>
      <c r="D14" s="8">
        <v>150709</v>
      </c>
      <c r="I14" s="8"/>
      <c r="J14" s="8">
        <f>-ROUND($D$14/15*0.5,0)-358</f>
        <v>-5382</v>
      </c>
      <c r="K14" s="8"/>
      <c r="L14" s="8">
        <f>-ROUND($D$14/15,0)-358*2-2</f>
        <v>-10765</v>
      </c>
      <c r="M14" s="8">
        <f>-ROUND($D$14/15,0)-358*2-2</f>
        <v>-10765</v>
      </c>
      <c r="N14" s="8">
        <f>-ROUND($D$14/15,0)-358*2-2</f>
        <v>-10765</v>
      </c>
      <c r="O14" s="8">
        <f>ROUND(N14/365*$O$8,0)</f>
        <v>-885</v>
      </c>
      <c r="P14" s="8">
        <f>ROUND(N14/365*$P$8,0)</f>
        <v>-9880</v>
      </c>
      <c r="Q14" s="8">
        <f t="shared" ref="Q14:Y14" si="1">-ROUND($D$14/15,0)-358*2-2</f>
        <v>-10765</v>
      </c>
      <c r="R14" s="8">
        <f t="shared" si="1"/>
        <v>-10765</v>
      </c>
      <c r="S14" s="8">
        <f t="shared" si="1"/>
        <v>-10765</v>
      </c>
      <c r="T14" s="8">
        <f t="shared" si="1"/>
        <v>-10765</v>
      </c>
      <c r="U14" s="8">
        <f t="shared" si="1"/>
        <v>-10765</v>
      </c>
      <c r="V14" s="8">
        <f t="shared" si="1"/>
        <v>-10765</v>
      </c>
      <c r="W14" s="8">
        <f t="shared" si="1"/>
        <v>-10765</v>
      </c>
      <c r="X14" s="8">
        <f t="shared" si="1"/>
        <v>-10765</v>
      </c>
      <c r="Y14" s="8">
        <f t="shared" si="1"/>
        <v>-10765</v>
      </c>
      <c r="Z14" s="8">
        <f>-Y15</f>
        <v>-5382</v>
      </c>
      <c r="AA14" s="9"/>
      <c r="AB14" s="2"/>
    </row>
    <row r="15" spans="1:30" x14ac:dyDescent="0.3">
      <c r="C15" s="7"/>
      <c r="I15" s="8"/>
      <c r="J15" s="8">
        <f>+$D$14+SUM($F$14:J14)</f>
        <v>145327</v>
      </c>
      <c r="K15" s="8"/>
      <c r="L15" s="8">
        <f>+$D$14+SUM($F$14:L14)</f>
        <v>134562</v>
      </c>
      <c r="M15" s="8">
        <f>+$D$14+SUM($F$14:M14)</f>
        <v>123797</v>
      </c>
      <c r="N15" s="8">
        <f>+$D$14+SUM($F$14:N14)</f>
        <v>113032</v>
      </c>
      <c r="O15" s="8">
        <f>+$D$14+SUM($F$14:O14)</f>
        <v>112147</v>
      </c>
      <c r="P15" s="8">
        <f>+$D$14+SUM($F$14:P14)</f>
        <v>102267</v>
      </c>
      <c r="Q15" s="8">
        <f>+$D$14+SUM($F$14:Q14)</f>
        <v>91502</v>
      </c>
      <c r="R15" s="8">
        <f>+$D$14+SUM($F$14:R14)</f>
        <v>80737</v>
      </c>
      <c r="S15" s="8">
        <f>+$D$14+SUM($F$14:S14)</f>
        <v>69972</v>
      </c>
      <c r="T15" s="8">
        <f>+$D$14+SUM($F$14:T14)</f>
        <v>59207</v>
      </c>
      <c r="U15" s="8">
        <f>+$D$14+SUM($F$14:U14)</f>
        <v>48442</v>
      </c>
      <c r="V15" s="8">
        <f>+$D$14+SUM($F$14:V14)</f>
        <v>37677</v>
      </c>
      <c r="W15" s="8">
        <f>+$D$14+SUM($F$14:W14)</f>
        <v>26912</v>
      </c>
      <c r="X15" s="8">
        <f>+$D$14+SUM($F$14:X14)</f>
        <v>16147</v>
      </c>
      <c r="Y15" s="8">
        <f>+$D$14+SUM($F$14:Y14)</f>
        <v>5382</v>
      </c>
      <c r="Z15" s="8">
        <f>+$D$14+SUM($F$14:Z14)</f>
        <v>0</v>
      </c>
      <c r="AB15" s="2"/>
    </row>
    <row r="16" spans="1:30" x14ac:dyDescent="0.3">
      <c r="C16" s="7"/>
      <c r="AB16" s="2"/>
    </row>
    <row r="17" spans="1:30" x14ac:dyDescent="0.3">
      <c r="A17" s="28" t="s">
        <v>40</v>
      </c>
      <c r="B17" s="28" t="s">
        <v>39</v>
      </c>
      <c r="C17" s="29"/>
      <c r="D17" s="28"/>
      <c r="E17" s="28"/>
      <c r="F17" s="28"/>
      <c r="G17" s="28"/>
      <c r="H17" s="28"/>
      <c r="I17" s="30">
        <f t="shared" ref="I17:L18" si="2">+I11+I14</f>
        <v>-2172</v>
      </c>
      <c r="J17" s="30">
        <f t="shared" si="2"/>
        <v>-9727</v>
      </c>
      <c r="K17" s="30">
        <f t="shared" si="2"/>
        <v>0</v>
      </c>
      <c r="L17" s="30">
        <f t="shared" si="2"/>
        <v>-15110</v>
      </c>
      <c r="M17" s="30">
        <f t="shared" ref="M17:Z17" si="3">+M11+M14</f>
        <v>-15110</v>
      </c>
      <c r="N17" s="30">
        <f t="shared" si="3"/>
        <v>-15110</v>
      </c>
      <c r="O17" s="30">
        <f t="shared" si="3"/>
        <v>-1242</v>
      </c>
      <c r="P17" s="30">
        <f t="shared" si="3"/>
        <v>-13868</v>
      </c>
      <c r="Q17" s="30">
        <f t="shared" si="3"/>
        <v>-15110</v>
      </c>
      <c r="R17" s="30">
        <f t="shared" si="3"/>
        <v>-15110</v>
      </c>
      <c r="S17" s="30">
        <f t="shared" si="3"/>
        <v>-15110</v>
      </c>
      <c r="T17" s="30">
        <f t="shared" si="3"/>
        <v>-15110</v>
      </c>
      <c r="U17" s="30">
        <f t="shared" si="3"/>
        <v>-15110</v>
      </c>
      <c r="V17" s="30">
        <f t="shared" si="3"/>
        <v>-15110</v>
      </c>
      <c r="W17" s="30">
        <f t="shared" si="3"/>
        <v>-15110</v>
      </c>
      <c r="X17" s="30">
        <f t="shared" si="3"/>
        <v>-15110</v>
      </c>
      <c r="Y17" s="30">
        <f t="shared" si="3"/>
        <v>-15110</v>
      </c>
      <c r="Z17" s="30">
        <f t="shared" si="3"/>
        <v>-7551</v>
      </c>
      <c r="AB17" s="2"/>
    </row>
    <row r="18" spans="1:30" x14ac:dyDescent="0.3">
      <c r="A18" s="28"/>
      <c r="B18" s="28"/>
      <c r="C18" s="29"/>
      <c r="D18" s="28"/>
      <c r="E18" s="28"/>
      <c r="F18" s="28"/>
      <c r="G18" s="28"/>
      <c r="H18" s="28"/>
      <c r="I18" s="30">
        <f t="shared" si="2"/>
        <v>62999</v>
      </c>
      <c r="J18" s="30">
        <f t="shared" si="2"/>
        <v>203981</v>
      </c>
      <c r="K18" s="30">
        <f t="shared" si="2"/>
        <v>0</v>
      </c>
      <c r="L18" s="30">
        <f t="shared" si="2"/>
        <v>188871</v>
      </c>
      <c r="M18" s="30">
        <f t="shared" ref="M18:Z18" si="4">+M12+M15</f>
        <v>173761</v>
      </c>
      <c r="N18" s="30">
        <f t="shared" si="4"/>
        <v>158651</v>
      </c>
      <c r="O18" s="30">
        <f t="shared" si="4"/>
        <v>157409</v>
      </c>
      <c r="P18" s="30">
        <f t="shared" si="4"/>
        <v>143541</v>
      </c>
      <c r="Q18" s="30">
        <f t="shared" si="4"/>
        <v>128431</v>
      </c>
      <c r="R18" s="30">
        <f t="shared" si="4"/>
        <v>113321</v>
      </c>
      <c r="S18" s="30">
        <f t="shared" si="4"/>
        <v>98211</v>
      </c>
      <c r="T18" s="30">
        <f t="shared" si="4"/>
        <v>83101</v>
      </c>
      <c r="U18" s="30">
        <f t="shared" si="4"/>
        <v>67991</v>
      </c>
      <c r="V18" s="30">
        <f t="shared" si="4"/>
        <v>52881</v>
      </c>
      <c r="W18" s="30">
        <f t="shared" si="4"/>
        <v>37771</v>
      </c>
      <c r="X18" s="30">
        <f t="shared" si="4"/>
        <v>22661</v>
      </c>
      <c r="Y18" s="30">
        <f t="shared" si="4"/>
        <v>7551</v>
      </c>
      <c r="Z18" s="30">
        <f t="shared" si="4"/>
        <v>0</v>
      </c>
      <c r="AB18" s="2"/>
    </row>
    <row r="19" spans="1:30" x14ac:dyDescent="0.3">
      <c r="C19" s="7"/>
      <c r="AB19" s="2"/>
    </row>
    <row r="20" spans="1:30" x14ac:dyDescent="0.3">
      <c r="C20" s="7"/>
      <c r="AB20" s="2"/>
    </row>
    <row r="21" spans="1:30" x14ac:dyDescent="0.3">
      <c r="A21" s="6">
        <v>13</v>
      </c>
      <c r="B21" t="s">
        <v>41</v>
      </c>
      <c r="C21" s="7">
        <v>40179</v>
      </c>
      <c r="D21" s="8">
        <v>1106467</v>
      </c>
      <c r="G21" s="8">
        <v>-18441</v>
      </c>
      <c r="H21" s="8">
        <v>-36882</v>
      </c>
      <c r="I21" s="8">
        <v>-36882</v>
      </c>
      <c r="J21" s="8">
        <v>-36882</v>
      </c>
      <c r="K21" s="8">
        <v>-24745</v>
      </c>
      <c r="L21" s="8">
        <v>-36882</v>
      </c>
      <c r="M21" s="8">
        <v>-36882</v>
      </c>
      <c r="N21" s="8">
        <v>-36882</v>
      </c>
      <c r="O21" s="8">
        <f>ROUND(N21/365*$O$8,0)</f>
        <v>-3031</v>
      </c>
      <c r="P21" s="8">
        <f>ROUND(N21/365*$P$8,0)</f>
        <v>-33851</v>
      </c>
      <c r="Q21" s="8">
        <v>-36882</v>
      </c>
      <c r="R21" s="8">
        <v>-36882</v>
      </c>
      <c r="S21" s="8">
        <v>-36882</v>
      </c>
      <c r="T21" s="8">
        <v>-36882</v>
      </c>
      <c r="U21" s="8">
        <v>-36882</v>
      </c>
      <c r="V21" s="8">
        <v>-36882</v>
      </c>
      <c r="W21" s="8">
        <v>-36882</v>
      </c>
      <c r="X21" s="8">
        <v>-36882</v>
      </c>
      <c r="Y21" s="8">
        <v>-36882</v>
      </c>
      <c r="Z21" s="8">
        <v>-36882</v>
      </c>
      <c r="AA21" s="8">
        <v>-36882</v>
      </c>
      <c r="AB21" s="8">
        <v>-36882</v>
      </c>
      <c r="AC21" s="8">
        <v>-36882</v>
      </c>
      <c r="AD21" s="8">
        <v>-36882</v>
      </c>
    </row>
    <row r="22" spans="1:30" x14ac:dyDescent="0.3">
      <c r="C22" s="7"/>
      <c r="D22" s="8"/>
      <c r="G22" s="8">
        <f>+$D$21+SUM($F$21:G21)</f>
        <v>1088026</v>
      </c>
      <c r="H22" s="8">
        <f>+$D$21+SUM($F$21:H21)</f>
        <v>1051144</v>
      </c>
      <c r="I22" s="8">
        <f>+$D$21+SUM($F$21:I21)</f>
        <v>1014262</v>
      </c>
      <c r="J22" s="8">
        <f>+$D$21+SUM($F$21:J21)</f>
        <v>977380</v>
      </c>
      <c r="K22" s="8"/>
      <c r="L22" s="8">
        <f>+$D$21+SUM($F$21:L21)</f>
        <v>915753</v>
      </c>
      <c r="M22" s="8">
        <f>+$D$21+SUM($F$21:M21)</f>
        <v>878871</v>
      </c>
      <c r="N22" s="8">
        <f>+$D$21+SUM($F$21:N21)</f>
        <v>841989</v>
      </c>
      <c r="O22" s="8">
        <f>+$D$21+SUM($F$21:O21)</f>
        <v>838958</v>
      </c>
      <c r="P22" s="8">
        <f>+$D$21+SUM($F$21:P21)</f>
        <v>805107</v>
      </c>
      <c r="Q22" s="8">
        <f>+$D$21+SUM($F$21:Q21)</f>
        <v>768225</v>
      </c>
      <c r="R22" s="8">
        <f>+$D$21+SUM($F$21:R21)</f>
        <v>731343</v>
      </c>
      <c r="S22" s="8">
        <f>+$D$21+SUM($F$21:S21)</f>
        <v>694461</v>
      </c>
      <c r="T22" s="8">
        <f>+$D$21+SUM($F$21:T21)</f>
        <v>657579</v>
      </c>
      <c r="U22" s="8">
        <f>+$D$21+SUM($F$21:U21)</f>
        <v>620697</v>
      </c>
      <c r="V22" s="8">
        <f>+$D$21+SUM($F$21:V21)</f>
        <v>583815</v>
      </c>
      <c r="W22" s="8">
        <f>+$D$21+SUM($F$21:W21)</f>
        <v>546933</v>
      </c>
      <c r="X22" s="8">
        <f>+$D$21+SUM($F$21:X21)</f>
        <v>510051</v>
      </c>
      <c r="Y22" s="8">
        <f>+$D$21+SUM($F$21:Y21)</f>
        <v>473169</v>
      </c>
      <c r="Z22" s="8">
        <f>+$D$21+SUM($F$21:Z21)</f>
        <v>436287</v>
      </c>
      <c r="AA22" s="8">
        <f>+$D$21+SUM($F$21:AA21)</f>
        <v>399405</v>
      </c>
      <c r="AB22" s="8">
        <f>+$D$21+SUM($F$21:AB21)</f>
        <v>362523</v>
      </c>
      <c r="AC22" s="8">
        <f>+$D$21+SUM($F$21:AC21)</f>
        <v>325641</v>
      </c>
      <c r="AD22" s="8">
        <f>+$D$21+SUM($F$21:AD21)</f>
        <v>288759</v>
      </c>
    </row>
    <row r="23" spans="1:30" x14ac:dyDescent="0.3">
      <c r="C23" s="7"/>
      <c r="D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2"/>
    </row>
    <row r="24" spans="1:30" x14ac:dyDescent="0.3">
      <c r="A24" s="6">
        <v>13</v>
      </c>
      <c r="B24" t="s">
        <v>42</v>
      </c>
      <c r="C24" s="7">
        <v>39814</v>
      </c>
      <c r="D24" s="8">
        <v>659300</v>
      </c>
      <c r="F24" s="8">
        <f>+F25-D24</f>
        <v>-15688</v>
      </c>
      <c r="G24" s="8">
        <v>-31395</v>
      </c>
      <c r="H24" s="8">
        <v>-31395</v>
      </c>
      <c r="I24" s="8">
        <v>-31395</v>
      </c>
      <c r="J24" s="8">
        <v>-31395</v>
      </c>
      <c r="K24" s="8"/>
      <c r="L24" s="8">
        <v>-31395</v>
      </c>
      <c r="M24" s="8">
        <v>-31395</v>
      </c>
      <c r="N24" s="8">
        <v>-31395</v>
      </c>
      <c r="O24" s="8">
        <f>ROUND(N24/365*$O$8,0)</f>
        <v>-2580</v>
      </c>
      <c r="P24" s="8">
        <f>ROUND(N24/365*$P$8,0)</f>
        <v>-28815</v>
      </c>
      <c r="Q24" s="8">
        <v>-31395</v>
      </c>
      <c r="R24" s="8">
        <v>-31395</v>
      </c>
      <c r="S24" s="8">
        <v>-31395</v>
      </c>
      <c r="T24" s="8">
        <v>-31395</v>
      </c>
      <c r="U24" s="10">
        <v>-32142.999999999975</v>
      </c>
      <c r="V24" s="10">
        <v>-32143</v>
      </c>
      <c r="W24" s="10">
        <v>-32143</v>
      </c>
      <c r="X24" s="10">
        <v>-32143</v>
      </c>
      <c r="Y24" s="10">
        <v>-32143</v>
      </c>
      <c r="Z24" s="10">
        <v>-32143</v>
      </c>
      <c r="AA24" s="10">
        <v>-32143</v>
      </c>
      <c r="AB24" s="10">
        <v>-32143</v>
      </c>
      <c r="AC24" s="10">
        <f>-AB25</f>
        <v>-9728.0000000000291</v>
      </c>
    </row>
    <row r="25" spans="1:30" x14ac:dyDescent="0.3">
      <c r="C25" s="7"/>
      <c r="D25" s="8"/>
      <c r="F25" s="8">
        <f>+G25-G24</f>
        <v>643612</v>
      </c>
      <c r="G25" s="8">
        <f>+H25-H24</f>
        <v>612217</v>
      </c>
      <c r="H25" s="8">
        <f>+I25-I24</f>
        <v>580822</v>
      </c>
      <c r="I25" s="8">
        <f>+J25-J24</f>
        <v>549427</v>
      </c>
      <c r="J25" s="8">
        <f>+L25-L24</f>
        <v>518032</v>
      </c>
      <c r="K25" s="8"/>
      <c r="L25" s="8">
        <v>486637</v>
      </c>
      <c r="M25" s="8">
        <f t="shared" ref="M25:AC25" si="5">+L25+M24</f>
        <v>455242</v>
      </c>
      <c r="N25" s="8">
        <f t="shared" si="5"/>
        <v>423847</v>
      </c>
      <c r="O25" s="8">
        <f t="shared" si="5"/>
        <v>421267</v>
      </c>
      <c r="P25" s="8">
        <f t="shared" si="5"/>
        <v>392452</v>
      </c>
      <c r="Q25" s="8">
        <f t="shared" si="5"/>
        <v>361057</v>
      </c>
      <c r="R25" s="8">
        <f t="shared" si="5"/>
        <v>329662</v>
      </c>
      <c r="S25" s="8">
        <f t="shared" si="5"/>
        <v>298267</v>
      </c>
      <c r="T25" s="8">
        <f t="shared" si="5"/>
        <v>266872</v>
      </c>
      <c r="U25" s="8">
        <f t="shared" si="5"/>
        <v>234729.00000000003</v>
      </c>
      <c r="V25" s="8">
        <f t="shared" si="5"/>
        <v>202586.00000000003</v>
      </c>
      <c r="W25" s="8">
        <f t="shared" si="5"/>
        <v>170443.00000000003</v>
      </c>
      <c r="X25" s="8">
        <f t="shared" si="5"/>
        <v>138300.00000000003</v>
      </c>
      <c r="Y25" s="8">
        <f t="shared" si="5"/>
        <v>106157.00000000003</v>
      </c>
      <c r="Z25" s="8">
        <f t="shared" si="5"/>
        <v>74014.000000000029</v>
      </c>
      <c r="AA25" s="8">
        <f t="shared" si="5"/>
        <v>41871.000000000029</v>
      </c>
      <c r="AB25" s="8">
        <f t="shared" si="5"/>
        <v>9728.0000000000291</v>
      </c>
      <c r="AC25" s="8">
        <f t="shared" si="5"/>
        <v>0</v>
      </c>
    </row>
    <row r="26" spans="1:30" x14ac:dyDescent="0.3">
      <c r="C26" s="7"/>
      <c r="D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2"/>
    </row>
    <row r="27" spans="1:30" x14ac:dyDescent="0.3">
      <c r="A27" s="1"/>
      <c r="C27" s="7"/>
      <c r="D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2"/>
    </row>
    <row r="28" spans="1:30" x14ac:dyDescent="0.3">
      <c r="C28" s="7"/>
      <c r="D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8"/>
      <c r="AB28" s="2"/>
    </row>
    <row r="29" spans="1:30" x14ac:dyDescent="0.3">
      <c r="C29" s="7"/>
      <c r="D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8"/>
      <c r="AB29" s="2"/>
    </row>
    <row r="30" spans="1:30" x14ac:dyDescent="0.3">
      <c r="D30" s="8"/>
      <c r="H30" s="8"/>
      <c r="I30" s="11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8"/>
      <c r="AB30" s="2"/>
    </row>
    <row r="31" spans="1:30" x14ac:dyDescent="0.3"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  <c r="T31" s="9"/>
      <c r="U31" s="9"/>
      <c r="V31" s="9"/>
      <c r="W31" s="9"/>
      <c r="X31" s="9"/>
      <c r="Y31" s="9"/>
      <c r="Z31" s="9"/>
      <c r="AA31" s="8"/>
      <c r="AB31" s="2"/>
    </row>
    <row r="32" spans="1:30" x14ac:dyDescent="0.3">
      <c r="H32" s="8"/>
      <c r="I32" s="1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2"/>
    </row>
    <row r="33" spans="28:28" x14ac:dyDescent="0.3">
      <c r="AB33" s="2"/>
    </row>
    <row r="34" spans="28:28" x14ac:dyDescent="0.3">
      <c r="AB34" s="2"/>
    </row>
    <row r="35" spans="28:28" x14ac:dyDescent="0.3">
      <c r="AB35" s="2"/>
    </row>
  </sheetData>
  <pageMargins left="0.7" right="0.7" top="0.75" bottom="0.75" header="0.3" footer="0.3"/>
  <pageSetup scale="39" orientation="portrait" r:id="rId1"/>
  <headerFooter>
    <oddFooter>&amp;C&amp;A&amp;R&amp;P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DC42-DC45-4C88-90F0-1B1219B7D993}">
  <sheetPr>
    <pageSetUpPr fitToPage="1"/>
  </sheetPr>
  <dimension ref="A1:J40"/>
  <sheetViews>
    <sheetView workbookViewId="0"/>
  </sheetViews>
  <sheetFormatPr defaultColWidth="9.109375" defaultRowHeight="14.4" x14ac:dyDescent="0.3"/>
  <cols>
    <col min="1" max="1" width="13.6640625" customWidth="1"/>
    <col min="2" max="2" width="11.5546875" bestFit="1" customWidth="1"/>
    <col min="3" max="3" width="14.5546875" bestFit="1" customWidth="1"/>
    <col min="4" max="4" width="9.6640625" bestFit="1" customWidth="1"/>
    <col min="5" max="5" width="12.33203125" bestFit="1" customWidth="1"/>
    <col min="6" max="6" width="19.44140625" customWidth="1"/>
    <col min="7" max="7" width="16.88671875" bestFit="1" customWidth="1"/>
    <col min="8" max="8" width="10.6640625" bestFit="1" customWidth="1"/>
  </cols>
  <sheetData>
    <row r="1" spans="1:10" x14ac:dyDescent="0.3">
      <c r="A1" s="1" t="str">
        <f>+Summary!A1</f>
        <v>Alectra Utilities Corporation</v>
      </c>
    </row>
    <row r="2" spans="1:10" x14ac:dyDescent="0.3">
      <c r="A2" s="1" t="str">
        <f>+Summary!A2</f>
        <v>EB-2025-0252</v>
      </c>
    </row>
    <row r="3" spans="1:10" x14ac:dyDescent="0.3">
      <c r="A3" s="1" t="str">
        <f>+Summary!A3</f>
        <v>Interrogatory Responses</v>
      </c>
    </row>
    <row r="4" spans="1:10" x14ac:dyDescent="0.3">
      <c r="A4" s="1" t="str">
        <f>+Summary!A4</f>
        <v>6-Staff-210_Attach 1_Class 13 14 CCA</v>
      </c>
    </row>
    <row r="5" spans="1:10" x14ac:dyDescent="0.3">
      <c r="A5" s="1" t="s">
        <v>43</v>
      </c>
    </row>
    <row r="6" spans="1:10" x14ac:dyDescent="0.3">
      <c r="A6" s="1" t="s">
        <v>44</v>
      </c>
    </row>
    <row r="7" spans="1:10" x14ac:dyDescent="0.3">
      <c r="A7" s="1"/>
    </row>
    <row r="8" spans="1:10" x14ac:dyDescent="0.3">
      <c r="A8" s="1"/>
    </row>
    <row r="9" spans="1:10" x14ac:dyDescent="0.3">
      <c r="A9" s="1"/>
      <c r="B9" t="s">
        <v>45</v>
      </c>
      <c r="C9" s="15">
        <v>42212</v>
      </c>
      <c r="E9">
        <v>7301</v>
      </c>
      <c r="F9" t="s">
        <v>46</v>
      </c>
    </row>
    <row r="10" spans="1:10" x14ac:dyDescent="0.3">
      <c r="A10" s="1"/>
      <c r="B10" t="s">
        <v>47</v>
      </c>
      <c r="C10" s="15">
        <v>49517</v>
      </c>
      <c r="E10">
        <v>365</v>
      </c>
      <c r="F10" t="s">
        <v>48</v>
      </c>
    </row>
    <row r="11" spans="1:10" x14ac:dyDescent="0.3">
      <c r="A11" s="1"/>
      <c r="C11" s="15"/>
      <c r="E11">
        <f>+ROUND(E9/E10,3)</f>
        <v>20.003</v>
      </c>
      <c r="F11" t="s">
        <v>49</v>
      </c>
    </row>
    <row r="12" spans="1:10" x14ac:dyDescent="0.3">
      <c r="B12" s="1"/>
      <c r="E12" s="8"/>
    </row>
    <row r="13" spans="1:10" ht="15" thickBot="1" x14ac:dyDescent="0.35"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5"/>
      <c r="H13" s="3" t="s">
        <v>47</v>
      </c>
      <c r="I13" s="3" t="s">
        <v>45</v>
      </c>
      <c r="J13" s="19"/>
    </row>
    <row r="14" spans="1:10" x14ac:dyDescent="0.3">
      <c r="A14">
        <v>2015</v>
      </c>
      <c r="B14" s="9"/>
      <c r="C14" s="9">
        <v>40478700</v>
      </c>
      <c r="D14" s="9"/>
      <c r="E14" s="9">
        <f>+-$C$14/$E$11*J14/365</f>
        <v>-875982.93132742413</v>
      </c>
      <c r="F14" s="9">
        <f>SUM(B14:E14)</f>
        <v>39602717.068672575</v>
      </c>
      <c r="G14" s="9"/>
      <c r="H14" s="15">
        <v>42369</v>
      </c>
      <c r="I14" s="15">
        <v>42212</v>
      </c>
      <c r="J14" s="8">
        <f>+MIN(H14-I14+1,365)</f>
        <v>158</v>
      </c>
    </row>
    <row r="15" spans="1:10" x14ac:dyDescent="0.3">
      <c r="A15">
        <v>2016</v>
      </c>
      <c r="B15" s="9">
        <f>+F14</f>
        <v>39602717.068672575</v>
      </c>
      <c r="C15" s="9"/>
      <c r="D15" s="9"/>
      <c r="E15" s="9">
        <f>+-$C$14/$E$11*J15/365</f>
        <v>-2023631.4552817077</v>
      </c>
      <c r="F15" s="9">
        <f t="shared" ref="F15:F35" si="0">SUM(B15:E15)</f>
        <v>37579085.61339087</v>
      </c>
      <c r="G15" s="9"/>
      <c r="H15" s="15">
        <v>42735</v>
      </c>
      <c r="I15" s="15">
        <v>42370</v>
      </c>
      <c r="J15" s="8">
        <f t="shared" ref="J15:J35" si="1">+MIN(H15-I15+1,365)</f>
        <v>365</v>
      </c>
    </row>
    <row r="16" spans="1:10" x14ac:dyDescent="0.3">
      <c r="A16" s="16">
        <v>42736</v>
      </c>
      <c r="B16" s="9">
        <f t="shared" ref="B16:B35" si="2">+F15</f>
        <v>37579085.61339087</v>
      </c>
      <c r="C16" s="9"/>
      <c r="D16" s="9"/>
      <c r="E16" s="9">
        <f>+-$C$14/$E$11*J16/365-16</f>
        <v>-166341.87303685269</v>
      </c>
      <c r="F16" s="9">
        <f t="shared" si="0"/>
        <v>37412743.740354016</v>
      </c>
      <c r="G16" s="9"/>
      <c r="H16" s="15">
        <v>42765</v>
      </c>
      <c r="I16" s="15">
        <v>42736</v>
      </c>
      <c r="J16" s="8">
        <f t="shared" si="1"/>
        <v>30</v>
      </c>
    </row>
    <row r="17" spans="1:10" x14ac:dyDescent="0.3">
      <c r="A17" s="20" t="s">
        <v>55</v>
      </c>
      <c r="B17" s="9">
        <f t="shared" si="2"/>
        <v>37412743.740354016</v>
      </c>
      <c r="C17" s="9"/>
      <c r="D17" s="9"/>
      <c r="E17" s="9">
        <f t="shared" ref="E17:E34" si="3">+-$C$14/$E$11*J17/365</f>
        <v>-1857305.5822448551</v>
      </c>
      <c r="F17" s="9">
        <f t="shared" si="0"/>
        <v>35555438.158109158</v>
      </c>
      <c r="G17" s="9"/>
      <c r="H17" s="15">
        <v>43100</v>
      </c>
      <c r="I17" s="15">
        <v>42766</v>
      </c>
      <c r="J17" s="8">
        <f t="shared" si="1"/>
        <v>335</v>
      </c>
    </row>
    <row r="18" spans="1:10" x14ac:dyDescent="0.3">
      <c r="A18">
        <v>2018</v>
      </c>
      <c r="B18" s="9">
        <f t="shared" si="2"/>
        <v>35555438.158109158</v>
      </c>
      <c r="C18" s="9"/>
      <c r="D18" s="9"/>
      <c r="E18" s="9">
        <f>+-$C$14/$E$11*J18/365+16</f>
        <v>-2023615.4552817077</v>
      </c>
      <c r="F18" s="9">
        <f t="shared" si="0"/>
        <v>33531822.70282745</v>
      </c>
      <c r="G18" s="9"/>
      <c r="H18" s="15">
        <v>43465</v>
      </c>
      <c r="I18" s="15">
        <v>43101</v>
      </c>
      <c r="J18" s="8">
        <f t="shared" si="1"/>
        <v>365</v>
      </c>
    </row>
    <row r="19" spans="1:10" x14ac:dyDescent="0.3">
      <c r="A19">
        <v>2019</v>
      </c>
      <c r="B19" s="9">
        <f t="shared" si="2"/>
        <v>33531822.70282745</v>
      </c>
      <c r="C19" s="9"/>
      <c r="D19" s="9"/>
      <c r="E19" s="9">
        <f t="shared" si="3"/>
        <v>-2023631.4552817077</v>
      </c>
      <c r="F19" s="9">
        <f t="shared" si="0"/>
        <v>31508191.247545741</v>
      </c>
      <c r="G19" s="9"/>
      <c r="H19" s="15">
        <v>43830</v>
      </c>
      <c r="I19" s="15">
        <v>43466</v>
      </c>
      <c r="J19" s="8">
        <f t="shared" si="1"/>
        <v>365</v>
      </c>
    </row>
    <row r="20" spans="1:10" x14ac:dyDescent="0.3">
      <c r="A20">
        <v>2020</v>
      </c>
      <c r="B20" s="9">
        <f t="shared" si="2"/>
        <v>31508191.247545741</v>
      </c>
      <c r="C20" s="9"/>
      <c r="D20" s="9"/>
      <c r="E20" s="9">
        <f t="shared" si="3"/>
        <v>-2023631.4552817077</v>
      </c>
      <c r="F20" s="9">
        <f t="shared" si="0"/>
        <v>29484559.792264033</v>
      </c>
      <c r="G20" s="9"/>
      <c r="H20" s="15">
        <v>44196</v>
      </c>
      <c r="I20" s="15">
        <v>43831</v>
      </c>
      <c r="J20" s="8">
        <f t="shared" si="1"/>
        <v>365</v>
      </c>
    </row>
    <row r="21" spans="1:10" x14ac:dyDescent="0.3">
      <c r="A21">
        <v>2021</v>
      </c>
      <c r="B21" s="9">
        <f t="shared" si="2"/>
        <v>29484559.792264033</v>
      </c>
      <c r="C21" s="9"/>
      <c r="D21" s="9"/>
      <c r="E21" s="9">
        <f t="shared" si="3"/>
        <v>-2023631.4552817077</v>
      </c>
      <c r="F21" s="9">
        <f t="shared" si="0"/>
        <v>27460928.336982325</v>
      </c>
      <c r="G21" s="9"/>
      <c r="H21" s="15">
        <v>44561</v>
      </c>
      <c r="I21" s="15">
        <v>44197</v>
      </c>
      <c r="J21" s="8">
        <f t="shared" si="1"/>
        <v>365</v>
      </c>
    </row>
    <row r="22" spans="1:10" x14ac:dyDescent="0.3">
      <c r="A22">
        <v>2022</v>
      </c>
      <c r="B22" s="9">
        <f t="shared" si="2"/>
        <v>27460928.336982325</v>
      </c>
      <c r="C22" s="9"/>
      <c r="D22" s="9"/>
      <c r="E22" s="9">
        <f t="shared" si="3"/>
        <v>-2023631.4552817077</v>
      </c>
      <c r="F22" s="9">
        <f t="shared" si="0"/>
        <v>25437296.881700616</v>
      </c>
      <c r="G22" s="9"/>
      <c r="H22" s="15">
        <v>44926</v>
      </c>
      <c r="I22" s="15">
        <v>44562</v>
      </c>
      <c r="J22" s="8">
        <f t="shared" si="1"/>
        <v>365</v>
      </c>
    </row>
    <row r="23" spans="1:10" x14ac:dyDescent="0.3">
      <c r="A23">
        <v>2023</v>
      </c>
      <c r="B23" s="9">
        <f t="shared" si="2"/>
        <v>25437296.881700616</v>
      </c>
      <c r="C23" s="9"/>
      <c r="D23" s="9"/>
      <c r="E23" s="9">
        <f t="shared" si="3"/>
        <v>-2023631.4552817077</v>
      </c>
      <c r="F23" s="9">
        <f t="shared" si="0"/>
        <v>23413665.426418908</v>
      </c>
      <c r="G23" s="9"/>
      <c r="H23" s="15">
        <v>45291</v>
      </c>
      <c r="I23" s="15">
        <v>44927</v>
      </c>
      <c r="J23" s="8">
        <f t="shared" si="1"/>
        <v>365</v>
      </c>
    </row>
    <row r="24" spans="1:10" x14ac:dyDescent="0.3">
      <c r="A24">
        <v>2024</v>
      </c>
      <c r="B24" s="9">
        <f t="shared" si="2"/>
        <v>23413665.426418908</v>
      </c>
      <c r="C24" s="9"/>
      <c r="D24" s="9"/>
      <c r="E24" s="9">
        <f t="shared" si="3"/>
        <v>-2023631.4552817077</v>
      </c>
      <c r="F24" s="9">
        <f t="shared" si="0"/>
        <v>21390033.9711372</v>
      </c>
      <c r="G24" s="9"/>
      <c r="H24" s="15">
        <v>45657</v>
      </c>
      <c r="I24" s="15">
        <v>45292</v>
      </c>
      <c r="J24" s="8">
        <f t="shared" si="1"/>
        <v>365</v>
      </c>
    </row>
    <row r="25" spans="1:10" x14ac:dyDescent="0.3">
      <c r="A25">
        <v>2025</v>
      </c>
      <c r="B25" s="9">
        <f t="shared" si="2"/>
        <v>21390033.9711372</v>
      </c>
      <c r="C25" s="9"/>
      <c r="D25" s="9"/>
      <c r="E25" s="9">
        <f t="shared" si="3"/>
        <v>-2023631.4552817077</v>
      </c>
      <c r="F25" s="9">
        <f t="shared" si="0"/>
        <v>19366402.515855491</v>
      </c>
      <c r="G25" s="9"/>
      <c r="H25" s="15">
        <v>46022</v>
      </c>
      <c r="I25" s="15">
        <v>45658</v>
      </c>
      <c r="J25" s="8">
        <f t="shared" si="1"/>
        <v>365</v>
      </c>
    </row>
    <row r="26" spans="1:10" x14ac:dyDescent="0.3">
      <c r="A26">
        <v>2026</v>
      </c>
      <c r="B26" s="9">
        <f t="shared" si="2"/>
        <v>19366402.515855491</v>
      </c>
      <c r="C26" s="9"/>
      <c r="D26" s="9"/>
      <c r="E26" s="9">
        <f t="shared" si="3"/>
        <v>-2023631.4552817077</v>
      </c>
      <c r="F26" s="9">
        <f t="shared" si="0"/>
        <v>17342771.060573783</v>
      </c>
      <c r="G26" s="9"/>
      <c r="H26" s="15">
        <v>46387</v>
      </c>
      <c r="I26" s="15">
        <v>46023</v>
      </c>
      <c r="J26" s="8">
        <f t="shared" si="1"/>
        <v>365</v>
      </c>
    </row>
    <row r="27" spans="1:10" x14ac:dyDescent="0.3">
      <c r="A27">
        <v>2027</v>
      </c>
      <c r="B27" s="9">
        <f t="shared" si="2"/>
        <v>17342771.060573783</v>
      </c>
      <c r="C27" s="9"/>
      <c r="D27" s="9"/>
      <c r="E27" s="9">
        <f t="shared" si="3"/>
        <v>-2023631.4552817077</v>
      </c>
      <c r="F27" s="9">
        <f t="shared" si="0"/>
        <v>15319139.605292074</v>
      </c>
      <c r="G27" s="9"/>
      <c r="H27" s="15">
        <v>46752</v>
      </c>
      <c r="I27" s="15">
        <v>46388</v>
      </c>
      <c r="J27" s="8">
        <f t="shared" si="1"/>
        <v>365</v>
      </c>
    </row>
    <row r="28" spans="1:10" x14ac:dyDescent="0.3">
      <c r="A28">
        <v>2028</v>
      </c>
      <c r="B28" s="9">
        <f t="shared" si="2"/>
        <v>15319139.605292074</v>
      </c>
      <c r="C28" s="9"/>
      <c r="D28" s="9"/>
      <c r="E28" s="9">
        <f t="shared" si="3"/>
        <v>-2023631.4552817077</v>
      </c>
      <c r="F28" s="9">
        <f t="shared" si="0"/>
        <v>13295508.150010366</v>
      </c>
      <c r="G28" s="9"/>
      <c r="H28" s="15">
        <v>47118</v>
      </c>
      <c r="I28" s="15">
        <v>46753</v>
      </c>
      <c r="J28" s="8">
        <f t="shared" si="1"/>
        <v>365</v>
      </c>
    </row>
    <row r="29" spans="1:10" x14ac:dyDescent="0.3">
      <c r="A29">
        <v>2029</v>
      </c>
      <c r="B29" s="9">
        <f t="shared" si="2"/>
        <v>13295508.150010366</v>
      </c>
      <c r="C29" s="9"/>
      <c r="D29" s="9"/>
      <c r="E29" s="9">
        <f t="shared" si="3"/>
        <v>-2023631.4552817077</v>
      </c>
      <c r="F29" s="9">
        <f t="shared" si="0"/>
        <v>11271876.694728658</v>
      </c>
      <c r="G29" s="9"/>
      <c r="H29" s="15">
        <v>47483</v>
      </c>
      <c r="I29" s="15">
        <v>47119</v>
      </c>
      <c r="J29" s="8">
        <f t="shared" si="1"/>
        <v>365</v>
      </c>
    </row>
    <row r="30" spans="1:10" x14ac:dyDescent="0.3">
      <c r="A30">
        <v>2030</v>
      </c>
      <c r="B30" s="9">
        <f t="shared" si="2"/>
        <v>11271876.694728658</v>
      </c>
      <c r="C30" s="9"/>
      <c r="D30" s="9"/>
      <c r="E30" s="9">
        <f t="shared" si="3"/>
        <v>-2023631.4552817077</v>
      </c>
      <c r="F30" s="9">
        <f t="shared" si="0"/>
        <v>9248245.2394469492</v>
      </c>
      <c r="G30" s="9"/>
      <c r="H30" s="15">
        <v>47848</v>
      </c>
      <c r="I30" s="15">
        <v>47484</v>
      </c>
      <c r="J30" s="8">
        <f t="shared" si="1"/>
        <v>365</v>
      </c>
    </row>
    <row r="31" spans="1:10" x14ac:dyDescent="0.3">
      <c r="A31">
        <v>2031</v>
      </c>
      <c r="B31" s="9">
        <f t="shared" si="2"/>
        <v>9248245.2394469492</v>
      </c>
      <c r="C31" s="9"/>
      <c r="D31" s="9"/>
      <c r="E31" s="9">
        <f t="shared" si="3"/>
        <v>-2023631.4552817077</v>
      </c>
      <c r="F31" s="9">
        <f t="shared" si="0"/>
        <v>7224613.7841652418</v>
      </c>
      <c r="G31" s="9"/>
      <c r="H31" s="15">
        <v>48213</v>
      </c>
      <c r="I31" s="15">
        <v>47849</v>
      </c>
      <c r="J31" s="8">
        <f t="shared" si="1"/>
        <v>365</v>
      </c>
    </row>
    <row r="32" spans="1:10" x14ac:dyDescent="0.3">
      <c r="A32">
        <v>2032</v>
      </c>
      <c r="B32" s="9">
        <f t="shared" si="2"/>
        <v>7224613.7841652418</v>
      </c>
      <c r="C32" s="9"/>
      <c r="D32" s="9"/>
      <c r="E32" s="9">
        <f t="shared" si="3"/>
        <v>-2023631.4552817077</v>
      </c>
      <c r="F32" s="9">
        <f t="shared" si="0"/>
        <v>5200982.3288835343</v>
      </c>
      <c r="G32" s="9"/>
      <c r="H32" s="15">
        <v>48579</v>
      </c>
      <c r="I32" s="15">
        <v>48214</v>
      </c>
      <c r="J32" s="8">
        <f t="shared" si="1"/>
        <v>365</v>
      </c>
    </row>
    <row r="33" spans="1:10" x14ac:dyDescent="0.3">
      <c r="A33">
        <v>2033</v>
      </c>
      <c r="B33" s="9">
        <f t="shared" si="2"/>
        <v>5200982.3288835343</v>
      </c>
      <c r="C33" s="9"/>
      <c r="D33" s="9"/>
      <c r="E33" s="9">
        <f t="shared" si="3"/>
        <v>-2023631.4552817077</v>
      </c>
      <c r="F33" s="9">
        <f t="shared" si="0"/>
        <v>3177350.8736018268</v>
      </c>
      <c r="G33" s="9"/>
      <c r="H33" s="15">
        <v>48944</v>
      </c>
      <c r="I33" s="15">
        <v>48580</v>
      </c>
      <c r="J33" s="8">
        <f t="shared" si="1"/>
        <v>365</v>
      </c>
    </row>
    <row r="34" spans="1:10" x14ac:dyDescent="0.3">
      <c r="A34">
        <v>2034</v>
      </c>
      <c r="B34" s="9">
        <f t="shared" si="2"/>
        <v>3177350.8736018268</v>
      </c>
      <c r="C34" s="9"/>
      <c r="D34" s="9"/>
      <c r="E34" s="9">
        <f t="shared" si="3"/>
        <v>-2023631.4552817077</v>
      </c>
      <c r="F34" s="9">
        <f t="shared" si="0"/>
        <v>1153719.4183201191</v>
      </c>
      <c r="G34" s="9"/>
      <c r="H34" s="15">
        <v>49309</v>
      </c>
      <c r="I34" s="15">
        <v>48945</v>
      </c>
      <c r="J34" s="8">
        <f t="shared" si="1"/>
        <v>365</v>
      </c>
    </row>
    <row r="35" spans="1:10" x14ac:dyDescent="0.3">
      <c r="A35">
        <v>2035</v>
      </c>
      <c r="B35" s="9">
        <f t="shared" si="2"/>
        <v>1153719.4183201191</v>
      </c>
      <c r="C35" s="9"/>
      <c r="D35" s="9"/>
      <c r="E35" s="9">
        <f>+-$C$14/$E$11*J35/365-511-16</f>
        <v>-1153719.7197221788</v>
      </c>
      <c r="F35" s="9">
        <f t="shared" si="0"/>
        <v>-0.301402059616521</v>
      </c>
      <c r="G35" s="9"/>
      <c r="H35" s="15">
        <v>49517</v>
      </c>
      <c r="I35" s="15">
        <v>49310</v>
      </c>
      <c r="J35" s="8">
        <f t="shared" si="1"/>
        <v>208</v>
      </c>
    </row>
    <row r="36" spans="1:10" x14ac:dyDescent="0.3">
      <c r="B36" s="9"/>
      <c r="C36" s="9"/>
      <c r="D36" s="9"/>
      <c r="E36" s="9"/>
      <c r="F36" s="9"/>
      <c r="G36" s="9"/>
      <c r="H36" s="15"/>
      <c r="I36" s="15"/>
      <c r="J36" s="8"/>
    </row>
    <row r="37" spans="1:10" x14ac:dyDescent="0.3">
      <c r="B37" s="9"/>
      <c r="C37" s="9"/>
      <c r="D37" s="9"/>
      <c r="E37" s="9"/>
      <c r="F37" s="9"/>
      <c r="G37" s="9"/>
      <c r="H37" s="15"/>
      <c r="I37" s="15"/>
      <c r="J37" s="8"/>
    </row>
    <row r="38" spans="1:10" x14ac:dyDescent="0.3">
      <c r="B38" s="9"/>
      <c r="C38" s="9"/>
      <c r="D38" s="9"/>
      <c r="E38" s="9"/>
      <c r="F38" s="9"/>
      <c r="G38" s="9"/>
      <c r="H38" s="15"/>
      <c r="I38" s="15"/>
      <c r="J38" s="8"/>
    </row>
    <row r="39" spans="1:10" ht="15" thickBot="1" x14ac:dyDescent="0.35">
      <c r="C39" s="17">
        <f>SUM(C14:C38)</f>
        <v>40478700</v>
      </c>
      <c r="D39" s="17">
        <f>SUM(D14:D38)</f>
        <v>0</v>
      </c>
      <c r="E39" s="17">
        <f>SUM(E14:E38)</f>
        <v>-40478700.301402055</v>
      </c>
      <c r="J39" s="17">
        <f>SUM(J14:J38)</f>
        <v>7301</v>
      </c>
    </row>
    <row r="40" spans="1:10" ht="15" thickTop="1" x14ac:dyDescent="0.3">
      <c r="E40" s="9">
        <f>SUM(C39:E39)</f>
        <v>-0.30140205472707748</v>
      </c>
    </row>
  </sheetData>
  <pageMargins left="0.7" right="0.7" top="0.75" bottom="0.75" header="0.3" footer="0.3"/>
  <pageSetup scale="72" fitToHeight="0" orientation="portrait" verticalDpi="0" r:id="rId1"/>
  <headerFooter>
    <oddFooter>&amp;C&amp;A&amp;R&amp;P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D2D2-502B-4890-AC5F-8FF41F2E5668}">
  <sheetPr>
    <pageSetUpPr fitToPage="1"/>
  </sheetPr>
  <dimension ref="A1:J33"/>
  <sheetViews>
    <sheetView workbookViewId="0"/>
  </sheetViews>
  <sheetFormatPr defaultColWidth="9.109375" defaultRowHeight="14.4" x14ac:dyDescent="0.3"/>
  <cols>
    <col min="1" max="1" width="13.6640625" customWidth="1"/>
    <col min="2" max="2" width="11.5546875" bestFit="1" customWidth="1"/>
    <col min="3" max="3" width="14.5546875" bestFit="1" customWidth="1"/>
    <col min="4" max="4" width="9.6640625" bestFit="1" customWidth="1"/>
    <col min="5" max="5" width="12.33203125" bestFit="1" customWidth="1"/>
    <col min="6" max="6" width="19.44140625" customWidth="1"/>
    <col min="7" max="7" width="16.88671875" bestFit="1" customWidth="1"/>
    <col min="8" max="8" width="10.6640625" bestFit="1" customWidth="1"/>
    <col min="9" max="9" width="10.109375" bestFit="1" customWidth="1"/>
  </cols>
  <sheetData>
    <row r="1" spans="1:10" x14ac:dyDescent="0.3">
      <c r="A1" s="1" t="str">
        <f>+Summary!A1</f>
        <v>Alectra Utilities Corporation</v>
      </c>
    </row>
    <row r="2" spans="1:10" x14ac:dyDescent="0.3">
      <c r="A2" s="1" t="str">
        <f>+Summary!A2</f>
        <v>EB-2025-0252</v>
      </c>
    </row>
    <row r="3" spans="1:10" x14ac:dyDescent="0.3">
      <c r="A3" s="1" t="str">
        <f>+Summary!A3</f>
        <v>Interrogatory Responses</v>
      </c>
    </row>
    <row r="4" spans="1:10" x14ac:dyDescent="0.3">
      <c r="A4" s="1" t="str">
        <f>+Summary!A4</f>
        <v>6-Staff-210_Attach 1_Class 13 14 CCA</v>
      </c>
    </row>
    <row r="5" spans="1:10" x14ac:dyDescent="0.3">
      <c r="A5" s="1" t="s">
        <v>43</v>
      </c>
    </row>
    <row r="6" spans="1:10" x14ac:dyDescent="0.3">
      <c r="A6" s="1" t="s">
        <v>56</v>
      </c>
    </row>
    <row r="7" spans="1:10" x14ac:dyDescent="0.3">
      <c r="A7" s="1"/>
    </row>
    <row r="8" spans="1:10" x14ac:dyDescent="0.3">
      <c r="A8" s="1"/>
      <c r="B8" t="s">
        <v>45</v>
      </c>
      <c r="C8" s="15">
        <v>44531</v>
      </c>
      <c r="E8">
        <v>4896</v>
      </c>
      <c r="F8" t="s">
        <v>46</v>
      </c>
    </row>
    <row r="9" spans="1:10" x14ac:dyDescent="0.3">
      <c r="A9" s="1"/>
      <c r="B9" t="s">
        <v>47</v>
      </c>
      <c r="C9" s="15">
        <v>49427</v>
      </c>
      <c r="E9">
        <v>365</v>
      </c>
      <c r="F9" t="s">
        <v>48</v>
      </c>
    </row>
    <row r="10" spans="1:10" x14ac:dyDescent="0.3">
      <c r="A10" s="1"/>
      <c r="C10" s="15"/>
      <c r="E10">
        <f>+ROUND(E8/E9,3)</f>
        <v>13.414</v>
      </c>
      <c r="F10" t="s">
        <v>49</v>
      </c>
    </row>
    <row r="11" spans="1:10" x14ac:dyDescent="0.3">
      <c r="B11" s="1"/>
      <c r="E11" s="8"/>
    </row>
    <row r="12" spans="1:10" ht="15" thickBot="1" x14ac:dyDescent="0.35"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5"/>
      <c r="H12" s="3" t="s">
        <v>47</v>
      </c>
      <c r="I12" s="3" t="s">
        <v>45</v>
      </c>
      <c r="J12" s="19"/>
    </row>
    <row r="13" spans="1:10" x14ac:dyDescent="0.3">
      <c r="A13">
        <v>2021</v>
      </c>
      <c r="B13" s="9"/>
      <c r="C13" s="9">
        <v>5548500</v>
      </c>
      <c r="D13" s="9"/>
      <c r="E13" s="9">
        <f>+-$C$13/$E$10*J13/365*1.5</f>
        <v>-52695.966798131572</v>
      </c>
      <c r="F13" s="9">
        <f t="shared" ref="F13:F27" si="0">SUM(B13:E13)</f>
        <v>5495804.0332018686</v>
      </c>
      <c r="G13" s="9"/>
      <c r="H13" s="15">
        <v>44561</v>
      </c>
      <c r="I13" s="15">
        <v>44531</v>
      </c>
      <c r="J13" s="8">
        <f t="shared" ref="J13:J27" si="1">+MIN(H13-I13+1,365)</f>
        <v>31</v>
      </c>
    </row>
    <row r="14" spans="1:10" x14ac:dyDescent="0.3">
      <c r="A14">
        <v>2022</v>
      </c>
      <c r="B14" s="9">
        <f t="shared" ref="B14:B27" si="2">+F13</f>
        <v>5495804.0332018686</v>
      </c>
      <c r="C14" s="9"/>
      <c r="D14" s="9"/>
      <c r="E14" s="9">
        <f t="shared" ref="E14:E26" si="3">+-$C$13/$E$10*J14/365</f>
        <v>-413635.0082003877</v>
      </c>
      <c r="F14" s="9">
        <f t="shared" si="0"/>
        <v>5082169.0250014812</v>
      </c>
      <c r="G14" s="9"/>
      <c r="H14" s="15">
        <v>44926</v>
      </c>
      <c r="I14" s="15">
        <v>44562</v>
      </c>
      <c r="J14" s="8">
        <f t="shared" si="1"/>
        <v>365</v>
      </c>
    </row>
    <row r="15" spans="1:10" x14ac:dyDescent="0.3">
      <c r="A15">
        <v>2023</v>
      </c>
      <c r="B15" s="9">
        <f t="shared" si="2"/>
        <v>5082169.0250014812</v>
      </c>
      <c r="C15" s="9"/>
      <c r="D15" s="9"/>
      <c r="E15" s="9">
        <f t="shared" si="3"/>
        <v>-413635.0082003877</v>
      </c>
      <c r="F15" s="9">
        <f t="shared" si="0"/>
        <v>4668534.0168010937</v>
      </c>
      <c r="G15" s="9"/>
      <c r="H15" s="15">
        <v>45291</v>
      </c>
      <c r="I15" s="15">
        <v>44927</v>
      </c>
      <c r="J15" s="8">
        <f t="shared" si="1"/>
        <v>365</v>
      </c>
    </row>
    <row r="16" spans="1:10" x14ac:dyDescent="0.3">
      <c r="A16">
        <v>2024</v>
      </c>
      <c r="B16" s="9">
        <f t="shared" si="2"/>
        <v>4668534.0168010937</v>
      </c>
      <c r="C16" s="9"/>
      <c r="D16" s="9"/>
      <c r="E16" s="9">
        <f t="shared" si="3"/>
        <v>-413635.0082003877</v>
      </c>
      <c r="F16" s="9">
        <f t="shared" si="0"/>
        <v>4254899.0086007062</v>
      </c>
      <c r="G16" s="9"/>
      <c r="H16" s="15">
        <v>45657</v>
      </c>
      <c r="I16" s="15">
        <v>45292</v>
      </c>
      <c r="J16" s="8">
        <f t="shared" si="1"/>
        <v>365</v>
      </c>
    </row>
    <row r="17" spans="1:10" x14ac:dyDescent="0.3">
      <c r="A17">
        <v>2025</v>
      </c>
      <c r="B17" s="9">
        <f t="shared" si="2"/>
        <v>4254899.0086007062</v>
      </c>
      <c r="C17" s="9"/>
      <c r="D17" s="9"/>
      <c r="E17" s="9">
        <f t="shared" si="3"/>
        <v>-413635.0082003877</v>
      </c>
      <c r="F17" s="9">
        <f t="shared" si="0"/>
        <v>3841264.0004003188</v>
      </c>
      <c r="G17" s="9"/>
      <c r="H17" s="15">
        <v>46022</v>
      </c>
      <c r="I17" s="15">
        <v>45658</v>
      </c>
      <c r="J17" s="8">
        <f t="shared" si="1"/>
        <v>365</v>
      </c>
    </row>
    <row r="18" spans="1:10" x14ac:dyDescent="0.3">
      <c r="A18">
        <v>2026</v>
      </c>
      <c r="B18" s="9">
        <f t="shared" si="2"/>
        <v>3841264.0004003188</v>
      </c>
      <c r="C18" s="9"/>
      <c r="D18" s="9"/>
      <c r="E18" s="9">
        <f t="shared" si="3"/>
        <v>-413635.0082003877</v>
      </c>
      <c r="F18" s="9">
        <f t="shared" si="0"/>
        <v>3427628.9921999313</v>
      </c>
      <c r="G18" s="9"/>
      <c r="H18" s="15">
        <v>46387</v>
      </c>
      <c r="I18" s="15">
        <v>46023</v>
      </c>
      <c r="J18" s="8">
        <f t="shared" si="1"/>
        <v>365</v>
      </c>
    </row>
    <row r="19" spans="1:10" x14ac:dyDescent="0.3">
      <c r="A19">
        <v>2027</v>
      </c>
      <c r="B19" s="9">
        <f t="shared" si="2"/>
        <v>3427628.9921999313</v>
      </c>
      <c r="C19" s="9"/>
      <c r="D19" s="9"/>
      <c r="E19" s="9">
        <f t="shared" si="3"/>
        <v>-413635.0082003877</v>
      </c>
      <c r="F19" s="9">
        <f t="shared" si="0"/>
        <v>3013993.9839995438</v>
      </c>
      <c r="G19" s="9"/>
      <c r="H19" s="15">
        <v>46752</v>
      </c>
      <c r="I19" s="15">
        <v>46388</v>
      </c>
      <c r="J19" s="8">
        <f t="shared" si="1"/>
        <v>365</v>
      </c>
    </row>
    <row r="20" spans="1:10" x14ac:dyDescent="0.3">
      <c r="A20">
        <v>2028</v>
      </c>
      <c r="B20" s="9">
        <f t="shared" si="2"/>
        <v>3013993.9839995438</v>
      </c>
      <c r="C20" s="9"/>
      <c r="D20" s="9"/>
      <c r="E20" s="9">
        <f t="shared" si="3"/>
        <v>-413635.0082003877</v>
      </c>
      <c r="F20" s="9">
        <f t="shared" si="0"/>
        <v>2600358.9757991564</v>
      </c>
      <c r="G20" s="9"/>
      <c r="H20" s="15">
        <v>47118</v>
      </c>
      <c r="I20" s="15">
        <v>46753</v>
      </c>
      <c r="J20" s="8">
        <f t="shared" si="1"/>
        <v>365</v>
      </c>
    </row>
    <row r="21" spans="1:10" x14ac:dyDescent="0.3">
      <c r="A21">
        <v>2029</v>
      </c>
      <c r="B21" s="9">
        <f t="shared" si="2"/>
        <v>2600358.9757991564</v>
      </c>
      <c r="C21" s="9"/>
      <c r="D21" s="9"/>
      <c r="E21" s="9">
        <f t="shared" si="3"/>
        <v>-413635.0082003877</v>
      </c>
      <c r="F21" s="9">
        <f t="shared" si="0"/>
        <v>2186723.9675987689</v>
      </c>
      <c r="G21" s="9"/>
      <c r="H21" s="15">
        <v>47483</v>
      </c>
      <c r="I21" s="15">
        <v>47119</v>
      </c>
      <c r="J21" s="8">
        <f t="shared" si="1"/>
        <v>365</v>
      </c>
    </row>
    <row r="22" spans="1:10" x14ac:dyDescent="0.3">
      <c r="A22">
        <v>2030</v>
      </c>
      <c r="B22" s="9">
        <f t="shared" si="2"/>
        <v>2186723.9675987689</v>
      </c>
      <c r="C22" s="9"/>
      <c r="D22" s="9"/>
      <c r="E22" s="9">
        <f t="shared" si="3"/>
        <v>-413635.0082003877</v>
      </c>
      <c r="F22" s="9">
        <f t="shared" si="0"/>
        <v>1773088.9593983812</v>
      </c>
      <c r="G22" s="9"/>
      <c r="H22" s="15">
        <v>47848</v>
      </c>
      <c r="I22" s="15">
        <v>47484</v>
      </c>
      <c r="J22" s="8">
        <f t="shared" si="1"/>
        <v>365</v>
      </c>
    </row>
    <row r="23" spans="1:10" x14ac:dyDescent="0.3">
      <c r="A23">
        <v>2031</v>
      </c>
      <c r="B23" s="9">
        <f t="shared" si="2"/>
        <v>1773088.9593983812</v>
      </c>
      <c r="C23" s="9"/>
      <c r="D23" s="9"/>
      <c r="E23" s="9">
        <f t="shared" si="3"/>
        <v>-413635.0082003877</v>
      </c>
      <c r="F23" s="9">
        <f t="shared" si="0"/>
        <v>1359453.9511979935</v>
      </c>
      <c r="G23" s="9"/>
      <c r="H23" s="15">
        <v>48213</v>
      </c>
      <c r="I23" s="15">
        <v>47849</v>
      </c>
      <c r="J23" s="8">
        <f t="shared" si="1"/>
        <v>365</v>
      </c>
    </row>
    <row r="24" spans="1:10" x14ac:dyDescent="0.3">
      <c r="A24">
        <v>2032</v>
      </c>
      <c r="B24" s="9">
        <f t="shared" si="2"/>
        <v>1359453.9511979935</v>
      </c>
      <c r="C24" s="9"/>
      <c r="D24" s="9"/>
      <c r="E24" s="9">
        <f t="shared" si="3"/>
        <v>-413635.0082003877</v>
      </c>
      <c r="F24" s="9">
        <f t="shared" si="0"/>
        <v>945818.94299760577</v>
      </c>
      <c r="G24" s="9"/>
      <c r="H24" s="15">
        <v>48579</v>
      </c>
      <c r="I24" s="15">
        <v>48214</v>
      </c>
      <c r="J24" s="8">
        <f t="shared" si="1"/>
        <v>365</v>
      </c>
    </row>
    <row r="25" spans="1:10" x14ac:dyDescent="0.3">
      <c r="A25">
        <v>2033</v>
      </c>
      <c r="B25" s="9">
        <f t="shared" si="2"/>
        <v>945818.94299760577</v>
      </c>
      <c r="C25" s="9"/>
      <c r="D25" s="9"/>
      <c r="E25" s="9">
        <f t="shared" si="3"/>
        <v>-413635.0082003877</v>
      </c>
      <c r="F25" s="9">
        <f t="shared" si="0"/>
        <v>532183.93479721807</v>
      </c>
      <c r="G25" s="9"/>
      <c r="H25" s="15">
        <v>48944</v>
      </c>
      <c r="I25" s="15">
        <v>48580</v>
      </c>
      <c r="J25" s="8">
        <f t="shared" si="1"/>
        <v>365</v>
      </c>
    </row>
    <row r="26" spans="1:10" x14ac:dyDescent="0.3">
      <c r="A26">
        <v>2034</v>
      </c>
      <c r="B26" s="9">
        <f t="shared" si="2"/>
        <v>532183.93479721807</v>
      </c>
      <c r="C26" s="9"/>
      <c r="D26" s="9"/>
      <c r="E26" s="9">
        <f t="shared" si="3"/>
        <v>-413635.0082003877</v>
      </c>
      <c r="F26" s="9">
        <f t="shared" si="0"/>
        <v>118548.92659683037</v>
      </c>
      <c r="G26" s="9"/>
      <c r="H26" s="15">
        <v>49309</v>
      </c>
      <c r="I26" s="15">
        <v>48945</v>
      </c>
      <c r="J26" s="8">
        <f t="shared" si="1"/>
        <v>365</v>
      </c>
    </row>
    <row r="27" spans="1:10" x14ac:dyDescent="0.3">
      <c r="A27">
        <v>2035</v>
      </c>
      <c r="B27" s="9">
        <f t="shared" si="2"/>
        <v>118548.92659683037</v>
      </c>
      <c r="C27" s="9"/>
      <c r="D27" s="9"/>
      <c r="E27" s="9">
        <f>-B27</f>
        <v>-118548.92659683037</v>
      </c>
      <c r="F27" s="9">
        <f t="shared" si="0"/>
        <v>0</v>
      </c>
      <c r="G27" s="9"/>
      <c r="H27" s="15">
        <v>49429</v>
      </c>
      <c r="I27" s="15">
        <v>49310</v>
      </c>
      <c r="J27" s="8">
        <f t="shared" si="1"/>
        <v>120</v>
      </c>
    </row>
    <row r="28" spans="1:10" x14ac:dyDescent="0.3">
      <c r="B28" s="9"/>
      <c r="C28" s="9"/>
      <c r="D28" s="9"/>
      <c r="E28" s="9"/>
      <c r="F28" s="9"/>
      <c r="G28" s="9"/>
      <c r="H28" s="15"/>
      <c r="I28" s="15"/>
      <c r="J28" s="8"/>
    </row>
    <row r="29" spans="1:10" x14ac:dyDescent="0.3">
      <c r="B29" s="9"/>
      <c r="C29" s="9"/>
      <c r="D29" s="9"/>
      <c r="E29" s="9"/>
      <c r="F29" s="9"/>
      <c r="G29" s="9"/>
      <c r="H29" s="15"/>
      <c r="I29" s="15"/>
      <c r="J29" s="8"/>
    </row>
    <row r="30" spans="1:10" x14ac:dyDescent="0.3">
      <c r="B30" s="9"/>
      <c r="C30" s="9"/>
      <c r="D30" s="9"/>
      <c r="E30" s="9"/>
      <c r="F30" s="9"/>
      <c r="G30" s="9"/>
      <c r="H30" s="15"/>
      <c r="I30" s="15"/>
      <c r="J30" s="8"/>
    </row>
    <row r="31" spans="1:10" x14ac:dyDescent="0.3">
      <c r="B31" s="9"/>
      <c r="C31" s="9"/>
      <c r="D31" s="9"/>
      <c r="E31" s="9"/>
      <c r="F31" s="9"/>
      <c r="G31" s="9"/>
      <c r="H31" s="15"/>
      <c r="I31" s="15"/>
      <c r="J31" s="8"/>
    </row>
    <row r="32" spans="1:10" ht="15" thickBot="1" x14ac:dyDescent="0.35">
      <c r="C32" s="17">
        <f>SUM(C13:C31)</f>
        <v>5548500</v>
      </c>
      <c r="D32" s="17">
        <f>SUM(D13:D31)</f>
        <v>0</v>
      </c>
      <c r="E32" s="17">
        <f>SUM(E13:E31)</f>
        <v>-5548500.0000000009</v>
      </c>
      <c r="J32" s="17">
        <f>SUM(J13:J31)</f>
        <v>4896</v>
      </c>
    </row>
    <row r="33" spans="5:5" ht="15" thickTop="1" x14ac:dyDescent="0.3">
      <c r="E33" s="9">
        <f>SUM(C32:E32)</f>
        <v>0</v>
      </c>
    </row>
  </sheetData>
  <pageMargins left="0.7" right="0.7" top="0.75" bottom="0.75" header="0.3" footer="0.3"/>
  <pageSetup scale="72" fitToHeight="0" orientation="portrait" verticalDpi="4294967295" r:id="rId1"/>
  <headerFooter>
    <oddFooter>&amp;C&amp;A&amp;R&amp;P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984E-7AE7-441E-B592-E4A4E7DA89D6}">
  <sheetPr>
    <pageSetUpPr fitToPage="1"/>
  </sheetPr>
  <dimension ref="A1:AG118"/>
  <sheetViews>
    <sheetView workbookViewId="0">
      <selection activeCell="P84" sqref="P84"/>
    </sheetView>
  </sheetViews>
  <sheetFormatPr defaultColWidth="9.109375" defaultRowHeight="14.4" x14ac:dyDescent="0.3"/>
  <cols>
    <col min="1" max="1" width="13.6640625" customWidth="1"/>
    <col min="2" max="2" width="11" bestFit="1" customWidth="1"/>
    <col min="3" max="3" width="14.5546875" bestFit="1" customWidth="1"/>
    <col min="4" max="5" width="11.33203125" bestFit="1" customWidth="1"/>
    <col min="6" max="6" width="19.44140625" customWidth="1"/>
    <col min="7" max="7" width="16.88671875" bestFit="1" customWidth="1"/>
    <col min="8" max="8" width="10.6640625" bestFit="1" customWidth="1"/>
    <col min="12" max="12" width="13.6640625" customWidth="1"/>
    <col min="13" max="13" width="11" bestFit="1" customWidth="1"/>
    <col min="14" max="14" width="14.5546875" bestFit="1" customWidth="1"/>
    <col min="15" max="15" width="9.6640625" bestFit="1" customWidth="1"/>
    <col min="16" max="16" width="11.33203125" bestFit="1" customWidth="1"/>
    <col min="17" max="17" width="19.44140625" customWidth="1"/>
    <col min="18" max="18" width="16.88671875" bestFit="1" customWidth="1"/>
    <col min="19" max="19" width="10.6640625" bestFit="1" customWidth="1"/>
    <col min="20" max="20" width="9.6640625" bestFit="1" customWidth="1"/>
    <col min="24" max="24" width="13.6640625" customWidth="1"/>
    <col min="25" max="25" width="11" bestFit="1" customWidth="1"/>
    <col min="26" max="26" width="14.5546875" bestFit="1" customWidth="1"/>
    <col min="27" max="27" width="9.6640625" bestFit="1" customWidth="1"/>
    <col min="28" max="28" width="11.33203125" bestFit="1" customWidth="1"/>
    <col min="29" max="29" width="19.44140625" customWidth="1"/>
    <col min="31" max="31" width="10.5546875" bestFit="1" customWidth="1"/>
  </cols>
  <sheetData>
    <row r="1" spans="1:10" x14ac:dyDescent="0.3">
      <c r="A1" s="1" t="str">
        <f>+Summary!A1</f>
        <v>Alectra Utilities Corporation</v>
      </c>
    </row>
    <row r="2" spans="1:10" x14ac:dyDescent="0.3">
      <c r="A2" s="1" t="str">
        <f>+Summary!A2</f>
        <v>EB-2025-0252</v>
      </c>
    </row>
    <row r="3" spans="1:10" x14ac:dyDescent="0.3">
      <c r="A3" s="1" t="str">
        <f>+Summary!A3</f>
        <v>Interrogatory Responses</v>
      </c>
    </row>
    <row r="4" spans="1:10" x14ac:dyDescent="0.3">
      <c r="A4" s="1" t="str">
        <f>+Summary!A4</f>
        <v>6-Staff-210_Attach 1_Class 13 14 CCA</v>
      </c>
    </row>
    <row r="5" spans="1:10" x14ac:dyDescent="0.3">
      <c r="A5" s="1" t="s">
        <v>43</v>
      </c>
      <c r="H5" s="18"/>
    </row>
    <row r="6" spans="1:10" x14ac:dyDescent="0.3">
      <c r="A6" s="1"/>
      <c r="H6" s="18"/>
    </row>
    <row r="7" spans="1:10" x14ac:dyDescent="0.3">
      <c r="A7" s="1"/>
      <c r="H7" s="18"/>
    </row>
    <row r="8" spans="1:10" x14ac:dyDescent="0.3">
      <c r="A8" s="1" t="s">
        <v>57</v>
      </c>
    </row>
    <row r="9" spans="1:10" x14ac:dyDescent="0.3">
      <c r="B9" s="1"/>
      <c r="E9" s="8"/>
    </row>
    <row r="10" spans="1:10" ht="15" thickBot="1" x14ac:dyDescent="0.35">
      <c r="B10" s="3" t="s">
        <v>50</v>
      </c>
      <c r="C10" s="3" t="s">
        <v>51</v>
      </c>
      <c r="D10" s="3" t="s">
        <v>52</v>
      </c>
      <c r="E10" s="3" t="s">
        <v>53</v>
      </c>
      <c r="F10" s="3" t="s">
        <v>54</v>
      </c>
      <c r="G10" s="5"/>
      <c r="H10" s="3" t="s">
        <v>47</v>
      </c>
      <c r="I10" s="3" t="s">
        <v>45</v>
      </c>
      <c r="J10" s="19"/>
    </row>
    <row r="11" spans="1:10" x14ac:dyDescent="0.3">
      <c r="A11">
        <v>2015</v>
      </c>
      <c r="B11" s="9"/>
      <c r="C11" s="9">
        <v>59000</v>
      </c>
      <c r="D11" s="9"/>
      <c r="E11" s="9">
        <f>-ROUND($C$11*J11/$J$27,0)</f>
        <v>-1136</v>
      </c>
      <c r="F11" s="9">
        <f>SUM(B11:E11)</f>
        <v>57864</v>
      </c>
      <c r="G11" s="9"/>
      <c r="H11" s="15">
        <v>42369</v>
      </c>
      <c r="I11" s="15">
        <v>42278</v>
      </c>
      <c r="J11" s="8">
        <f>+MIN(H11-I11+1,365)</f>
        <v>92</v>
      </c>
    </row>
    <row r="12" spans="1:10" x14ac:dyDescent="0.3">
      <c r="A12">
        <v>2016</v>
      </c>
      <c r="B12" s="9">
        <f>+F11</f>
        <v>57864</v>
      </c>
      <c r="C12" s="9"/>
      <c r="D12" s="9"/>
      <c r="E12" s="9">
        <f>-ROUND($C$11*J12/$J$27,0)</f>
        <v>-4508</v>
      </c>
      <c r="F12" s="9">
        <f t="shared" ref="F12:F25" si="0">SUM(B12:E12)</f>
        <v>53356</v>
      </c>
      <c r="G12" s="9"/>
      <c r="H12" s="15">
        <v>42735</v>
      </c>
      <c r="I12" s="15">
        <v>42370</v>
      </c>
      <c r="J12" s="8">
        <f t="shared" ref="J12:J25" si="1">+MIN(H12-I12+1,365)</f>
        <v>365</v>
      </c>
    </row>
    <row r="13" spans="1:10" x14ac:dyDescent="0.3">
      <c r="A13" s="16">
        <v>42736</v>
      </c>
      <c r="B13" s="9">
        <f t="shared" ref="B13:B25" si="2">+F12</f>
        <v>53356</v>
      </c>
      <c r="C13" s="9"/>
      <c r="D13" s="9"/>
      <c r="E13" s="9">
        <f>-ROUND($C$11*J13/$J$27,0)</f>
        <v>-371</v>
      </c>
      <c r="F13" s="9">
        <f t="shared" si="0"/>
        <v>52985</v>
      </c>
      <c r="G13" s="9"/>
      <c r="H13" s="15">
        <v>42765</v>
      </c>
      <c r="I13" s="15">
        <v>42736</v>
      </c>
      <c r="J13" s="8">
        <f t="shared" si="1"/>
        <v>30</v>
      </c>
    </row>
    <row r="14" spans="1:10" x14ac:dyDescent="0.3">
      <c r="A14" s="20" t="s">
        <v>55</v>
      </c>
      <c r="B14" s="9">
        <f t="shared" si="2"/>
        <v>52985</v>
      </c>
      <c r="C14" s="9"/>
      <c r="D14" s="9"/>
      <c r="E14" s="9">
        <f>-ROUND($C$11*J14/$J$27,0)</f>
        <v>-4138</v>
      </c>
      <c r="F14" s="9">
        <f t="shared" si="0"/>
        <v>48847</v>
      </c>
      <c r="G14" s="9"/>
      <c r="H14" s="15">
        <v>43100</v>
      </c>
      <c r="I14" s="15">
        <v>42766</v>
      </c>
      <c r="J14" s="8">
        <f t="shared" si="1"/>
        <v>335</v>
      </c>
    </row>
    <row r="15" spans="1:10" x14ac:dyDescent="0.3">
      <c r="A15">
        <v>2018</v>
      </c>
      <c r="B15" s="9">
        <f t="shared" si="2"/>
        <v>48847</v>
      </c>
      <c r="C15" s="9"/>
      <c r="D15" s="9"/>
      <c r="E15" s="9">
        <f>-ROUND($C$11*J15/$J$27,0)</f>
        <v>-4508</v>
      </c>
      <c r="F15" s="9">
        <f t="shared" si="0"/>
        <v>44339</v>
      </c>
      <c r="G15" s="9"/>
      <c r="H15" s="15">
        <v>43465</v>
      </c>
      <c r="I15" s="15">
        <v>43101</v>
      </c>
      <c r="J15" s="8">
        <f t="shared" si="1"/>
        <v>365</v>
      </c>
    </row>
    <row r="16" spans="1:10" x14ac:dyDescent="0.3">
      <c r="A16">
        <v>2019</v>
      </c>
      <c r="B16" s="9">
        <f t="shared" si="2"/>
        <v>44339</v>
      </c>
      <c r="C16" s="9"/>
      <c r="D16" s="9"/>
      <c r="E16" s="9">
        <f t="shared" ref="E16:E24" si="3">-ROUND($C$11*J16/$J$27,0)</f>
        <v>-4508</v>
      </c>
      <c r="F16" s="9">
        <f t="shared" si="0"/>
        <v>39831</v>
      </c>
      <c r="G16" s="9"/>
      <c r="H16" s="15">
        <v>43830</v>
      </c>
      <c r="I16" s="15">
        <v>43466</v>
      </c>
      <c r="J16" s="8">
        <f t="shared" si="1"/>
        <v>365</v>
      </c>
    </row>
    <row r="17" spans="1:10" x14ac:dyDescent="0.3">
      <c r="A17">
        <v>2020</v>
      </c>
      <c r="B17" s="9">
        <f t="shared" si="2"/>
        <v>39831</v>
      </c>
      <c r="C17" s="9"/>
      <c r="D17" s="9"/>
      <c r="E17" s="9">
        <f t="shared" si="3"/>
        <v>-4508</v>
      </c>
      <c r="F17" s="9">
        <f t="shared" si="0"/>
        <v>35323</v>
      </c>
      <c r="G17" s="9"/>
      <c r="H17" s="15">
        <v>44196</v>
      </c>
      <c r="I17" s="15">
        <v>43831</v>
      </c>
      <c r="J17" s="8">
        <f t="shared" si="1"/>
        <v>365</v>
      </c>
    </row>
    <row r="18" spans="1:10" x14ac:dyDescent="0.3">
      <c r="A18">
        <v>2021</v>
      </c>
      <c r="B18" s="9">
        <f t="shared" si="2"/>
        <v>35323</v>
      </c>
      <c r="C18" s="9"/>
      <c r="D18" s="9"/>
      <c r="E18" s="9">
        <f t="shared" si="3"/>
        <v>-4508</v>
      </c>
      <c r="F18" s="9">
        <f t="shared" si="0"/>
        <v>30815</v>
      </c>
      <c r="G18" s="9"/>
      <c r="H18" s="15">
        <v>44561</v>
      </c>
      <c r="I18" s="15">
        <v>44197</v>
      </c>
      <c r="J18" s="8">
        <f t="shared" si="1"/>
        <v>365</v>
      </c>
    </row>
    <row r="19" spans="1:10" x14ac:dyDescent="0.3">
      <c r="A19">
        <v>2022</v>
      </c>
      <c r="B19" s="9">
        <f t="shared" si="2"/>
        <v>30815</v>
      </c>
      <c r="C19" s="9"/>
      <c r="D19" s="9"/>
      <c r="E19" s="9">
        <f t="shared" si="3"/>
        <v>-4508</v>
      </c>
      <c r="F19" s="9">
        <f t="shared" si="0"/>
        <v>26307</v>
      </c>
      <c r="G19" s="9"/>
      <c r="H19" s="15">
        <v>44926</v>
      </c>
      <c r="I19" s="15">
        <v>44562</v>
      </c>
      <c r="J19" s="8">
        <f t="shared" si="1"/>
        <v>365</v>
      </c>
    </row>
    <row r="20" spans="1:10" x14ac:dyDescent="0.3">
      <c r="A20">
        <v>2023</v>
      </c>
      <c r="B20" s="9">
        <f t="shared" si="2"/>
        <v>26307</v>
      </c>
      <c r="C20" s="9"/>
      <c r="D20" s="9"/>
      <c r="E20" s="9">
        <f t="shared" si="3"/>
        <v>-4508</v>
      </c>
      <c r="F20" s="9">
        <f t="shared" si="0"/>
        <v>21799</v>
      </c>
      <c r="G20" s="9"/>
      <c r="H20" s="15">
        <v>45291</v>
      </c>
      <c r="I20" s="15">
        <v>44927</v>
      </c>
      <c r="J20" s="8">
        <f t="shared" si="1"/>
        <v>365</v>
      </c>
    </row>
    <row r="21" spans="1:10" x14ac:dyDescent="0.3">
      <c r="A21">
        <v>2024</v>
      </c>
      <c r="B21" s="9">
        <f t="shared" si="2"/>
        <v>21799</v>
      </c>
      <c r="C21" s="9"/>
      <c r="D21" s="9"/>
      <c r="E21" s="9">
        <f t="shared" si="3"/>
        <v>-4508</v>
      </c>
      <c r="F21" s="9">
        <f t="shared" si="0"/>
        <v>17291</v>
      </c>
      <c r="G21" s="9"/>
      <c r="H21" s="15">
        <v>45657</v>
      </c>
      <c r="I21" s="15">
        <v>45292</v>
      </c>
      <c r="J21" s="8">
        <f t="shared" si="1"/>
        <v>365</v>
      </c>
    </row>
    <row r="22" spans="1:10" x14ac:dyDescent="0.3">
      <c r="A22">
        <v>2025</v>
      </c>
      <c r="B22" s="9">
        <f t="shared" si="2"/>
        <v>17291</v>
      </c>
      <c r="C22" s="9"/>
      <c r="D22" s="9"/>
      <c r="E22" s="9">
        <f t="shared" si="3"/>
        <v>-4508</v>
      </c>
      <c r="F22" s="9">
        <f t="shared" si="0"/>
        <v>12783</v>
      </c>
      <c r="G22" s="9"/>
      <c r="H22" s="15">
        <v>46022</v>
      </c>
      <c r="I22" s="15">
        <v>45658</v>
      </c>
      <c r="J22" s="8">
        <f t="shared" si="1"/>
        <v>365</v>
      </c>
    </row>
    <row r="23" spans="1:10" x14ac:dyDescent="0.3">
      <c r="A23">
        <v>2026</v>
      </c>
      <c r="B23" s="9">
        <f t="shared" si="2"/>
        <v>12783</v>
      </c>
      <c r="C23" s="9"/>
      <c r="D23" s="9"/>
      <c r="E23" s="9">
        <f t="shared" si="3"/>
        <v>-4508</v>
      </c>
      <c r="F23" s="9">
        <f t="shared" si="0"/>
        <v>8275</v>
      </c>
      <c r="G23" s="9"/>
      <c r="H23" s="15">
        <v>46387</v>
      </c>
      <c r="I23" s="15">
        <v>46023</v>
      </c>
      <c r="J23" s="8">
        <f t="shared" si="1"/>
        <v>365</v>
      </c>
    </row>
    <row r="24" spans="1:10" x14ac:dyDescent="0.3">
      <c r="A24">
        <v>2027</v>
      </c>
      <c r="B24" s="9">
        <f t="shared" si="2"/>
        <v>8275</v>
      </c>
      <c r="C24" s="9"/>
      <c r="D24" s="9"/>
      <c r="E24" s="9">
        <f t="shared" si="3"/>
        <v>-4508</v>
      </c>
      <c r="F24" s="9">
        <f t="shared" si="0"/>
        <v>3767</v>
      </c>
      <c r="G24" s="9"/>
      <c r="H24" s="15">
        <v>46752</v>
      </c>
      <c r="I24" s="15">
        <v>46388</v>
      </c>
      <c r="J24" s="8">
        <f t="shared" si="1"/>
        <v>365</v>
      </c>
    </row>
    <row r="25" spans="1:10" x14ac:dyDescent="0.3">
      <c r="A25">
        <v>2028</v>
      </c>
      <c r="B25" s="9">
        <f t="shared" si="2"/>
        <v>3767</v>
      </c>
      <c r="C25" s="9"/>
      <c r="D25" s="9"/>
      <c r="E25" s="9">
        <f>-ROUND($C$11*J25/$J$27,0)</f>
        <v>-3767</v>
      </c>
      <c r="F25" s="9">
        <f t="shared" si="0"/>
        <v>0</v>
      </c>
      <c r="G25" s="9"/>
      <c r="H25" s="15">
        <v>47057</v>
      </c>
      <c r="I25" s="15">
        <v>46753</v>
      </c>
      <c r="J25" s="8">
        <f t="shared" si="1"/>
        <v>305</v>
      </c>
    </row>
    <row r="26" spans="1:10" x14ac:dyDescent="0.3">
      <c r="B26" s="9"/>
      <c r="C26" s="9"/>
      <c r="D26" s="9"/>
      <c r="E26" s="9"/>
      <c r="F26" s="9"/>
      <c r="G26" s="9"/>
      <c r="H26" s="15"/>
      <c r="I26" s="15"/>
      <c r="J26" s="8"/>
    </row>
    <row r="27" spans="1:10" ht="15" thickBot="1" x14ac:dyDescent="0.35">
      <c r="C27" s="17">
        <f>SUM(C11:C26)</f>
        <v>59000</v>
      </c>
      <c r="D27" s="17">
        <f>SUM(D11:D26)</f>
        <v>0</v>
      </c>
      <c r="E27" s="17">
        <f>SUM(E11:E26)</f>
        <v>-59000</v>
      </c>
      <c r="J27" s="17">
        <f>SUM(J11:J26)</f>
        <v>4777</v>
      </c>
    </row>
    <row r="28" spans="1:10" ht="15" thickTop="1" x14ac:dyDescent="0.3">
      <c r="E28" s="9">
        <f>SUM(C27:E27)</f>
        <v>0</v>
      </c>
    </row>
    <row r="29" spans="1:10" x14ac:dyDescent="0.3">
      <c r="A29" s="1" t="s">
        <v>58</v>
      </c>
    </row>
    <row r="30" spans="1:10" x14ac:dyDescent="0.3">
      <c r="B30" s="1"/>
      <c r="E30" s="8"/>
    </row>
    <row r="31" spans="1:10" ht="15" thickBot="1" x14ac:dyDescent="0.35">
      <c r="B31" s="3" t="s">
        <v>50</v>
      </c>
      <c r="C31" s="3" t="s">
        <v>51</v>
      </c>
      <c r="D31" s="3" t="s">
        <v>52</v>
      </c>
      <c r="E31" s="3" t="s">
        <v>53</v>
      </c>
      <c r="F31" s="3" t="s">
        <v>54</v>
      </c>
      <c r="G31" s="5"/>
      <c r="H31" s="3" t="s">
        <v>47</v>
      </c>
      <c r="I31" s="3" t="s">
        <v>45</v>
      </c>
      <c r="J31" s="19"/>
    </row>
    <row r="32" spans="1:10" x14ac:dyDescent="0.3">
      <c r="A32">
        <v>2015</v>
      </c>
      <c r="B32" s="9"/>
      <c r="C32" s="9">
        <v>7945000</v>
      </c>
      <c r="D32" s="9"/>
      <c r="E32" s="9">
        <f>-ROUND($C$32*J32/$J$48,0)+3</f>
        <v>-153009</v>
      </c>
      <c r="F32" s="9">
        <f>SUM(B32:E32)</f>
        <v>7791991</v>
      </c>
      <c r="G32" s="9"/>
      <c r="H32" s="15">
        <v>42369</v>
      </c>
      <c r="I32" s="15">
        <v>42278</v>
      </c>
      <c r="J32" s="8">
        <f t="shared" ref="J32:J46" si="4">+MIN(H32-I32+1,365)</f>
        <v>92</v>
      </c>
    </row>
    <row r="33" spans="1:10" x14ac:dyDescent="0.3">
      <c r="A33">
        <v>2016</v>
      </c>
      <c r="B33" s="9">
        <f>+F32</f>
        <v>7791991</v>
      </c>
      <c r="C33" s="9"/>
      <c r="D33" s="9">
        <v>-504000</v>
      </c>
      <c r="E33" s="9">
        <v>-607045</v>
      </c>
      <c r="F33" s="9">
        <f t="shared" ref="F33:F46" si="5">SUM(B33:E33)</f>
        <v>6680946</v>
      </c>
      <c r="G33" s="9"/>
      <c r="H33" s="15">
        <v>42735</v>
      </c>
      <c r="I33" s="15">
        <v>42370</v>
      </c>
      <c r="J33" s="8">
        <f t="shared" si="4"/>
        <v>365</v>
      </c>
    </row>
    <row r="34" spans="1:10" x14ac:dyDescent="0.3">
      <c r="A34" s="16">
        <v>42736</v>
      </c>
      <c r="B34" s="9">
        <f t="shared" ref="B34:B46" si="6">+F33</f>
        <v>6680946</v>
      </c>
      <c r="C34" s="9"/>
      <c r="D34" s="9"/>
      <c r="E34" s="9">
        <f>-ROUND($C$32*J34/$J$48,0)+1</f>
        <v>-49894</v>
      </c>
      <c r="F34" s="9">
        <f t="shared" si="5"/>
        <v>6631052</v>
      </c>
      <c r="G34" s="9"/>
      <c r="H34" s="15">
        <v>42765</v>
      </c>
      <c r="I34" s="15">
        <v>42736</v>
      </c>
      <c r="J34" s="8">
        <f t="shared" si="4"/>
        <v>30</v>
      </c>
    </row>
    <row r="35" spans="1:10" x14ac:dyDescent="0.3">
      <c r="A35" s="20" t="s">
        <v>55</v>
      </c>
      <c r="B35" s="9">
        <f t="shared" si="6"/>
        <v>6631052</v>
      </c>
      <c r="C35" s="9"/>
      <c r="D35" s="9"/>
      <c r="E35" s="9">
        <f>-ROUND($C$32*J35/$J$48,0)+14</f>
        <v>-557151</v>
      </c>
      <c r="F35" s="9">
        <f t="shared" si="5"/>
        <v>6073901</v>
      </c>
      <c r="G35" s="9"/>
      <c r="H35" s="15">
        <v>43100</v>
      </c>
      <c r="I35" s="15">
        <v>42766</v>
      </c>
      <c r="J35" s="8">
        <f t="shared" si="4"/>
        <v>335</v>
      </c>
    </row>
    <row r="36" spans="1:10" x14ac:dyDescent="0.3">
      <c r="A36">
        <v>2018</v>
      </c>
      <c r="B36" s="9">
        <f t="shared" si="6"/>
        <v>6073901</v>
      </c>
      <c r="C36" s="9"/>
      <c r="D36" s="9"/>
      <c r="E36" s="9">
        <v>-607045</v>
      </c>
      <c r="F36" s="9">
        <f t="shared" si="5"/>
        <v>5466856</v>
      </c>
      <c r="G36" s="9"/>
      <c r="H36" s="15">
        <v>43465</v>
      </c>
      <c r="I36" s="15">
        <v>43101</v>
      </c>
      <c r="J36" s="8">
        <f t="shared" si="4"/>
        <v>365</v>
      </c>
    </row>
    <row r="37" spans="1:10" x14ac:dyDescent="0.3">
      <c r="A37">
        <v>2019</v>
      </c>
      <c r="B37" s="9">
        <f t="shared" si="6"/>
        <v>5466856</v>
      </c>
      <c r="C37" s="9"/>
      <c r="D37" s="9"/>
      <c r="E37" s="9">
        <v>-607045</v>
      </c>
      <c r="F37" s="9">
        <f t="shared" si="5"/>
        <v>4859811</v>
      </c>
      <c r="G37" s="9"/>
      <c r="H37" s="15">
        <v>43830</v>
      </c>
      <c r="I37" s="15">
        <v>43466</v>
      </c>
      <c r="J37" s="8">
        <f t="shared" si="4"/>
        <v>365</v>
      </c>
    </row>
    <row r="38" spans="1:10" x14ac:dyDescent="0.3">
      <c r="A38">
        <v>2020</v>
      </c>
      <c r="B38" s="9">
        <f t="shared" si="6"/>
        <v>4859811</v>
      </c>
      <c r="C38" s="9"/>
      <c r="D38" s="9"/>
      <c r="E38" s="9">
        <v>-607045</v>
      </c>
      <c r="F38" s="9">
        <f t="shared" si="5"/>
        <v>4252766</v>
      </c>
      <c r="G38" s="9"/>
      <c r="H38" s="15">
        <v>44196</v>
      </c>
      <c r="I38" s="15">
        <v>43831</v>
      </c>
      <c r="J38" s="8">
        <f t="shared" si="4"/>
        <v>365</v>
      </c>
    </row>
    <row r="39" spans="1:10" x14ac:dyDescent="0.3">
      <c r="A39">
        <v>2021</v>
      </c>
      <c r="B39" s="9">
        <f t="shared" si="6"/>
        <v>4252766</v>
      </c>
      <c r="C39" s="9"/>
      <c r="D39" s="9"/>
      <c r="E39" s="9">
        <v>-607045</v>
      </c>
      <c r="F39" s="9">
        <f t="shared" si="5"/>
        <v>3645721</v>
      </c>
      <c r="G39" s="9"/>
      <c r="H39" s="15">
        <v>44561</v>
      </c>
      <c r="I39" s="15">
        <v>44197</v>
      </c>
      <c r="J39" s="8">
        <f t="shared" si="4"/>
        <v>365</v>
      </c>
    </row>
    <row r="40" spans="1:10" x14ac:dyDescent="0.3">
      <c r="A40">
        <v>2022</v>
      </c>
      <c r="B40" s="9">
        <f t="shared" si="6"/>
        <v>3645721</v>
      </c>
      <c r="C40" s="9"/>
      <c r="D40" s="9">
        <v>-1035500</v>
      </c>
      <c r="E40" s="9">
        <v>-607045</v>
      </c>
      <c r="F40" s="9">
        <f t="shared" si="5"/>
        <v>2003176</v>
      </c>
      <c r="G40" s="9"/>
      <c r="H40" s="15">
        <v>44926</v>
      </c>
      <c r="I40" s="15">
        <v>44562</v>
      </c>
      <c r="J40" s="8">
        <f t="shared" si="4"/>
        <v>365</v>
      </c>
    </row>
    <row r="41" spans="1:10" x14ac:dyDescent="0.3">
      <c r="A41">
        <v>2023</v>
      </c>
      <c r="B41" s="9">
        <f t="shared" si="6"/>
        <v>2003176</v>
      </c>
      <c r="C41" s="9"/>
      <c r="D41" s="9"/>
      <c r="E41" s="9">
        <v>-607045</v>
      </c>
      <c r="F41" s="9">
        <f t="shared" si="5"/>
        <v>1396131</v>
      </c>
      <c r="G41" s="9"/>
      <c r="H41" s="15">
        <v>45291</v>
      </c>
      <c r="I41" s="15">
        <v>44927</v>
      </c>
      <c r="J41" s="8">
        <f t="shared" si="4"/>
        <v>365</v>
      </c>
    </row>
    <row r="42" spans="1:10" x14ac:dyDescent="0.3">
      <c r="A42">
        <v>2024</v>
      </c>
      <c r="B42" s="9">
        <f t="shared" si="6"/>
        <v>1396131</v>
      </c>
      <c r="C42" s="9"/>
      <c r="D42" s="9"/>
      <c r="E42" s="9">
        <v>-607045</v>
      </c>
      <c r="F42" s="9">
        <f t="shared" si="5"/>
        <v>789086</v>
      </c>
      <c r="G42" s="9"/>
      <c r="H42" s="15">
        <v>45657</v>
      </c>
      <c r="I42" s="15">
        <v>45292</v>
      </c>
      <c r="J42" s="8">
        <f t="shared" si="4"/>
        <v>365</v>
      </c>
    </row>
    <row r="43" spans="1:10" x14ac:dyDescent="0.3">
      <c r="A43">
        <v>2025</v>
      </c>
      <c r="B43" s="9">
        <f t="shared" si="6"/>
        <v>789086</v>
      </c>
      <c r="C43" s="9"/>
      <c r="D43" s="9"/>
      <c r="E43" s="9">
        <v>-607045</v>
      </c>
      <c r="F43" s="9">
        <f t="shared" si="5"/>
        <v>182041</v>
      </c>
      <c r="G43" s="9"/>
      <c r="H43" s="15">
        <v>46022</v>
      </c>
      <c r="I43" s="15">
        <v>45658</v>
      </c>
      <c r="J43" s="8">
        <f t="shared" si="4"/>
        <v>365</v>
      </c>
    </row>
    <row r="44" spans="1:10" x14ac:dyDescent="0.3">
      <c r="A44">
        <v>2026</v>
      </c>
      <c r="B44" s="9">
        <f t="shared" si="6"/>
        <v>182041</v>
      </c>
      <c r="C44" s="9"/>
      <c r="D44" s="9"/>
      <c r="E44" s="9">
        <f>-MIN(607045,B44)</f>
        <v>-182041</v>
      </c>
      <c r="F44" s="9">
        <f t="shared" si="5"/>
        <v>0</v>
      </c>
      <c r="G44" s="9"/>
      <c r="H44" s="15">
        <v>46387</v>
      </c>
      <c r="I44" s="15">
        <v>46023</v>
      </c>
      <c r="J44" s="8">
        <f t="shared" si="4"/>
        <v>365</v>
      </c>
    </row>
    <row r="45" spans="1:10" x14ac:dyDescent="0.3">
      <c r="A45">
        <v>2027</v>
      </c>
      <c r="B45" s="9">
        <f t="shared" si="6"/>
        <v>0</v>
      </c>
      <c r="C45" s="9"/>
      <c r="D45" s="9"/>
      <c r="E45" s="9">
        <f>-MIN(607045,B45)</f>
        <v>0</v>
      </c>
      <c r="F45" s="9">
        <f t="shared" si="5"/>
        <v>0</v>
      </c>
      <c r="G45" s="9"/>
      <c r="H45" s="15">
        <v>46752</v>
      </c>
      <c r="I45" s="15">
        <v>46388</v>
      </c>
      <c r="J45" s="8">
        <f t="shared" si="4"/>
        <v>365</v>
      </c>
    </row>
    <row r="46" spans="1:10" x14ac:dyDescent="0.3">
      <c r="A46">
        <v>2028</v>
      </c>
      <c r="B46" s="9">
        <f t="shared" si="6"/>
        <v>0</v>
      </c>
      <c r="C46" s="9"/>
      <c r="D46" s="9"/>
      <c r="E46" s="9">
        <f>-B46</f>
        <v>0</v>
      </c>
      <c r="F46" s="9">
        <f t="shared" si="5"/>
        <v>0</v>
      </c>
      <c r="G46" s="9"/>
      <c r="H46" s="15">
        <v>47057</v>
      </c>
      <c r="I46" s="15">
        <v>46753</v>
      </c>
      <c r="J46" s="8">
        <f t="shared" si="4"/>
        <v>305</v>
      </c>
    </row>
    <row r="47" spans="1:10" x14ac:dyDescent="0.3">
      <c r="B47" s="9"/>
      <c r="C47" s="9"/>
      <c r="D47" s="9"/>
      <c r="E47" s="9"/>
      <c r="F47" s="9"/>
      <c r="G47" s="9"/>
      <c r="H47" s="15"/>
      <c r="I47" s="15"/>
      <c r="J47" s="8"/>
    </row>
    <row r="48" spans="1:10" ht="15" thickBot="1" x14ac:dyDescent="0.35">
      <c r="C48" s="17">
        <f>SUM(C32:C47)</f>
        <v>7945000</v>
      </c>
      <c r="D48" s="17">
        <f>SUM(D32:D47)</f>
        <v>-1539500</v>
      </c>
      <c r="E48" s="17">
        <f>SUM(E32:E47)</f>
        <v>-6405500</v>
      </c>
      <c r="J48" s="17">
        <f>SUM(J32:J47)</f>
        <v>4777</v>
      </c>
    </row>
    <row r="49" spans="1:33" ht="15" thickTop="1" x14ac:dyDescent="0.3">
      <c r="E49" s="9">
        <f>SUM(C48:E48)</f>
        <v>0</v>
      </c>
    </row>
    <row r="51" spans="1:33" x14ac:dyDescent="0.3">
      <c r="A51" s="1" t="s">
        <v>59</v>
      </c>
    </row>
    <row r="52" spans="1:33" x14ac:dyDescent="0.3">
      <c r="B52" s="1"/>
      <c r="E52" s="8"/>
      <c r="M52" s="21" t="s">
        <v>60</v>
      </c>
      <c r="X52" s="22" t="s">
        <v>61</v>
      </c>
    </row>
    <row r="53" spans="1:33" ht="15" thickBot="1" x14ac:dyDescent="0.35">
      <c r="B53" s="3" t="s">
        <v>50</v>
      </c>
      <c r="C53" s="3" t="s">
        <v>51</v>
      </c>
      <c r="D53" s="3" t="s">
        <v>52</v>
      </c>
      <c r="E53" s="3" t="s">
        <v>53</v>
      </c>
      <c r="F53" s="3" t="s">
        <v>54</v>
      </c>
      <c r="G53" s="5"/>
      <c r="H53" s="3" t="s">
        <v>47</v>
      </c>
      <c r="I53" s="3" t="s">
        <v>45</v>
      </c>
      <c r="J53" s="19"/>
      <c r="M53" s="3" t="s">
        <v>50</v>
      </c>
      <c r="N53" s="3" t="s">
        <v>51</v>
      </c>
      <c r="O53" s="3" t="s">
        <v>52</v>
      </c>
      <c r="P53" s="3" t="s">
        <v>53</v>
      </c>
      <c r="Q53" s="3" t="s">
        <v>54</v>
      </c>
      <c r="R53" s="5"/>
      <c r="S53" s="3" t="s">
        <v>47</v>
      </c>
      <c r="T53" s="3" t="s">
        <v>45</v>
      </c>
      <c r="U53" s="19"/>
      <c r="Y53" s="3" t="s">
        <v>50</v>
      </c>
      <c r="Z53" s="3" t="s">
        <v>51</v>
      </c>
      <c r="AA53" s="3" t="s">
        <v>52</v>
      </c>
      <c r="AB53" s="3" t="s">
        <v>53</v>
      </c>
      <c r="AC53" s="3" t="s">
        <v>54</v>
      </c>
    </row>
    <row r="54" spans="1:33" x14ac:dyDescent="0.3">
      <c r="A54">
        <v>2015</v>
      </c>
      <c r="B54" s="9"/>
      <c r="C54" s="9">
        <v>1018000</v>
      </c>
      <c r="D54" s="9"/>
      <c r="E54" s="9">
        <f>-ROUND($C$54*J54/$J$81,0)+1</f>
        <v>-10616</v>
      </c>
      <c r="F54" s="9">
        <f>SUM(B54:E54)</f>
        <v>1007384</v>
      </c>
      <c r="G54" s="9"/>
      <c r="H54" s="15">
        <v>42369</v>
      </c>
      <c r="I54" s="15">
        <v>42278</v>
      </c>
      <c r="J54" s="8">
        <f t="shared" ref="J54:J79" si="7">+MIN(H54-I54+1,365)</f>
        <v>92</v>
      </c>
      <c r="L54">
        <v>2015</v>
      </c>
      <c r="M54" s="9"/>
      <c r="N54" s="9"/>
      <c r="O54" s="9"/>
      <c r="P54" s="9"/>
      <c r="Q54" s="9">
        <f>SUM(M54:P54)</f>
        <v>0</v>
      </c>
      <c r="R54" s="9"/>
      <c r="S54" s="15"/>
      <c r="T54" s="15"/>
      <c r="U54" s="8"/>
      <c r="X54">
        <v>2015</v>
      </c>
      <c r="Y54" s="9">
        <f>B54+M54</f>
        <v>0</v>
      </c>
      <c r="Z54" s="9">
        <f t="shared" ref="Z54:AB69" si="8">C54+N54</f>
        <v>1018000</v>
      </c>
      <c r="AA54" s="9">
        <f t="shared" si="8"/>
        <v>0</v>
      </c>
      <c r="AB54" s="9">
        <f t="shared" si="8"/>
        <v>-10616</v>
      </c>
      <c r="AC54" s="9">
        <f>SUM(Y54:AB54)</f>
        <v>1007384</v>
      </c>
    </row>
    <row r="55" spans="1:33" x14ac:dyDescent="0.3">
      <c r="A55">
        <v>2016</v>
      </c>
      <c r="B55" s="9">
        <f>+F54</f>
        <v>1007384</v>
      </c>
      <c r="C55" s="9"/>
      <c r="D55" s="9"/>
      <c r="E55" s="9">
        <f>-ROUND($C$54*J55/$J$81,0)+5</f>
        <v>-42118</v>
      </c>
      <c r="F55" s="9">
        <f t="shared" ref="F55:F79" si="9">SUM(B55:E55)</f>
        <v>965266</v>
      </c>
      <c r="G55" s="9"/>
      <c r="H55" s="15">
        <v>42735</v>
      </c>
      <c r="I55" s="15">
        <v>42370</v>
      </c>
      <c r="J55" s="8">
        <f t="shared" si="7"/>
        <v>365</v>
      </c>
      <c r="L55">
        <v>2016</v>
      </c>
      <c r="M55" s="9"/>
      <c r="N55" s="9"/>
      <c r="O55" s="9"/>
      <c r="P55" s="9"/>
      <c r="Q55" s="9">
        <f t="shared" ref="Q55:Q79" si="10">SUM(M55:P55)</f>
        <v>0</v>
      </c>
      <c r="R55" s="9"/>
      <c r="S55" s="15"/>
      <c r="T55" s="15"/>
      <c r="U55" s="8"/>
      <c r="X55">
        <v>2016</v>
      </c>
      <c r="Y55" s="9">
        <f>B55+M55</f>
        <v>1007384</v>
      </c>
      <c r="Z55" s="9">
        <f t="shared" si="8"/>
        <v>0</v>
      </c>
      <c r="AA55" s="9">
        <f t="shared" si="8"/>
        <v>0</v>
      </c>
      <c r="AB55" s="9">
        <f t="shared" si="8"/>
        <v>-42118</v>
      </c>
      <c r="AC55" s="9">
        <f t="shared" ref="AC55:AC79" si="11">SUM(Y55:AB55)</f>
        <v>965266</v>
      </c>
    </row>
    <row r="56" spans="1:33" x14ac:dyDescent="0.3">
      <c r="A56" s="16">
        <v>42736</v>
      </c>
      <c r="B56" s="9">
        <f t="shared" ref="B56:B79" si="12">+F55</f>
        <v>965266</v>
      </c>
      <c r="C56" s="9"/>
      <c r="D56" s="9"/>
      <c r="E56" s="9">
        <f>-ROUND($C$54*J56/$J$81,0)</f>
        <v>-3462</v>
      </c>
      <c r="F56" s="9">
        <f t="shared" si="9"/>
        <v>961804</v>
      </c>
      <c r="G56" s="9"/>
      <c r="H56" s="15">
        <v>42765</v>
      </c>
      <c r="I56" s="15">
        <v>42736</v>
      </c>
      <c r="J56" s="8">
        <f t="shared" si="7"/>
        <v>30</v>
      </c>
      <c r="L56" s="16">
        <v>42736</v>
      </c>
      <c r="M56" s="9"/>
      <c r="N56" s="9"/>
      <c r="O56" s="9"/>
      <c r="P56" s="9"/>
      <c r="Q56" s="9">
        <f t="shared" si="10"/>
        <v>0</v>
      </c>
      <c r="R56" s="9"/>
      <c r="S56" s="15"/>
      <c r="T56" s="15"/>
      <c r="U56" s="8"/>
      <c r="X56" s="16">
        <v>42736</v>
      </c>
      <c r="Y56" s="9">
        <f t="shared" ref="Y56:AB79" si="13">B56+M56</f>
        <v>965266</v>
      </c>
      <c r="Z56" s="9">
        <f t="shared" si="8"/>
        <v>0</v>
      </c>
      <c r="AA56" s="9">
        <f t="shared" si="8"/>
        <v>0</v>
      </c>
      <c r="AB56" s="9">
        <f t="shared" si="8"/>
        <v>-3462</v>
      </c>
      <c r="AC56" s="9">
        <f t="shared" si="11"/>
        <v>961804</v>
      </c>
    </row>
    <row r="57" spans="1:33" x14ac:dyDescent="0.3">
      <c r="A57" s="20" t="s">
        <v>55</v>
      </c>
      <c r="B57" s="9">
        <f t="shared" si="12"/>
        <v>961804</v>
      </c>
      <c r="C57" s="9"/>
      <c r="D57" s="9"/>
      <c r="E57" s="9">
        <f>-ROUND($C$54*J57/$J$81,0)-127</f>
        <v>-38788</v>
      </c>
      <c r="F57" s="9">
        <f t="shared" si="9"/>
        <v>923016</v>
      </c>
      <c r="G57" s="9"/>
      <c r="H57" s="15">
        <v>43100</v>
      </c>
      <c r="I57" s="15">
        <v>42766</v>
      </c>
      <c r="J57" s="8">
        <f t="shared" si="7"/>
        <v>335</v>
      </c>
      <c r="L57" s="20" t="s">
        <v>55</v>
      </c>
      <c r="M57" s="9"/>
      <c r="N57" s="9"/>
      <c r="O57" s="9"/>
      <c r="P57" s="9"/>
      <c r="Q57" s="9">
        <f t="shared" si="10"/>
        <v>0</v>
      </c>
      <c r="R57" s="9"/>
      <c r="S57" s="15"/>
      <c r="T57" s="15"/>
      <c r="U57" s="8"/>
      <c r="X57" s="20" t="s">
        <v>55</v>
      </c>
      <c r="Y57" s="9">
        <f t="shared" si="13"/>
        <v>961804</v>
      </c>
      <c r="Z57" s="9">
        <f t="shared" si="8"/>
        <v>0</v>
      </c>
      <c r="AA57" s="9">
        <f t="shared" si="8"/>
        <v>0</v>
      </c>
      <c r="AB57" s="9">
        <f t="shared" si="8"/>
        <v>-38788</v>
      </c>
      <c r="AC57" s="9">
        <f t="shared" si="11"/>
        <v>923016</v>
      </c>
    </row>
    <row r="58" spans="1:33" x14ac:dyDescent="0.3">
      <c r="A58">
        <v>2018</v>
      </c>
      <c r="B58" s="9">
        <f t="shared" si="12"/>
        <v>923016</v>
      </c>
      <c r="C58" s="9"/>
      <c r="D58" s="9"/>
      <c r="E58" s="9">
        <f>-ROUND($C$54*J58/$J$81,0)-139</f>
        <v>-42262</v>
      </c>
      <c r="F58" s="9">
        <f t="shared" si="9"/>
        <v>880754</v>
      </c>
      <c r="G58" s="9"/>
      <c r="H58" s="15">
        <v>43465</v>
      </c>
      <c r="I58" s="15">
        <v>43101</v>
      </c>
      <c r="J58" s="8">
        <f t="shared" si="7"/>
        <v>365</v>
      </c>
      <c r="L58">
        <v>2018</v>
      </c>
      <c r="M58" s="9"/>
      <c r="N58" s="9"/>
      <c r="O58" s="9"/>
      <c r="P58" s="9"/>
      <c r="Q58" s="9">
        <f t="shared" si="10"/>
        <v>0</v>
      </c>
      <c r="R58" s="9"/>
      <c r="S58" s="15"/>
      <c r="T58" s="15"/>
      <c r="U58" s="8"/>
      <c r="X58">
        <v>2018</v>
      </c>
      <c r="Y58" s="9">
        <f t="shared" si="13"/>
        <v>923016</v>
      </c>
      <c r="Z58" s="9">
        <f t="shared" si="8"/>
        <v>0</v>
      </c>
      <c r="AA58" s="9">
        <f t="shared" si="8"/>
        <v>0</v>
      </c>
      <c r="AB58" s="9">
        <f t="shared" si="8"/>
        <v>-42262</v>
      </c>
      <c r="AC58" s="9">
        <f t="shared" si="11"/>
        <v>880754</v>
      </c>
    </row>
    <row r="59" spans="1:33" x14ac:dyDescent="0.3">
      <c r="A59">
        <v>2019</v>
      </c>
      <c r="B59" s="9">
        <f t="shared" si="12"/>
        <v>880754</v>
      </c>
      <c r="C59" s="9"/>
      <c r="D59" s="9"/>
      <c r="E59" s="9">
        <f>-ROUND($C$54*J59/$J$81,0)-139</f>
        <v>-42262</v>
      </c>
      <c r="F59" s="9">
        <f t="shared" si="9"/>
        <v>838492</v>
      </c>
      <c r="G59" s="9"/>
      <c r="H59" s="15">
        <v>43830</v>
      </c>
      <c r="I59" s="15">
        <v>43466</v>
      </c>
      <c r="J59" s="8">
        <f t="shared" si="7"/>
        <v>365</v>
      </c>
      <c r="L59">
        <v>2019</v>
      </c>
      <c r="M59" s="9"/>
      <c r="N59" s="9"/>
      <c r="O59" s="9"/>
      <c r="P59" s="9"/>
      <c r="Q59" s="9">
        <f t="shared" si="10"/>
        <v>0</v>
      </c>
      <c r="R59" s="9"/>
      <c r="S59" s="15"/>
      <c r="T59" s="15"/>
      <c r="U59" s="8"/>
      <c r="X59">
        <v>2019</v>
      </c>
      <c r="Y59" s="9">
        <f t="shared" si="13"/>
        <v>880754</v>
      </c>
      <c r="Z59" s="9">
        <f t="shared" si="8"/>
        <v>0</v>
      </c>
      <c r="AA59" s="9">
        <f t="shared" si="8"/>
        <v>0</v>
      </c>
      <c r="AB59" s="9">
        <f t="shared" si="8"/>
        <v>-42262</v>
      </c>
      <c r="AC59" s="9">
        <f t="shared" si="11"/>
        <v>838492</v>
      </c>
    </row>
    <row r="60" spans="1:33" x14ac:dyDescent="0.3">
      <c r="A60">
        <v>2020</v>
      </c>
      <c r="B60" s="9">
        <f t="shared" si="12"/>
        <v>838492</v>
      </c>
      <c r="C60" s="9"/>
      <c r="D60" s="9"/>
      <c r="E60" s="9">
        <f t="shared" ref="E60:E78" si="14">-ROUND($C$54*J60/$J$81,0)-139</f>
        <v>-42262</v>
      </c>
      <c r="F60" s="9">
        <f t="shared" si="9"/>
        <v>796230</v>
      </c>
      <c r="G60" s="9"/>
      <c r="H60" s="15">
        <v>44196</v>
      </c>
      <c r="I60" s="15">
        <v>43831</v>
      </c>
      <c r="J60" s="8">
        <f t="shared" si="7"/>
        <v>365</v>
      </c>
      <c r="L60">
        <v>2020</v>
      </c>
      <c r="M60" s="9"/>
      <c r="N60" s="9"/>
      <c r="O60" s="9"/>
      <c r="P60" s="9"/>
      <c r="Q60" s="9">
        <f t="shared" si="10"/>
        <v>0</v>
      </c>
      <c r="R60" s="9"/>
      <c r="S60" s="15"/>
      <c r="T60" s="15"/>
      <c r="U60" s="8"/>
      <c r="X60">
        <v>2020</v>
      </c>
      <c r="Y60" s="9">
        <f t="shared" si="13"/>
        <v>838492</v>
      </c>
      <c r="Z60" s="9">
        <f t="shared" si="8"/>
        <v>0</v>
      </c>
      <c r="AA60" s="9">
        <f t="shared" si="8"/>
        <v>0</v>
      </c>
      <c r="AB60" s="9">
        <f t="shared" si="8"/>
        <v>-42262</v>
      </c>
      <c r="AC60" s="9">
        <f t="shared" si="11"/>
        <v>796230</v>
      </c>
    </row>
    <row r="61" spans="1:33" x14ac:dyDescent="0.3">
      <c r="A61">
        <v>2021</v>
      </c>
      <c r="B61" s="9">
        <f t="shared" si="12"/>
        <v>796230</v>
      </c>
      <c r="C61" s="9"/>
      <c r="D61" s="9"/>
      <c r="E61" s="9">
        <f t="shared" si="14"/>
        <v>-42262</v>
      </c>
      <c r="F61" s="9">
        <f t="shared" si="9"/>
        <v>753968</v>
      </c>
      <c r="G61" s="9"/>
      <c r="H61" s="15">
        <v>44561</v>
      </c>
      <c r="I61" s="15">
        <v>44197</v>
      </c>
      <c r="J61" s="8">
        <f t="shared" si="7"/>
        <v>365</v>
      </c>
      <c r="L61">
        <v>2021</v>
      </c>
      <c r="M61" s="9"/>
      <c r="N61" s="9"/>
      <c r="O61" s="9"/>
      <c r="P61" s="9"/>
      <c r="Q61" s="9">
        <f t="shared" si="10"/>
        <v>0</v>
      </c>
      <c r="R61" s="9"/>
      <c r="S61" s="15"/>
      <c r="T61" s="15"/>
      <c r="U61" s="8"/>
      <c r="X61">
        <v>2021</v>
      </c>
      <c r="Y61" s="9">
        <f t="shared" si="13"/>
        <v>796230</v>
      </c>
      <c r="Z61" s="9">
        <f t="shared" si="8"/>
        <v>0</v>
      </c>
      <c r="AA61" s="9">
        <f t="shared" si="8"/>
        <v>0</v>
      </c>
      <c r="AB61" s="9">
        <f t="shared" si="8"/>
        <v>-42262</v>
      </c>
      <c r="AC61" s="9">
        <f t="shared" si="11"/>
        <v>753968</v>
      </c>
    </row>
    <row r="62" spans="1:33" x14ac:dyDescent="0.3">
      <c r="A62">
        <v>2022</v>
      </c>
      <c r="B62" s="9">
        <f t="shared" si="12"/>
        <v>753968</v>
      </c>
      <c r="C62" s="9"/>
      <c r="D62" s="9"/>
      <c r="E62" s="9">
        <f t="shared" si="14"/>
        <v>-42262</v>
      </c>
      <c r="F62" s="9">
        <f t="shared" si="9"/>
        <v>711706</v>
      </c>
      <c r="G62" s="9"/>
      <c r="H62" s="15">
        <v>44926</v>
      </c>
      <c r="I62" s="15">
        <v>44562</v>
      </c>
      <c r="J62" s="8">
        <f t="shared" si="7"/>
        <v>365</v>
      </c>
      <c r="L62">
        <v>2022</v>
      </c>
      <c r="M62" s="9"/>
      <c r="N62" s="9">
        <v>654500</v>
      </c>
      <c r="O62" s="9"/>
      <c r="P62" s="9">
        <f>-ROUND($N$62*U62/$U$81,0)*1.5-12</f>
        <v>-4917</v>
      </c>
      <c r="Q62" s="9">
        <f t="shared" si="10"/>
        <v>649583</v>
      </c>
      <c r="R62" s="9"/>
      <c r="S62" s="15">
        <v>44926</v>
      </c>
      <c r="T62" s="15">
        <v>44896</v>
      </c>
      <c r="U62" s="8">
        <f t="shared" ref="U62:U79" si="15">+MIN(S62-T62+1,365)</f>
        <v>31</v>
      </c>
      <c r="X62">
        <v>2022</v>
      </c>
      <c r="Y62" s="9">
        <f t="shared" si="13"/>
        <v>753968</v>
      </c>
      <c r="Z62" s="9">
        <f t="shared" si="8"/>
        <v>654500</v>
      </c>
      <c r="AA62" s="9">
        <f t="shared" si="8"/>
        <v>0</v>
      </c>
      <c r="AB62" s="9">
        <f t="shared" si="8"/>
        <v>-47179</v>
      </c>
      <c r="AC62" s="9">
        <f t="shared" si="11"/>
        <v>1361289</v>
      </c>
    </row>
    <row r="63" spans="1:33" x14ac:dyDescent="0.3">
      <c r="A63">
        <v>2023</v>
      </c>
      <c r="B63" s="9">
        <f t="shared" si="12"/>
        <v>711706</v>
      </c>
      <c r="C63" s="9"/>
      <c r="D63" s="9"/>
      <c r="E63" s="9">
        <f t="shared" si="14"/>
        <v>-42262</v>
      </c>
      <c r="F63" s="9">
        <f t="shared" si="9"/>
        <v>669444</v>
      </c>
      <c r="G63" s="9"/>
      <c r="H63" s="15">
        <v>45291</v>
      </c>
      <c r="I63" s="15">
        <v>44927</v>
      </c>
      <c r="J63" s="8">
        <f t="shared" si="7"/>
        <v>365</v>
      </c>
      <c r="L63">
        <v>2023</v>
      </c>
      <c r="M63" s="9">
        <f t="shared" ref="M63:M79" si="16">+Q62</f>
        <v>649583</v>
      </c>
      <c r="N63" s="9"/>
      <c r="O63" s="9"/>
      <c r="P63" s="9">
        <f>-ROUND($N$62*U63/$U$81,0)-93</f>
        <v>-38593</v>
      </c>
      <c r="Q63" s="9">
        <f t="shared" si="10"/>
        <v>610990</v>
      </c>
      <c r="R63" s="9"/>
      <c r="S63" s="15">
        <v>45291</v>
      </c>
      <c r="T63" s="15">
        <v>44927</v>
      </c>
      <c r="U63" s="8">
        <f t="shared" si="15"/>
        <v>365</v>
      </c>
      <c r="X63">
        <v>2023</v>
      </c>
      <c r="Y63" s="9">
        <f t="shared" si="13"/>
        <v>1361289</v>
      </c>
      <c r="Z63" s="9">
        <f t="shared" si="8"/>
        <v>0</v>
      </c>
      <c r="AA63" s="9">
        <f t="shared" si="8"/>
        <v>0</v>
      </c>
      <c r="AB63" s="9">
        <f t="shared" si="8"/>
        <v>-80855</v>
      </c>
      <c r="AC63" s="9">
        <f t="shared" si="11"/>
        <v>1280434</v>
      </c>
      <c r="AD63" s="23"/>
      <c r="AE63" s="9"/>
      <c r="AG63" s="24"/>
    </row>
    <row r="64" spans="1:33" x14ac:dyDescent="0.3">
      <c r="A64">
        <v>2024</v>
      </c>
      <c r="B64" s="9">
        <f t="shared" si="12"/>
        <v>669444</v>
      </c>
      <c r="C64" s="9"/>
      <c r="D64" s="9"/>
      <c r="E64" s="9">
        <f t="shared" si="14"/>
        <v>-42262</v>
      </c>
      <c r="F64" s="9">
        <f t="shared" si="9"/>
        <v>627182</v>
      </c>
      <c r="G64" s="9"/>
      <c r="H64" s="15">
        <v>45657</v>
      </c>
      <c r="I64" s="15">
        <v>45292</v>
      </c>
      <c r="J64" s="8">
        <f t="shared" si="7"/>
        <v>365</v>
      </c>
      <c r="L64">
        <v>2024</v>
      </c>
      <c r="M64" s="9">
        <f t="shared" si="16"/>
        <v>610990</v>
      </c>
      <c r="N64" s="9"/>
      <c r="O64" s="9"/>
      <c r="P64" s="9">
        <f t="shared" ref="P64:P78" si="17">-ROUND($N$62*U64/$U$81,0)-93</f>
        <v>-38593</v>
      </c>
      <c r="Q64" s="9">
        <f t="shared" si="10"/>
        <v>572397</v>
      </c>
      <c r="R64" s="9"/>
      <c r="S64" s="15">
        <v>45657</v>
      </c>
      <c r="T64" s="15">
        <v>45292</v>
      </c>
      <c r="U64" s="8">
        <f t="shared" si="15"/>
        <v>365</v>
      </c>
      <c r="X64">
        <v>2024</v>
      </c>
      <c r="Y64" s="9">
        <f t="shared" si="13"/>
        <v>1280434</v>
      </c>
      <c r="Z64" s="9">
        <f t="shared" si="8"/>
        <v>0</v>
      </c>
      <c r="AA64" s="9">
        <f t="shared" si="8"/>
        <v>0</v>
      </c>
      <c r="AB64" s="9">
        <f t="shared" si="8"/>
        <v>-80855</v>
      </c>
      <c r="AC64" s="9">
        <f t="shared" si="11"/>
        <v>1199579</v>
      </c>
      <c r="AD64" s="23"/>
      <c r="AE64" s="9"/>
    </row>
    <row r="65" spans="1:31" x14ac:dyDescent="0.3">
      <c r="A65">
        <v>2025</v>
      </c>
      <c r="B65" s="9">
        <f t="shared" si="12"/>
        <v>627182</v>
      </c>
      <c r="C65" s="9"/>
      <c r="D65" s="9"/>
      <c r="E65" s="9">
        <f t="shared" si="14"/>
        <v>-42262</v>
      </c>
      <c r="F65" s="9">
        <f t="shared" si="9"/>
        <v>584920</v>
      </c>
      <c r="G65" s="9"/>
      <c r="H65" s="15">
        <v>46022</v>
      </c>
      <c r="I65" s="15">
        <v>45658</v>
      </c>
      <c r="J65" s="8">
        <f t="shared" si="7"/>
        <v>365</v>
      </c>
      <c r="L65">
        <v>2025</v>
      </c>
      <c r="M65" s="9">
        <f t="shared" si="16"/>
        <v>572397</v>
      </c>
      <c r="N65" s="9"/>
      <c r="O65" s="9"/>
      <c r="P65" s="9">
        <f t="shared" si="17"/>
        <v>-38593</v>
      </c>
      <c r="Q65" s="9">
        <f t="shared" si="10"/>
        <v>533804</v>
      </c>
      <c r="R65" s="9"/>
      <c r="S65" s="15">
        <v>46022</v>
      </c>
      <c r="T65" s="15">
        <v>45658</v>
      </c>
      <c r="U65" s="8">
        <f t="shared" si="15"/>
        <v>365</v>
      </c>
      <c r="X65">
        <v>2025</v>
      </c>
      <c r="Y65" s="9">
        <f t="shared" si="13"/>
        <v>1199579</v>
      </c>
      <c r="Z65" s="9">
        <f t="shared" si="8"/>
        <v>0</v>
      </c>
      <c r="AA65" s="9">
        <f t="shared" si="8"/>
        <v>0</v>
      </c>
      <c r="AB65" s="9">
        <f t="shared" si="8"/>
        <v>-80855</v>
      </c>
      <c r="AC65" s="9">
        <f t="shared" si="11"/>
        <v>1118724</v>
      </c>
      <c r="AD65" s="23"/>
      <c r="AE65" s="9"/>
    </row>
    <row r="66" spans="1:31" x14ac:dyDescent="0.3">
      <c r="A66">
        <v>2026</v>
      </c>
      <c r="B66" s="9">
        <f t="shared" si="12"/>
        <v>584920</v>
      </c>
      <c r="C66" s="9"/>
      <c r="D66" s="9"/>
      <c r="E66" s="9">
        <f t="shared" si="14"/>
        <v>-42262</v>
      </c>
      <c r="F66" s="9">
        <f t="shared" si="9"/>
        <v>542658</v>
      </c>
      <c r="G66" s="9"/>
      <c r="H66" s="15">
        <v>46387</v>
      </c>
      <c r="I66" s="15">
        <v>46023</v>
      </c>
      <c r="J66" s="8">
        <f t="shared" si="7"/>
        <v>365</v>
      </c>
      <c r="L66">
        <v>2026</v>
      </c>
      <c r="M66" s="9">
        <f t="shared" si="16"/>
        <v>533804</v>
      </c>
      <c r="N66" s="9"/>
      <c r="O66" s="9"/>
      <c r="P66" s="9">
        <f t="shared" si="17"/>
        <v>-38593</v>
      </c>
      <c r="Q66" s="9">
        <f t="shared" si="10"/>
        <v>495211</v>
      </c>
      <c r="R66" s="9"/>
      <c r="S66" s="15">
        <v>46387</v>
      </c>
      <c r="T66" s="15">
        <v>46023</v>
      </c>
      <c r="U66" s="8">
        <f t="shared" si="15"/>
        <v>365</v>
      </c>
      <c r="X66">
        <v>2026</v>
      </c>
      <c r="Y66" s="9">
        <f t="shared" si="13"/>
        <v>1118724</v>
      </c>
      <c r="Z66" s="9">
        <f t="shared" si="8"/>
        <v>0</v>
      </c>
      <c r="AA66" s="9">
        <f t="shared" si="8"/>
        <v>0</v>
      </c>
      <c r="AB66" s="9">
        <f t="shared" si="8"/>
        <v>-80855</v>
      </c>
      <c r="AC66" s="9">
        <f t="shared" si="11"/>
        <v>1037869</v>
      </c>
      <c r="AD66" s="23"/>
      <c r="AE66" s="9"/>
    </row>
    <row r="67" spans="1:31" x14ac:dyDescent="0.3">
      <c r="A67">
        <v>2027</v>
      </c>
      <c r="B67" s="9">
        <f t="shared" si="12"/>
        <v>542658</v>
      </c>
      <c r="C67" s="9"/>
      <c r="D67" s="9"/>
      <c r="E67" s="9">
        <f t="shared" si="14"/>
        <v>-42262</v>
      </c>
      <c r="F67" s="9">
        <f t="shared" si="9"/>
        <v>500396</v>
      </c>
      <c r="G67" s="9"/>
      <c r="H67" s="15">
        <v>46752</v>
      </c>
      <c r="I67" s="15">
        <v>46388</v>
      </c>
      <c r="J67" s="8">
        <f t="shared" si="7"/>
        <v>365</v>
      </c>
      <c r="L67">
        <v>2027</v>
      </c>
      <c r="M67" s="9">
        <f t="shared" si="16"/>
        <v>495211</v>
      </c>
      <c r="N67" s="9"/>
      <c r="O67" s="9"/>
      <c r="P67" s="9">
        <f t="shared" si="17"/>
        <v>-38593</v>
      </c>
      <c r="Q67" s="9">
        <f t="shared" si="10"/>
        <v>456618</v>
      </c>
      <c r="R67" s="9"/>
      <c r="S67" s="15">
        <v>46752</v>
      </c>
      <c r="T67" s="15">
        <v>46388</v>
      </c>
      <c r="U67" s="8">
        <f t="shared" si="15"/>
        <v>365</v>
      </c>
      <c r="X67">
        <v>2027</v>
      </c>
      <c r="Y67" s="9">
        <f t="shared" si="13"/>
        <v>1037869</v>
      </c>
      <c r="Z67" s="9">
        <f t="shared" si="8"/>
        <v>0</v>
      </c>
      <c r="AA67" s="9">
        <f t="shared" si="8"/>
        <v>0</v>
      </c>
      <c r="AB67" s="9">
        <f t="shared" si="8"/>
        <v>-80855</v>
      </c>
      <c r="AC67" s="9">
        <f t="shared" si="11"/>
        <v>957014</v>
      </c>
      <c r="AD67" s="23"/>
      <c r="AE67" s="9"/>
    </row>
    <row r="68" spans="1:31" x14ac:dyDescent="0.3">
      <c r="A68">
        <v>2028</v>
      </c>
      <c r="B68" s="9">
        <f t="shared" si="12"/>
        <v>500396</v>
      </c>
      <c r="C68" s="9"/>
      <c r="D68" s="9"/>
      <c r="E68" s="9">
        <f t="shared" si="14"/>
        <v>-42262</v>
      </c>
      <c r="F68" s="9">
        <f t="shared" si="9"/>
        <v>458134</v>
      </c>
      <c r="G68" s="9"/>
      <c r="H68" s="15">
        <v>47118</v>
      </c>
      <c r="I68" s="15">
        <v>46753</v>
      </c>
      <c r="J68" s="8">
        <f t="shared" si="7"/>
        <v>365</v>
      </c>
      <c r="L68">
        <v>2028</v>
      </c>
      <c r="M68" s="9">
        <f t="shared" si="16"/>
        <v>456618</v>
      </c>
      <c r="N68" s="9"/>
      <c r="O68" s="9"/>
      <c r="P68" s="9">
        <f t="shared" si="17"/>
        <v>-38593</v>
      </c>
      <c r="Q68" s="9">
        <f t="shared" si="10"/>
        <v>418025</v>
      </c>
      <c r="R68" s="9"/>
      <c r="S68" s="15">
        <v>47118</v>
      </c>
      <c r="T68" s="15">
        <v>46753</v>
      </c>
      <c r="U68" s="8">
        <f t="shared" si="15"/>
        <v>365</v>
      </c>
      <c r="X68">
        <v>2028</v>
      </c>
      <c r="Y68" s="9">
        <f t="shared" si="13"/>
        <v>957014</v>
      </c>
      <c r="Z68" s="9">
        <f t="shared" si="8"/>
        <v>0</v>
      </c>
      <c r="AA68" s="9">
        <f t="shared" si="8"/>
        <v>0</v>
      </c>
      <c r="AB68" s="9">
        <f t="shared" si="8"/>
        <v>-80855</v>
      </c>
      <c r="AC68" s="9">
        <f t="shared" si="11"/>
        <v>876159</v>
      </c>
      <c r="AD68" s="23"/>
      <c r="AE68" s="9"/>
    </row>
    <row r="69" spans="1:31" x14ac:dyDescent="0.3">
      <c r="A69">
        <v>2029</v>
      </c>
      <c r="B69" s="9">
        <f t="shared" si="12"/>
        <v>458134</v>
      </c>
      <c r="C69" s="9"/>
      <c r="D69" s="9"/>
      <c r="E69" s="9">
        <f t="shared" si="14"/>
        <v>-42262</v>
      </c>
      <c r="F69" s="9">
        <f t="shared" si="9"/>
        <v>415872</v>
      </c>
      <c r="G69" s="9"/>
      <c r="H69" s="15">
        <v>47483</v>
      </c>
      <c r="I69" s="15">
        <v>47119</v>
      </c>
      <c r="J69" s="8">
        <f t="shared" si="7"/>
        <v>365</v>
      </c>
      <c r="L69">
        <v>2029</v>
      </c>
      <c r="M69" s="9">
        <f t="shared" si="16"/>
        <v>418025</v>
      </c>
      <c r="N69" s="9"/>
      <c r="O69" s="9"/>
      <c r="P69" s="9">
        <f t="shared" si="17"/>
        <v>-38593</v>
      </c>
      <c r="Q69" s="9">
        <f t="shared" si="10"/>
        <v>379432</v>
      </c>
      <c r="R69" s="9"/>
      <c r="S69" s="15">
        <v>47483</v>
      </c>
      <c r="T69" s="15">
        <v>47119</v>
      </c>
      <c r="U69" s="8">
        <f t="shared" si="15"/>
        <v>365</v>
      </c>
      <c r="X69">
        <v>2029</v>
      </c>
      <c r="Y69" s="9">
        <f t="shared" si="13"/>
        <v>876159</v>
      </c>
      <c r="Z69" s="9">
        <f t="shared" si="8"/>
        <v>0</v>
      </c>
      <c r="AA69" s="9">
        <f t="shared" si="8"/>
        <v>0</v>
      </c>
      <c r="AB69" s="9">
        <f t="shared" si="8"/>
        <v>-80855</v>
      </c>
      <c r="AC69" s="9">
        <f t="shared" si="11"/>
        <v>795304</v>
      </c>
      <c r="AD69" s="23"/>
      <c r="AE69" s="9"/>
    </row>
    <row r="70" spans="1:31" x14ac:dyDescent="0.3">
      <c r="A70">
        <v>2030</v>
      </c>
      <c r="B70" s="9">
        <f t="shared" si="12"/>
        <v>415872</v>
      </c>
      <c r="C70" s="9"/>
      <c r="D70" s="9"/>
      <c r="E70" s="9">
        <f t="shared" si="14"/>
        <v>-42262</v>
      </c>
      <c r="F70" s="9">
        <f t="shared" si="9"/>
        <v>373610</v>
      </c>
      <c r="G70" s="9"/>
      <c r="H70" s="15">
        <v>47848</v>
      </c>
      <c r="I70" s="15">
        <v>47484</v>
      </c>
      <c r="J70" s="8">
        <f t="shared" si="7"/>
        <v>365</v>
      </c>
      <c r="L70">
        <v>2030</v>
      </c>
      <c r="M70" s="9">
        <f t="shared" si="16"/>
        <v>379432</v>
      </c>
      <c r="N70" s="9"/>
      <c r="O70" s="9"/>
      <c r="P70" s="9">
        <f t="shared" si="17"/>
        <v>-38593</v>
      </c>
      <c r="Q70" s="9">
        <f t="shared" si="10"/>
        <v>340839</v>
      </c>
      <c r="R70" s="9"/>
      <c r="S70" s="15">
        <v>47848</v>
      </c>
      <c r="T70" s="15">
        <v>47484</v>
      </c>
      <c r="U70" s="8">
        <f t="shared" si="15"/>
        <v>365</v>
      </c>
      <c r="X70">
        <v>2030</v>
      </c>
      <c r="Y70" s="9">
        <f t="shared" si="13"/>
        <v>795304</v>
      </c>
      <c r="Z70" s="9">
        <f t="shared" si="13"/>
        <v>0</v>
      </c>
      <c r="AA70" s="9">
        <f t="shared" si="13"/>
        <v>0</v>
      </c>
      <c r="AB70" s="9">
        <f t="shared" si="13"/>
        <v>-80855</v>
      </c>
      <c r="AC70" s="9">
        <f t="shared" si="11"/>
        <v>714449</v>
      </c>
      <c r="AD70" s="23"/>
      <c r="AE70" s="9"/>
    </row>
    <row r="71" spans="1:31" x14ac:dyDescent="0.3">
      <c r="A71">
        <v>2031</v>
      </c>
      <c r="B71" s="9">
        <f t="shared" si="12"/>
        <v>373610</v>
      </c>
      <c r="C71" s="9"/>
      <c r="D71" s="9"/>
      <c r="E71" s="9">
        <f t="shared" si="14"/>
        <v>-42262</v>
      </c>
      <c r="F71" s="9">
        <f t="shared" si="9"/>
        <v>331348</v>
      </c>
      <c r="G71" s="9"/>
      <c r="H71" s="15">
        <v>48213</v>
      </c>
      <c r="I71" s="15">
        <v>47849</v>
      </c>
      <c r="J71" s="8">
        <f t="shared" si="7"/>
        <v>365</v>
      </c>
      <c r="L71">
        <v>2031</v>
      </c>
      <c r="M71" s="9">
        <f t="shared" si="16"/>
        <v>340839</v>
      </c>
      <c r="N71" s="9"/>
      <c r="O71" s="9"/>
      <c r="P71" s="9">
        <f t="shared" si="17"/>
        <v>-38593</v>
      </c>
      <c r="Q71" s="9">
        <f t="shared" si="10"/>
        <v>302246</v>
      </c>
      <c r="R71" s="9"/>
      <c r="S71" s="15">
        <v>48213</v>
      </c>
      <c r="T71" s="15">
        <v>47849</v>
      </c>
      <c r="U71" s="8">
        <f t="shared" si="15"/>
        <v>365</v>
      </c>
      <c r="X71">
        <v>2031</v>
      </c>
      <c r="Y71" s="9">
        <f t="shared" si="13"/>
        <v>714449</v>
      </c>
      <c r="Z71" s="9">
        <f t="shared" si="13"/>
        <v>0</v>
      </c>
      <c r="AA71" s="9">
        <f t="shared" si="13"/>
        <v>0</v>
      </c>
      <c r="AB71" s="9">
        <f t="shared" si="13"/>
        <v>-80855</v>
      </c>
      <c r="AC71" s="9">
        <f t="shared" si="11"/>
        <v>633594</v>
      </c>
      <c r="AD71" s="23"/>
      <c r="AE71" s="9"/>
    </row>
    <row r="72" spans="1:31" x14ac:dyDescent="0.3">
      <c r="A72">
        <v>2032</v>
      </c>
      <c r="B72" s="9">
        <f t="shared" si="12"/>
        <v>331348</v>
      </c>
      <c r="C72" s="9"/>
      <c r="D72" s="9"/>
      <c r="E72" s="9">
        <f t="shared" si="14"/>
        <v>-42262</v>
      </c>
      <c r="F72" s="9">
        <f t="shared" si="9"/>
        <v>289086</v>
      </c>
      <c r="G72" s="9"/>
      <c r="H72" s="15">
        <v>48579</v>
      </c>
      <c r="I72" s="15">
        <v>48214</v>
      </c>
      <c r="J72" s="8">
        <f t="shared" si="7"/>
        <v>365</v>
      </c>
      <c r="L72">
        <v>2032</v>
      </c>
      <c r="M72" s="9">
        <f t="shared" si="16"/>
        <v>302246</v>
      </c>
      <c r="N72" s="9"/>
      <c r="O72" s="9"/>
      <c r="P72" s="9">
        <f t="shared" si="17"/>
        <v>-38593</v>
      </c>
      <c r="Q72" s="9">
        <f t="shared" si="10"/>
        <v>263653</v>
      </c>
      <c r="R72" s="9"/>
      <c r="S72" s="15">
        <v>48579</v>
      </c>
      <c r="T72" s="15">
        <v>48214</v>
      </c>
      <c r="U72" s="8">
        <f t="shared" si="15"/>
        <v>365</v>
      </c>
      <c r="X72">
        <v>2032</v>
      </c>
      <c r="Y72" s="9">
        <f t="shared" si="13"/>
        <v>633594</v>
      </c>
      <c r="Z72" s="9">
        <f t="shared" si="13"/>
        <v>0</v>
      </c>
      <c r="AA72" s="9">
        <f t="shared" si="13"/>
        <v>0</v>
      </c>
      <c r="AB72" s="9">
        <f t="shared" si="13"/>
        <v>-80855</v>
      </c>
      <c r="AC72" s="9">
        <f t="shared" si="11"/>
        <v>552739</v>
      </c>
      <c r="AD72" s="23"/>
      <c r="AE72" s="9"/>
    </row>
    <row r="73" spans="1:31" x14ac:dyDescent="0.3">
      <c r="A73">
        <v>2033</v>
      </c>
      <c r="B73" s="9">
        <f t="shared" si="12"/>
        <v>289086</v>
      </c>
      <c r="C73" s="9"/>
      <c r="D73" s="9"/>
      <c r="E73" s="9">
        <f t="shared" si="14"/>
        <v>-42262</v>
      </c>
      <c r="F73" s="9">
        <f t="shared" si="9"/>
        <v>246824</v>
      </c>
      <c r="G73" s="9"/>
      <c r="H73" s="15">
        <v>48944</v>
      </c>
      <c r="I73" s="15">
        <v>48580</v>
      </c>
      <c r="J73" s="8">
        <f t="shared" si="7"/>
        <v>365</v>
      </c>
      <c r="L73">
        <v>2033</v>
      </c>
      <c r="M73" s="9">
        <f t="shared" si="16"/>
        <v>263653</v>
      </c>
      <c r="N73" s="9"/>
      <c r="O73" s="9"/>
      <c r="P73" s="9">
        <f t="shared" si="17"/>
        <v>-38593</v>
      </c>
      <c r="Q73" s="9">
        <f t="shared" si="10"/>
        <v>225060</v>
      </c>
      <c r="R73" s="9"/>
      <c r="S73" s="15">
        <v>48944</v>
      </c>
      <c r="T73" s="15">
        <v>48580</v>
      </c>
      <c r="U73" s="8">
        <f t="shared" si="15"/>
        <v>365</v>
      </c>
      <c r="X73">
        <v>2033</v>
      </c>
      <c r="Y73" s="9">
        <f t="shared" si="13"/>
        <v>552739</v>
      </c>
      <c r="Z73" s="9">
        <f t="shared" si="13"/>
        <v>0</v>
      </c>
      <c r="AA73" s="9">
        <f t="shared" si="13"/>
        <v>0</v>
      </c>
      <c r="AB73" s="9">
        <f t="shared" si="13"/>
        <v>-80855</v>
      </c>
      <c r="AC73" s="9">
        <f t="shared" si="11"/>
        <v>471884</v>
      </c>
      <c r="AD73" s="23"/>
      <c r="AE73" s="9"/>
    </row>
    <row r="74" spans="1:31" x14ac:dyDescent="0.3">
      <c r="A74">
        <v>2034</v>
      </c>
      <c r="B74" s="9">
        <f t="shared" si="12"/>
        <v>246824</v>
      </c>
      <c r="C74" s="9"/>
      <c r="D74" s="9"/>
      <c r="E74" s="9">
        <f t="shared" si="14"/>
        <v>-42262</v>
      </c>
      <c r="F74" s="9">
        <f t="shared" si="9"/>
        <v>204562</v>
      </c>
      <c r="G74" s="9"/>
      <c r="H74" s="15">
        <v>49309</v>
      </c>
      <c r="I74" s="15">
        <v>48945</v>
      </c>
      <c r="J74" s="8">
        <f t="shared" si="7"/>
        <v>365</v>
      </c>
      <c r="L74">
        <v>2034</v>
      </c>
      <c r="M74" s="9">
        <f t="shared" si="16"/>
        <v>225060</v>
      </c>
      <c r="N74" s="9"/>
      <c r="O74" s="9"/>
      <c r="P74" s="9">
        <f t="shared" si="17"/>
        <v>-38593</v>
      </c>
      <c r="Q74" s="9">
        <f t="shared" si="10"/>
        <v>186467</v>
      </c>
      <c r="R74" s="9"/>
      <c r="S74" s="15">
        <v>49309</v>
      </c>
      <c r="T74" s="15">
        <v>48945</v>
      </c>
      <c r="U74" s="8">
        <f t="shared" si="15"/>
        <v>365</v>
      </c>
      <c r="X74">
        <v>2034</v>
      </c>
      <c r="Y74" s="9">
        <f t="shared" si="13"/>
        <v>471884</v>
      </c>
      <c r="Z74" s="9">
        <f t="shared" si="13"/>
        <v>0</v>
      </c>
      <c r="AA74" s="9">
        <f t="shared" si="13"/>
        <v>0</v>
      </c>
      <c r="AB74" s="9">
        <f t="shared" si="13"/>
        <v>-80855</v>
      </c>
      <c r="AC74" s="9">
        <f t="shared" si="11"/>
        <v>391029</v>
      </c>
      <c r="AD74" s="23"/>
      <c r="AE74" s="9"/>
    </row>
    <row r="75" spans="1:31" x14ac:dyDescent="0.3">
      <c r="A75">
        <v>2035</v>
      </c>
      <c r="B75" s="9">
        <f t="shared" si="12"/>
        <v>204562</v>
      </c>
      <c r="C75" s="9"/>
      <c r="D75" s="9"/>
      <c r="E75" s="9">
        <f t="shared" si="14"/>
        <v>-42262</v>
      </c>
      <c r="F75" s="9">
        <f t="shared" si="9"/>
        <v>162300</v>
      </c>
      <c r="G75" s="9"/>
      <c r="H75" s="15">
        <v>49674</v>
      </c>
      <c r="I75" s="15">
        <v>49310</v>
      </c>
      <c r="J75" s="8">
        <f t="shared" si="7"/>
        <v>365</v>
      </c>
      <c r="L75">
        <v>2035</v>
      </c>
      <c r="M75" s="9">
        <f t="shared" si="16"/>
        <v>186467</v>
      </c>
      <c r="N75" s="9"/>
      <c r="O75" s="9"/>
      <c r="P75" s="9">
        <f t="shared" si="17"/>
        <v>-38593</v>
      </c>
      <c r="Q75" s="9">
        <f t="shared" si="10"/>
        <v>147874</v>
      </c>
      <c r="R75" s="9"/>
      <c r="S75" s="15">
        <v>49674</v>
      </c>
      <c r="T75" s="15">
        <v>49310</v>
      </c>
      <c r="U75" s="8">
        <f t="shared" si="15"/>
        <v>365</v>
      </c>
      <c r="X75">
        <v>2035</v>
      </c>
      <c r="Y75" s="9">
        <f t="shared" si="13"/>
        <v>391029</v>
      </c>
      <c r="Z75" s="9">
        <f t="shared" si="13"/>
        <v>0</v>
      </c>
      <c r="AA75" s="9">
        <f t="shared" si="13"/>
        <v>0</v>
      </c>
      <c r="AB75" s="9">
        <f t="shared" si="13"/>
        <v>-80855</v>
      </c>
      <c r="AC75" s="9">
        <f t="shared" si="11"/>
        <v>310174</v>
      </c>
      <c r="AD75" s="23"/>
      <c r="AE75" s="9"/>
    </row>
    <row r="76" spans="1:31" x14ac:dyDescent="0.3">
      <c r="A76">
        <v>2036</v>
      </c>
      <c r="B76" s="9">
        <f t="shared" si="12"/>
        <v>162300</v>
      </c>
      <c r="C76" s="9"/>
      <c r="D76" s="9"/>
      <c r="E76" s="9">
        <f t="shared" si="14"/>
        <v>-42262</v>
      </c>
      <c r="F76" s="9">
        <f t="shared" si="9"/>
        <v>120038</v>
      </c>
      <c r="G76" s="9"/>
      <c r="H76" s="15">
        <v>50040</v>
      </c>
      <c r="I76" s="15">
        <v>49675</v>
      </c>
      <c r="J76" s="8">
        <f t="shared" si="7"/>
        <v>365</v>
      </c>
      <c r="L76">
        <v>2036</v>
      </c>
      <c r="M76" s="9">
        <f t="shared" si="16"/>
        <v>147874</v>
      </c>
      <c r="N76" s="9"/>
      <c r="O76" s="9"/>
      <c r="P76" s="9">
        <f t="shared" si="17"/>
        <v>-38593</v>
      </c>
      <c r="Q76" s="9">
        <f t="shared" si="10"/>
        <v>109281</v>
      </c>
      <c r="R76" s="9"/>
      <c r="S76" s="15">
        <v>50040</v>
      </c>
      <c r="T76" s="15">
        <v>49675</v>
      </c>
      <c r="U76" s="8">
        <f t="shared" si="15"/>
        <v>365</v>
      </c>
      <c r="X76">
        <v>2036</v>
      </c>
      <c r="Y76" s="9">
        <f t="shared" si="13"/>
        <v>310174</v>
      </c>
      <c r="Z76" s="9">
        <f t="shared" si="13"/>
        <v>0</v>
      </c>
      <c r="AA76" s="9">
        <f t="shared" si="13"/>
        <v>0</v>
      </c>
      <c r="AB76" s="9">
        <f t="shared" si="13"/>
        <v>-80855</v>
      </c>
      <c r="AC76" s="9">
        <f t="shared" si="11"/>
        <v>229319</v>
      </c>
      <c r="AD76" s="23"/>
      <c r="AE76" s="9"/>
    </row>
    <row r="77" spans="1:31" x14ac:dyDescent="0.3">
      <c r="A77">
        <v>2037</v>
      </c>
      <c r="B77" s="9">
        <f t="shared" si="12"/>
        <v>120038</v>
      </c>
      <c r="C77" s="9"/>
      <c r="D77" s="9"/>
      <c r="E77" s="9">
        <f t="shared" si="14"/>
        <v>-42262</v>
      </c>
      <c r="F77" s="9">
        <f t="shared" si="9"/>
        <v>77776</v>
      </c>
      <c r="G77" s="9"/>
      <c r="H77" s="15">
        <v>50405</v>
      </c>
      <c r="I77" s="15">
        <v>50041</v>
      </c>
      <c r="J77" s="8">
        <f t="shared" si="7"/>
        <v>365</v>
      </c>
      <c r="L77">
        <v>2037</v>
      </c>
      <c r="M77" s="9">
        <f t="shared" si="16"/>
        <v>109281</v>
      </c>
      <c r="N77" s="9"/>
      <c r="O77" s="9"/>
      <c r="P77" s="9">
        <f t="shared" si="17"/>
        <v>-38593</v>
      </c>
      <c r="Q77" s="9">
        <f t="shared" si="10"/>
        <v>70688</v>
      </c>
      <c r="R77" s="9"/>
      <c r="S77" s="15">
        <v>50405</v>
      </c>
      <c r="T77" s="15">
        <v>50041</v>
      </c>
      <c r="U77" s="8">
        <f t="shared" si="15"/>
        <v>365</v>
      </c>
      <c r="X77">
        <v>2037</v>
      </c>
      <c r="Y77" s="9">
        <f t="shared" si="13"/>
        <v>229319</v>
      </c>
      <c r="Z77" s="9">
        <f t="shared" si="13"/>
        <v>0</v>
      </c>
      <c r="AA77" s="9">
        <f t="shared" si="13"/>
        <v>0</v>
      </c>
      <c r="AB77" s="9">
        <f t="shared" si="13"/>
        <v>-80855</v>
      </c>
      <c r="AC77" s="9">
        <f t="shared" si="11"/>
        <v>148464</v>
      </c>
      <c r="AD77" s="23"/>
      <c r="AE77" s="9"/>
    </row>
    <row r="78" spans="1:31" x14ac:dyDescent="0.3">
      <c r="A78">
        <v>2038</v>
      </c>
      <c r="B78" s="9">
        <f t="shared" si="12"/>
        <v>77776</v>
      </c>
      <c r="C78" s="9"/>
      <c r="D78" s="9"/>
      <c r="E78" s="9">
        <f t="shared" si="14"/>
        <v>-42262</v>
      </c>
      <c r="F78" s="9">
        <f t="shared" si="9"/>
        <v>35514</v>
      </c>
      <c r="G78" s="9"/>
      <c r="H78" s="15">
        <v>50770</v>
      </c>
      <c r="I78" s="15">
        <v>50406</v>
      </c>
      <c r="J78" s="8">
        <f t="shared" si="7"/>
        <v>365</v>
      </c>
      <c r="L78">
        <v>2038</v>
      </c>
      <c r="M78" s="9">
        <f t="shared" si="16"/>
        <v>70688</v>
      </c>
      <c r="N78" s="9"/>
      <c r="O78" s="9"/>
      <c r="P78" s="9">
        <f t="shared" si="17"/>
        <v>-38593</v>
      </c>
      <c r="Q78" s="9">
        <f t="shared" si="10"/>
        <v>32095</v>
      </c>
      <c r="R78" s="9"/>
      <c r="S78" s="15">
        <v>50770</v>
      </c>
      <c r="T78" s="15">
        <v>50406</v>
      </c>
      <c r="U78" s="8">
        <f t="shared" si="15"/>
        <v>365</v>
      </c>
      <c r="X78">
        <v>2038</v>
      </c>
      <c r="Y78" s="9">
        <f t="shared" si="13"/>
        <v>148464</v>
      </c>
      <c r="Z78" s="9">
        <f t="shared" si="13"/>
        <v>0</v>
      </c>
      <c r="AA78" s="9">
        <f t="shared" si="13"/>
        <v>0</v>
      </c>
      <c r="AB78" s="9">
        <f t="shared" si="13"/>
        <v>-80855</v>
      </c>
      <c r="AC78" s="9">
        <f t="shared" si="11"/>
        <v>67609</v>
      </c>
      <c r="AD78" s="23"/>
      <c r="AE78" s="9"/>
    </row>
    <row r="79" spans="1:31" x14ac:dyDescent="0.3">
      <c r="A79">
        <v>2039</v>
      </c>
      <c r="B79" s="9">
        <f t="shared" si="12"/>
        <v>35514</v>
      </c>
      <c r="C79" s="9"/>
      <c r="D79" s="9"/>
      <c r="E79" s="9">
        <f>-B79</f>
        <v>-35514</v>
      </c>
      <c r="F79" s="9">
        <f t="shared" si="9"/>
        <v>0</v>
      </c>
      <c r="G79" s="9"/>
      <c r="H79" s="15">
        <v>51104</v>
      </c>
      <c r="I79" s="15">
        <v>50771</v>
      </c>
      <c r="J79" s="8">
        <f t="shared" si="7"/>
        <v>334</v>
      </c>
      <c r="L79">
        <v>2039</v>
      </c>
      <c r="M79" s="9">
        <f t="shared" si="16"/>
        <v>32095</v>
      </c>
      <c r="N79" s="9"/>
      <c r="O79" s="9"/>
      <c r="P79" s="9">
        <f>-MIN(M79,ROUND($N$62*U79/$U$81,0))</f>
        <v>-32095</v>
      </c>
      <c r="Q79" s="9">
        <f t="shared" si="10"/>
        <v>0</v>
      </c>
      <c r="R79" s="9"/>
      <c r="S79" s="15">
        <v>51104</v>
      </c>
      <c r="T79" s="15">
        <v>50771</v>
      </c>
      <c r="U79" s="8">
        <f t="shared" si="15"/>
        <v>334</v>
      </c>
      <c r="X79">
        <v>2039</v>
      </c>
      <c r="Y79" s="9">
        <f t="shared" si="13"/>
        <v>67609</v>
      </c>
      <c r="Z79" s="9">
        <f t="shared" si="13"/>
        <v>0</v>
      </c>
      <c r="AA79" s="9">
        <f t="shared" si="13"/>
        <v>0</v>
      </c>
      <c r="AB79" s="9">
        <f t="shared" si="13"/>
        <v>-67609</v>
      </c>
      <c r="AC79" s="9">
        <f t="shared" si="11"/>
        <v>0</v>
      </c>
      <c r="AD79" s="24"/>
      <c r="AE79" s="9"/>
    </row>
    <row r="80" spans="1:31" x14ac:dyDescent="0.3">
      <c r="B80" s="9"/>
      <c r="C80" s="9"/>
      <c r="D80" s="9"/>
      <c r="E80" s="9"/>
      <c r="F80" s="9"/>
      <c r="G80" s="9"/>
      <c r="H80" s="15"/>
      <c r="I80" s="15"/>
      <c r="J80" s="8"/>
      <c r="Y80" s="9"/>
      <c r="Z80" s="9"/>
      <c r="AA80" s="9"/>
      <c r="AB80" s="9"/>
      <c r="AC80" s="9"/>
    </row>
    <row r="81" spans="1:28" ht="15" thickBot="1" x14ac:dyDescent="0.35">
      <c r="C81" s="17">
        <f>SUM(C54:C80)</f>
        <v>1018000</v>
      </c>
      <c r="D81" s="17">
        <f>SUM(D54:D80)</f>
        <v>0</v>
      </c>
      <c r="E81" s="17">
        <f>SUM(E54:E80)</f>
        <v>-1018000</v>
      </c>
      <c r="J81" s="17">
        <f>SUM(J54:J80)</f>
        <v>8821</v>
      </c>
      <c r="U81" s="17">
        <f>SUM(U54:U80)</f>
        <v>6205</v>
      </c>
      <c r="Z81" s="17">
        <f>SUM(Z54:Z80)</f>
        <v>1672500</v>
      </c>
      <c r="AA81" s="17">
        <f>SUM(AA54:AA80)</f>
        <v>0</v>
      </c>
      <c r="AB81" s="17">
        <f>SUM(AB54:AB80)</f>
        <v>-1672500</v>
      </c>
    </row>
    <row r="82" spans="1:28" ht="15" thickTop="1" x14ac:dyDescent="0.3"/>
    <row r="84" spans="1:28" x14ac:dyDescent="0.3">
      <c r="A84" s="1" t="s">
        <v>62</v>
      </c>
    </row>
    <row r="85" spans="1:28" x14ac:dyDescent="0.3">
      <c r="A85" s="1"/>
    </row>
    <row r="86" spans="1:28" x14ac:dyDescent="0.3">
      <c r="A86" s="1"/>
      <c r="B86" t="s">
        <v>45</v>
      </c>
      <c r="C86" s="15">
        <v>42751</v>
      </c>
      <c r="E86">
        <v>8349</v>
      </c>
      <c r="F86" t="s">
        <v>46</v>
      </c>
    </row>
    <row r="87" spans="1:28" x14ac:dyDescent="0.3">
      <c r="A87" s="1"/>
      <c r="B87" t="s">
        <v>47</v>
      </c>
      <c r="C87" s="15">
        <v>51104</v>
      </c>
      <c r="E87">
        <v>365</v>
      </c>
      <c r="F87" t="s">
        <v>48</v>
      </c>
    </row>
    <row r="88" spans="1:28" x14ac:dyDescent="0.3">
      <c r="A88" s="1"/>
      <c r="C88" s="15"/>
      <c r="E88">
        <f>+ROUND(E86/E87,3)</f>
        <v>22.873999999999999</v>
      </c>
      <c r="F88" t="s">
        <v>49</v>
      </c>
    </row>
    <row r="89" spans="1:28" x14ac:dyDescent="0.3">
      <c r="A89" s="1"/>
    </row>
    <row r="90" spans="1:28" x14ac:dyDescent="0.3">
      <c r="B90" s="1"/>
      <c r="E90" s="8"/>
    </row>
    <row r="91" spans="1:28" ht="15" thickBot="1" x14ac:dyDescent="0.35">
      <c r="B91" s="3" t="s">
        <v>50</v>
      </c>
      <c r="C91" s="3" t="s">
        <v>51</v>
      </c>
      <c r="D91" s="3" t="s">
        <v>52</v>
      </c>
      <c r="E91" s="3" t="s">
        <v>53</v>
      </c>
      <c r="F91" s="3" t="s">
        <v>54</v>
      </c>
      <c r="G91" s="5"/>
      <c r="H91" s="3" t="s">
        <v>47</v>
      </c>
      <c r="I91" s="3" t="s">
        <v>45</v>
      </c>
      <c r="J91" s="19"/>
    </row>
    <row r="92" spans="1:28" x14ac:dyDescent="0.3">
      <c r="A92" s="16">
        <v>42736</v>
      </c>
      <c r="B92" s="9"/>
      <c r="C92" s="9">
        <v>7100800</v>
      </c>
      <c r="D92" s="9"/>
      <c r="E92" s="9">
        <v>-12374</v>
      </c>
      <c r="F92" s="9">
        <f t="shared" ref="F92:F115" si="18">SUM(B92:E92)</f>
        <v>7088426</v>
      </c>
      <c r="G92" s="9"/>
      <c r="H92" s="15">
        <v>42765</v>
      </c>
      <c r="I92" s="15">
        <f>+C86</f>
        <v>42751</v>
      </c>
      <c r="J92" s="8">
        <f t="shared" ref="J92:J115" si="19">+MIN(H92-I92+1,365)</f>
        <v>15</v>
      </c>
    </row>
    <row r="93" spans="1:28" x14ac:dyDescent="0.3">
      <c r="A93" s="20" t="s">
        <v>55</v>
      </c>
      <c r="B93" s="9">
        <f t="shared" ref="B93:B115" si="20">+F92</f>
        <v>7088426</v>
      </c>
      <c r="C93" s="9"/>
      <c r="D93" s="9"/>
      <c r="E93" s="9">
        <f>-$C$92/$E$88*J93/365</f>
        <v>-284916.17569029145</v>
      </c>
      <c r="F93" s="9">
        <f t="shared" si="18"/>
        <v>6803509.8243097086</v>
      </c>
      <c r="G93" s="9"/>
      <c r="H93" s="15">
        <v>43100</v>
      </c>
      <c r="I93" s="15">
        <v>42766</v>
      </c>
      <c r="J93" s="8">
        <f t="shared" si="19"/>
        <v>335</v>
      </c>
    </row>
    <row r="94" spans="1:28" x14ac:dyDescent="0.3">
      <c r="A94">
        <v>2018</v>
      </c>
      <c r="B94" s="9">
        <f t="shared" si="20"/>
        <v>6803509.8243097086</v>
      </c>
      <c r="C94" s="9"/>
      <c r="D94" s="9"/>
      <c r="E94" s="9">
        <f>-$C$92/$E$88*J94/365</f>
        <v>-310431.05709539214</v>
      </c>
      <c r="F94" s="9">
        <f t="shared" si="18"/>
        <v>6493078.7672143169</v>
      </c>
      <c r="G94" s="9"/>
      <c r="H94" s="15">
        <v>43465</v>
      </c>
      <c r="I94" s="15">
        <v>43101</v>
      </c>
      <c r="J94" s="8">
        <f t="shared" si="19"/>
        <v>365</v>
      </c>
    </row>
    <row r="95" spans="1:28" x14ac:dyDescent="0.3">
      <c r="A95">
        <v>2019</v>
      </c>
      <c r="B95" s="9">
        <f t="shared" si="20"/>
        <v>6493078.7672143169</v>
      </c>
      <c r="C95" s="9"/>
      <c r="D95" s="9"/>
      <c r="E95" s="9">
        <f t="shared" ref="E95:E114" si="21">-$C$92/$E$88*J95/365</f>
        <v>-310431.05709539214</v>
      </c>
      <c r="F95" s="9">
        <f t="shared" si="18"/>
        <v>6182647.7101189252</v>
      </c>
      <c r="G95" s="9"/>
      <c r="H95" s="15">
        <v>43830</v>
      </c>
      <c r="I95" s="15">
        <v>43466</v>
      </c>
      <c r="J95" s="8">
        <f t="shared" si="19"/>
        <v>365</v>
      </c>
    </row>
    <row r="96" spans="1:28" x14ac:dyDescent="0.3">
      <c r="A96">
        <v>2020</v>
      </c>
      <c r="B96" s="9">
        <f t="shared" si="20"/>
        <v>6182647.7101189252</v>
      </c>
      <c r="C96" s="9"/>
      <c r="D96" s="9"/>
      <c r="E96" s="9">
        <f t="shared" si="21"/>
        <v>-310431.05709539214</v>
      </c>
      <c r="F96" s="9">
        <f t="shared" si="18"/>
        <v>5872216.6530235335</v>
      </c>
      <c r="G96" s="9"/>
      <c r="H96" s="15">
        <v>44196</v>
      </c>
      <c r="I96" s="15">
        <v>43831</v>
      </c>
      <c r="J96" s="8">
        <f t="shared" si="19"/>
        <v>365</v>
      </c>
    </row>
    <row r="97" spans="1:10" x14ac:dyDescent="0.3">
      <c r="A97">
        <v>2021</v>
      </c>
      <c r="B97" s="9">
        <f t="shared" si="20"/>
        <v>5872216.6530235335</v>
      </c>
      <c r="C97" s="9"/>
      <c r="D97" s="9"/>
      <c r="E97" s="9">
        <f t="shared" si="21"/>
        <v>-310431.05709539214</v>
      </c>
      <c r="F97" s="9">
        <f t="shared" si="18"/>
        <v>5561785.5959281418</v>
      </c>
      <c r="G97" s="9"/>
      <c r="H97" s="15">
        <v>44561</v>
      </c>
      <c r="I97" s="15">
        <v>44197</v>
      </c>
      <c r="J97" s="8">
        <f t="shared" si="19"/>
        <v>365</v>
      </c>
    </row>
    <row r="98" spans="1:10" x14ac:dyDescent="0.3">
      <c r="A98">
        <v>2022</v>
      </c>
      <c r="B98" s="9">
        <f t="shared" si="20"/>
        <v>5561785.5959281418</v>
      </c>
      <c r="C98" s="9"/>
      <c r="D98" s="9"/>
      <c r="E98" s="9">
        <f t="shared" si="21"/>
        <v>-310431.05709539214</v>
      </c>
      <c r="F98" s="9">
        <f t="shared" si="18"/>
        <v>5251354.5388327502</v>
      </c>
      <c r="G98" s="9"/>
      <c r="H98" s="15">
        <v>44926</v>
      </c>
      <c r="I98" s="15">
        <v>44562</v>
      </c>
      <c r="J98" s="8">
        <f t="shared" si="19"/>
        <v>365</v>
      </c>
    </row>
    <row r="99" spans="1:10" x14ac:dyDescent="0.3">
      <c r="A99">
        <v>2023</v>
      </c>
      <c r="B99" s="9">
        <f t="shared" si="20"/>
        <v>5251354.5388327502</v>
      </c>
      <c r="C99" s="9"/>
      <c r="D99" s="9"/>
      <c r="E99" s="9">
        <f t="shared" si="21"/>
        <v>-310431.05709539214</v>
      </c>
      <c r="F99" s="9">
        <f t="shared" si="18"/>
        <v>4940923.4817373585</v>
      </c>
      <c r="G99" s="9"/>
      <c r="H99" s="15">
        <v>45291</v>
      </c>
      <c r="I99" s="15">
        <v>44927</v>
      </c>
      <c r="J99" s="8">
        <f t="shared" si="19"/>
        <v>365</v>
      </c>
    </row>
    <row r="100" spans="1:10" x14ac:dyDescent="0.3">
      <c r="A100">
        <v>2024</v>
      </c>
      <c r="B100" s="9">
        <f t="shared" si="20"/>
        <v>4940923.4817373585</v>
      </c>
      <c r="C100" s="9"/>
      <c r="D100" s="9"/>
      <c r="E100" s="9">
        <f t="shared" si="21"/>
        <v>-310431.05709539214</v>
      </c>
      <c r="F100" s="9">
        <f t="shared" si="18"/>
        <v>4630492.4246419668</v>
      </c>
      <c r="G100" s="9"/>
      <c r="H100" s="15">
        <v>45657</v>
      </c>
      <c r="I100" s="15">
        <v>45292</v>
      </c>
      <c r="J100" s="8">
        <f t="shared" si="19"/>
        <v>365</v>
      </c>
    </row>
    <row r="101" spans="1:10" x14ac:dyDescent="0.3">
      <c r="A101">
        <v>2025</v>
      </c>
      <c r="B101" s="9">
        <f t="shared" si="20"/>
        <v>4630492.4246419668</v>
      </c>
      <c r="C101" s="9"/>
      <c r="D101" s="9"/>
      <c r="E101" s="9">
        <f t="shared" si="21"/>
        <v>-310431.05709539214</v>
      </c>
      <c r="F101" s="9">
        <f t="shared" si="18"/>
        <v>4320061.3675465751</v>
      </c>
      <c r="G101" s="9"/>
      <c r="H101" s="15">
        <v>46022</v>
      </c>
      <c r="I101" s="15">
        <v>45658</v>
      </c>
      <c r="J101" s="8">
        <f t="shared" si="19"/>
        <v>365</v>
      </c>
    </row>
    <row r="102" spans="1:10" x14ac:dyDescent="0.3">
      <c r="A102">
        <v>2026</v>
      </c>
      <c r="B102" s="9">
        <f t="shared" si="20"/>
        <v>4320061.3675465751</v>
      </c>
      <c r="C102" s="9"/>
      <c r="D102" s="9"/>
      <c r="E102" s="9">
        <f t="shared" si="21"/>
        <v>-310431.05709539214</v>
      </c>
      <c r="F102" s="9">
        <f t="shared" si="18"/>
        <v>4009630.310451183</v>
      </c>
      <c r="G102" s="9"/>
      <c r="H102" s="15">
        <v>46387</v>
      </c>
      <c r="I102" s="15">
        <v>46023</v>
      </c>
      <c r="J102" s="8">
        <f t="shared" si="19"/>
        <v>365</v>
      </c>
    </row>
    <row r="103" spans="1:10" x14ac:dyDescent="0.3">
      <c r="A103">
        <v>2027</v>
      </c>
      <c r="B103" s="9">
        <f t="shared" si="20"/>
        <v>4009630.310451183</v>
      </c>
      <c r="C103" s="9"/>
      <c r="D103" s="9"/>
      <c r="E103" s="9">
        <f t="shared" si="21"/>
        <v>-310431.05709539214</v>
      </c>
      <c r="F103" s="9">
        <f t="shared" si="18"/>
        <v>3699199.2533557909</v>
      </c>
      <c r="G103" s="9"/>
      <c r="H103" s="15">
        <v>46752</v>
      </c>
      <c r="I103" s="15">
        <v>46388</v>
      </c>
      <c r="J103" s="8">
        <f t="shared" si="19"/>
        <v>365</v>
      </c>
    </row>
    <row r="104" spans="1:10" x14ac:dyDescent="0.3">
      <c r="A104">
        <v>2028</v>
      </c>
      <c r="B104" s="9">
        <f t="shared" si="20"/>
        <v>3699199.2533557909</v>
      </c>
      <c r="C104" s="9"/>
      <c r="D104" s="9"/>
      <c r="E104" s="9">
        <f t="shared" si="21"/>
        <v>-310431.05709539214</v>
      </c>
      <c r="F104" s="9">
        <f t="shared" si="18"/>
        <v>3388768.1962603987</v>
      </c>
      <c r="G104" s="9"/>
      <c r="H104" s="15">
        <v>47118</v>
      </c>
      <c r="I104" s="15">
        <v>46753</v>
      </c>
      <c r="J104" s="8">
        <f t="shared" si="19"/>
        <v>365</v>
      </c>
    </row>
    <row r="105" spans="1:10" x14ac:dyDescent="0.3">
      <c r="A105">
        <v>2029</v>
      </c>
      <c r="B105" s="9">
        <f t="shared" si="20"/>
        <v>3388768.1962603987</v>
      </c>
      <c r="C105" s="9"/>
      <c r="D105" s="9"/>
      <c r="E105" s="9">
        <f t="shared" si="21"/>
        <v>-310431.05709539214</v>
      </c>
      <c r="F105" s="9">
        <f t="shared" si="18"/>
        <v>3078337.1391650066</v>
      </c>
      <c r="G105" s="9"/>
      <c r="H105" s="15">
        <v>47483</v>
      </c>
      <c r="I105" s="15">
        <v>47119</v>
      </c>
      <c r="J105" s="8">
        <f t="shared" si="19"/>
        <v>365</v>
      </c>
    </row>
    <row r="106" spans="1:10" x14ac:dyDescent="0.3">
      <c r="A106">
        <v>2030</v>
      </c>
      <c r="B106" s="9">
        <f t="shared" si="20"/>
        <v>3078337.1391650066</v>
      </c>
      <c r="C106" s="9"/>
      <c r="D106" s="9"/>
      <c r="E106" s="9">
        <f t="shared" si="21"/>
        <v>-310431.05709539214</v>
      </c>
      <c r="F106" s="9">
        <f t="shared" si="18"/>
        <v>2767906.0820696144</v>
      </c>
      <c r="G106" s="9"/>
      <c r="H106" s="15">
        <v>47848</v>
      </c>
      <c r="I106" s="15">
        <v>47484</v>
      </c>
      <c r="J106" s="8">
        <f t="shared" si="19"/>
        <v>365</v>
      </c>
    </row>
    <row r="107" spans="1:10" x14ac:dyDescent="0.3">
      <c r="A107">
        <v>2031</v>
      </c>
      <c r="B107" s="9">
        <f t="shared" si="20"/>
        <v>2767906.0820696144</v>
      </c>
      <c r="C107" s="9"/>
      <c r="D107" s="9"/>
      <c r="E107" s="9">
        <f t="shared" si="21"/>
        <v>-310431.05709539214</v>
      </c>
      <c r="F107" s="9">
        <f t="shared" si="18"/>
        <v>2457475.0249742223</v>
      </c>
      <c r="G107" s="9"/>
      <c r="H107" s="15">
        <v>48213</v>
      </c>
      <c r="I107" s="15">
        <v>47849</v>
      </c>
      <c r="J107" s="8">
        <f t="shared" si="19"/>
        <v>365</v>
      </c>
    </row>
    <row r="108" spans="1:10" x14ac:dyDescent="0.3">
      <c r="A108">
        <v>2032</v>
      </c>
      <c r="B108" s="9">
        <f t="shared" si="20"/>
        <v>2457475.0249742223</v>
      </c>
      <c r="C108" s="9"/>
      <c r="D108" s="9"/>
      <c r="E108" s="9">
        <f t="shared" si="21"/>
        <v>-310431.05709539214</v>
      </c>
      <c r="F108" s="9">
        <f t="shared" si="18"/>
        <v>2147043.9678788302</v>
      </c>
      <c r="G108" s="9"/>
      <c r="H108" s="15">
        <v>48579</v>
      </c>
      <c r="I108" s="15">
        <v>48214</v>
      </c>
      <c r="J108" s="8">
        <f t="shared" si="19"/>
        <v>365</v>
      </c>
    </row>
    <row r="109" spans="1:10" x14ac:dyDescent="0.3">
      <c r="A109">
        <v>2033</v>
      </c>
      <c r="B109" s="9">
        <f t="shared" si="20"/>
        <v>2147043.9678788302</v>
      </c>
      <c r="C109" s="9"/>
      <c r="D109" s="9"/>
      <c r="E109" s="9">
        <f t="shared" si="21"/>
        <v>-310431.05709539214</v>
      </c>
      <c r="F109" s="9">
        <f t="shared" si="18"/>
        <v>1836612.910783438</v>
      </c>
      <c r="G109" s="9"/>
      <c r="H109" s="15">
        <v>48944</v>
      </c>
      <c r="I109" s="15">
        <v>48580</v>
      </c>
      <c r="J109" s="8">
        <f t="shared" si="19"/>
        <v>365</v>
      </c>
    </row>
    <row r="110" spans="1:10" x14ac:dyDescent="0.3">
      <c r="A110">
        <v>2034</v>
      </c>
      <c r="B110" s="9">
        <f t="shared" si="20"/>
        <v>1836612.910783438</v>
      </c>
      <c r="C110" s="9"/>
      <c r="D110" s="9"/>
      <c r="E110" s="9">
        <f t="shared" si="21"/>
        <v>-310431.05709539214</v>
      </c>
      <c r="F110" s="9">
        <f t="shared" si="18"/>
        <v>1526181.8536880459</v>
      </c>
      <c r="G110" s="9"/>
      <c r="H110" s="15">
        <v>49309</v>
      </c>
      <c r="I110" s="15">
        <v>48945</v>
      </c>
      <c r="J110" s="8">
        <f t="shared" si="19"/>
        <v>365</v>
      </c>
    </row>
    <row r="111" spans="1:10" x14ac:dyDescent="0.3">
      <c r="A111">
        <v>2035</v>
      </c>
      <c r="B111" s="9">
        <f t="shared" si="20"/>
        <v>1526181.8536880459</v>
      </c>
      <c r="C111" s="9"/>
      <c r="D111" s="9"/>
      <c r="E111" s="9">
        <f t="shared" si="21"/>
        <v>-310431.05709539214</v>
      </c>
      <c r="F111" s="9">
        <f t="shared" si="18"/>
        <v>1215750.7965926537</v>
      </c>
      <c r="G111" s="9"/>
      <c r="H111" s="15">
        <v>49674</v>
      </c>
      <c r="I111" s="15">
        <v>49310</v>
      </c>
      <c r="J111" s="8">
        <f t="shared" si="19"/>
        <v>365</v>
      </c>
    </row>
    <row r="112" spans="1:10" x14ac:dyDescent="0.3">
      <c r="A112">
        <v>2036</v>
      </c>
      <c r="B112" s="9">
        <f t="shared" si="20"/>
        <v>1215750.7965926537</v>
      </c>
      <c r="C112" s="9"/>
      <c r="D112" s="9"/>
      <c r="E112" s="9">
        <f t="shared" si="21"/>
        <v>-310431.05709539214</v>
      </c>
      <c r="F112" s="9">
        <f t="shared" si="18"/>
        <v>905319.73949726159</v>
      </c>
      <c r="G112" s="9"/>
      <c r="H112" s="15">
        <v>50040</v>
      </c>
      <c r="I112" s="15">
        <v>49675</v>
      </c>
      <c r="J112" s="8">
        <f t="shared" si="19"/>
        <v>365</v>
      </c>
    </row>
    <row r="113" spans="1:10" x14ac:dyDescent="0.3">
      <c r="A113">
        <v>2037</v>
      </c>
      <c r="B113" s="9">
        <f t="shared" si="20"/>
        <v>905319.73949726159</v>
      </c>
      <c r="C113" s="9"/>
      <c r="D113" s="9"/>
      <c r="E113" s="9">
        <f t="shared" si="21"/>
        <v>-310431.05709539214</v>
      </c>
      <c r="F113" s="9">
        <f t="shared" si="18"/>
        <v>594888.68240186945</v>
      </c>
      <c r="G113" s="9"/>
      <c r="H113" s="15">
        <v>50405</v>
      </c>
      <c r="I113" s="15">
        <v>50041</v>
      </c>
      <c r="J113" s="8">
        <f t="shared" si="19"/>
        <v>365</v>
      </c>
    </row>
    <row r="114" spans="1:10" x14ac:dyDescent="0.3">
      <c r="A114">
        <v>2038</v>
      </c>
      <c r="B114" s="9">
        <f t="shared" si="20"/>
        <v>594888.68240186945</v>
      </c>
      <c r="C114" s="9"/>
      <c r="D114" s="9"/>
      <c r="E114" s="9">
        <f t="shared" si="21"/>
        <v>-310431.05709539214</v>
      </c>
      <c r="F114" s="9">
        <f t="shared" si="18"/>
        <v>284457.6253064773</v>
      </c>
      <c r="G114" s="9"/>
      <c r="H114" s="15">
        <v>50770</v>
      </c>
      <c r="I114" s="15">
        <v>50406</v>
      </c>
      <c r="J114" s="8">
        <f t="shared" si="19"/>
        <v>365</v>
      </c>
    </row>
    <row r="115" spans="1:10" x14ac:dyDescent="0.3">
      <c r="A115">
        <v>2039</v>
      </c>
      <c r="B115" s="9">
        <f t="shared" si="20"/>
        <v>284457.6253064773</v>
      </c>
      <c r="C115" s="9"/>
      <c r="D115" s="9"/>
      <c r="E115" s="9">
        <f>-B115</f>
        <v>-284457.6253064773</v>
      </c>
      <c r="F115" s="9">
        <f t="shared" si="18"/>
        <v>0</v>
      </c>
      <c r="G115" s="9"/>
      <c r="H115" s="15">
        <v>51104</v>
      </c>
      <c r="I115" s="15">
        <v>50771</v>
      </c>
      <c r="J115" s="8">
        <f t="shared" si="19"/>
        <v>334</v>
      </c>
    </row>
    <row r="116" spans="1:10" x14ac:dyDescent="0.3">
      <c r="B116" s="9"/>
      <c r="C116" s="9"/>
      <c r="D116" s="9"/>
      <c r="E116" s="9"/>
      <c r="F116" s="9"/>
      <c r="G116" s="9"/>
      <c r="H116" s="15"/>
      <c r="I116" s="15"/>
      <c r="J116" s="8"/>
    </row>
    <row r="117" spans="1:10" ht="15" thickBot="1" x14ac:dyDescent="0.35">
      <c r="C117" s="17">
        <f>SUM(C92:C116)</f>
        <v>7100800</v>
      </c>
      <c r="D117" s="17">
        <f>SUM(D92:D116)</f>
        <v>0</v>
      </c>
      <c r="E117" s="17">
        <f>SUM(E92:E116)</f>
        <v>-7100800</v>
      </c>
      <c r="J117" s="17">
        <f>SUM(J92:J116)</f>
        <v>8349</v>
      </c>
    </row>
    <row r="118" spans="1:10" ht="15" thickTop="1" x14ac:dyDescent="0.3"/>
  </sheetData>
  <pageMargins left="0.7" right="0.7" top="0.75" bottom="0.75" header="0.3" footer="0.3"/>
  <pageSetup scale="72" fitToHeight="0" orientation="portrait" verticalDpi="0" r:id="rId1"/>
  <headerFooter>
    <oddFooter>&amp;C&amp;A&amp;R&amp;P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F96D-959E-4DBF-A5AB-4997A59CC3F9}">
  <sheetPr>
    <pageSetUpPr fitToPage="1"/>
  </sheetPr>
  <dimension ref="A1:J33"/>
  <sheetViews>
    <sheetView workbookViewId="0"/>
  </sheetViews>
  <sheetFormatPr defaultColWidth="9.109375" defaultRowHeight="14.4" x14ac:dyDescent="0.3"/>
  <cols>
    <col min="1" max="1" width="13.6640625" customWidth="1"/>
    <col min="2" max="2" width="11.5546875" bestFit="1" customWidth="1"/>
    <col min="3" max="3" width="14.5546875" bestFit="1" customWidth="1"/>
    <col min="4" max="4" width="9.6640625" bestFit="1" customWidth="1"/>
    <col min="5" max="5" width="12.33203125" bestFit="1" customWidth="1"/>
    <col min="6" max="6" width="19.44140625" customWidth="1"/>
    <col min="7" max="7" width="16.88671875" bestFit="1" customWidth="1"/>
    <col min="8" max="8" width="10.6640625" bestFit="1" customWidth="1"/>
  </cols>
  <sheetData>
    <row r="1" spans="1:10" x14ac:dyDescent="0.3">
      <c r="A1" s="1" t="str">
        <f>+Summary!A1</f>
        <v>Alectra Utilities Corporation</v>
      </c>
    </row>
    <row r="2" spans="1:10" x14ac:dyDescent="0.3">
      <c r="A2" s="1" t="str">
        <f>+Summary!A2</f>
        <v>EB-2025-0252</v>
      </c>
    </row>
    <row r="3" spans="1:10" x14ac:dyDescent="0.3">
      <c r="A3" s="1" t="str">
        <f>+Summary!A3</f>
        <v>Interrogatory Responses</v>
      </c>
    </row>
    <row r="4" spans="1:10" x14ac:dyDescent="0.3">
      <c r="A4" s="1" t="str">
        <f>+Summary!A4</f>
        <v>6-Staff-210_Attach 1_Class 13 14 CCA</v>
      </c>
      <c r="H4" s="18"/>
    </row>
    <row r="5" spans="1:10" x14ac:dyDescent="0.3">
      <c r="A5" s="1" t="s">
        <v>43</v>
      </c>
      <c r="H5" s="18"/>
    </row>
    <row r="6" spans="1:10" x14ac:dyDescent="0.3">
      <c r="H6" s="18"/>
    </row>
    <row r="7" spans="1:10" x14ac:dyDescent="0.3">
      <c r="A7" s="1" t="s">
        <v>63</v>
      </c>
    </row>
    <row r="8" spans="1:10" x14ac:dyDescent="0.3">
      <c r="A8" s="1"/>
      <c r="B8" t="s">
        <v>45</v>
      </c>
      <c r="C8" s="15">
        <v>43831</v>
      </c>
      <c r="E8">
        <v>6205</v>
      </c>
      <c r="F8" t="s">
        <v>46</v>
      </c>
      <c r="H8" s="11"/>
    </row>
    <row r="9" spans="1:10" x14ac:dyDescent="0.3">
      <c r="A9" s="1"/>
      <c r="B9" t="s">
        <v>47</v>
      </c>
      <c r="C9" s="15">
        <v>50040</v>
      </c>
      <c r="E9">
        <v>365</v>
      </c>
      <c r="F9" t="s">
        <v>48</v>
      </c>
    </row>
    <row r="10" spans="1:10" x14ac:dyDescent="0.3">
      <c r="A10" s="1"/>
      <c r="C10" s="15"/>
      <c r="E10">
        <f>+ROUND(E8/E9,3)</f>
        <v>17</v>
      </c>
      <c r="F10" t="s">
        <v>49</v>
      </c>
    </row>
    <row r="11" spans="1:10" x14ac:dyDescent="0.3">
      <c r="B11" s="1"/>
      <c r="E11" s="8"/>
    </row>
    <row r="12" spans="1:10" ht="15" thickBot="1" x14ac:dyDescent="0.35"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5"/>
      <c r="H12" s="3" t="s">
        <v>47</v>
      </c>
      <c r="I12" s="3" t="s">
        <v>45</v>
      </c>
      <c r="J12" s="19"/>
    </row>
    <row r="13" spans="1:10" x14ac:dyDescent="0.3">
      <c r="A13">
        <v>2020</v>
      </c>
      <c r="B13" s="9"/>
      <c r="C13" s="9">
        <v>451100</v>
      </c>
      <c r="D13" s="9"/>
      <c r="E13" s="9">
        <f>+-$C$13/$E$10*J13/365</f>
        <v>-26535.294117647056</v>
      </c>
      <c r="F13" s="9">
        <f>SUM(B13:E13)</f>
        <v>424564.70588235295</v>
      </c>
      <c r="G13" s="9"/>
      <c r="H13" s="15">
        <v>44196</v>
      </c>
      <c r="I13" s="15">
        <f>+C8</f>
        <v>43831</v>
      </c>
      <c r="J13" s="8">
        <f>+MIN(H13-I13+1,365)</f>
        <v>365</v>
      </c>
    </row>
    <row r="14" spans="1:10" x14ac:dyDescent="0.3">
      <c r="A14">
        <v>2021</v>
      </c>
      <c r="B14" s="9">
        <f>+F13</f>
        <v>424564.70588235295</v>
      </c>
      <c r="C14" s="9"/>
      <c r="D14" s="9"/>
      <c r="E14" s="9">
        <f>+-$C$13/$E$10*J14/365</f>
        <v>-26535.294117647056</v>
      </c>
      <c r="F14" s="9">
        <f t="shared" ref="F14:F29" si="0">SUM(B14:E14)</f>
        <v>398029.4117647059</v>
      </c>
      <c r="G14" s="9"/>
      <c r="H14" s="15">
        <v>44561</v>
      </c>
      <c r="I14" s="15">
        <v>44197</v>
      </c>
      <c r="J14" s="8">
        <f t="shared" ref="J14:J29" si="1">+MIN(H14-I14+1,365)</f>
        <v>365</v>
      </c>
    </row>
    <row r="15" spans="1:10" x14ac:dyDescent="0.3">
      <c r="A15">
        <v>2022</v>
      </c>
      <c r="B15" s="9">
        <f t="shared" ref="B15:B29" si="2">+F14</f>
        <v>398029.4117647059</v>
      </c>
      <c r="C15" s="9"/>
      <c r="D15" s="9"/>
      <c r="E15" s="9">
        <f>+-$C$13/$E$10*J15/365</f>
        <v>-26535.294117647056</v>
      </c>
      <c r="F15" s="9">
        <f t="shared" si="0"/>
        <v>371494.11764705885</v>
      </c>
      <c r="G15" s="9"/>
      <c r="H15" s="15">
        <v>44926</v>
      </c>
      <c r="I15" s="15">
        <v>44562</v>
      </c>
      <c r="J15" s="8">
        <f t="shared" si="1"/>
        <v>365</v>
      </c>
    </row>
    <row r="16" spans="1:10" x14ac:dyDescent="0.3">
      <c r="A16">
        <v>2023</v>
      </c>
      <c r="B16" s="9">
        <f t="shared" si="2"/>
        <v>371494.11764705885</v>
      </c>
      <c r="C16" s="9"/>
      <c r="D16" s="9"/>
      <c r="E16" s="9">
        <f t="shared" ref="E16:E29" si="3">+-$C$13/$E$10*J16/365</f>
        <v>-26535.294117647056</v>
      </c>
      <c r="F16" s="9">
        <f t="shared" si="0"/>
        <v>344958.82352941181</v>
      </c>
      <c r="G16" s="9"/>
      <c r="H16" s="15">
        <v>45291</v>
      </c>
      <c r="I16" s="15">
        <v>44927</v>
      </c>
      <c r="J16" s="8">
        <f t="shared" si="1"/>
        <v>365</v>
      </c>
    </row>
    <row r="17" spans="1:10" x14ac:dyDescent="0.3">
      <c r="A17">
        <v>2024</v>
      </c>
      <c r="B17" s="9">
        <f t="shared" si="2"/>
        <v>344958.82352941181</v>
      </c>
      <c r="C17" s="9"/>
      <c r="D17" s="9"/>
      <c r="E17" s="9">
        <f t="shared" si="3"/>
        <v>-26535.294117647056</v>
      </c>
      <c r="F17" s="9">
        <f t="shared" si="0"/>
        <v>318423.52941176476</v>
      </c>
      <c r="G17" s="9"/>
      <c r="H17" s="15">
        <v>45657</v>
      </c>
      <c r="I17" s="15">
        <v>45292</v>
      </c>
      <c r="J17" s="8">
        <f t="shared" si="1"/>
        <v>365</v>
      </c>
    </row>
    <row r="18" spans="1:10" x14ac:dyDescent="0.3">
      <c r="A18">
        <v>2025</v>
      </c>
      <c r="B18" s="9">
        <f t="shared" si="2"/>
        <v>318423.52941176476</v>
      </c>
      <c r="C18" s="9"/>
      <c r="D18" s="9"/>
      <c r="E18" s="9">
        <f t="shared" si="3"/>
        <v>-26535.294117647056</v>
      </c>
      <c r="F18" s="9">
        <f t="shared" si="0"/>
        <v>291888.23529411771</v>
      </c>
      <c r="G18" s="9"/>
      <c r="H18" s="15">
        <v>46022</v>
      </c>
      <c r="I18" s="15">
        <v>45658</v>
      </c>
      <c r="J18" s="8">
        <f t="shared" si="1"/>
        <v>365</v>
      </c>
    </row>
    <row r="19" spans="1:10" x14ac:dyDescent="0.3">
      <c r="A19">
        <v>2026</v>
      </c>
      <c r="B19" s="9">
        <f t="shared" si="2"/>
        <v>291888.23529411771</v>
      </c>
      <c r="C19" s="9"/>
      <c r="D19" s="9"/>
      <c r="E19" s="9">
        <f t="shared" si="3"/>
        <v>-26535.294117647056</v>
      </c>
      <c r="F19" s="9">
        <f t="shared" si="0"/>
        <v>265352.94117647066</v>
      </c>
      <c r="G19" s="9"/>
      <c r="H19" s="15">
        <v>46387</v>
      </c>
      <c r="I19" s="15">
        <v>46023</v>
      </c>
      <c r="J19" s="8">
        <f t="shared" si="1"/>
        <v>365</v>
      </c>
    </row>
    <row r="20" spans="1:10" x14ac:dyDescent="0.3">
      <c r="A20">
        <v>2027</v>
      </c>
      <c r="B20" s="9">
        <f t="shared" si="2"/>
        <v>265352.94117647066</v>
      </c>
      <c r="C20" s="9"/>
      <c r="D20" s="9"/>
      <c r="E20" s="9">
        <f t="shared" si="3"/>
        <v>-26535.294117647056</v>
      </c>
      <c r="F20" s="9">
        <f t="shared" si="0"/>
        <v>238817.64705882361</v>
      </c>
      <c r="G20" s="9"/>
      <c r="H20" s="15">
        <v>46752</v>
      </c>
      <c r="I20" s="15">
        <v>46388</v>
      </c>
      <c r="J20" s="8">
        <f t="shared" si="1"/>
        <v>365</v>
      </c>
    </row>
    <row r="21" spans="1:10" x14ac:dyDescent="0.3">
      <c r="A21">
        <v>2028</v>
      </c>
      <c r="B21" s="9">
        <f t="shared" si="2"/>
        <v>238817.64705882361</v>
      </c>
      <c r="C21" s="9"/>
      <c r="D21" s="9"/>
      <c r="E21" s="9">
        <f t="shared" si="3"/>
        <v>-26535.294117647056</v>
      </c>
      <c r="F21" s="9">
        <f t="shared" si="0"/>
        <v>212282.35294117656</v>
      </c>
      <c r="G21" s="9"/>
      <c r="H21" s="15">
        <v>47118</v>
      </c>
      <c r="I21" s="15">
        <v>46753</v>
      </c>
      <c r="J21" s="8">
        <f t="shared" si="1"/>
        <v>365</v>
      </c>
    </row>
    <row r="22" spans="1:10" x14ac:dyDescent="0.3">
      <c r="A22">
        <v>2029</v>
      </c>
      <c r="B22" s="9">
        <f t="shared" si="2"/>
        <v>212282.35294117656</v>
      </c>
      <c r="C22" s="9"/>
      <c r="D22" s="9"/>
      <c r="E22" s="9">
        <f t="shared" si="3"/>
        <v>-26535.294117647056</v>
      </c>
      <c r="F22" s="9">
        <f t="shared" si="0"/>
        <v>185747.05882352951</v>
      </c>
      <c r="G22" s="9"/>
      <c r="H22" s="15">
        <v>47483</v>
      </c>
      <c r="I22" s="15">
        <v>47119</v>
      </c>
      <c r="J22" s="8">
        <f t="shared" si="1"/>
        <v>365</v>
      </c>
    </row>
    <row r="23" spans="1:10" x14ac:dyDescent="0.3">
      <c r="A23">
        <v>2030</v>
      </c>
      <c r="B23" s="9">
        <f t="shared" si="2"/>
        <v>185747.05882352951</v>
      </c>
      <c r="C23" s="9"/>
      <c r="D23" s="9"/>
      <c r="E23" s="9">
        <f t="shared" si="3"/>
        <v>-26535.294117647056</v>
      </c>
      <c r="F23" s="9">
        <f t="shared" si="0"/>
        <v>159211.76470588247</v>
      </c>
      <c r="G23" s="9"/>
      <c r="H23" s="15">
        <v>47848</v>
      </c>
      <c r="I23" s="15">
        <v>47484</v>
      </c>
      <c r="J23" s="8">
        <f t="shared" si="1"/>
        <v>365</v>
      </c>
    </row>
    <row r="24" spans="1:10" x14ac:dyDescent="0.3">
      <c r="A24">
        <v>2031</v>
      </c>
      <c r="B24" s="9">
        <f t="shared" si="2"/>
        <v>159211.76470588247</v>
      </c>
      <c r="C24" s="9"/>
      <c r="D24" s="9"/>
      <c r="E24" s="9">
        <f t="shared" si="3"/>
        <v>-26535.294117647056</v>
      </c>
      <c r="F24" s="9">
        <f t="shared" si="0"/>
        <v>132676.47058823542</v>
      </c>
      <c r="G24" s="9"/>
      <c r="H24" s="15">
        <v>48213</v>
      </c>
      <c r="I24" s="15">
        <v>47849</v>
      </c>
      <c r="J24" s="8">
        <f t="shared" si="1"/>
        <v>365</v>
      </c>
    </row>
    <row r="25" spans="1:10" x14ac:dyDescent="0.3">
      <c r="A25">
        <v>2032</v>
      </c>
      <c r="B25" s="9">
        <f t="shared" si="2"/>
        <v>132676.47058823542</v>
      </c>
      <c r="C25" s="9"/>
      <c r="D25" s="9"/>
      <c r="E25" s="9">
        <f t="shared" si="3"/>
        <v>-26535.294117647056</v>
      </c>
      <c r="F25" s="9">
        <f t="shared" si="0"/>
        <v>106141.17647058837</v>
      </c>
      <c r="G25" s="9"/>
      <c r="H25" s="15">
        <v>48579</v>
      </c>
      <c r="I25" s="15">
        <v>48214</v>
      </c>
      <c r="J25" s="8">
        <f t="shared" si="1"/>
        <v>365</v>
      </c>
    </row>
    <row r="26" spans="1:10" x14ac:dyDescent="0.3">
      <c r="A26">
        <v>2033</v>
      </c>
      <c r="B26" s="9">
        <f t="shared" si="2"/>
        <v>106141.17647058837</v>
      </c>
      <c r="C26" s="9"/>
      <c r="D26" s="9"/>
      <c r="E26" s="9">
        <f t="shared" si="3"/>
        <v>-26535.294117647056</v>
      </c>
      <c r="F26" s="9">
        <f t="shared" si="0"/>
        <v>79605.88235294132</v>
      </c>
      <c r="G26" s="9"/>
      <c r="H26" s="15">
        <v>48944</v>
      </c>
      <c r="I26" s="15">
        <v>48580</v>
      </c>
      <c r="J26" s="8">
        <f t="shared" si="1"/>
        <v>365</v>
      </c>
    </row>
    <row r="27" spans="1:10" x14ac:dyDescent="0.3">
      <c r="A27">
        <v>2034</v>
      </c>
      <c r="B27" s="9">
        <f t="shared" si="2"/>
        <v>79605.88235294132</v>
      </c>
      <c r="C27" s="9"/>
      <c r="D27" s="9"/>
      <c r="E27" s="9">
        <f t="shared" si="3"/>
        <v>-26535.294117647056</v>
      </c>
      <c r="F27" s="9">
        <f t="shared" si="0"/>
        <v>53070.588235294264</v>
      </c>
      <c r="G27" s="9"/>
      <c r="H27" s="15">
        <v>49309</v>
      </c>
      <c r="I27" s="15">
        <v>48945</v>
      </c>
      <c r="J27" s="8">
        <f t="shared" si="1"/>
        <v>365</v>
      </c>
    </row>
    <row r="28" spans="1:10" x14ac:dyDescent="0.3">
      <c r="A28">
        <v>2035</v>
      </c>
      <c r="B28" s="9">
        <f t="shared" si="2"/>
        <v>53070.588235294264</v>
      </c>
      <c r="C28" s="9"/>
      <c r="D28" s="9"/>
      <c r="E28" s="9">
        <f t="shared" si="3"/>
        <v>-26535.294117647056</v>
      </c>
      <c r="F28" s="9">
        <f t="shared" si="0"/>
        <v>26535.294117647209</v>
      </c>
      <c r="G28" s="9"/>
      <c r="H28" s="15">
        <v>49674</v>
      </c>
      <c r="I28" s="15">
        <v>49310</v>
      </c>
      <c r="J28" s="8">
        <f t="shared" si="1"/>
        <v>365</v>
      </c>
    </row>
    <row r="29" spans="1:10" x14ac:dyDescent="0.3">
      <c r="A29">
        <v>2036</v>
      </c>
      <c r="B29" s="9">
        <f t="shared" si="2"/>
        <v>26535.294117647209</v>
      </c>
      <c r="C29" s="9"/>
      <c r="D29" s="9"/>
      <c r="E29" s="9">
        <f t="shared" si="3"/>
        <v>-26535.294117647056</v>
      </c>
      <c r="F29" s="9">
        <f t="shared" si="0"/>
        <v>1.5279510989785194E-10</v>
      </c>
      <c r="G29" s="9"/>
      <c r="H29" s="15">
        <f>+C9</f>
        <v>50040</v>
      </c>
      <c r="I29" s="15">
        <v>49675</v>
      </c>
      <c r="J29" s="8">
        <f t="shared" si="1"/>
        <v>365</v>
      </c>
    </row>
    <row r="30" spans="1:10" x14ac:dyDescent="0.3">
      <c r="B30" s="9"/>
      <c r="C30" s="9"/>
      <c r="D30" s="9"/>
      <c r="E30" s="9"/>
      <c r="F30" s="9"/>
      <c r="G30" s="9"/>
      <c r="H30" s="15"/>
      <c r="I30" s="15"/>
      <c r="J30" s="8"/>
    </row>
    <row r="31" spans="1:10" x14ac:dyDescent="0.3">
      <c r="B31" s="9"/>
      <c r="C31" s="9"/>
      <c r="D31" s="9"/>
      <c r="E31" s="9"/>
      <c r="F31" s="9"/>
      <c r="G31" s="9"/>
      <c r="H31" s="15"/>
      <c r="I31" s="15"/>
      <c r="J31" s="8"/>
    </row>
    <row r="32" spans="1:10" ht="15" thickBot="1" x14ac:dyDescent="0.35">
      <c r="C32" s="17">
        <f>SUM(C13:C31)</f>
        <v>451100</v>
      </c>
      <c r="D32" s="17">
        <f>SUM(D13:D31)</f>
        <v>0</v>
      </c>
      <c r="E32" s="17">
        <f>SUM(E13:E31)</f>
        <v>-451099.99999999988</v>
      </c>
      <c r="J32" s="17">
        <f>SUM(J13:J31)</f>
        <v>6205</v>
      </c>
    </row>
    <row r="33" spans="5:5" ht="15" thickTop="1" x14ac:dyDescent="0.3">
      <c r="E33" s="9">
        <f>SUM(C32:E32)</f>
        <v>0</v>
      </c>
    </row>
  </sheetData>
  <pageMargins left="0.7" right="0.7" top="0.75" bottom="0.75" header="0.3" footer="0.3"/>
  <pageSetup scale="72" fitToHeight="0" orientation="portrait" verticalDpi="0" r:id="rId1"/>
  <headerFooter>
    <oddFooter>&amp;C&amp;A&amp;R&amp;P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3F4F-3990-444C-A04F-6B1C71442694}">
  <dimension ref="A1:AH38"/>
  <sheetViews>
    <sheetView workbookViewId="0"/>
  </sheetViews>
  <sheetFormatPr defaultColWidth="9.109375" defaultRowHeight="14.4" x14ac:dyDescent="0.3"/>
  <cols>
    <col min="1" max="1" width="14.6640625" customWidth="1"/>
    <col min="2" max="2" width="15.44140625" bestFit="1" customWidth="1"/>
    <col min="3" max="3" width="10.5546875" bestFit="1" customWidth="1"/>
    <col min="4" max="4" width="9.6640625" bestFit="1" customWidth="1"/>
    <col min="5" max="5" width="13.33203125" bestFit="1" customWidth="1"/>
    <col min="6" max="6" width="10.5546875" bestFit="1" customWidth="1"/>
    <col min="7" max="7" width="2.88671875" customWidth="1"/>
    <col min="8" max="8" width="10" bestFit="1" customWidth="1"/>
    <col min="10" max="10" width="9.6640625" bestFit="1" customWidth="1"/>
    <col min="12" max="12" width="13.6640625" bestFit="1" customWidth="1"/>
    <col min="13" max="14" width="10.5546875" bestFit="1" customWidth="1"/>
    <col min="16" max="16" width="10.5546875" bestFit="1" customWidth="1"/>
    <col min="18" max="18" width="3.44140625" customWidth="1"/>
    <col min="19" max="19" width="9.6640625" bestFit="1" customWidth="1"/>
    <col min="23" max="23" width="9.6640625" bestFit="1" customWidth="1"/>
    <col min="26" max="26" width="13.6640625" bestFit="1" customWidth="1"/>
    <col min="27" max="27" width="15.44140625" bestFit="1" customWidth="1"/>
    <col min="28" max="28" width="10.5546875" bestFit="1" customWidth="1"/>
    <col min="29" max="29" width="9.6640625" bestFit="1" customWidth="1"/>
    <col min="30" max="30" width="13.33203125" bestFit="1" customWidth="1"/>
    <col min="31" max="31" width="10.5546875" bestFit="1" customWidth="1"/>
    <col min="32" max="32" width="2.88671875" customWidth="1"/>
    <col min="33" max="33" width="10" bestFit="1" customWidth="1"/>
  </cols>
  <sheetData>
    <row r="1" spans="1:34" x14ac:dyDescent="0.3">
      <c r="A1" s="1" t="str">
        <f>+Summary!A1</f>
        <v>Alectra Utilities Corporation</v>
      </c>
    </row>
    <row r="2" spans="1:34" x14ac:dyDescent="0.3">
      <c r="A2" s="1" t="str">
        <f>+Summary!A2</f>
        <v>EB-2025-0252</v>
      </c>
    </row>
    <row r="3" spans="1:34" x14ac:dyDescent="0.3">
      <c r="A3" s="1" t="str">
        <f>+Summary!A3</f>
        <v>Interrogatory Responses</v>
      </c>
    </row>
    <row r="4" spans="1:34" x14ac:dyDescent="0.3">
      <c r="A4" s="1" t="str">
        <f>+Summary!A4</f>
        <v>6-Staff-210_Attach 1_Class 13 14 CCA</v>
      </c>
    </row>
    <row r="5" spans="1:34" x14ac:dyDescent="0.3">
      <c r="A5" s="1" t="s">
        <v>43</v>
      </c>
    </row>
    <row r="6" spans="1:34" x14ac:dyDescent="0.3">
      <c r="A6" s="1"/>
    </row>
    <row r="7" spans="1:34" x14ac:dyDescent="0.3">
      <c r="A7" s="1" t="s">
        <v>64</v>
      </c>
    </row>
    <row r="8" spans="1:34" x14ac:dyDescent="0.3">
      <c r="B8" s="1"/>
      <c r="E8" s="8">
        <v>4362575</v>
      </c>
      <c r="M8" s="1"/>
      <c r="P8" s="8">
        <v>947800</v>
      </c>
      <c r="AA8" s="12" t="s">
        <v>65</v>
      </c>
      <c r="AB8" s="13"/>
      <c r="AC8" s="13"/>
    </row>
    <row r="9" spans="1:34" ht="15" thickBot="1" x14ac:dyDescent="0.35">
      <c r="B9" s="14" t="s">
        <v>50</v>
      </c>
      <c r="C9" s="14" t="s">
        <v>51</v>
      </c>
      <c r="D9" s="3" t="s">
        <v>52</v>
      </c>
      <c r="E9" s="14" t="s">
        <v>53</v>
      </c>
      <c r="F9" s="14" t="s">
        <v>54</v>
      </c>
      <c r="G9" s="5"/>
      <c r="H9" s="5" t="s">
        <v>47</v>
      </c>
      <c r="I9" s="5" t="s">
        <v>45</v>
      </c>
      <c r="M9" s="14" t="s">
        <v>50</v>
      </c>
      <c r="N9" s="14" t="s">
        <v>51</v>
      </c>
      <c r="O9" s="3" t="s">
        <v>52</v>
      </c>
      <c r="P9" s="14" t="s">
        <v>53</v>
      </c>
      <c r="Q9" s="14" t="s">
        <v>54</v>
      </c>
      <c r="R9" s="5"/>
      <c r="S9" s="5" t="s">
        <v>47</v>
      </c>
      <c r="T9" s="5" t="s">
        <v>45</v>
      </c>
      <c r="W9" s="14" t="s">
        <v>66</v>
      </c>
      <c r="AA9" s="14" t="s">
        <v>50</v>
      </c>
      <c r="AB9" s="14" t="s">
        <v>51</v>
      </c>
      <c r="AC9" s="3" t="s">
        <v>52</v>
      </c>
      <c r="AD9" s="14" t="s">
        <v>53</v>
      </c>
      <c r="AE9" s="14" t="s">
        <v>54</v>
      </c>
      <c r="AF9" s="5"/>
      <c r="AG9" s="5" t="s">
        <v>47</v>
      </c>
      <c r="AH9" s="5" t="s">
        <v>45</v>
      </c>
    </row>
    <row r="10" spans="1:34" x14ac:dyDescent="0.3">
      <c r="A10">
        <v>2012</v>
      </c>
      <c r="B10" s="9"/>
      <c r="C10" s="9">
        <f>+E8</f>
        <v>4362575</v>
      </c>
      <c r="D10" s="9"/>
      <c r="E10" s="9">
        <f>-ROUND(C10*J10/J35,0)</f>
        <v>-256622</v>
      </c>
      <c r="F10" s="9">
        <f t="shared" ref="F10:F27" si="0">SUM(B10:E10)</f>
        <v>4105953</v>
      </c>
      <c r="G10" s="9"/>
      <c r="H10" s="15">
        <v>41274</v>
      </c>
      <c r="I10" s="15">
        <v>40909</v>
      </c>
      <c r="J10" s="8">
        <f t="shared" ref="J10:J27" si="1">+MIN(H10-I10+1,365)</f>
        <v>365</v>
      </c>
      <c r="L10">
        <v>2012</v>
      </c>
      <c r="M10" s="9"/>
      <c r="N10" s="9"/>
      <c r="O10" s="9"/>
      <c r="P10" s="9"/>
      <c r="Q10" s="9"/>
      <c r="R10" s="9"/>
      <c r="S10" s="15"/>
      <c r="T10" s="15"/>
      <c r="U10" s="8"/>
      <c r="W10" s="9">
        <f>+E10+P10</f>
        <v>-256622</v>
      </c>
      <c r="Z10">
        <v>2012</v>
      </c>
      <c r="AA10" s="9">
        <f>B10+M10</f>
        <v>0</v>
      </c>
      <c r="AB10" s="9">
        <f>C10+N10</f>
        <v>4362575</v>
      </c>
      <c r="AC10" s="9">
        <f>D10+O10</f>
        <v>0</v>
      </c>
      <c r="AD10" s="9">
        <f>-MIN(-(E10+P10),SUM(AA10:AC10))</f>
        <v>-256622</v>
      </c>
      <c r="AE10" s="9">
        <f t="shared" ref="AE10:AE14" si="2">SUM(AA10:AD10)</f>
        <v>4105953</v>
      </c>
      <c r="AF10" s="9"/>
      <c r="AG10" s="15">
        <v>41274</v>
      </c>
      <c r="AH10" s="15">
        <v>40909</v>
      </c>
    </row>
    <row r="11" spans="1:34" x14ac:dyDescent="0.3">
      <c r="A11">
        <v>2013</v>
      </c>
      <c r="B11" s="9">
        <f t="shared" ref="B11:B27" si="3">+F10</f>
        <v>4105953</v>
      </c>
      <c r="C11" s="9"/>
      <c r="D11" s="9"/>
      <c r="E11" s="9">
        <f t="shared" ref="E11:E26" si="4">-ROUND($C$10*J11/$J$35,0)</f>
        <v>-256622</v>
      </c>
      <c r="F11" s="9">
        <f t="shared" si="0"/>
        <v>3849331</v>
      </c>
      <c r="G11" s="9"/>
      <c r="H11" s="15">
        <v>41639</v>
      </c>
      <c r="I11" s="15">
        <v>41275</v>
      </c>
      <c r="J11" s="8">
        <f t="shared" si="1"/>
        <v>365</v>
      </c>
      <c r="L11">
        <v>2013</v>
      </c>
      <c r="M11" s="9"/>
      <c r="N11" s="9"/>
      <c r="O11" s="9"/>
      <c r="P11" s="9"/>
      <c r="Q11" s="9"/>
      <c r="R11" s="9"/>
      <c r="S11" s="15"/>
      <c r="T11" s="15"/>
      <c r="U11" s="8"/>
      <c r="W11" s="9">
        <f t="shared" ref="W11:W31" si="5">+E11+P11</f>
        <v>-256622</v>
      </c>
      <c r="Z11">
        <v>2013</v>
      </c>
      <c r="AA11" s="9">
        <f>B11+M11</f>
        <v>4105953</v>
      </c>
      <c r="AB11" s="9">
        <f t="shared" ref="AB11:AC27" si="6">C11+N11</f>
        <v>0</v>
      </c>
      <c r="AC11" s="9">
        <f t="shared" si="6"/>
        <v>0</v>
      </c>
      <c r="AD11" s="9">
        <f t="shared" ref="AD11:AD27" si="7">-MIN(-(E11+P11),SUM(AA11:AC11))</f>
        <v>-256622</v>
      </c>
      <c r="AE11" s="9">
        <f t="shared" si="2"/>
        <v>3849331</v>
      </c>
      <c r="AF11" s="9"/>
      <c r="AG11" s="15">
        <v>41639</v>
      </c>
      <c r="AH11" s="15">
        <v>41275</v>
      </c>
    </row>
    <row r="12" spans="1:34" x14ac:dyDescent="0.3">
      <c r="A12">
        <v>2014</v>
      </c>
      <c r="B12" s="9">
        <f t="shared" si="3"/>
        <v>3849331</v>
      </c>
      <c r="C12" s="9"/>
      <c r="D12" s="9"/>
      <c r="E12" s="9">
        <f t="shared" si="4"/>
        <v>-256622</v>
      </c>
      <c r="F12" s="9">
        <f t="shared" si="0"/>
        <v>3592709</v>
      </c>
      <c r="G12" s="9"/>
      <c r="H12" s="15">
        <v>42004</v>
      </c>
      <c r="I12" s="15">
        <v>41640</v>
      </c>
      <c r="J12" s="8">
        <f t="shared" si="1"/>
        <v>365</v>
      </c>
      <c r="L12">
        <v>2014</v>
      </c>
      <c r="M12" s="9"/>
      <c r="N12" s="9"/>
      <c r="O12" s="9"/>
      <c r="P12" s="9"/>
      <c r="Q12" s="9"/>
      <c r="R12" s="9"/>
      <c r="S12" s="15"/>
      <c r="T12" s="15"/>
      <c r="U12" s="8"/>
      <c r="W12" s="9">
        <f t="shared" si="5"/>
        <v>-256622</v>
      </c>
      <c r="Z12">
        <v>2014</v>
      </c>
      <c r="AA12" s="9">
        <f t="shared" ref="AA12:AA27" si="8">+AE11</f>
        <v>3849331</v>
      </c>
      <c r="AB12" s="9">
        <f t="shared" si="6"/>
        <v>0</v>
      </c>
      <c r="AC12" s="9">
        <f t="shared" si="6"/>
        <v>0</v>
      </c>
      <c r="AD12" s="9">
        <f t="shared" si="7"/>
        <v>-256622</v>
      </c>
      <c r="AE12" s="9">
        <f t="shared" si="2"/>
        <v>3592709</v>
      </c>
      <c r="AF12" s="9"/>
      <c r="AG12" s="15">
        <v>42004</v>
      </c>
      <c r="AH12" s="15">
        <v>41640</v>
      </c>
    </row>
    <row r="13" spans="1:34" x14ac:dyDescent="0.3">
      <c r="A13">
        <v>2015</v>
      </c>
      <c r="B13" s="9">
        <f t="shared" si="3"/>
        <v>3592709</v>
      </c>
      <c r="C13" s="9"/>
      <c r="D13" s="9"/>
      <c r="E13" s="9">
        <f t="shared" si="4"/>
        <v>-256622</v>
      </c>
      <c r="F13" s="9">
        <f t="shared" si="0"/>
        <v>3336087</v>
      </c>
      <c r="G13" s="9"/>
      <c r="H13" s="15">
        <v>42369</v>
      </c>
      <c r="I13" s="15">
        <v>42005</v>
      </c>
      <c r="J13" s="8">
        <f t="shared" si="1"/>
        <v>365</v>
      </c>
      <c r="L13">
        <v>2015</v>
      </c>
      <c r="M13" s="9"/>
      <c r="N13" s="9"/>
      <c r="O13" s="9"/>
      <c r="P13" s="9"/>
      <c r="Q13" s="9"/>
      <c r="R13" s="9"/>
      <c r="S13" s="15"/>
      <c r="T13" s="15"/>
      <c r="U13" s="8"/>
      <c r="W13" s="9">
        <f t="shared" si="5"/>
        <v>-256622</v>
      </c>
      <c r="Z13">
        <v>2015</v>
      </c>
      <c r="AA13" s="9">
        <f t="shared" si="8"/>
        <v>3592709</v>
      </c>
      <c r="AB13" s="9">
        <f t="shared" si="6"/>
        <v>0</v>
      </c>
      <c r="AC13" s="9">
        <f t="shared" si="6"/>
        <v>0</v>
      </c>
      <c r="AD13" s="9">
        <f t="shared" si="7"/>
        <v>-256622</v>
      </c>
      <c r="AE13" s="9">
        <f t="shared" si="2"/>
        <v>3336087</v>
      </c>
      <c r="AF13" s="9"/>
      <c r="AG13" s="15">
        <v>42369</v>
      </c>
      <c r="AH13" s="15">
        <v>42005</v>
      </c>
    </row>
    <row r="14" spans="1:34" x14ac:dyDescent="0.3">
      <c r="A14">
        <v>2016</v>
      </c>
      <c r="B14" s="9">
        <f t="shared" si="3"/>
        <v>3336087</v>
      </c>
      <c r="C14" s="9"/>
      <c r="D14" s="9"/>
      <c r="E14" s="9">
        <f t="shared" si="4"/>
        <v>-256622</v>
      </c>
      <c r="F14" s="9">
        <f t="shared" si="0"/>
        <v>3079465</v>
      </c>
      <c r="G14" s="9"/>
      <c r="H14" s="15">
        <v>42735</v>
      </c>
      <c r="I14" s="15">
        <v>42370</v>
      </c>
      <c r="J14" s="8">
        <f t="shared" si="1"/>
        <v>365</v>
      </c>
      <c r="L14">
        <v>2016</v>
      </c>
      <c r="M14" s="9"/>
      <c r="N14" s="9">
        <f>+P8</f>
        <v>947800</v>
      </c>
      <c r="O14" s="9"/>
      <c r="P14" s="9">
        <f>-ROUND($N$14*U14/$U$35,0)</f>
        <v>-55753</v>
      </c>
      <c r="Q14" s="9">
        <f t="shared" ref="Q14:Q31" si="9">SUM(M14:P14)</f>
        <v>892047</v>
      </c>
      <c r="R14" s="9"/>
      <c r="S14" s="15">
        <v>42735</v>
      </c>
      <c r="T14" s="15">
        <v>42370</v>
      </c>
      <c r="U14" s="8">
        <f t="shared" ref="U14:U31" si="10">+MIN(S14-T14+1,365)</f>
        <v>365</v>
      </c>
      <c r="W14" s="9">
        <f t="shared" si="5"/>
        <v>-312375</v>
      </c>
      <c r="Z14">
        <v>2016</v>
      </c>
      <c r="AA14" s="9">
        <f t="shared" si="8"/>
        <v>3336087</v>
      </c>
      <c r="AB14" s="9">
        <f t="shared" si="6"/>
        <v>947800</v>
      </c>
      <c r="AC14" s="9">
        <f t="shared" si="6"/>
        <v>0</v>
      </c>
      <c r="AD14" s="9">
        <f t="shared" si="7"/>
        <v>-312375</v>
      </c>
      <c r="AE14" s="9">
        <f t="shared" si="2"/>
        <v>3971512</v>
      </c>
      <c r="AF14" s="9"/>
      <c r="AG14" s="15">
        <v>42735</v>
      </c>
      <c r="AH14" s="15">
        <v>42370</v>
      </c>
    </row>
    <row r="15" spans="1:34" x14ac:dyDescent="0.3">
      <c r="A15" s="16">
        <v>42736</v>
      </c>
      <c r="B15" s="9">
        <f t="shared" si="3"/>
        <v>3079465</v>
      </c>
      <c r="C15" s="9"/>
      <c r="D15" s="9"/>
      <c r="E15" s="9">
        <f t="shared" si="4"/>
        <v>-21092</v>
      </c>
      <c r="F15" s="9">
        <f t="shared" ref="F15:F16" si="11">SUM(B15:E15)</f>
        <v>3058373</v>
      </c>
      <c r="G15" s="9"/>
      <c r="H15" s="15">
        <v>42765</v>
      </c>
      <c r="I15" s="15">
        <v>42736</v>
      </c>
      <c r="J15" s="8">
        <f t="shared" si="1"/>
        <v>30</v>
      </c>
      <c r="L15" s="16">
        <v>42736</v>
      </c>
      <c r="M15" s="9">
        <f>+Q14</f>
        <v>892047</v>
      </c>
      <c r="N15" s="9"/>
      <c r="O15" s="9"/>
      <c r="P15" s="9">
        <f t="shared" ref="P15:P27" si="12">-ROUND($N$14*U15/$U$35,0)</f>
        <v>-4582</v>
      </c>
      <c r="Q15" s="9">
        <f t="shared" si="9"/>
        <v>887465</v>
      </c>
      <c r="R15" s="9"/>
      <c r="S15" s="15">
        <v>42765</v>
      </c>
      <c r="T15" s="15">
        <v>42736</v>
      </c>
      <c r="U15" s="8">
        <f t="shared" si="10"/>
        <v>30</v>
      </c>
      <c r="W15" s="9">
        <f t="shared" si="5"/>
        <v>-25674</v>
      </c>
      <c r="Z15" s="16">
        <v>42736</v>
      </c>
      <c r="AA15" s="9">
        <f t="shared" si="8"/>
        <v>3971512</v>
      </c>
      <c r="AB15" s="9">
        <f t="shared" si="6"/>
        <v>0</v>
      </c>
      <c r="AC15" s="9">
        <f t="shared" si="6"/>
        <v>0</v>
      </c>
      <c r="AD15" s="9">
        <f t="shared" si="7"/>
        <v>-25674</v>
      </c>
      <c r="AE15" s="9">
        <f t="shared" ref="AE15:AE16" si="13">SUM(AA15:AD15)</f>
        <v>3945838</v>
      </c>
      <c r="AF15" s="9"/>
      <c r="AG15" s="15">
        <v>42765</v>
      </c>
      <c r="AH15" s="15">
        <v>42736</v>
      </c>
    </row>
    <row r="16" spans="1:34" x14ac:dyDescent="0.3">
      <c r="A16" t="s">
        <v>55</v>
      </c>
      <c r="B16" s="9">
        <f t="shared" si="3"/>
        <v>3058373</v>
      </c>
      <c r="C16" s="9"/>
      <c r="D16" s="9"/>
      <c r="E16" s="9">
        <f t="shared" si="4"/>
        <v>-235530</v>
      </c>
      <c r="F16" s="9">
        <f t="shared" si="11"/>
        <v>2822843</v>
      </c>
      <c r="G16" s="9"/>
      <c r="H16" s="15">
        <v>43100</v>
      </c>
      <c r="I16" s="15">
        <v>42766</v>
      </c>
      <c r="J16" s="8">
        <f t="shared" si="1"/>
        <v>335</v>
      </c>
      <c r="L16" t="s">
        <v>55</v>
      </c>
      <c r="M16" s="9">
        <f t="shared" ref="M16:M31" si="14">+Q15</f>
        <v>887465</v>
      </c>
      <c r="N16" s="9"/>
      <c r="O16" s="9"/>
      <c r="P16" s="9">
        <f t="shared" si="12"/>
        <v>-51171</v>
      </c>
      <c r="Q16" s="9">
        <f t="shared" si="9"/>
        <v>836294</v>
      </c>
      <c r="R16" s="9"/>
      <c r="S16" s="15">
        <v>43100</v>
      </c>
      <c r="T16" s="15">
        <v>42766</v>
      </c>
      <c r="U16" s="8">
        <f t="shared" si="10"/>
        <v>335</v>
      </c>
      <c r="W16" s="9">
        <f t="shared" si="5"/>
        <v>-286701</v>
      </c>
      <c r="Z16" t="s">
        <v>55</v>
      </c>
      <c r="AA16" s="9">
        <f t="shared" si="8"/>
        <v>3945838</v>
      </c>
      <c r="AB16" s="9">
        <f t="shared" si="6"/>
        <v>0</v>
      </c>
      <c r="AC16" s="9">
        <f t="shared" si="6"/>
        <v>0</v>
      </c>
      <c r="AD16" s="9">
        <f t="shared" si="7"/>
        <v>-286701</v>
      </c>
      <c r="AE16" s="9">
        <f t="shared" si="13"/>
        <v>3659137</v>
      </c>
      <c r="AF16" s="9"/>
      <c r="AG16" s="15">
        <v>43100</v>
      </c>
      <c r="AH16" s="15">
        <v>42766</v>
      </c>
    </row>
    <row r="17" spans="1:34" x14ac:dyDescent="0.3">
      <c r="A17">
        <v>2018</v>
      </c>
      <c r="B17" s="9">
        <f t="shared" si="3"/>
        <v>2822843</v>
      </c>
      <c r="C17" s="9"/>
      <c r="D17" s="9"/>
      <c r="E17" s="9">
        <f t="shared" si="4"/>
        <v>-256622</v>
      </c>
      <c r="F17" s="9">
        <f t="shared" si="0"/>
        <v>2566221</v>
      </c>
      <c r="G17" s="9"/>
      <c r="H17" s="15">
        <v>43465</v>
      </c>
      <c r="I17" s="15">
        <v>43101</v>
      </c>
      <c r="J17" s="8">
        <f t="shared" si="1"/>
        <v>365</v>
      </c>
      <c r="L17">
        <v>2018</v>
      </c>
      <c r="M17" s="9">
        <f t="shared" si="14"/>
        <v>836294</v>
      </c>
      <c r="N17" s="9"/>
      <c r="O17" s="9"/>
      <c r="P17" s="9">
        <f t="shared" si="12"/>
        <v>-55753</v>
      </c>
      <c r="Q17" s="9">
        <f t="shared" si="9"/>
        <v>780541</v>
      </c>
      <c r="R17" s="9"/>
      <c r="S17" s="15">
        <v>43465</v>
      </c>
      <c r="T17" s="15">
        <v>43101</v>
      </c>
      <c r="U17" s="8">
        <f t="shared" si="10"/>
        <v>365</v>
      </c>
      <c r="W17" s="9">
        <f t="shared" si="5"/>
        <v>-312375</v>
      </c>
      <c r="Z17">
        <v>2018</v>
      </c>
      <c r="AA17" s="9">
        <f t="shared" si="8"/>
        <v>3659137</v>
      </c>
      <c r="AB17" s="9">
        <f t="shared" si="6"/>
        <v>0</v>
      </c>
      <c r="AC17" s="9">
        <f t="shared" si="6"/>
        <v>0</v>
      </c>
      <c r="AD17" s="9">
        <f t="shared" si="7"/>
        <v>-312375</v>
      </c>
      <c r="AE17" s="9">
        <f t="shared" ref="AE17:AE27" si="15">SUM(AA17:AD17)</f>
        <v>3346762</v>
      </c>
      <c r="AF17" s="9"/>
      <c r="AG17" s="15">
        <v>43465</v>
      </c>
      <c r="AH17" s="15">
        <v>43101</v>
      </c>
    </row>
    <row r="18" spans="1:34" x14ac:dyDescent="0.3">
      <c r="A18">
        <v>2019</v>
      </c>
      <c r="B18" s="9">
        <f t="shared" si="3"/>
        <v>2566221</v>
      </c>
      <c r="C18" s="9"/>
      <c r="D18" s="9"/>
      <c r="E18" s="9">
        <f t="shared" si="4"/>
        <v>-256622</v>
      </c>
      <c r="F18" s="9">
        <f t="shared" si="0"/>
        <v>2309599</v>
      </c>
      <c r="G18" s="9"/>
      <c r="H18" s="15">
        <v>43830</v>
      </c>
      <c r="I18" s="15">
        <v>43466</v>
      </c>
      <c r="J18" s="8">
        <f t="shared" si="1"/>
        <v>365</v>
      </c>
      <c r="L18">
        <v>2019</v>
      </c>
      <c r="M18" s="9">
        <f t="shared" si="14"/>
        <v>780541</v>
      </c>
      <c r="N18" s="9"/>
      <c r="O18" s="9"/>
      <c r="P18" s="9">
        <f t="shared" si="12"/>
        <v>-55753</v>
      </c>
      <c r="Q18" s="9">
        <f t="shared" si="9"/>
        <v>724788</v>
      </c>
      <c r="R18" s="9"/>
      <c r="S18" s="15">
        <v>43830</v>
      </c>
      <c r="T18" s="15">
        <v>43466</v>
      </c>
      <c r="U18" s="8">
        <f t="shared" si="10"/>
        <v>365</v>
      </c>
      <c r="W18" s="9">
        <f t="shared" si="5"/>
        <v>-312375</v>
      </c>
      <c r="Z18">
        <v>2019</v>
      </c>
      <c r="AA18" s="9">
        <f t="shared" si="8"/>
        <v>3346762</v>
      </c>
      <c r="AB18" s="9">
        <f t="shared" si="6"/>
        <v>0</v>
      </c>
      <c r="AC18" s="9">
        <f t="shared" si="6"/>
        <v>0</v>
      </c>
      <c r="AD18" s="9">
        <f t="shared" si="7"/>
        <v>-312375</v>
      </c>
      <c r="AE18" s="9">
        <f t="shared" si="15"/>
        <v>3034387</v>
      </c>
      <c r="AF18" s="9"/>
      <c r="AG18" s="15">
        <v>43830</v>
      </c>
      <c r="AH18" s="15">
        <v>43466</v>
      </c>
    </row>
    <row r="19" spans="1:34" x14ac:dyDescent="0.3">
      <c r="A19">
        <v>2020</v>
      </c>
      <c r="B19" s="9">
        <f t="shared" si="3"/>
        <v>2309599</v>
      </c>
      <c r="C19" s="9"/>
      <c r="D19" s="9"/>
      <c r="E19" s="9">
        <f t="shared" si="4"/>
        <v>-256622</v>
      </c>
      <c r="F19" s="9">
        <f t="shared" si="0"/>
        <v>2052977</v>
      </c>
      <c r="G19" s="9"/>
      <c r="H19" s="15">
        <v>44196</v>
      </c>
      <c r="I19" s="15">
        <v>43831</v>
      </c>
      <c r="J19" s="8">
        <f t="shared" si="1"/>
        <v>365</v>
      </c>
      <c r="L19">
        <v>2020</v>
      </c>
      <c r="M19" s="9">
        <f t="shared" si="14"/>
        <v>724788</v>
      </c>
      <c r="N19" s="9"/>
      <c r="O19" s="9"/>
      <c r="P19" s="9">
        <f t="shared" si="12"/>
        <v>-55753</v>
      </c>
      <c r="Q19" s="9">
        <f t="shared" si="9"/>
        <v>669035</v>
      </c>
      <c r="R19" s="9"/>
      <c r="S19" s="15">
        <v>44196</v>
      </c>
      <c r="T19" s="15">
        <v>43831</v>
      </c>
      <c r="U19" s="8">
        <f t="shared" si="10"/>
        <v>365</v>
      </c>
      <c r="W19" s="9">
        <f t="shared" si="5"/>
        <v>-312375</v>
      </c>
      <c r="Z19">
        <v>2020</v>
      </c>
      <c r="AA19" s="9">
        <f t="shared" si="8"/>
        <v>3034387</v>
      </c>
      <c r="AB19" s="9">
        <f t="shared" si="6"/>
        <v>0</v>
      </c>
      <c r="AC19" s="9">
        <f t="shared" si="6"/>
        <v>0</v>
      </c>
      <c r="AD19" s="9">
        <f t="shared" si="7"/>
        <v>-312375</v>
      </c>
      <c r="AE19" s="9">
        <f t="shared" si="15"/>
        <v>2722012</v>
      </c>
      <c r="AF19" s="9"/>
      <c r="AG19" s="15">
        <v>44196</v>
      </c>
      <c r="AH19" s="15">
        <v>43831</v>
      </c>
    </row>
    <row r="20" spans="1:34" x14ac:dyDescent="0.3">
      <c r="A20">
        <v>2021</v>
      </c>
      <c r="B20" s="9">
        <f t="shared" si="3"/>
        <v>2052977</v>
      </c>
      <c r="C20" s="9"/>
      <c r="D20" s="9"/>
      <c r="E20" s="9">
        <f t="shared" si="4"/>
        <v>-256622</v>
      </c>
      <c r="F20" s="9">
        <f t="shared" si="0"/>
        <v>1796355</v>
      </c>
      <c r="G20" s="9"/>
      <c r="H20" s="15">
        <v>44561</v>
      </c>
      <c r="I20" s="15">
        <v>44197</v>
      </c>
      <c r="J20" s="8">
        <f t="shared" si="1"/>
        <v>365</v>
      </c>
      <c r="L20">
        <v>2021</v>
      </c>
      <c r="M20" s="9">
        <f t="shared" si="14"/>
        <v>669035</v>
      </c>
      <c r="N20" s="9"/>
      <c r="O20" s="9"/>
      <c r="P20" s="9">
        <f t="shared" si="12"/>
        <v>-55753</v>
      </c>
      <c r="Q20" s="9">
        <f t="shared" si="9"/>
        <v>613282</v>
      </c>
      <c r="R20" s="9"/>
      <c r="S20" s="15">
        <v>44561</v>
      </c>
      <c r="T20" s="15">
        <v>44197</v>
      </c>
      <c r="U20" s="8">
        <f t="shared" si="10"/>
        <v>365</v>
      </c>
      <c r="W20" s="9">
        <f t="shared" si="5"/>
        <v>-312375</v>
      </c>
      <c r="Z20">
        <v>2021</v>
      </c>
      <c r="AA20" s="9">
        <f t="shared" si="8"/>
        <v>2722012</v>
      </c>
      <c r="AB20" s="9">
        <f t="shared" si="6"/>
        <v>0</v>
      </c>
      <c r="AC20" s="9">
        <f t="shared" si="6"/>
        <v>0</v>
      </c>
      <c r="AD20" s="9">
        <f t="shared" si="7"/>
        <v>-312375</v>
      </c>
      <c r="AE20" s="9">
        <f t="shared" si="15"/>
        <v>2409637</v>
      </c>
      <c r="AF20" s="9"/>
      <c r="AG20" s="15">
        <v>44561</v>
      </c>
      <c r="AH20" s="15">
        <v>44197</v>
      </c>
    </row>
    <row r="21" spans="1:34" x14ac:dyDescent="0.3">
      <c r="A21">
        <v>2022</v>
      </c>
      <c r="B21" s="9">
        <f t="shared" si="3"/>
        <v>1796355</v>
      </c>
      <c r="C21" s="9"/>
      <c r="D21" s="9"/>
      <c r="E21" s="9">
        <f t="shared" si="4"/>
        <v>-256622</v>
      </c>
      <c r="F21" s="9">
        <f t="shared" si="0"/>
        <v>1539733</v>
      </c>
      <c r="G21" s="9"/>
      <c r="H21" s="15">
        <v>44926</v>
      </c>
      <c r="I21" s="15">
        <v>44562</v>
      </c>
      <c r="J21" s="8">
        <f t="shared" si="1"/>
        <v>365</v>
      </c>
      <c r="L21">
        <v>2022</v>
      </c>
      <c r="M21" s="9">
        <f t="shared" si="14"/>
        <v>613282</v>
      </c>
      <c r="N21" s="9"/>
      <c r="O21" s="9"/>
      <c r="P21" s="9">
        <f t="shared" si="12"/>
        <v>-55753</v>
      </c>
      <c r="Q21" s="9">
        <f t="shared" si="9"/>
        <v>557529</v>
      </c>
      <c r="R21" s="9"/>
      <c r="S21" s="15">
        <v>44926</v>
      </c>
      <c r="T21" s="15">
        <v>44562</v>
      </c>
      <c r="U21" s="8">
        <f t="shared" si="10"/>
        <v>365</v>
      </c>
      <c r="W21" s="9">
        <f t="shared" si="5"/>
        <v>-312375</v>
      </c>
      <c r="Z21">
        <v>2022</v>
      </c>
      <c r="AA21" s="9">
        <f t="shared" si="8"/>
        <v>2409637</v>
      </c>
      <c r="AB21" s="9">
        <f t="shared" si="6"/>
        <v>0</v>
      </c>
      <c r="AC21" s="9">
        <v>-838700</v>
      </c>
      <c r="AD21" s="9">
        <f t="shared" si="7"/>
        <v>-312375</v>
      </c>
      <c r="AE21" s="9">
        <f t="shared" si="15"/>
        <v>1258562</v>
      </c>
      <c r="AF21" s="9"/>
      <c r="AG21" s="15">
        <v>44926</v>
      </c>
      <c r="AH21" s="15">
        <v>44562</v>
      </c>
    </row>
    <row r="22" spans="1:34" x14ac:dyDescent="0.3">
      <c r="A22">
        <v>2023</v>
      </c>
      <c r="B22" s="9">
        <f t="shared" si="3"/>
        <v>1539733</v>
      </c>
      <c r="C22" s="9"/>
      <c r="D22" s="9"/>
      <c r="E22" s="9">
        <f t="shared" si="4"/>
        <v>-256622</v>
      </c>
      <c r="F22" s="9">
        <f t="shared" si="0"/>
        <v>1283111</v>
      </c>
      <c r="G22" s="9"/>
      <c r="H22" s="15">
        <v>45291</v>
      </c>
      <c r="I22" s="15">
        <v>44927</v>
      </c>
      <c r="J22" s="8">
        <f t="shared" si="1"/>
        <v>365</v>
      </c>
      <c r="L22">
        <v>2023</v>
      </c>
      <c r="M22" s="9">
        <f t="shared" si="14"/>
        <v>557529</v>
      </c>
      <c r="N22" s="9"/>
      <c r="O22" s="9"/>
      <c r="P22" s="9">
        <f t="shared" si="12"/>
        <v>-55753</v>
      </c>
      <c r="Q22" s="9">
        <f t="shared" si="9"/>
        <v>501776</v>
      </c>
      <c r="R22" s="9"/>
      <c r="S22" s="15">
        <v>45291</v>
      </c>
      <c r="T22" s="15">
        <v>44927</v>
      </c>
      <c r="U22" s="8">
        <f t="shared" si="10"/>
        <v>365</v>
      </c>
      <c r="W22" s="9">
        <f t="shared" si="5"/>
        <v>-312375</v>
      </c>
      <c r="Z22">
        <v>2023</v>
      </c>
      <c r="AA22" s="9">
        <f t="shared" si="8"/>
        <v>1258562</v>
      </c>
      <c r="AB22" s="9">
        <f t="shared" si="6"/>
        <v>0</v>
      </c>
      <c r="AC22" s="9">
        <f t="shared" si="6"/>
        <v>0</v>
      </c>
      <c r="AD22" s="9">
        <f t="shared" si="7"/>
        <v>-312375</v>
      </c>
      <c r="AE22" s="9">
        <f t="shared" si="15"/>
        <v>946187</v>
      </c>
      <c r="AF22" s="9"/>
      <c r="AG22" s="15">
        <v>45291</v>
      </c>
      <c r="AH22" s="15">
        <v>44927</v>
      </c>
    </row>
    <row r="23" spans="1:34" x14ac:dyDescent="0.3">
      <c r="A23">
        <v>2024</v>
      </c>
      <c r="B23" s="9">
        <f t="shared" si="3"/>
        <v>1283111</v>
      </c>
      <c r="C23" s="9"/>
      <c r="D23" s="9"/>
      <c r="E23" s="9">
        <f t="shared" si="4"/>
        <v>-256622</v>
      </c>
      <c r="F23" s="9">
        <f t="shared" si="0"/>
        <v>1026489</v>
      </c>
      <c r="G23" s="9"/>
      <c r="H23" s="15">
        <v>45657</v>
      </c>
      <c r="I23" s="15">
        <v>45292</v>
      </c>
      <c r="J23" s="8">
        <f t="shared" si="1"/>
        <v>365</v>
      </c>
      <c r="L23">
        <v>2024</v>
      </c>
      <c r="M23" s="9">
        <f t="shared" si="14"/>
        <v>501776</v>
      </c>
      <c r="N23" s="9"/>
      <c r="O23" s="9"/>
      <c r="P23" s="9">
        <f t="shared" si="12"/>
        <v>-55753</v>
      </c>
      <c r="Q23" s="9">
        <f t="shared" si="9"/>
        <v>446023</v>
      </c>
      <c r="R23" s="9"/>
      <c r="S23" s="15">
        <v>45657</v>
      </c>
      <c r="T23" s="15">
        <v>45292</v>
      </c>
      <c r="U23" s="8">
        <f t="shared" si="10"/>
        <v>365</v>
      </c>
      <c r="W23" s="9">
        <f t="shared" si="5"/>
        <v>-312375</v>
      </c>
      <c r="Z23">
        <v>2024</v>
      </c>
      <c r="AA23" s="9">
        <f t="shared" si="8"/>
        <v>946187</v>
      </c>
      <c r="AB23" s="9">
        <f t="shared" si="6"/>
        <v>0</v>
      </c>
      <c r="AC23" s="9">
        <f t="shared" si="6"/>
        <v>0</v>
      </c>
      <c r="AD23" s="9">
        <f t="shared" si="7"/>
        <v>-312375</v>
      </c>
      <c r="AE23" s="9">
        <f t="shared" si="15"/>
        <v>633812</v>
      </c>
      <c r="AF23" s="9"/>
      <c r="AG23" s="15">
        <v>45657</v>
      </c>
      <c r="AH23" s="15">
        <v>45292</v>
      </c>
    </row>
    <row r="24" spans="1:34" x14ac:dyDescent="0.3">
      <c r="A24">
        <v>2025</v>
      </c>
      <c r="B24" s="9">
        <f t="shared" si="3"/>
        <v>1026489</v>
      </c>
      <c r="C24" s="9"/>
      <c r="D24" s="9"/>
      <c r="E24" s="9">
        <f t="shared" si="4"/>
        <v>-256622</v>
      </c>
      <c r="F24" s="9">
        <f t="shared" si="0"/>
        <v>769867</v>
      </c>
      <c r="G24" s="9"/>
      <c r="H24" s="15">
        <v>46022</v>
      </c>
      <c r="I24" s="15">
        <v>45658</v>
      </c>
      <c r="J24" s="8">
        <f t="shared" si="1"/>
        <v>365</v>
      </c>
      <c r="L24">
        <v>2025</v>
      </c>
      <c r="M24" s="9">
        <f t="shared" si="14"/>
        <v>446023</v>
      </c>
      <c r="N24" s="9"/>
      <c r="O24" s="9"/>
      <c r="P24" s="9">
        <f t="shared" si="12"/>
        <v>-55753</v>
      </c>
      <c r="Q24" s="9">
        <f t="shared" si="9"/>
        <v>390270</v>
      </c>
      <c r="R24" s="9"/>
      <c r="S24" s="15">
        <v>46022</v>
      </c>
      <c r="T24" s="15">
        <v>45658</v>
      </c>
      <c r="U24" s="8">
        <f t="shared" si="10"/>
        <v>365</v>
      </c>
      <c r="W24" s="9">
        <f t="shared" si="5"/>
        <v>-312375</v>
      </c>
      <c r="Z24">
        <v>2025</v>
      </c>
      <c r="AA24" s="9">
        <f t="shared" si="8"/>
        <v>633812</v>
      </c>
      <c r="AB24" s="9">
        <f t="shared" si="6"/>
        <v>0</v>
      </c>
      <c r="AC24" s="9">
        <f t="shared" si="6"/>
        <v>0</v>
      </c>
      <c r="AD24" s="9">
        <f t="shared" si="7"/>
        <v>-312375</v>
      </c>
      <c r="AE24" s="9">
        <f t="shared" si="15"/>
        <v>321437</v>
      </c>
      <c r="AF24" s="9"/>
      <c r="AG24" s="15">
        <v>46022</v>
      </c>
      <c r="AH24" s="15">
        <v>45658</v>
      </c>
    </row>
    <row r="25" spans="1:34" x14ac:dyDescent="0.3">
      <c r="A25">
        <v>2026</v>
      </c>
      <c r="B25" s="9">
        <f t="shared" si="3"/>
        <v>769867</v>
      </c>
      <c r="C25" s="9"/>
      <c r="D25" s="9"/>
      <c r="E25" s="9">
        <f t="shared" si="4"/>
        <v>-256622</v>
      </c>
      <c r="F25" s="9">
        <f t="shared" si="0"/>
        <v>513245</v>
      </c>
      <c r="G25" s="9"/>
      <c r="H25" s="15">
        <v>46387</v>
      </c>
      <c r="I25" s="15">
        <v>46023</v>
      </c>
      <c r="J25" s="8">
        <f t="shared" si="1"/>
        <v>365</v>
      </c>
      <c r="L25">
        <v>2026</v>
      </c>
      <c r="M25" s="9">
        <f t="shared" si="14"/>
        <v>390270</v>
      </c>
      <c r="N25" s="9"/>
      <c r="O25" s="9"/>
      <c r="P25" s="9">
        <f t="shared" si="12"/>
        <v>-55753</v>
      </c>
      <c r="Q25" s="9">
        <f t="shared" si="9"/>
        <v>334517</v>
      </c>
      <c r="R25" s="9"/>
      <c r="S25" s="15">
        <v>46387</v>
      </c>
      <c r="T25" s="15">
        <v>46023</v>
      </c>
      <c r="U25" s="8">
        <f t="shared" si="10"/>
        <v>365</v>
      </c>
      <c r="W25" s="9">
        <f t="shared" si="5"/>
        <v>-312375</v>
      </c>
      <c r="Z25">
        <v>2026</v>
      </c>
      <c r="AA25" s="9">
        <f t="shared" si="8"/>
        <v>321437</v>
      </c>
      <c r="AB25" s="9">
        <f t="shared" si="6"/>
        <v>0</v>
      </c>
      <c r="AC25" s="9">
        <f t="shared" si="6"/>
        <v>0</v>
      </c>
      <c r="AD25" s="9">
        <f t="shared" si="7"/>
        <v>-312375</v>
      </c>
      <c r="AE25" s="9">
        <f t="shared" si="15"/>
        <v>9062</v>
      </c>
      <c r="AF25" s="9"/>
      <c r="AG25" s="15">
        <v>46387</v>
      </c>
      <c r="AH25" s="15">
        <v>46023</v>
      </c>
    </row>
    <row r="26" spans="1:34" x14ac:dyDescent="0.3">
      <c r="A26">
        <v>2027</v>
      </c>
      <c r="B26" s="9">
        <f t="shared" si="3"/>
        <v>513245</v>
      </c>
      <c r="C26" s="9"/>
      <c r="D26" s="9"/>
      <c r="E26" s="9">
        <f t="shared" si="4"/>
        <v>-256622</v>
      </c>
      <c r="F26" s="9">
        <f t="shared" si="0"/>
        <v>256623</v>
      </c>
      <c r="G26" s="9"/>
      <c r="H26" s="15">
        <v>46752</v>
      </c>
      <c r="I26" s="15">
        <v>46388</v>
      </c>
      <c r="J26" s="8">
        <f t="shared" si="1"/>
        <v>365</v>
      </c>
      <c r="L26">
        <v>2027</v>
      </c>
      <c r="M26" s="9">
        <f t="shared" si="14"/>
        <v>334517</v>
      </c>
      <c r="N26" s="9"/>
      <c r="O26" s="9"/>
      <c r="P26" s="9">
        <f t="shared" si="12"/>
        <v>-55753</v>
      </c>
      <c r="Q26" s="9">
        <f t="shared" si="9"/>
        <v>278764</v>
      </c>
      <c r="R26" s="9"/>
      <c r="S26" s="15">
        <v>46752</v>
      </c>
      <c r="T26" s="15">
        <v>46388</v>
      </c>
      <c r="U26" s="8">
        <f t="shared" si="10"/>
        <v>365</v>
      </c>
      <c r="W26" s="9">
        <f t="shared" si="5"/>
        <v>-312375</v>
      </c>
      <c r="Z26">
        <v>2027</v>
      </c>
      <c r="AA26" s="9">
        <f t="shared" si="8"/>
        <v>9062</v>
      </c>
      <c r="AB26" s="9">
        <f t="shared" si="6"/>
        <v>0</v>
      </c>
      <c r="AC26" s="9">
        <f t="shared" si="6"/>
        <v>0</v>
      </c>
      <c r="AD26" s="9">
        <f t="shared" si="7"/>
        <v>-9062</v>
      </c>
      <c r="AE26" s="9">
        <f t="shared" si="15"/>
        <v>0</v>
      </c>
      <c r="AF26" s="9"/>
      <c r="AG26" s="15">
        <v>46752</v>
      </c>
      <c r="AH26" s="15">
        <v>46388</v>
      </c>
    </row>
    <row r="27" spans="1:34" x14ac:dyDescent="0.3">
      <c r="A27">
        <v>2028</v>
      </c>
      <c r="B27" s="9">
        <f t="shared" si="3"/>
        <v>256623</v>
      </c>
      <c r="C27" s="9"/>
      <c r="D27" s="9"/>
      <c r="E27" s="9">
        <f>-ROUND($C$10*J27/$J$35,0)-1</f>
        <v>-256623</v>
      </c>
      <c r="F27" s="9">
        <f t="shared" si="0"/>
        <v>0</v>
      </c>
      <c r="G27" s="9"/>
      <c r="H27" s="15">
        <v>47118</v>
      </c>
      <c r="I27" s="15">
        <v>46753</v>
      </c>
      <c r="J27" s="8">
        <f t="shared" si="1"/>
        <v>365</v>
      </c>
      <c r="L27">
        <v>2028</v>
      </c>
      <c r="M27" s="9">
        <f t="shared" si="14"/>
        <v>278764</v>
      </c>
      <c r="N27" s="9"/>
      <c r="O27" s="9"/>
      <c r="P27" s="9">
        <f t="shared" si="12"/>
        <v>-55753</v>
      </c>
      <c r="Q27" s="9">
        <f t="shared" si="9"/>
        <v>223011</v>
      </c>
      <c r="R27" s="9"/>
      <c r="S27" s="15">
        <v>47118</v>
      </c>
      <c r="T27" s="15">
        <v>46753</v>
      </c>
      <c r="U27" s="8">
        <f t="shared" si="10"/>
        <v>365</v>
      </c>
      <c r="W27" s="9">
        <f t="shared" si="5"/>
        <v>-312376</v>
      </c>
      <c r="Z27">
        <v>2028</v>
      </c>
      <c r="AA27" s="9">
        <f t="shared" si="8"/>
        <v>0</v>
      </c>
      <c r="AB27" s="9">
        <f t="shared" si="6"/>
        <v>0</v>
      </c>
      <c r="AC27" s="9">
        <f t="shared" si="6"/>
        <v>0</v>
      </c>
      <c r="AD27" s="9">
        <f t="shared" si="7"/>
        <v>0</v>
      </c>
      <c r="AE27" s="9">
        <f t="shared" si="15"/>
        <v>0</v>
      </c>
      <c r="AF27" s="9"/>
      <c r="AG27" s="15">
        <v>47118</v>
      </c>
      <c r="AH27" s="15">
        <v>46753</v>
      </c>
    </row>
    <row r="28" spans="1:34" x14ac:dyDescent="0.3">
      <c r="B28" s="9"/>
      <c r="C28" s="9"/>
      <c r="D28" s="9"/>
      <c r="E28" s="9"/>
      <c r="F28" s="9"/>
      <c r="G28" s="9"/>
      <c r="H28" s="15"/>
      <c r="I28" s="15"/>
      <c r="J28" s="8"/>
      <c r="L28">
        <v>2029</v>
      </c>
      <c r="M28" s="9">
        <f t="shared" si="14"/>
        <v>223011</v>
      </c>
      <c r="N28" s="9"/>
      <c r="O28" s="9"/>
      <c r="P28" s="9">
        <f>-ROUND($N$14*U28/$U$35,0)</f>
        <v>-55753</v>
      </c>
      <c r="Q28" s="9">
        <f t="shared" si="9"/>
        <v>167258</v>
      </c>
      <c r="R28" s="9"/>
      <c r="S28" s="15">
        <v>47483</v>
      </c>
      <c r="T28" s="15">
        <v>47119</v>
      </c>
      <c r="U28" s="8">
        <f t="shared" si="10"/>
        <v>365</v>
      </c>
      <c r="W28" s="9">
        <f t="shared" si="5"/>
        <v>-55753</v>
      </c>
      <c r="Z28">
        <v>2029</v>
      </c>
    </row>
    <row r="29" spans="1:34" x14ac:dyDescent="0.3">
      <c r="B29" s="9"/>
      <c r="C29" s="9"/>
      <c r="D29" s="9"/>
      <c r="E29" s="9"/>
      <c r="F29" s="9"/>
      <c r="G29" s="9"/>
      <c r="H29" s="15"/>
      <c r="I29" s="15"/>
      <c r="J29" s="8"/>
      <c r="L29">
        <v>2030</v>
      </c>
      <c r="M29" s="9">
        <f t="shared" si="14"/>
        <v>167258</v>
      </c>
      <c r="N29" s="9"/>
      <c r="O29" s="9"/>
      <c r="P29" s="9">
        <f>-ROUND($N$14*U29/$U$35,0)</f>
        <v>-55753</v>
      </c>
      <c r="Q29" s="9">
        <f t="shared" si="9"/>
        <v>111505</v>
      </c>
      <c r="R29" s="9"/>
      <c r="S29" s="15">
        <v>47848</v>
      </c>
      <c r="T29" s="15">
        <v>47484</v>
      </c>
      <c r="U29" s="8">
        <f t="shared" si="10"/>
        <v>365</v>
      </c>
      <c r="W29" s="9">
        <f t="shared" si="5"/>
        <v>-55753</v>
      </c>
      <c r="Z29">
        <v>2030</v>
      </c>
    </row>
    <row r="30" spans="1:34" x14ac:dyDescent="0.3">
      <c r="B30" s="9"/>
      <c r="C30" s="9"/>
      <c r="D30" s="9"/>
      <c r="E30" s="9"/>
      <c r="F30" s="9"/>
      <c r="G30" s="9"/>
      <c r="H30" s="15"/>
      <c r="I30" s="15"/>
      <c r="J30" s="8"/>
      <c r="L30">
        <v>2031</v>
      </c>
      <c r="M30" s="9">
        <f t="shared" si="14"/>
        <v>111505</v>
      </c>
      <c r="N30" s="9"/>
      <c r="O30" s="9"/>
      <c r="P30" s="9">
        <f>-ROUND($N$14*U30/$U$35,0)</f>
        <v>-55753</v>
      </c>
      <c r="Q30" s="9">
        <f t="shared" si="9"/>
        <v>55752</v>
      </c>
      <c r="R30" s="9"/>
      <c r="S30" s="15">
        <v>48213</v>
      </c>
      <c r="T30" s="15">
        <v>47849</v>
      </c>
      <c r="U30" s="8">
        <f t="shared" si="10"/>
        <v>365</v>
      </c>
      <c r="W30" s="9">
        <f t="shared" si="5"/>
        <v>-55753</v>
      </c>
      <c r="Z30">
        <v>2031</v>
      </c>
    </row>
    <row r="31" spans="1:34" x14ac:dyDescent="0.3">
      <c r="B31" s="9"/>
      <c r="C31" s="9"/>
      <c r="D31" s="9"/>
      <c r="E31" s="9"/>
      <c r="F31" s="9"/>
      <c r="G31" s="9"/>
      <c r="H31" s="15"/>
      <c r="I31" s="15"/>
      <c r="J31" s="8"/>
      <c r="L31">
        <v>2032</v>
      </c>
      <c r="M31" s="9">
        <f t="shared" si="14"/>
        <v>55752</v>
      </c>
      <c r="N31" s="9"/>
      <c r="O31" s="9"/>
      <c r="P31" s="9">
        <f>-ROUND($N$14*U31/$U$35,0)+1</f>
        <v>-55752</v>
      </c>
      <c r="Q31" s="9">
        <f t="shared" si="9"/>
        <v>0</v>
      </c>
      <c r="R31" s="9"/>
      <c r="S31" s="15">
        <v>48579</v>
      </c>
      <c r="T31" s="15">
        <v>48214</v>
      </c>
      <c r="U31" s="8">
        <f t="shared" si="10"/>
        <v>365</v>
      </c>
      <c r="W31" s="9">
        <f t="shared" si="5"/>
        <v>-55752</v>
      </c>
      <c r="Z31">
        <v>2032</v>
      </c>
    </row>
    <row r="32" spans="1:34" x14ac:dyDescent="0.3">
      <c r="B32" s="9"/>
      <c r="C32" s="9"/>
      <c r="D32" s="9"/>
      <c r="E32" s="9"/>
      <c r="F32" s="9"/>
      <c r="G32" s="9"/>
      <c r="H32" s="15"/>
      <c r="I32" s="15"/>
      <c r="J32" s="8"/>
      <c r="M32" s="9"/>
      <c r="N32" s="9"/>
      <c r="O32" s="9"/>
      <c r="P32" s="9"/>
      <c r="Q32" s="9"/>
      <c r="R32" s="9"/>
      <c r="S32" s="15"/>
      <c r="T32" s="15"/>
      <c r="U32" s="8"/>
      <c r="W32" s="9"/>
    </row>
    <row r="33" spans="2:21" x14ac:dyDescent="0.3">
      <c r="B33" s="9"/>
      <c r="C33" s="9"/>
      <c r="D33" s="9"/>
      <c r="E33" s="9"/>
      <c r="F33" s="9"/>
      <c r="G33" s="9"/>
      <c r="H33" s="15"/>
      <c r="I33" s="15"/>
      <c r="J33" s="8"/>
      <c r="M33" s="9"/>
      <c r="N33" s="9"/>
      <c r="O33" s="9"/>
      <c r="P33" s="9"/>
      <c r="Q33" s="9"/>
      <c r="R33" s="9"/>
      <c r="S33" s="15"/>
      <c r="T33" s="15"/>
      <c r="U33" s="8"/>
    </row>
    <row r="34" spans="2:21" x14ac:dyDescent="0.3">
      <c r="B34" s="9"/>
      <c r="C34" s="9"/>
      <c r="D34" s="9"/>
      <c r="E34" s="9"/>
      <c r="F34" s="9"/>
      <c r="G34" s="9"/>
      <c r="H34" s="15"/>
      <c r="I34" s="15"/>
      <c r="J34" s="8"/>
      <c r="M34" s="9"/>
      <c r="N34" s="9"/>
      <c r="O34" s="9"/>
      <c r="P34" s="9"/>
      <c r="Q34" s="9"/>
      <c r="R34" s="9"/>
      <c r="S34" s="15"/>
      <c r="T34" s="15"/>
      <c r="U34" s="8"/>
    </row>
    <row r="35" spans="2:21" ht="15" thickBot="1" x14ac:dyDescent="0.35">
      <c r="C35" s="17">
        <f>SUM(C10:C34)</f>
        <v>4362575</v>
      </c>
      <c r="D35" s="17">
        <f>SUM(D10:D34)</f>
        <v>0</v>
      </c>
      <c r="E35" s="17">
        <f>SUM(E10:E34)</f>
        <v>-4362575</v>
      </c>
      <c r="J35" s="17">
        <f>SUM(J10:J34)</f>
        <v>6205</v>
      </c>
      <c r="N35" s="17">
        <f>SUM(N10:N34)</f>
        <v>947800</v>
      </c>
      <c r="O35" s="17">
        <f>SUM(O10:O34)</f>
        <v>0</v>
      </c>
      <c r="P35" s="17">
        <f>SUM(P10:P34)</f>
        <v>-947800</v>
      </c>
      <c r="U35" s="17">
        <f>SUM(U10:U34)</f>
        <v>6205</v>
      </c>
    </row>
    <row r="36" spans="2:21" ht="15" thickTop="1" x14ac:dyDescent="0.3">
      <c r="E36" s="9">
        <f>+C35+D35+E35</f>
        <v>0</v>
      </c>
      <c r="P36" s="9">
        <f>+N35+O35+P35</f>
        <v>0</v>
      </c>
    </row>
    <row r="37" spans="2:21" x14ac:dyDescent="0.3">
      <c r="E37" s="9"/>
    </row>
    <row r="38" spans="2:21" x14ac:dyDescent="0.3">
      <c r="E38" s="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F8B-2ED9-46AB-B473-72A52D6ADCB9}">
  <sheetPr>
    <pageSetUpPr fitToPage="1"/>
  </sheetPr>
  <dimension ref="A1:J33"/>
  <sheetViews>
    <sheetView workbookViewId="0"/>
  </sheetViews>
  <sheetFormatPr defaultColWidth="9.109375" defaultRowHeight="14.4" x14ac:dyDescent="0.3"/>
  <cols>
    <col min="1" max="1" width="13.6640625" customWidth="1"/>
    <col min="2" max="2" width="11.5546875" bestFit="1" customWidth="1"/>
    <col min="3" max="3" width="14.5546875" bestFit="1" customWidth="1"/>
    <col min="4" max="4" width="9.6640625" bestFit="1" customWidth="1"/>
    <col min="5" max="5" width="12.33203125" bestFit="1" customWidth="1"/>
    <col min="6" max="6" width="19.44140625" customWidth="1"/>
    <col min="7" max="7" width="16.88671875" bestFit="1" customWidth="1"/>
    <col min="8" max="8" width="10.6640625" bestFit="1" customWidth="1"/>
    <col min="9" max="9" width="10.109375" bestFit="1" customWidth="1"/>
  </cols>
  <sheetData>
    <row r="1" spans="1:10" x14ac:dyDescent="0.3">
      <c r="A1" s="1" t="str">
        <f>+Summary!A1</f>
        <v>Alectra Utilities Corporation</v>
      </c>
    </row>
    <row r="2" spans="1:10" x14ac:dyDescent="0.3">
      <c r="A2" s="1" t="str">
        <f>+Summary!A2</f>
        <v>EB-2025-0252</v>
      </c>
    </row>
    <row r="3" spans="1:10" x14ac:dyDescent="0.3">
      <c r="A3" s="1" t="str">
        <f>+Summary!A3</f>
        <v>Interrogatory Responses</v>
      </c>
    </row>
    <row r="4" spans="1:10" x14ac:dyDescent="0.3">
      <c r="A4" s="1" t="str">
        <f>+Summary!A4</f>
        <v>6-Staff-210_Attach 1_Class 13 14 CCA</v>
      </c>
      <c r="H4" s="18"/>
    </row>
    <row r="5" spans="1:10" x14ac:dyDescent="0.3">
      <c r="A5" s="1" t="s">
        <v>43</v>
      </c>
      <c r="H5" s="18"/>
    </row>
    <row r="6" spans="1:10" x14ac:dyDescent="0.3">
      <c r="H6" s="18"/>
    </row>
    <row r="7" spans="1:10" x14ac:dyDescent="0.3">
      <c r="A7" s="1" t="s">
        <v>67</v>
      </c>
    </row>
    <row r="8" spans="1:10" x14ac:dyDescent="0.3">
      <c r="A8" s="1"/>
      <c r="B8" t="s">
        <v>45</v>
      </c>
      <c r="C8" s="15">
        <v>43253</v>
      </c>
      <c r="E8">
        <v>5475</v>
      </c>
      <c r="F8" t="s">
        <v>46</v>
      </c>
    </row>
    <row r="9" spans="1:10" x14ac:dyDescent="0.3">
      <c r="A9" s="1"/>
      <c r="B9" t="s">
        <v>47</v>
      </c>
      <c r="C9" s="15">
        <v>48731</v>
      </c>
      <c r="E9">
        <v>365</v>
      </c>
      <c r="F9" t="s">
        <v>48</v>
      </c>
    </row>
    <row r="10" spans="1:10" x14ac:dyDescent="0.3">
      <c r="A10" s="1"/>
      <c r="C10" s="15"/>
      <c r="E10">
        <f>+ROUND(E8/E9,3)</f>
        <v>15</v>
      </c>
      <c r="F10" t="s">
        <v>49</v>
      </c>
    </row>
    <row r="11" spans="1:10" x14ac:dyDescent="0.3">
      <c r="B11" s="1"/>
      <c r="E11" s="8"/>
    </row>
    <row r="12" spans="1:10" ht="15" thickBot="1" x14ac:dyDescent="0.35"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5"/>
      <c r="H12" s="3" t="s">
        <v>47</v>
      </c>
      <c r="I12" s="3" t="s">
        <v>45</v>
      </c>
      <c r="J12" s="19"/>
    </row>
    <row r="13" spans="1:10" x14ac:dyDescent="0.3">
      <c r="A13">
        <v>2018</v>
      </c>
      <c r="B13" s="9"/>
      <c r="C13" s="9">
        <v>6804600</v>
      </c>
      <c r="D13" s="9"/>
      <c r="E13" s="9">
        <f>+-$C$13/$E$10*J13/365</f>
        <v>-264726.90410958906</v>
      </c>
      <c r="F13" s="9">
        <f t="shared" ref="F13:F28" si="0">SUM(B13:E13)</f>
        <v>6539873.0958904112</v>
      </c>
      <c r="G13" s="9"/>
      <c r="H13" s="15">
        <v>43465</v>
      </c>
      <c r="I13" s="15">
        <v>43253</v>
      </c>
      <c r="J13" s="8">
        <f t="shared" ref="J13:J28" si="1">+MIN(H13-I13+1,365)</f>
        <v>213</v>
      </c>
    </row>
    <row r="14" spans="1:10" x14ac:dyDescent="0.3">
      <c r="A14">
        <v>2019</v>
      </c>
      <c r="B14" s="9">
        <f t="shared" ref="B14:B28" si="2">+F13</f>
        <v>6539873.0958904112</v>
      </c>
      <c r="C14" s="9"/>
      <c r="D14" s="9"/>
      <c r="E14" s="9">
        <f t="shared" ref="E14:E28" si="3">+-$C$13/$E$10*J14/365</f>
        <v>-453640</v>
      </c>
      <c r="F14" s="9">
        <f t="shared" si="0"/>
        <v>6086233.0958904112</v>
      </c>
      <c r="G14" s="9"/>
      <c r="H14" s="15">
        <v>43830</v>
      </c>
      <c r="I14" s="15">
        <v>43466</v>
      </c>
      <c r="J14" s="8">
        <f t="shared" si="1"/>
        <v>365</v>
      </c>
    </row>
    <row r="15" spans="1:10" x14ac:dyDescent="0.3">
      <c r="A15">
        <v>2020</v>
      </c>
      <c r="B15" s="9">
        <f t="shared" si="2"/>
        <v>6086233.0958904112</v>
      </c>
      <c r="C15" s="9"/>
      <c r="D15" s="9"/>
      <c r="E15" s="9">
        <f t="shared" si="3"/>
        <v>-453640</v>
      </c>
      <c r="F15" s="9">
        <f t="shared" si="0"/>
        <v>5632593.0958904112</v>
      </c>
      <c r="G15" s="9"/>
      <c r="H15" s="15">
        <v>44196</v>
      </c>
      <c r="I15" s="15">
        <v>43831</v>
      </c>
      <c r="J15" s="8">
        <f t="shared" si="1"/>
        <v>365</v>
      </c>
    </row>
    <row r="16" spans="1:10" x14ac:dyDescent="0.3">
      <c r="A16">
        <v>2021</v>
      </c>
      <c r="B16" s="9">
        <f t="shared" si="2"/>
        <v>5632593.0958904112</v>
      </c>
      <c r="C16" s="9"/>
      <c r="D16" s="9"/>
      <c r="E16" s="9">
        <f t="shared" si="3"/>
        <v>-453640</v>
      </c>
      <c r="F16" s="9">
        <f t="shared" si="0"/>
        <v>5178953.0958904112</v>
      </c>
      <c r="G16" s="9"/>
      <c r="H16" s="15">
        <v>44561</v>
      </c>
      <c r="I16" s="15">
        <v>44197</v>
      </c>
      <c r="J16" s="8">
        <f t="shared" si="1"/>
        <v>365</v>
      </c>
    </row>
    <row r="17" spans="1:10" x14ac:dyDescent="0.3">
      <c r="A17">
        <v>2022</v>
      </c>
      <c r="B17" s="9">
        <f t="shared" si="2"/>
        <v>5178953.0958904112</v>
      </c>
      <c r="C17" s="9"/>
      <c r="D17" s="9"/>
      <c r="E17" s="9">
        <f t="shared" si="3"/>
        <v>-453640</v>
      </c>
      <c r="F17" s="9">
        <f t="shared" si="0"/>
        <v>4725313.0958904112</v>
      </c>
      <c r="G17" s="9"/>
      <c r="H17" s="15">
        <v>44926</v>
      </c>
      <c r="I17" s="15">
        <v>44562</v>
      </c>
      <c r="J17" s="8">
        <f t="shared" si="1"/>
        <v>365</v>
      </c>
    </row>
    <row r="18" spans="1:10" x14ac:dyDescent="0.3">
      <c r="A18">
        <v>2023</v>
      </c>
      <c r="B18" s="9">
        <f t="shared" si="2"/>
        <v>4725313.0958904112</v>
      </c>
      <c r="C18" s="9"/>
      <c r="D18" s="9"/>
      <c r="E18" s="9">
        <f t="shared" si="3"/>
        <v>-453640</v>
      </c>
      <c r="F18" s="9">
        <f t="shared" si="0"/>
        <v>4271673.0958904112</v>
      </c>
      <c r="G18" s="9"/>
      <c r="H18" s="15">
        <v>45291</v>
      </c>
      <c r="I18" s="15">
        <v>44927</v>
      </c>
      <c r="J18" s="8">
        <f t="shared" si="1"/>
        <v>365</v>
      </c>
    </row>
    <row r="19" spans="1:10" x14ac:dyDescent="0.3">
      <c r="A19">
        <v>2024</v>
      </c>
      <c r="B19" s="9">
        <f t="shared" si="2"/>
        <v>4271673.0958904112</v>
      </c>
      <c r="C19" s="9"/>
      <c r="D19" s="9"/>
      <c r="E19" s="9">
        <f t="shared" si="3"/>
        <v>-453640</v>
      </c>
      <c r="F19" s="9">
        <f t="shared" si="0"/>
        <v>3818033.0958904112</v>
      </c>
      <c r="G19" s="9"/>
      <c r="H19" s="15">
        <v>45657</v>
      </c>
      <c r="I19" s="15">
        <v>45292</v>
      </c>
      <c r="J19" s="8">
        <f t="shared" si="1"/>
        <v>365</v>
      </c>
    </row>
    <row r="20" spans="1:10" x14ac:dyDescent="0.3">
      <c r="A20">
        <v>2025</v>
      </c>
      <c r="B20" s="9">
        <f t="shared" si="2"/>
        <v>3818033.0958904112</v>
      </c>
      <c r="C20" s="9"/>
      <c r="D20" s="9"/>
      <c r="E20" s="9">
        <f t="shared" si="3"/>
        <v>-453640</v>
      </c>
      <c r="F20" s="9">
        <f t="shared" si="0"/>
        <v>3364393.0958904112</v>
      </c>
      <c r="G20" s="9"/>
      <c r="H20" s="15">
        <v>46022</v>
      </c>
      <c r="I20" s="15">
        <v>45658</v>
      </c>
      <c r="J20" s="8">
        <f t="shared" si="1"/>
        <v>365</v>
      </c>
    </row>
    <row r="21" spans="1:10" x14ac:dyDescent="0.3">
      <c r="A21">
        <v>2026</v>
      </c>
      <c r="B21" s="9">
        <f t="shared" si="2"/>
        <v>3364393.0958904112</v>
      </c>
      <c r="C21" s="9"/>
      <c r="D21" s="9"/>
      <c r="E21" s="9">
        <f t="shared" si="3"/>
        <v>-453640</v>
      </c>
      <c r="F21" s="9">
        <f t="shared" si="0"/>
        <v>2910753.0958904112</v>
      </c>
      <c r="G21" s="9"/>
      <c r="H21" s="15">
        <v>46387</v>
      </c>
      <c r="I21" s="15">
        <v>46023</v>
      </c>
      <c r="J21" s="8">
        <f t="shared" si="1"/>
        <v>365</v>
      </c>
    </row>
    <row r="22" spans="1:10" x14ac:dyDescent="0.3">
      <c r="A22">
        <v>2027</v>
      </c>
      <c r="B22" s="9">
        <f t="shared" si="2"/>
        <v>2910753.0958904112</v>
      </c>
      <c r="C22" s="9"/>
      <c r="D22" s="9"/>
      <c r="E22" s="9">
        <f t="shared" si="3"/>
        <v>-453640</v>
      </c>
      <c r="F22" s="9">
        <f t="shared" si="0"/>
        <v>2457113.0958904112</v>
      </c>
      <c r="G22" s="9"/>
      <c r="H22" s="15">
        <v>46752</v>
      </c>
      <c r="I22" s="15">
        <v>46388</v>
      </c>
      <c r="J22" s="8">
        <f t="shared" si="1"/>
        <v>365</v>
      </c>
    </row>
    <row r="23" spans="1:10" x14ac:dyDescent="0.3">
      <c r="A23">
        <v>2028</v>
      </c>
      <c r="B23" s="9">
        <f t="shared" si="2"/>
        <v>2457113.0958904112</v>
      </c>
      <c r="C23" s="9"/>
      <c r="D23" s="9"/>
      <c r="E23" s="9">
        <f t="shared" si="3"/>
        <v>-453640</v>
      </c>
      <c r="F23" s="9">
        <f t="shared" si="0"/>
        <v>2003473.0958904112</v>
      </c>
      <c r="G23" s="9"/>
      <c r="H23" s="15">
        <v>47118</v>
      </c>
      <c r="I23" s="15">
        <v>46753</v>
      </c>
      <c r="J23" s="8">
        <f t="shared" si="1"/>
        <v>365</v>
      </c>
    </row>
    <row r="24" spans="1:10" x14ac:dyDescent="0.3">
      <c r="A24">
        <v>2029</v>
      </c>
      <c r="B24" s="9">
        <f t="shared" si="2"/>
        <v>2003473.0958904112</v>
      </c>
      <c r="C24" s="9"/>
      <c r="D24" s="9"/>
      <c r="E24" s="9">
        <f t="shared" si="3"/>
        <v>-453640</v>
      </c>
      <c r="F24" s="9">
        <f t="shared" si="0"/>
        <v>1549833.0958904112</v>
      </c>
      <c r="G24" s="9"/>
      <c r="H24" s="15">
        <v>47483</v>
      </c>
      <c r="I24" s="15">
        <v>47119</v>
      </c>
      <c r="J24" s="8">
        <f t="shared" si="1"/>
        <v>365</v>
      </c>
    </row>
    <row r="25" spans="1:10" x14ac:dyDescent="0.3">
      <c r="A25">
        <v>2030</v>
      </c>
      <c r="B25" s="9">
        <f t="shared" si="2"/>
        <v>1549833.0958904112</v>
      </c>
      <c r="C25" s="9"/>
      <c r="D25" s="9"/>
      <c r="E25" s="9">
        <f t="shared" si="3"/>
        <v>-453640</v>
      </c>
      <c r="F25" s="9">
        <f t="shared" si="0"/>
        <v>1096193.0958904112</v>
      </c>
      <c r="G25" s="9"/>
      <c r="H25" s="15">
        <v>47848</v>
      </c>
      <c r="I25" s="15">
        <v>47484</v>
      </c>
      <c r="J25" s="8">
        <f t="shared" si="1"/>
        <v>365</v>
      </c>
    </row>
    <row r="26" spans="1:10" x14ac:dyDescent="0.3">
      <c r="A26">
        <v>2031</v>
      </c>
      <c r="B26" s="9">
        <f t="shared" si="2"/>
        <v>1096193.0958904112</v>
      </c>
      <c r="C26" s="9"/>
      <c r="D26" s="9"/>
      <c r="E26" s="9">
        <f t="shared" si="3"/>
        <v>-453640</v>
      </c>
      <c r="F26" s="9">
        <f t="shared" si="0"/>
        <v>642553.09589041118</v>
      </c>
      <c r="G26" s="9"/>
      <c r="H26" s="15">
        <v>48213</v>
      </c>
      <c r="I26" s="15">
        <v>47849</v>
      </c>
      <c r="J26" s="8">
        <f t="shared" si="1"/>
        <v>365</v>
      </c>
    </row>
    <row r="27" spans="1:10" x14ac:dyDescent="0.3">
      <c r="A27">
        <v>2032</v>
      </c>
      <c r="B27" s="9">
        <f t="shared" si="2"/>
        <v>642553.09589041118</v>
      </c>
      <c r="C27" s="9"/>
      <c r="D27" s="9"/>
      <c r="E27" s="9">
        <f t="shared" si="3"/>
        <v>-453640</v>
      </c>
      <c r="F27" s="9">
        <f t="shared" si="0"/>
        <v>188913.09589041118</v>
      </c>
      <c r="G27" s="9"/>
      <c r="H27" s="15">
        <v>48579</v>
      </c>
      <c r="I27" s="15">
        <v>48214</v>
      </c>
      <c r="J27" s="8">
        <f t="shared" si="1"/>
        <v>365</v>
      </c>
    </row>
    <row r="28" spans="1:10" x14ac:dyDescent="0.3">
      <c r="A28">
        <v>2033</v>
      </c>
      <c r="B28" s="9">
        <f t="shared" si="2"/>
        <v>188913.09589041118</v>
      </c>
      <c r="C28" s="9"/>
      <c r="D28" s="9"/>
      <c r="E28" s="9">
        <f t="shared" si="3"/>
        <v>-188913.09589041097</v>
      </c>
      <c r="F28" s="9">
        <f t="shared" si="0"/>
        <v>0</v>
      </c>
      <c r="G28" s="9"/>
      <c r="H28" s="15">
        <f>+C9</f>
        <v>48731</v>
      </c>
      <c r="I28" s="15">
        <v>48580</v>
      </c>
      <c r="J28" s="8">
        <f t="shared" si="1"/>
        <v>152</v>
      </c>
    </row>
    <row r="29" spans="1:10" x14ac:dyDescent="0.3">
      <c r="B29" s="9"/>
      <c r="C29" s="9"/>
      <c r="D29" s="9"/>
      <c r="E29" s="9"/>
      <c r="F29" s="9"/>
      <c r="G29" s="9"/>
      <c r="H29" s="15"/>
      <c r="I29" s="15"/>
      <c r="J29" s="8"/>
    </row>
    <row r="30" spans="1:10" x14ac:dyDescent="0.3">
      <c r="B30" s="9"/>
      <c r="C30" s="9"/>
      <c r="D30" s="9"/>
      <c r="E30" s="9"/>
      <c r="F30" s="9"/>
      <c r="G30" s="9"/>
      <c r="H30" s="15"/>
      <c r="I30" s="15"/>
      <c r="J30" s="8"/>
    </row>
    <row r="31" spans="1:10" x14ac:dyDescent="0.3">
      <c r="B31" s="9"/>
      <c r="C31" s="9"/>
      <c r="D31" s="9"/>
      <c r="E31" s="9"/>
      <c r="F31" s="9"/>
      <c r="G31" s="9"/>
      <c r="H31" s="15"/>
      <c r="I31" s="15"/>
      <c r="J31" s="8"/>
    </row>
    <row r="32" spans="1:10" ht="15" thickBot="1" x14ac:dyDescent="0.35">
      <c r="C32" s="17">
        <f>SUM(C13:C31)</f>
        <v>6804600</v>
      </c>
      <c r="D32" s="17">
        <f>SUM(D13:D31)</f>
        <v>0</v>
      </c>
      <c r="E32" s="17">
        <f>SUM(E13:E31)</f>
        <v>-6804600</v>
      </c>
      <c r="J32" s="17">
        <f>SUM(J13:J31)</f>
        <v>5475</v>
      </c>
    </row>
    <row r="33" spans="5:5" ht="15" thickTop="1" x14ac:dyDescent="0.3">
      <c r="E33" s="9">
        <f>SUM(C32:E32)</f>
        <v>0</v>
      </c>
    </row>
  </sheetData>
  <pageMargins left="0.7" right="0.7" top="0.75" bottom="0.75" header="0.3" footer="0.3"/>
  <pageSetup scale="72" fitToHeight="0" orientation="portrait" verticalDpi="4294967295" r:id="rId1"/>
  <headerFooter>
    <oddFooter>&amp;C&amp;A&amp;R&amp;P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3FBD-7514-47D4-9C04-883934803CFB}">
  <dimension ref="A1:AK19"/>
  <sheetViews>
    <sheetView workbookViewId="0">
      <selection activeCell="B30" sqref="B30"/>
    </sheetView>
  </sheetViews>
  <sheetFormatPr defaultRowHeight="14.4" x14ac:dyDescent="0.3"/>
  <cols>
    <col min="1" max="1" width="49.109375" bestFit="1" customWidth="1"/>
    <col min="2" max="2" width="14.33203125" bestFit="1" customWidth="1"/>
    <col min="3" max="3" width="19" bestFit="1" customWidth="1"/>
    <col min="4" max="5" width="10.5546875" bestFit="1" customWidth="1"/>
    <col min="6" max="6" width="11.5546875" bestFit="1" customWidth="1"/>
    <col min="7" max="9" width="9.33203125" bestFit="1" customWidth="1"/>
    <col min="10" max="10" width="11.5546875" bestFit="1" customWidth="1"/>
    <col min="11" max="11" width="14.44140625" bestFit="1" customWidth="1"/>
    <col min="12" max="12" width="9.33203125" bestFit="1" customWidth="1"/>
    <col min="13" max="13" width="16.33203125" bestFit="1" customWidth="1"/>
    <col min="14" max="14" width="17.5546875" bestFit="1" customWidth="1"/>
    <col min="15" max="15" width="14.44140625" bestFit="1" customWidth="1"/>
    <col min="16" max="16" width="13.44140625" bestFit="1" customWidth="1"/>
    <col min="17" max="17" width="16.33203125" bestFit="1" customWidth="1"/>
    <col min="18" max="18" width="17.5546875" bestFit="1" customWidth="1"/>
    <col min="19" max="19" width="14.44140625" bestFit="1" customWidth="1"/>
    <col min="20" max="20" width="11.5546875" bestFit="1" customWidth="1"/>
    <col min="21" max="21" width="16.33203125" bestFit="1" customWidth="1"/>
    <col min="22" max="22" width="17.5546875" bestFit="1" customWidth="1"/>
    <col min="23" max="23" width="14.44140625" bestFit="1" customWidth="1"/>
    <col min="24" max="24" width="11.33203125" bestFit="1" customWidth="1"/>
    <col min="25" max="25" width="16.33203125" bestFit="1" customWidth="1"/>
    <col min="26" max="26" width="17.5546875" bestFit="1" customWidth="1"/>
    <col min="27" max="27" width="14.44140625" bestFit="1" customWidth="1"/>
    <col min="28" max="28" width="11.33203125" bestFit="1" customWidth="1"/>
    <col min="29" max="29" width="16.33203125" bestFit="1" customWidth="1"/>
    <col min="30" max="30" width="17.5546875" bestFit="1" customWidth="1"/>
    <col min="31" max="31" width="14.44140625" bestFit="1" customWidth="1"/>
    <col min="32" max="32" width="11.33203125" bestFit="1" customWidth="1"/>
    <col min="33" max="33" width="16.33203125" bestFit="1" customWidth="1"/>
    <col min="34" max="34" width="17.5546875" bestFit="1" customWidth="1"/>
    <col min="35" max="35" width="14.44140625" bestFit="1" customWidth="1"/>
    <col min="36" max="36" width="11.33203125" bestFit="1" customWidth="1"/>
    <col min="37" max="37" width="16.33203125" bestFit="1" customWidth="1"/>
  </cols>
  <sheetData>
    <row r="1" spans="1:37" x14ac:dyDescent="0.3">
      <c r="A1" s="1" t="str">
        <f>+Summary!A1</f>
        <v>Alectra Utilities Corporation</v>
      </c>
    </row>
    <row r="2" spans="1:37" x14ac:dyDescent="0.3">
      <c r="A2" s="1" t="str">
        <f>+Summary!A2</f>
        <v>EB-2025-0252</v>
      </c>
    </row>
    <row r="3" spans="1:37" x14ac:dyDescent="0.3">
      <c r="A3" s="1" t="str">
        <f>+Summary!A3</f>
        <v>Interrogatory Responses</v>
      </c>
    </row>
    <row r="4" spans="1:37" x14ac:dyDescent="0.3">
      <c r="A4" s="1" t="str">
        <f>+Summary!A4</f>
        <v>6-Staff-210_Attach 1_Class 13 14 CCA</v>
      </c>
    </row>
    <row r="5" spans="1:37" x14ac:dyDescent="0.3">
      <c r="A5" s="1" t="s">
        <v>43</v>
      </c>
      <c r="P5" s="34"/>
    </row>
    <row r="6" spans="1:37" x14ac:dyDescent="0.3">
      <c r="P6" s="34"/>
    </row>
    <row r="8" spans="1:37" x14ac:dyDescent="0.3">
      <c r="D8" s="35" t="s">
        <v>68</v>
      </c>
      <c r="E8" s="36"/>
      <c r="F8" s="36"/>
      <c r="G8" s="36"/>
      <c r="H8" s="36"/>
      <c r="I8" s="36"/>
      <c r="J8" s="37"/>
    </row>
    <row r="9" spans="1:37" x14ac:dyDescent="0.3">
      <c r="A9" s="1" t="s">
        <v>69</v>
      </c>
      <c r="B9" s="1" t="s">
        <v>70</v>
      </c>
      <c r="C9" s="1" t="s">
        <v>71</v>
      </c>
      <c r="D9" s="31" t="s">
        <v>72</v>
      </c>
      <c r="E9" s="31" t="s">
        <v>73</v>
      </c>
      <c r="F9" s="31" t="s">
        <v>74</v>
      </c>
      <c r="G9" s="31" t="s">
        <v>75</v>
      </c>
      <c r="H9" s="31" t="s">
        <v>76</v>
      </c>
      <c r="I9" s="31" t="s">
        <v>77</v>
      </c>
      <c r="J9" s="31" t="s">
        <v>78</v>
      </c>
      <c r="K9" s="1" t="s">
        <v>79</v>
      </c>
      <c r="L9" s="1" t="s">
        <v>80</v>
      </c>
      <c r="M9" s="1" t="s">
        <v>81</v>
      </c>
      <c r="N9" s="1" t="s">
        <v>82</v>
      </c>
      <c r="O9" s="1" t="s">
        <v>83</v>
      </c>
      <c r="P9" s="1" t="s">
        <v>84</v>
      </c>
      <c r="Q9" s="1" t="s">
        <v>85</v>
      </c>
      <c r="R9" s="1" t="s">
        <v>86</v>
      </c>
      <c r="S9" s="1" t="s">
        <v>87</v>
      </c>
      <c r="T9" s="1" t="s">
        <v>88</v>
      </c>
      <c r="U9" s="1" t="s">
        <v>89</v>
      </c>
      <c r="V9" s="1" t="s">
        <v>90</v>
      </c>
      <c r="W9" s="1" t="s">
        <v>91</v>
      </c>
      <c r="X9" s="1" t="s">
        <v>92</v>
      </c>
      <c r="Y9" s="1" t="s">
        <v>93</v>
      </c>
      <c r="Z9" s="1" t="s">
        <v>94</v>
      </c>
      <c r="AA9" s="1" t="s">
        <v>95</v>
      </c>
      <c r="AB9" s="1" t="s">
        <v>96</v>
      </c>
      <c r="AC9" s="1" t="s">
        <v>97</v>
      </c>
      <c r="AD9" s="1" t="s">
        <v>98</v>
      </c>
      <c r="AE9" s="1" t="s">
        <v>99</v>
      </c>
      <c r="AF9" s="1" t="s">
        <v>100</v>
      </c>
      <c r="AG9" s="1" t="s">
        <v>101</v>
      </c>
      <c r="AH9" s="1" t="s">
        <v>102</v>
      </c>
      <c r="AI9" s="1" t="s">
        <v>103</v>
      </c>
      <c r="AJ9" s="1" t="s">
        <v>104</v>
      </c>
      <c r="AK9" s="1" t="s">
        <v>105</v>
      </c>
    </row>
    <row r="10" spans="1:37" x14ac:dyDescent="0.3">
      <c r="A10" t="s">
        <v>27</v>
      </c>
      <c r="B10" s="18">
        <v>46736</v>
      </c>
      <c r="C10">
        <v>25</v>
      </c>
      <c r="D10" s="32">
        <v>0</v>
      </c>
      <c r="E10" s="32">
        <v>0</v>
      </c>
      <c r="F10" s="32">
        <v>20000034.053400014</v>
      </c>
      <c r="G10" s="32">
        <v>0</v>
      </c>
      <c r="H10" s="32">
        <v>0</v>
      </c>
      <c r="I10" s="32">
        <v>0</v>
      </c>
      <c r="J10" s="32">
        <v>0</v>
      </c>
      <c r="K10" s="9"/>
      <c r="L10" s="9"/>
      <c r="M10" s="9">
        <f>SUM(K10:L10)</f>
        <v>0</v>
      </c>
      <c r="N10" s="9">
        <f>+M10</f>
        <v>0</v>
      </c>
      <c r="O10" s="9"/>
      <c r="P10" s="9"/>
      <c r="Q10" s="9">
        <f>SUM(N10:P10)</f>
        <v>0</v>
      </c>
      <c r="R10" s="9"/>
      <c r="S10" s="9">
        <f>+F10</f>
        <v>20000034.053400014</v>
      </c>
      <c r="T10" s="9">
        <f>-$F$10/$C$10*17/365</f>
        <v>-37260.337414553447</v>
      </c>
      <c r="U10" s="9">
        <f>SUM(R10:T10)</f>
        <v>19962773.715985458</v>
      </c>
      <c r="V10" s="9">
        <f>+U10</f>
        <v>19962773.715985458</v>
      </c>
      <c r="W10" s="9"/>
      <c r="X10" s="9">
        <f>-$F$10/$C$10</f>
        <v>-800001.36213600053</v>
      </c>
      <c r="Y10" s="9">
        <f>SUM(V10:X10)</f>
        <v>19162772.353849459</v>
      </c>
      <c r="Z10" s="9">
        <f>+Y10</f>
        <v>19162772.353849459</v>
      </c>
      <c r="AA10" s="9"/>
      <c r="AB10" s="9">
        <f>-$F$10/$C$10</f>
        <v>-800001.36213600053</v>
      </c>
      <c r="AC10" s="9">
        <f>SUM(Z10:AB10)</f>
        <v>18362770.991713461</v>
      </c>
      <c r="AD10" s="9">
        <f>+AC10</f>
        <v>18362770.991713461</v>
      </c>
      <c r="AE10" s="9"/>
      <c r="AF10" s="9">
        <f>-$F$10/$C$10</f>
        <v>-800001.36213600053</v>
      </c>
      <c r="AG10" s="9">
        <f>SUM(AD10:AF10)</f>
        <v>17562769.629577462</v>
      </c>
      <c r="AH10" s="9">
        <f>+AG10</f>
        <v>17562769.629577462</v>
      </c>
      <c r="AI10" s="9"/>
      <c r="AJ10" s="9">
        <f>-$F$10/$C$10</f>
        <v>-800001.36213600053</v>
      </c>
      <c r="AK10" s="9">
        <f>SUM(AH10:AJ10)</f>
        <v>16762768.267441461</v>
      </c>
    </row>
    <row r="11" spans="1:37" x14ac:dyDescent="0.3">
      <c r="A11" t="s">
        <v>28</v>
      </c>
      <c r="B11" s="18">
        <v>46371</v>
      </c>
      <c r="C11">
        <v>25</v>
      </c>
      <c r="D11" s="32">
        <v>0</v>
      </c>
      <c r="E11" s="32">
        <v>2894473.1502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9"/>
      <c r="L11" s="9"/>
      <c r="M11" s="9">
        <f t="shared" ref="M11:M16" si="0">SUM(K11:L11)</f>
        <v>0</v>
      </c>
      <c r="N11" s="9">
        <f t="shared" ref="N11:N16" si="1">+M11</f>
        <v>0</v>
      </c>
      <c r="O11" s="9">
        <f>+E11</f>
        <v>2894473.1502</v>
      </c>
      <c r="P11" s="9">
        <f>-$E$11/$C$11*17/365</f>
        <v>-5392.4431291397259</v>
      </c>
      <c r="Q11" s="9">
        <f t="shared" ref="Q11:Q16" si="2">SUM(N11:P11)</f>
        <v>2889080.7070708601</v>
      </c>
      <c r="R11" s="9">
        <f>+Q11</f>
        <v>2889080.7070708601</v>
      </c>
      <c r="S11" s="9"/>
      <c r="T11" s="9">
        <f>-$E$11/$C$11</f>
        <v>-115778.92600799999</v>
      </c>
      <c r="U11" s="9">
        <f t="shared" ref="U11:U16" si="3">SUM(R11:T11)</f>
        <v>2773301.78106286</v>
      </c>
      <c r="V11" s="9">
        <f t="shared" ref="V11:V16" si="4">+U11</f>
        <v>2773301.78106286</v>
      </c>
      <c r="W11" s="9"/>
      <c r="X11" s="9">
        <f>-$E$11/$C$11</f>
        <v>-115778.92600799999</v>
      </c>
      <c r="Y11" s="9">
        <f t="shared" ref="Y11:Y16" si="5">SUM(V11:X11)</f>
        <v>2657522.85505486</v>
      </c>
      <c r="Z11" s="9">
        <f t="shared" ref="Z11:Z16" si="6">+Y11</f>
        <v>2657522.85505486</v>
      </c>
      <c r="AA11" s="9"/>
      <c r="AB11" s="9">
        <f>-$E$11/$C$11</f>
        <v>-115778.92600799999</v>
      </c>
      <c r="AC11" s="9">
        <f t="shared" ref="AC11:AC16" si="7">SUM(Z11:AB11)</f>
        <v>2541743.92904686</v>
      </c>
      <c r="AD11" s="9">
        <f t="shared" ref="AD11:AD16" si="8">+AC11</f>
        <v>2541743.92904686</v>
      </c>
      <c r="AE11" s="9"/>
      <c r="AF11" s="9">
        <f>-$E$11/$C$11</f>
        <v>-115778.92600799999</v>
      </c>
      <c r="AG11" s="9">
        <f t="shared" ref="AG11:AG16" si="9">SUM(AD11:AF11)</f>
        <v>2425965.0030388599</v>
      </c>
      <c r="AH11" s="9">
        <f t="shared" ref="AH11:AH16" si="10">+AG11</f>
        <v>2425965.0030388599</v>
      </c>
      <c r="AI11" s="9"/>
      <c r="AJ11" s="9">
        <f>-$E$11/$C$11</f>
        <v>-115778.92600799999</v>
      </c>
      <c r="AK11" s="9">
        <f t="shared" ref="AK11:AK16" si="11">SUM(AH11:AJ11)</f>
        <v>2310186.0770308599</v>
      </c>
    </row>
    <row r="12" spans="1:37" x14ac:dyDescent="0.3">
      <c r="A12" t="s">
        <v>29</v>
      </c>
      <c r="B12" s="18">
        <v>48197</v>
      </c>
      <c r="C12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25458016.667100001</v>
      </c>
      <c r="K12" s="9"/>
      <c r="L12" s="9"/>
      <c r="M12" s="9">
        <f t="shared" si="0"/>
        <v>0</v>
      </c>
      <c r="N12" s="9">
        <f t="shared" si="1"/>
        <v>0</v>
      </c>
      <c r="O12" s="9"/>
      <c r="P12" s="9"/>
      <c r="Q12" s="9">
        <f t="shared" si="2"/>
        <v>0</v>
      </c>
      <c r="R12" s="9">
        <f t="shared" ref="R12:R16" si="12">+Q12</f>
        <v>0</v>
      </c>
      <c r="S12" s="9"/>
      <c r="T12" s="9"/>
      <c r="U12" s="9">
        <f t="shared" si="3"/>
        <v>0</v>
      </c>
      <c r="V12" s="9">
        <f t="shared" si="4"/>
        <v>0</v>
      </c>
      <c r="W12" s="9"/>
      <c r="X12" s="9"/>
      <c r="Y12" s="9">
        <f t="shared" si="5"/>
        <v>0</v>
      </c>
      <c r="Z12" s="9">
        <f t="shared" si="6"/>
        <v>0</v>
      </c>
      <c r="AA12" s="9"/>
      <c r="AB12" s="9"/>
      <c r="AC12" s="9">
        <f t="shared" si="7"/>
        <v>0</v>
      </c>
      <c r="AD12" s="9">
        <f t="shared" si="8"/>
        <v>0</v>
      </c>
      <c r="AE12" s="9"/>
      <c r="AF12" s="9"/>
      <c r="AG12" s="9">
        <f t="shared" si="9"/>
        <v>0</v>
      </c>
      <c r="AH12" s="9">
        <f t="shared" si="10"/>
        <v>0</v>
      </c>
      <c r="AI12" s="9">
        <f>+J12</f>
        <v>25458016.667100001</v>
      </c>
      <c r="AJ12" s="9">
        <f>-$J$12/$C$12*17/365</f>
        <v>-47428.633790761654</v>
      </c>
      <c r="AK12" s="9">
        <f t="shared" si="11"/>
        <v>25410588.03330924</v>
      </c>
    </row>
    <row r="13" spans="1:37" x14ac:dyDescent="0.3">
      <c r="A13" t="s">
        <v>30</v>
      </c>
      <c r="B13" s="18">
        <v>47938</v>
      </c>
      <c r="C13">
        <v>25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25458016.667100001</v>
      </c>
      <c r="K13" s="9"/>
      <c r="L13" s="9"/>
      <c r="M13" s="9">
        <f t="shared" si="0"/>
        <v>0</v>
      </c>
      <c r="N13" s="9">
        <f t="shared" si="1"/>
        <v>0</v>
      </c>
      <c r="O13" s="9"/>
      <c r="P13" s="9"/>
      <c r="Q13" s="9">
        <f t="shared" si="2"/>
        <v>0</v>
      </c>
      <c r="R13" s="9">
        <f t="shared" si="12"/>
        <v>0</v>
      </c>
      <c r="S13" s="9"/>
      <c r="T13" s="9"/>
      <c r="U13" s="9">
        <f t="shared" si="3"/>
        <v>0</v>
      </c>
      <c r="V13" s="9">
        <f t="shared" si="4"/>
        <v>0</v>
      </c>
      <c r="W13" s="9"/>
      <c r="X13" s="9"/>
      <c r="Y13" s="9">
        <f t="shared" si="5"/>
        <v>0</v>
      </c>
      <c r="Z13" s="9">
        <f t="shared" si="6"/>
        <v>0</v>
      </c>
      <c r="AA13" s="9"/>
      <c r="AB13" s="9"/>
      <c r="AC13" s="9">
        <f t="shared" si="7"/>
        <v>0</v>
      </c>
      <c r="AD13" s="9">
        <f t="shared" si="8"/>
        <v>0</v>
      </c>
      <c r="AE13" s="9"/>
      <c r="AF13" s="9"/>
      <c r="AG13" s="9">
        <f t="shared" si="9"/>
        <v>0</v>
      </c>
      <c r="AH13" s="9">
        <f t="shared" si="10"/>
        <v>0</v>
      </c>
      <c r="AI13" s="9">
        <f>+J13</f>
        <v>25458016.667100001</v>
      </c>
      <c r="AJ13" s="9">
        <f>-$J$13/$C$13*276/365</f>
        <v>-770017.81919118902</v>
      </c>
      <c r="AK13" s="9">
        <f t="shared" si="11"/>
        <v>24687998.847908814</v>
      </c>
    </row>
    <row r="14" spans="1:37" x14ac:dyDescent="0.3">
      <c r="A14" t="s">
        <v>31</v>
      </c>
      <c r="B14" s="18">
        <v>45855</v>
      </c>
      <c r="C14">
        <v>10</v>
      </c>
      <c r="D14" s="32">
        <v>485294.11729999998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9">
        <f>+D14</f>
        <v>485294.11729999998</v>
      </c>
      <c r="L14" s="9">
        <f>-+$D$14/$C$14*168/365</f>
        <v>-22336.825125041098</v>
      </c>
      <c r="M14" s="9">
        <f t="shared" si="0"/>
        <v>462957.29217495886</v>
      </c>
      <c r="N14" s="9">
        <f t="shared" si="1"/>
        <v>462957.29217495886</v>
      </c>
      <c r="O14" s="9"/>
      <c r="P14" s="9">
        <f>-+$D$14/$C$14</f>
        <v>-48529.41173</v>
      </c>
      <c r="Q14" s="9">
        <f t="shared" si="2"/>
        <v>414427.88044495886</v>
      </c>
      <c r="R14" s="9">
        <f t="shared" si="12"/>
        <v>414427.88044495886</v>
      </c>
      <c r="S14" s="9"/>
      <c r="T14" s="9">
        <f>-+$D$14/$C$14</f>
        <v>-48529.41173</v>
      </c>
      <c r="U14" s="9">
        <f t="shared" si="3"/>
        <v>365898.46871495887</v>
      </c>
      <c r="V14" s="9">
        <f t="shared" si="4"/>
        <v>365898.46871495887</v>
      </c>
      <c r="W14" s="9"/>
      <c r="X14" s="9">
        <f>-+$D$14/$C$14</f>
        <v>-48529.41173</v>
      </c>
      <c r="Y14" s="9">
        <f t="shared" si="5"/>
        <v>317369.05698495888</v>
      </c>
      <c r="Z14" s="9">
        <f t="shared" si="6"/>
        <v>317369.05698495888</v>
      </c>
      <c r="AA14" s="9"/>
      <c r="AB14" s="9">
        <f>-+$D$14/$C$14</f>
        <v>-48529.41173</v>
      </c>
      <c r="AC14" s="9">
        <f t="shared" si="7"/>
        <v>268839.64525495889</v>
      </c>
      <c r="AD14" s="9">
        <f t="shared" si="8"/>
        <v>268839.64525495889</v>
      </c>
      <c r="AE14" s="9"/>
      <c r="AF14" s="9">
        <f>-+$D$14/$C$14</f>
        <v>-48529.41173</v>
      </c>
      <c r="AG14" s="9">
        <f t="shared" si="9"/>
        <v>220310.23352495889</v>
      </c>
      <c r="AH14" s="9">
        <f t="shared" si="10"/>
        <v>220310.23352495889</v>
      </c>
      <c r="AI14" s="9"/>
      <c r="AJ14" s="9">
        <f>-+$D$14/$C$14</f>
        <v>-48529.41173</v>
      </c>
      <c r="AK14" s="9">
        <f t="shared" si="11"/>
        <v>171780.8217949589</v>
      </c>
    </row>
    <row r="15" spans="1:37" x14ac:dyDescent="0.3">
      <c r="A15" t="s">
        <v>32</v>
      </c>
      <c r="B15" s="18">
        <v>45855</v>
      </c>
      <c r="C15">
        <v>15</v>
      </c>
      <c r="D15" s="32">
        <v>249999.9988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9">
        <f>+D15</f>
        <v>249999.9988</v>
      </c>
      <c r="L15" s="9">
        <f>-+$D$15/$C$15*168/365</f>
        <v>-7671.232839890411</v>
      </c>
      <c r="M15" s="9">
        <f t="shared" si="0"/>
        <v>242328.76596010959</v>
      </c>
      <c r="N15" s="9">
        <f t="shared" si="1"/>
        <v>242328.76596010959</v>
      </c>
      <c r="O15" s="9"/>
      <c r="P15" s="9">
        <f>-+$D$15/$C$15</f>
        <v>-16666.666586666666</v>
      </c>
      <c r="Q15" s="9">
        <f t="shared" si="2"/>
        <v>225662.09937344294</v>
      </c>
      <c r="R15" s="9">
        <f t="shared" si="12"/>
        <v>225662.09937344294</v>
      </c>
      <c r="S15" s="9"/>
      <c r="T15" s="9">
        <f>-+$D$15/$C$15</f>
        <v>-16666.666586666666</v>
      </c>
      <c r="U15" s="9">
        <f t="shared" si="3"/>
        <v>208995.43278677628</v>
      </c>
      <c r="V15" s="9">
        <f t="shared" si="4"/>
        <v>208995.43278677628</v>
      </c>
      <c r="W15" s="9"/>
      <c r="X15" s="9">
        <f>-+$D$15/$C$15</f>
        <v>-16666.666586666666</v>
      </c>
      <c r="Y15" s="9">
        <f t="shared" si="5"/>
        <v>192328.76620010962</v>
      </c>
      <c r="Z15" s="9">
        <f t="shared" si="6"/>
        <v>192328.76620010962</v>
      </c>
      <c r="AA15" s="9"/>
      <c r="AB15" s="9">
        <f>-+$D$15/$C$15</f>
        <v>-16666.666586666666</v>
      </c>
      <c r="AC15" s="9">
        <f t="shared" si="7"/>
        <v>175662.09961344296</v>
      </c>
      <c r="AD15" s="9">
        <f t="shared" si="8"/>
        <v>175662.09961344296</v>
      </c>
      <c r="AE15" s="9"/>
      <c r="AF15" s="9">
        <f>-+$D$15/$C$15</f>
        <v>-16666.666586666666</v>
      </c>
      <c r="AG15" s="9">
        <f t="shared" si="9"/>
        <v>158995.4330267763</v>
      </c>
      <c r="AH15" s="9">
        <f t="shared" si="10"/>
        <v>158995.4330267763</v>
      </c>
      <c r="AI15" s="9"/>
      <c r="AJ15" s="9">
        <f>-+$D$15/$C$15</f>
        <v>-16666.666586666666</v>
      </c>
      <c r="AK15" s="9">
        <f t="shared" si="11"/>
        <v>142328.76644010964</v>
      </c>
    </row>
    <row r="16" spans="1:37" x14ac:dyDescent="0.3">
      <c r="A16" t="s">
        <v>33</v>
      </c>
      <c r="B16" s="18">
        <v>45931</v>
      </c>
      <c r="C16">
        <v>25</v>
      </c>
      <c r="D16" s="32">
        <v>1042250.0005</v>
      </c>
      <c r="E16" s="32">
        <v>5000000</v>
      </c>
      <c r="F16" s="32">
        <v>5000000</v>
      </c>
      <c r="G16" s="32">
        <v>0</v>
      </c>
      <c r="H16" s="32">
        <v>0</v>
      </c>
      <c r="I16" s="32">
        <v>0</v>
      </c>
      <c r="J16" s="32">
        <v>0</v>
      </c>
      <c r="K16" s="9">
        <f>+D16</f>
        <v>1042250.0005</v>
      </c>
      <c r="L16" s="9">
        <f>-+$D$16/$C$16*92/365</f>
        <v>-10508.16438860274</v>
      </c>
      <c r="M16" s="9">
        <f t="shared" si="0"/>
        <v>1031741.8361113972</v>
      </c>
      <c r="N16" s="9">
        <f t="shared" si="1"/>
        <v>1031741.8361113972</v>
      </c>
      <c r="O16" s="9">
        <f>+E16</f>
        <v>5000000</v>
      </c>
      <c r="P16" s="9">
        <f>-+$D$16/$C$16-$E$16/$C$16</f>
        <v>-241690.00002000001</v>
      </c>
      <c r="Q16" s="9">
        <f t="shared" si="2"/>
        <v>5790051.8360913973</v>
      </c>
      <c r="R16" s="9">
        <f t="shared" si="12"/>
        <v>5790051.8360913973</v>
      </c>
      <c r="S16" s="9">
        <f>+F16</f>
        <v>5000000</v>
      </c>
      <c r="T16" s="9">
        <f>-+$D$16/$C$16-$E$16/$C$16-$F$16/$C$16</f>
        <v>-441690.00002000004</v>
      </c>
      <c r="U16" s="9">
        <f t="shared" si="3"/>
        <v>10348361.836071398</v>
      </c>
      <c r="V16" s="9">
        <f t="shared" si="4"/>
        <v>10348361.836071398</v>
      </c>
      <c r="W16" s="9"/>
      <c r="X16" s="9">
        <f>-+$D$16/$C$16-$E$16/$C$16-$F$16/$C$16</f>
        <v>-441690.00002000004</v>
      </c>
      <c r="Y16" s="9">
        <f t="shared" si="5"/>
        <v>9906671.8360513989</v>
      </c>
      <c r="Z16" s="9">
        <f t="shared" si="6"/>
        <v>9906671.8360513989</v>
      </c>
      <c r="AA16" s="9"/>
      <c r="AB16" s="9">
        <f>-+$D$16/$C$16-$E$16/$C$16-$F$16/$C$16</f>
        <v>-441690.00002000004</v>
      </c>
      <c r="AC16" s="9">
        <f t="shared" si="7"/>
        <v>9464981.8360313997</v>
      </c>
      <c r="AD16" s="9">
        <f t="shared" si="8"/>
        <v>9464981.8360313997</v>
      </c>
      <c r="AE16" s="9"/>
      <c r="AF16" s="9">
        <f>-+$D$16/$C$16-$E$16/$C$16-$F$16/$C$16</f>
        <v>-441690.00002000004</v>
      </c>
      <c r="AG16" s="9">
        <f t="shared" si="9"/>
        <v>9023291.8360114004</v>
      </c>
      <c r="AH16" s="9">
        <f t="shared" si="10"/>
        <v>9023291.8360114004</v>
      </c>
      <c r="AI16" s="9"/>
      <c r="AJ16" s="9">
        <f>-+$D$16/$C$16-$E$16/$C$16-$F$16/$C$16</f>
        <v>-441690.00002000004</v>
      </c>
      <c r="AK16" s="9">
        <f t="shared" si="11"/>
        <v>8581601.8359914012</v>
      </c>
    </row>
    <row r="17" spans="2:37" x14ac:dyDescent="0.3">
      <c r="B17" s="18"/>
      <c r="D17" s="32"/>
      <c r="E17" s="32"/>
      <c r="F17" s="32"/>
      <c r="G17" s="32"/>
      <c r="H17" s="32"/>
      <c r="I17" s="32"/>
      <c r="J17" s="3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2:37" ht="15" thickBot="1" x14ac:dyDescent="0.35">
      <c r="B18" s="18"/>
      <c r="C18" s="18"/>
      <c r="D18" s="33">
        <f t="shared" ref="D18:K18" si="13">SUM(D10:D17)</f>
        <v>1777544.1165999998</v>
      </c>
      <c r="E18" s="33">
        <f t="shared" si="13"/>
        <v>7894473.1502</v>
      </c>
      <c r="F18" s="33">
        <f t="shared" si="13"/>
        <v>25000034.053400014</v>
      </c>
      <c r="G18" s="33">
        <f t="shared" si="13"/>
        <v>0</v>
      </c>
      <c r="H18" s="33">
        <f t="shared" si="13"/>
        <v>0</v>
      </c>
      <c r="I18" s="33">
        <f t="shared" si="13"/>
        <v>0</v>
      </c>
      <c r="J18" s="33">
        <f t="shared" si="13"/>
        <v>50916033.334200002</v>
      </c>
      <c r="K18" s="17">
        <f t="shared" si="13"/>
        <v>1777544.1165999998</v>
      </c>
      <c r="L18" s="17">
        <f t="shared" ref="L18:AK18" si="14">SUM(L10:L17)</f>
        <v>-40516.222353534249</v>
      </c>
      <c r="M18" s="17">
        <f t="shared" si="14"/>
        <v>1737027.8942464658</v>
      </c>
      <c r="N18" s="17">
        <f t="shared" si="14"/>
        <v>1737027.8942464658</v>
      </c>
      <c r="O18" s="17">
        <f t="shared" si="14"/>
        <v>7894473.1502</v>
      </c>
      <c r="P18" s="17">
        <f t="shared" si="14"/>
        <v>-312278.52146580641</v>
      </c>
      <c r="Q18" s="17">
        <f t="shared" si="14"/>
        <v>9319222.5229806602</v>
      </c>
      <c r="R18" s="17">
        <f t="shared" si="14"/>
        <v>9319222.5229806602</v>
      </c>
      <c r="S18" s="17">
        <f t="shared" si="14"/>
        <v>25000034.053400014</v>
      </c>
      <c r="T18" s="17">
        <f t="shared" si="14"/>
        <v>-659925.34175922011</v>
      </c>
      <c r="U18" s="17">
        <f t="shared" si="14"/>
        <v>33659331.23462145</v>
      </c>
      <c r="V18" s="17">
        <f t="shared" si="14"/>
        <v>33659331.23462145</v>
      </c>
      <c r="W18" s="17">
        <f t="shared" si="14"/>
        <v>0</v>
      </c>
      <c r="X18" s="17">
        <f t="shared" si="14"/>
        <v>-1422666.3664806674</v>
      </c>
      <c r="Y18" s="17">
        <f t="shared" si="14"/>
        <v>32236664.868140787</v>
      </c>
      <c r="Z18" s="17">
        <f t="shared" si="14"/>
        <v>32236664.868140787</v>
      </c>
      <c r="AA18" s="17">
        <f t="shared" si="14"/>
        <v>0</v>
      </c>
      <c r="AB18" s="17">
        <f t="shared" si="14"/>
        <v>-1422666.3664806674</v>
      </c>
      <c r="AC18" s="17">
        <f t="shared" si="14"/>
        <v>30813998.50166012</v>
      </c>
      <c r="AD18" s="17">
        <f t="shared" si="14"/>
        <v>30813998.50166012</v>
      </c>
      <c r="AE18" s="17">
        <f t="shared" si="14"/>
        <v>0</v>
      </c>
      <c r="AF18" s="17">
        <f t="shared" si="14"/>
        <v>-1422666.3664806674</v>
      </c>
      <c r="AG18" s="17">
        <f t="shared" si="14"/>
        <v>29391332.13517946</v>
      </c>
      <c r="AH18" s="17">
        <f t="shared" si="14"/>
        <v>29391332.13517946</v>
      </c>
      <c r="AI18" s="17">
        <f t="shared" si="14"/>
        <v>50916033.334200002</v>
      </c>
      <c r="AJ18" s="17">
        <f t="shared" si="14"/>
        <v>-2240112.8194626179</v>
      </c>
      <c r="AK18" s="17">
        <f t="shared" si="14"/>
        <v>78067252.649916828</v>
      </c>
    </row>
    <row r="19" spans="2:37" ht="15" thickTop="1" x14ac:dyDescent="0.3"/>
  </sheetData>
  <mergeCells count="1">
    <mergeCell ref="D8:J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706B6-547D-4A1B-B06D-670A09AAE383}"/>
</file>

<file path=customXml/itemProps2.xml><?xml version="1.0" encoding="utf-8"?>
<ds:datastoreItem xmlns:ds="http://schemas.openxmlformats.org/officeDocument/2006/customXml" ds:itemID="{2D4CCA02-8368-4543-894F-36EA907596DC}">
  <ds:schemaRefs>
    <ds:schemaRef ds:uri="http://schemas.microsoft.com/office/2006/metadata/properties"/>
    <ds:schemaRef ds:uri="http://schemas.microsoft.com/office/infopath/2007/PartnerControls"/>
    <ds:schemaRef ds:uri="8a46b197-c0a1-4f21-9a6b-51f5ee863a99"/>
    <ds:schemaRef ds:uri="41e39310-30fa-442b-828a-d033d9a68cd1"/>
  </ds:schemaRefs>
</ds:datastoreItem>
</file>

<file path=customXml/itemProps3.xml><?xml version="1.0" encoding="utf-8"?>
<ds:datastoreItem xmlns:ds="http://schemas.openxmlformats.org/officeDocument/2006/customXml" ds:itemID="{0BBCD192-D95D-4815-A443-1486CCE9AF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Class 13</vt:lpstr>
      <vt:lpstr>Cl.14 Churchill Meadows</vt:lpstr>
      <vt:lpstr>Cl.14 Goreway</vt:lpstr>
      <vt:lpstr>Cl.14 Various Hamilton</vt:lpstr>
      <vt:lpstr>Cl.14 Holland TS</vt:lpstr>
      <vt:lpstr>Cl.14 Midhurst</vt:lpstr>
      <vt:lpstr>Cl.14 Pleasant</vt:lpstr>
      <vt:lpstr>Cl.14 - Forecast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Sultana</dc:creator>
  <cp:keywords/>
  <dc:description/>
  <cp:lastModifiedBy>Colleen Calhoun</cp:lastModifiedBy>
  <cp:revision/>
  <dcterms:created xsi:type="dcterms:W3CDTF">2026-01-23T21:59:29Z</dcterms:created>
  <dcterms:modified xsi:type="dcterms:W3CDTF">2026-02-24T22:04:38Z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