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0" documentId="13_ncr:1_{C3E38185-694E-4040-A2C0-F0C697295508}" xr6:coauthVersionLast="47" xr6:coauthVersionMax="47" xr10:uidLastSave="{00000000-0000-0000-0000-000000000000}"/>
  <bookViews>
    <workbookView xWindow="-120" yWindow="-120" windowWidth="29040" windowHeight="15840" xr2:uid="{E98044BC-D3F8-43F5-818C-22BD69F51BD1}"/>
  </bookViews>
  <sheets>
    <sheet name="9-Staff-25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3" i="1"/>
  <c r="D5" i="1"/>
  <c r="E5" i="1"/>
  <c r="F5" i="1"/>
  <c r="G5" i="1"/>
  <c r="H5" i="1"/>
  <c r="I5" i="1"/>
  <c r="J5" i="1"/>
  <c r="K5" i="1"/>
  <c r="L5" i="1"/>
  <c r="C5" i="1"/>
  <c r="K7" i="1" l="1"/>
  <c r="K8" i="1"/>
  <c r="G7" i="1"/>
  <c r="G8" i="1"/>
  <c r="J7" i="1"/>
  <c r="J8" i="1"/>
  <c r="F7" i="1"/>
  <c r="F8" i="1"/>
  <c r="C8" i="1"/>
  <c r="C7" i="1"/>
  <c r="H7" i="1"/>
  <c r="H8" i="1"/>
  <c r="E7" i="1"/>
  <c r="E8" i="1"/>
  <c r="L7" i="1"/>
  <c r="L8" i="1"/>
  <c r="I7" i="1"/>
  <c r="I8" i="1"/>
  <c r="D7" i="1"/>
  <c r="D8" i="1"/>
  <c r="M5" i="1"/>
</calcChain>
</file>

<file path=xl/sharedStrings.xml><?xml version="1.0" encoding="utf-8"?>
<sst xmlns="http://schemas.openxmlformats.org/spreadsheetml/2006/main" count="9" uniqueCount="9">
  <si>
    <t>Capital</t>
  </si>
  <si>
    <t>OPEB Accrued</t>
  </si>
  <si>
    <t>OPEB Paid</t>
  </si>
  <si>
    <t>Difference</t>
  </si>
  <si>
    <t>Recorded to OM&amp;A</t>
  </si>
  <si>
    <t>Total</t>
  </si>
  <si>
    <t>Benefit paid (Actual)</t>
  </si>
  <si>
    <t xml:space="preserve">Source Alectra Utilities Actuarial Valuation Post -Retirement Non-Pension Benefits Appendix - Accounting Schedules  Estimated Benefit Expense for Guelph Hydro section C Change in the present value of Defined Benefit Obligation </t>
  </si>
  <si>
    <t>Total of Current Service Cost and Interest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</si>
</sst>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center"/>
    </xf>
    <xf numFmtId="43" fontId="2" fillId="2" borderId="0" xfId="1" applyFont="1" applyFill="1"/>
    <xf numFmtId="43" fontId="2" fillId="2" borderId="1" xfId="1" applyFont="1" applyFill="1" applyBorder="1"/>
    <xf numFmtId="9" fontId="2" fillId="2" borderId="0" xfId="0" applyNumberFormat="1" applyFont="1" applyFill="1"/>
    <xf numFmtId="43" fontId="2" fillId="2" borderId="0" xfId="0" applyNumberFormat="1" applyFont="1" applyFill="1"/>
    <xf numFmtId="0" fontId="4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6F7ED-E4F8-4E84-976D-7F254E4EB461}">
  <dimension ref="A2:O15"/>
  <sheetViews>
    <sheetView tabSelected="1" workbookViewId="0">
      <selection activeCell="K23" sqref="K23"/>
    </sheetView>
  </sheetViews>
  <sheetFormatPr defaultColWidth="9.140625" defaultRowHeight="14.25" x14ac:dyDescent="0.2"/>
  <cols>
    <col min="1" max="1" width="26.42578125" style="1" bestFit="1" customWidth="1"/>
    <col min="2" max="2" width="4.85546875" style="1" bestFit="1" customWidth="1"/>
    <col min="3" max="12" width="13.5703125" style="1" bestFit="1" customWidth="1"/>
    <col min="13" max="13" width="15.28515625" style="1" bestFit="1" customWidth="1"/>
    <col min="14" max="14" width="2.85546875" style="1" customWidth="1"/>
    <col min="15" max="15" width="37.5703125" style="1" bestFit="1" customWidth="1"/>
    <col min="16" max="16384" width="9.140625" style="1"/>
  </cols>
  <sheetData>
    <row r="2" spans="1:15" ht="15" x14ac:dyDescent="0.25">
      <c r="C2" s="2">
        <v>2016</v>
      </c>
      <c r="D2" s="2">
        <v>2017</v>
      </c>
      <c r="E2" s="2">
        <v>2018</v>
      </c>
      <c r="F2" s="2">
        <v>2019</v>
      </c>
      <c r="G2" s="2">
        <v>2020</v>
      </c>
      <c r="H2" s="2">
        <v>2021</v>
      </c>
      <c r="I2" s="2">
        <v>2022</v>
      </c>
      <c r="J2" s="2">
        <v>2023</v>
      </c>
      <c r="K2" s="2">
        <v>2024</v>
      </c>
      <c r="L2" s="2">
        <v>2025</v>
      </c>
      <c r="M2" s="2" t="s">
        <v>5</v>
      </c>
      <c r="O2" s="1" t="s">
        <v>7</v>
      </c>
    </row>
    <row r="3" spans="1:15" x14ac:dyDescent="0.2">
      <c r="A3" s="1" t="s">
        <v>1</v>
      </c>
      <c r="C3" s="3">
        <v>677907</v>
      </c>
      <c r="D3" s="3">
        <v>598001.04</v>
      </c>
      <c r="E3" s="3">
        <v>629200</v>
      </c>
      <c r="F3" s="3">
        <v>494451</v>
      </c>
      <c r="G3" s="3">
        <v>459143.15999999992</v>
      </c>
      <c r="H3" s="3">
        <v>416479.63</v>
      </c>
      <c r="I3" s="3">
        <v>379646</v>
      </c>
      <c r="J3" s="3">
        <v>336512</v>
      </c>
      <c r="K3" s="3">
        <v>322940</v>
      </c>
      <c r="L3" s="3">
        <v>324069</v>
      </c>
      <c r="M3" s="3">
        <f>SUM(C3:L3)</f>
        <v>4638348.83</v>
      </c>
      <c r="O3" s="1" t="s">
        <v>8</v>
      </c>
    </row>
    <row r="4" spans="1:15" x14ac:dyDescent="0.2">
      <c r="A4" s="1" t="s">
        <v>2</v>
      </c>
      <c r="C4" s="3">
        <v>-215411.76999999996</v>
      </c>
      <c r="D4" s="3">
        <v>-250629.99000000002</v>
      </c>
      <c r="E4" s="3">
        <v>-263023.43000000005</v>
      </c>
      <c r="F4" s="3">
        <v>-280210.46000000002</v>
      </c>
      <c r="G4" s="3">
        <v>-281261.23999999993</v>
      </c>
      <c r="H4" s="3">
        <v>-295426.64</v>
      </c>
      <c r="I4" s="3">
        <v>-332042.48740740749</v>
      </c>
      <c r="J4" s="3">
        <v>-387871.91</v>
      </c>
      <c r="K4" s="3">
        <v>-384777.64</v>
      </c>
      <c r="L4" s="3">
        <v>-402942</v>
      </c>
      <c r="M4" s="3">
        <f>SUM(C4:L4)</f>
        <v>-3093597.5674074078</v>
      </c>
      <c r="O4" s="1" t="s">
        <v>6</v>
      </c>
    </row>
    <row r="5" spans="1:15" ht="15" thickBot="1" x14ac:dyDescent="0.25">
      <c r="A5" s="1" t="s">
        <v>3</v>
      </c>
      <c r="C5" s="4">
        <f>C3+C4</f>
        <v>462495.23000000004</v>
      </c>
      <c r="D5" s="4">
        <f t="shared" ref="D5:L5" si="0">D3+D4</f>
        <v>347371.05000000005</v>
      </c>
      <c r="E5" s="4">
        <f t="shared" si="0"/>
        <v>366176.56999999995</v>
      </c>
      <c r="F5" s="4">
        <f t="shared" si="0"/>
        <v>214240.53999999998</v>
      </c>
      <c r="G5" s="4">
        <f t="shared" si="0"/>
        <v>177881.91999999998</v>
      </c>
      <c r="H5" s="4">
        <f t="shared" si="0"/>
        <v>121052.98999999999</v>
      </c>
      <c r="I5" s="4">
        <f t="shared" si="0"/>
        <v>47603.512592592509</v>
      </c>
      <c r="J5" s="4">
        <f t="shared" si="0"/>
        <v>-51359.909999999974</v>
      </c>
      <c r="K5" s="4">
        <f t="shared" si="0"/>
        <v>-61837.640000000014</v>
      </c>
      <c r="L5" s="4">
        <f t="shared" si="0"/>
        <v>-78873</v>
      </c>
      <c r="M5" s="4">
        <f>SUM(C5:L5)</f>
        <v>1544751.2625925927</v>
      </c>
    </row>
    <row r="6" spans="1:15" ht="15" thickTop="1" x14ac:dyDescent="0.2"/>
    <row r="7" spans="1:15" x14ac:dyDescent="0.2">
      <c r="A7" s="1" t="s">
        <v>4</v>
      </c>
      <c r="B7" s="5">
        <v>0.7</v>
      </c>
      <c r="C7" s="6">
        <f>C$5*$B7</f>
        <v>323746.66100000002</v>
      </c>
      <c r="D7" s="6">
        <f t="shared" ref="D7:L8" si="1">D$5*$B7</f>
        <v>243159.73500000002</v>
      </c>
      <c r="E7" s="6">
        <f t="shared" si="1"/>
        <v>256323.59899999996</v>
      </c>
      <c r="F7" s="6">
        <f t="shared" si="1"/>
        <v>149968.37799999997</v>
      </c>
      <c r="G7" s="6">
        <f t="shared" si="1"/>
        <v>124517.34399999998</v>
      </c>
      <c r="H7" s="6">
        <f t="shared" si="1"/>
        <v>84737.092999999993</v>
      </c>
      <c r="I7" s="6">
        <f t="shared" si="1"/>
        <v>33322.458814814752</v>
      </c>
      <c r="J7" s="6">
        <f t="shared" si="1"/>
        <v>-35951.936999999976</v>
      </c>
      <c r="K7" s="6">
        <f t="shared" si="1"/>
        <v>-43286.348000000005</v>
      </c>
      <c r="L7" s="6">
        <f t="shared" si="1"/>
        <v>-55211.1</v>
      </c>
    </row>
    <row r="8" spans="1:15" x14ac:dyDescent="0.2">
      <c r="A8" s="1" t="s">
        <v>0</v>
      </c>
      <c r="B8" s="5">
        <v>0.3</v>
      </c>
      <c r="C8" s="6">
        <f>C$5*$B8</f>
        <v>138748.56900000002</v>
      </c>
      <c r="D8" s="6">
        <f t="shared" si="1"/>
        <v>104211.31500000002</v>
      </c>
      <c r="E8" s="6">
        <f t="shared" si="1"/>
        <v>109852.97099999998</v>
      </c>
      <c r="F8" s="6">
        <f t="shared" si="1"/>
        <v>64272.161999999989</v>
      </c>
      <c r="G8" s="6">
        <f t="shared" si="1"/>
        <v>53364.575999999994</v>
      </c>
      <c r="H8" s="6">
        <f t="shared" si="1"/>
        <v>36315.896999999997</v>
      </c>
      <c r="I8" s="6">
        <f t="shared" si="1"/>
        <v>14281.053777777752</v>
      </c>
      <c r="J8" s="6">
        <f t="shared" si="1"/>
        <v>-15407.972999999991</v>
      </c>
      <c r="K8" s="6">
        <f t="shared" si="1"/>
        <v>-18551.292000000005</v>
      </c>
      <c r="L8" s="6">
        <f t="shared" si="1"/>
        <v>-23661.899999999998</v>
      </c>
    </row>
    <row r="15" spans="1:15" ht="15" x14ac:dyDescent="0.25">
      <c r="C15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B6B6ED16-FD69-436C-B99F-424DBCBF541C}"/>
</file>

<file path=customXml/itemProps2.xml><?xml version="1.0" encoding="utf-8"?>
<ds:datastoreItem xmlns:ds="http://schemas.openxmlformats.org/officeDocument/2006/customXml" ds:itemID="{2374700B-A58A-4E5D-AE06-14B8930D60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1FA13A-C3F7-46AB-AB4E-275C82CE88C9}">
  <ds:schemaRefs>
    <ds:schemaRef ds:uri="http://schemas.microsoft.com/office/infopath/2007/PartnerControls"/>
    <ds:schemaRef ds:uri="8a46b197-c0a1-4f21-9a6b-51f5ee863a99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41e39310-30fa-442b-828a-d033d9a68cd1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9-Staff-256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Rexhep Dokja</dc:creator>
  <cp:lastModifiedBy>Flora Lin</cp:lastModifiedBy>
  <dcterms:created xsi:type="dcterms:W3CDTF">2026-01-30T18:02:54Z</dcterms:created>
  <dcterms:modified xsi:type="dcterms:W3CDTF">2026-02-24T20:49:27Z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