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46" documentId="13_ncr:1_{CA27B221-EE3C-48AA-BADF-94139934F54E}" xr6:coauthVersionLast="47" xr6:coauthVersionMax="47" xr10:uidLastSave="{CEC3E155-2333-4903-9D16-A74F262653AA}"/>
  <bookViews>
    <workbookView xWindow="-108" yWindow="-108" windowWidth="23256" windowHeight="14016" tabRatio="663" xr2:uid="{EE88E15A-89A5-4DCB-9D7F-C19CFC9084DD}"/>
  </bookViews>
  <sheets>
    <sheet name="App.2-BA_FA CS_Monthly" sheetId="3" r:id="rId1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xlnm._FilterDatabase" localSheetId="0" hidden="1">'App.2-BA_FA CS_Monthly'!$A$1:$AF$251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0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b">#REF!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 localSheetId="0">INDIRECT([0]!ActualRange2010Input)</definedName>
    <definedName name="ActualRange2010">INDIRECT([0]!ActualRange2010Input)</definedName>
    <definedName name="ActualRange2010Input">#REF!</definedName>
    <definedName name="ActualRange2011" localSheetId="0">INDIRECT([0]!ActualRange2011Input)</definedName>
    <definedName name="ActualRange2011">INDIRECT([0]!ActualRange2011Input)</definedName>
    <definedName name="ActualRange2011Input">#REF!</definedName>
    <definedName name="actuals2014" localSheetId="0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 localSheetId="0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 localSheetId="0">IF([0]!YEAR_SELECTED=2012,#REF!,IF([0]!YEAR_SELECTED=2013,#REF!,#REF!))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 localSheetId="0">IF([0]!YEAR_SELECTED=2012,#REF!,IF([0]!YEAR_SELECTED=2013,#REF!,#REF!))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localSheetId="0" hidden="1">{#N/A,#N/A,FALSE,"Aging Summary";#N/A,#N/A,FALSE,"Ratio Analysis";#N/A,#N/A,FALSE,"Test 120 Day Accts";#N/A,#N/A,FALSE,"Tickmarks"}</definedName>
    <definedName name="azad" hidden="1">{#N/A,#N/A,FALSE,"Aging Summary";#N/A,#N/A,FALSE,"Ratio Analysis";#N/A,#N/A,FALSE,"Test 120 Day Accts";#N/A,#N/A,FALSE,"Tickmarks"}</definedName>
    <definedName name="b">#REF!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 localSheetId="0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 localSheetId="0">#REF!</definedName>
    <definedName name="Bridge_Year">#REF!</definedName>
    <definedName name="BridgeYear" localSheetId="0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 localSheetId="0">IF([0]!Entity_OptButtonStatus=1,IF([0]!FS_OptButtonStatus=1,[0]!THC_CONSOL_BS,[0]!THC_CONSOL_BS_RESTATED),IF([0]!Entity_OptButtonStatus=2,IF([0]!FS_OptButtonStatus=1,[0]!THESL_BS,[0]!THESL_BS_RESTATED),IF([0]!Entity_OptButtonStatus=3,IF([0]!FS_OptButtonStatus=1,[0]!THC_BS,[0]!THC_BS_RESTATED),IF([0]!Entity_OptButtonStatus=4,IF([0]!FS_OptButtonStatus=1,[0]!THESI_BS,[0]!THESI_BS_RESTATED),IF([0]!Entity_OptButtonStatus=5,IF([0]!FS_OptButtonStatus=1,[0]!THSTL_BS,[0]!THSTL_BS_RESTATED),IF([0]!Entity_OptButtonStatus=6,IF([0]!FS_OptButtonStatus=1,[0]!THTI_BS,[0]!THTI_BS_RESTATED),IF([0]!Entity_OptButtonStatus=7,IF([0]!FS_OptButtonStatus=1,[0]!_14CO_BS,[0]!_14CO_BS_RESTATED))))))))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 localSheetId="0">INDIRECT([0]!BudgetRange2010Input)</definedName>
    <definedName name="BudgetRange2010">INDIRECT([0]!BudgetRange2010Input)</definedName>
    <definedName name="BudgetRange2010Input">#REF!</definedName>
    <definedName name="BudgetRange2011" localSheetId="0">INDIRECT([0]!BudgetRange2011Input)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 localSheetId="0">IF([0]!Entity_OptButtonStatus=1,IF([0]!FS_OptButtonStatus=1,[0]!THC_CONSOL_CF,[0]!THC_CONSOL_CF_RESTATED),IF([0]!Entity_OptButtonStatus=2,IF([0]!FS_OptButtonStatus=1,[0]!THESL_CF,[0]!THESL_CF_RESTATED),IF([0]!Entity_OptButtonStatus=3,IF([0]!FS_OptButtonStatus=1,[0]!THC_CF,[0]!THC_CF_RESTATED),IF([0]!Entity_OptButtonStatus=4,IF([0]!FS_OptButtonStatus=1,[0]!THESI_CF,[0]!THESI_CF_RESTATED),IF([0]!Entity_OptButtonStatus=5,IF([0]!FS_OptButtonStatus=1,[0]!THSTL_CF,[0]!THSTL_CF_RESTATED),IF([0]!Entity_OptButtonStatus=6,IF([0]!FS_OptButtonStatus=1,[0]!THTI_CF,[0]!THTI_CF_RESTATED),IF([0]!Entity_OptButtonStatus=7,IF([0]!FS_OptButtonStatus=1,[0]!_14CO_CF,[0]!_14CO_CF_RESTATED))))))))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 localSheetId="0">IF([0]!Entity_OptButtonStatus=1,#REF!,#REF!)</definedName>
    <definedName name="Chart_NI_DataSeries">IF(Entity_OptButtonStatus=1,#REF!,#REF!)</definedName>
    <definedName name="Chart_NI_Legend" localSheetId="0">IF([0]!Entity_OptButtonStatus=1,#REF!,#REF!)</definedName>
    <definedName name="Chart_NI_Legend">IF(Entity_OptButtonStatus=1,#REF!,#REF!)</definedName>
    <definedName name="Chart_NI_Xaxis" localSheetId="0">IF([0]!Entity_OptButtonStatus=1,#REF!,#REF!)</definedName>
    <definedName name="Chart_NI_Xaxis">IF(Entity_OptButtonStatus=1,#REF!,#REF!)</definedName>
    <definedName name="Chart_OpEx_Data_Series" localSheetId="0">IF([0]!Entity_OptButtonStatus=1,#REF!,#REF!)</definedName>
    <definedName name="Chart_OpEx_Data_Series">IF(Entity_OptButtonStatus=1,#REF!,#REF!)</definedName>
    <definedName name="Chart_OpEx_Legend" localSheetId="0">IF([0]!Entity_OptButtonStatus=1,#REF!,#REF!)</definedName>
    <definedName name="Chart_OpEx_Legend">IF(Entity_OptButtonStatus=1,#REF!,#REF!)</definedName>
    <definedName name="Chart_OpEx_Xaxis" localSheetId="0">IF([0]!Entity_OptButtonStatus=1,#REF!,#REF!)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 localSheetId="0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 localSheetId="0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#REF!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#REF!</definedName>
    <definedName name="Days" localSheetId="0">{0,1,2,3,4,5,6}</definedName>
    <definedName name="Days">{0,1,2,3,4,5,6}</definedName>
    <definedName name="DaysInPreviousYear">#REF!</definedName>
    <definedName name="DaysInYear">#REF!</definedName>
    <definedName name="db">#REF!</definedName>
    <definedName name="dc">#REF!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>#REF!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 localSheetId="0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>#REF!</definedName>
    <definedName name="G1LD">#REF!</definedName>
    <definedName name="GA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#REF!</definedName>
    <definedName name="GGG">#REF!</definedName>
    <definedName name="gggggg">#REF!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>#REF!</definedName>
    <definedName name="histdate" localSheetId="0">#REF!</definedName>
    <definedName name="histdate">#REF!</definedName>
    <definedName name="HISTORIC.COST">#REF!</definedName>
    <definedName name="hjgkgkh">#REF!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h?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40161.860162037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 localSheetId="0">IF([0]!Entity_OptButtonStatus=1,IF([0]!FS_OptButtonStatus=1,[0]!THC_CONSOL_IS,[0]!THC_CONSOL_IS_RESTATED),IF([0]!Entity_OptButtonStatus=2,IF([0]!FS_OptButtonStatus=1,[0]!THESL_IS,[0]!THESL_IS_RESTATED),IF([0]!Entity_OptButtonStatus=3,IF([0]!FS_OptButtonStatus=1,[0]!THC_IS,[0]!THC_IS_RESTATED),IF([0]!Entity_OptButtonStatus=4,IF([0]!FS_OptButtonStatus=1,[0]!THESI_IS,[0]!THESI_IS_RESTATED),IF([0]!Entity_OptButtonStatus=5,IF([0]!FS_OptButtonStatus=1,[0]!THSTL_IS,[0]!THSTL_IS_RESTATED),IF([0]!Entity_OptButtonStatus=6,IF([0]!FS_OptButtonStatus=1,[0]!THTI_IS,[0]!THTI_IS_RESTATED),IF([0]!Entity_OptButtonStatus=7,IF([0]!FS_OptButtonStatus=1,[0]!_14CO_IS,[0]!_14CO_IS_RESTATED))))))))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 localSheetId="0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 localSheetId="0">#REF!</definedName>
    <definedName name="Last_Rebasing_Year">#REF!</definedName>
    <definedName name="LastSheet" hidden="1">"Fixed Asset Amort and  UCC 2"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 localSheetId="0">#REF!</definedName>
    <definedName name="LDC_LIST">#REF!</definedName>
    <definedName name="LDCkWh">#REF!</definedName>
    <definedName name="LDCkWh2">#REF!</definedName>
    <definedName name="LDCkWh3">#REF!</definedName>
    <definedName name="LDCLIST" localSheetId="0">#REF!</definedName>
    <definedName name="LDCList">OFFSET(#REF!,0,0,COUNTA(#REF!),1)</definedName>
    <definedName name="LDCLoads">#REF!</definedName>
    <definedName name="LDCNAME1">#REF!</definedName>
    <definedName name="LDCNAMES" localSheetId="0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 localSheetId="0">IF([0]!LoanPaybackStart&lt;TODAY(),TRUE,FALSE)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 localSheetId="0">#REF!</definedName>
    <definedName name="LossFactors">#REF!</definedName>
    <definedName name="LU">#REF!</definedName>
    <definedName name="LYN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um">#REF!</definedName>
    <definedName name="Model_Organization">#REF!</definedName>
    <definedName name="MofF">#REF!</definedName>
    <definedName name="Month" comment="Change to current month to get proper YTD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 localSheetId="0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>#REF!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#REF!</definedName>
    <definedName name="PERIOD_CUTOFF">#REF!</definedName>
    <definedName name="PFD_COL">#REF!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'App.2-BA_FA CS_Monthly'!$A$1:$AF$41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 localSheetId="0">IF([0]!YEAR_SELECTED=2012,#REF!,IF([0]!YEAR_SELECTED=2013,#REF!,#REF!))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 localSheetId="0">#REF!</definedName>
    <definedName name="Rate_Class">#REF!</definedName>
    <definedName name="RATE_CLASSES" localSheetId="0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 localSheetId="0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 localSheetId="0">INDIRECT([0]!RCRange2010Input)</definedName>
    <definedName name="RCRange2010">INDIRECT([0]!RCRange2010Input)</definedName>
    <definedName name="RCRange2010Input">#REF!</definedName>
    <definedName name="RCRange2011" localSheetId="0">INDIRECT([0]!RCRange2011Input)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 localSheetId="0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 localSheetId="0">#REF!</definedName>
    <definedName name="RenameBridge">#REF!</definedName>
    <definedName name="RenameRebase" localSheetId="0">#REF!</definedName>
    <definedName name="RenameRebase">#REF!</definedName>
    <definedName name="RenameTest" localSheetId="0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ewrewr" hidden="1">#REF!</definedName>
    <definedName name="rgdyhtdjuh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 localSheetId="0">#REF!</definedName>
    <definedName name="RMpilsVer">#REF!</definedName>
    <definedName name="RMversion" localSheetId="0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SVA_PPVA">#REF!</definedName>
    <definedName name="rte">#REF!</definedName>
    <definedName name="rtet">#REF!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>#REF!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>OFFSET(#REF!,0,0,COUNTA(#REF!),42)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 localSheetId="0">INDIRECT([0]!TargetRange2010Input)</definedName>
    <definedName name="TargetRange2010">INDIRECT([0]!TargetRange2010Input)</definedName>
    <definedName name="TargetRange2010Input">#REF!</definedName>
    <definedName name="TargetRange2011" localSheetId="0">INDIRECT([0]!TargetRange2011Input)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>#REF!,#REF!,#REF!</definedName>
    <definedName name="Test_Year" localSheetId="0">#REF!</definedName>
    <definedName name="Test_Year">#REF!</definedName>
    <definedName name="TEST0">#REF!</definedName>
    <definedName name="test1">#REF!</definedName>
    <definedName name="TEST2">#REF!</definedName>
    <definedName name="tester">#REF!</definedName>
    <definedName name="TESTHKEY">#REF!</definedName>
    <definedName name="TESTKEYS">#REF!</definedName>
    <definedName name="TESTVKEY">#REF!</definedName>
    <definedName name="TestYear" localSheetId="0">#REF!</definedName>
    <definedName name="TestYear">#REF!</definedName>
    <definedName name="TestYr" localSheetId="0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 localSheetId="0">#REF!</definedName>
    <definedName name="Units">#REF!</definedName>
    <definedName name="Units1" localSheetId="0">#REF!</definedName>
    <definedName name="Units1">#REF!</definedName>
    <definedName name="Units2" localSheetId="0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 localSheetId="0">#REF!</definedName>
    <definedName name="Utility">#REF!</definedName>
    <definedName name="UtilityInfo">#REF!</definedName>
    <definedName name="Utilization">#REF!</definedName>
    <definedName name="utitliy1" localSheetId="0">#REF!</definedName>
    <definedName name="utitliy1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v">#REF!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 localSheetId="0">{"Monday","Tuesday","Wednesday","Thursday","Friday","Saturday","Sunday"}</definedName>
    <definedName name="Weekdays">{"Monday","Tuesday","Wednesday","Thursday","Friday","Saturday","Sunday"}</definedName>
    <definedName name="Weekly">#REF!</definedName>
    <definedName name="WeekStartValue" localSheetId="0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localSheetId="0" hidden="1">{"income",#N/A,FALSE,"income_statement"}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1" i="3" l="1"/>
  <c r="AD35" i="3" l="1"/>
  <c r="AD25" i="3"/>
  <c r="AD24" i="3"/>
  <c r="AD23" i="3"/>
  <c r="AD22" i="3"/>
  <c r="AD21" i="3"/>
  <c r="AD20" i="3"/>
  <c r="AD19" i="3"/>
  <c r="AD38" i="3" l="1"/>
  <c r="AC38" i="3"/>
  <c r="AB38" i="3"/>
  <c r="AA38" i="3"/>
  <c r="Z38" i="3"/>
  <c r="Y38" i="3"/>
  <c r="X38" i="3"/>
  <c r="W38" i="3"/>
  <c r="V38" i="3"/>
  <c r="U38" i="3"/>
  <c r="T38" i="3"/>
  <c r="S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AE37" i="3"/>
  <c r="R37" i="3"/>
  <c r="E37" i="3"/>
  <c r="AE36" i="3"/>
  <c r="R36" i="3"/>
  <c r="E36" i="3"/>
  <c r="AE35" i="3"/>
  <c r="R35" i="3"/>
  <c r="E35" i="3"/>
  <c r="AE34" i="3"/>
  <c r="R34" i="3"/>
  <c r="E34" i="3"/>
  <c r="AE33" i="3"/>
  <c r="R33" i="3"/>
  <c r="E33" i="3"/>
  <c r="AE32" i="3"/>
  <c r="R32" i="3"/>
  <c r="E32" i="3"/>
  <c r="AE31" i="3"/>
  <c r="R31" i="3"/>
  <c r="E31" i="3"/>
  <c r="AE30" i="3"/>
  <c r="R30" i="3"/>
  <c r="E30" i="3"/>
  <c r="AE29" i="3"/>
  <c r="R29" i="3"/>
  <c r="E29" i="3"/>
  <c r="AE28" i="3"/>
  <c r="R28" i="3"/>
  <c r="E28" i="3"/>
  <c r="AE27" i="3"/>
  <c r="R27" i="3"/>
  <c r="E27" i="3"/>
  <c r="AE26" i="3"/>
  <c r="R26" i="3"/>
  <c r="E26" i="3"/>
  <c r="AE25" i="3"/>
  <c r="R25" i="3"/>
  <c r="E25" i="3"/>
  <c r="AE24" i="3"/>
  <c r="R24" i="3"/>
  <c r="E24" i="3"/>
  <c r="AE23" i="3"/>
  <c r="R23" i="3"/>
  <c r="E23" i="3"/>
  <c r="AE22" i="3"/>
  <c r="R22" i="3"/>
  <c r="E22" i="3"/>
  <c r="AE21" i="3"/>
  <c r="R21" i="3"/>
  <c r="E21" i="3"/>
  <c r="AE20" i="3"/>
  <c r="R20" i="3"/>
  <c r="E20" i="3"/>
  <c r="AE19" i="3"/>
  <c r="R19" i="3"/>
  <c r="E19" i="3"/>
  <c r="AE18" i="3"/>
  <c r="R18" i="3"/>
  <c r="E18" i="3"/>
  <c r="AE17" i="3"/>
  <c r="R17" i="3"/>
  <c r="E17" i="3"/>
  <c r="AE16" i="3"/>
  <c r="R16" i="3"/>
  <c r="E16" i="3"/>
  <c r="AE15" i="3"/>
  <c r="R15" i="3"/>
  <c r="E15" i="3"/>
  <c r="AE14" i="3"/>
  <c r="R14" i="3"/>
  <c r="E14" i="3"/>
  <c r="AE13" i="3"/>
  <c r="R13" i="3"/>
  <c r="E13" i="3"/>
  <c r="AE12" i="3"/>
  <c r="R12" i="3"/>
  <c r="E12" i="3"/>
  <c r="AE233" i="3"/>
  <c r="AE232" i="3"/>
  <c r="AE231" i="3"/>
  <c r="AE230" i="3"/>
  <c r="AE229" i="3"/>
  <c r="AE228" i="3"/>
  <c r="AE227" i="3"/>
  <c r="AE226" i="3"/>
  <c r="AE225" i="3"/>
  <c r="AE224" i="3"/>
  <c r="AE223" i="3"/>
  <c r="AE222" i="3"/>
  <c r="AE221" i="3"/>
  <c r="AE220" i="3"/>
  <c r="AE219" i="3"/>
  <c r="AE218" i="3"/>
  <c r="AE217" i="3"/>
  <c r="AE216" i="3"/>
  <c r="AE215" i="3"/>
  <c r="AE214" i="3"/>
  <c r="AE213" i="3"/>
  <c r="AE212" i="3"/>
  <c r="AE211" i="3"/>
  <c r="AE210" i="3"/>
  <c r="AE209" i="3"/>
  <c r="AE208" i="3"/>
  <c r="AE201" i="3"/>
  <c r="AE200" i="3"/>
  <c r="AE199" i="3"/>
  <c r="AE198" i="3"/>
  <c r="AE197" i="3"/>
  <c r="AE196" i="3"/>
  <c r="AE195" i="3"/>
  <c r="AE194" i="3"/>
  <c r="AE193" i="3"/>
  <c r="AE192" i="3"/>
  <c r="AE191" i="3"/>
  <c r="AE190" i="3"/>
  <c r="AE189" i="3"/>
  <c r="AE188" i="3"/>
  <c r="AE187" i="3"/>
  <c r="AE186" i="3"/>
  <c r="AE185" i="3"/>
  <c r="AE184" i="3"/>
  <c r="AE183" i="3"/>
  <c r="AE182" i="3"/>
  <c r="AE181" i="3"/>
  <c r="AE180" i="3"/>
  <c r="AE179" i="3"/>
  <c r="AE178" i="3"/>
  <c r="AE177" i="3"/>
  <c r="AE176" i="3"/>
  <c r="AE169" i="3"/>
  <c r="AE168" i="3"/>
  <c r="AE167" i="3"/>
  <c r="AE166" i="3"/>
  <c r="AE165" i="3"/>
  <c r="AE164" i="3"/>
  <c r="AE163" i="3"/>
  <c r="AE162" i="3"/>
  <c r="AE161" i="3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36" i="3"/>
  <c r="AE135" i="3"/>
  <c r="AE134" i="3"/>
  <c r="AE133" i="3"/>
  <c r="AE132" i="3"/>
  <c r="AE131" i="3"/>
  <c r="AE130" i="3"/>
  <c r="AE129" i="3"/>
  <c r="AE128" i="3"/>
  <c r="AE127" i="3"/>
  <c r="AE126" i="3"/>
  <c r="AE125" i="3"/>
  <c r="AE124" i="3"/>
  <c r="AE123" i="3"/>
  <c r="AE122" i="3"/>
  <c r="AE121" i="3"/>
  <c r="AE120" i="3"/>
  <c r="AE119" i="3"/>
  <c r="AE118" i="3"/>
  <c r="AE117" i="3"/>
  <c r="AE116" i="3"/>
  <c r="AE115" i="3"/>
  <c r="AE114" i="3"/>
  <c r="AE113" i="3"/>
  <c r="AE112" i="3"/>
  <c r="AE111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46" i="3"/>
  <c r="AE45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03" i="3"/>
  <c r="R102" i="3"/>
  <c r="R101" i="3"/>
  <c r="R100" i="3"/>
  <c r="R99" i="3"/>
  <c r="R98" i="3"/>
  <c r="R97" i="3"/>
  <c r="R96" i="3"/>
  <c r="R95" i="3"/>
  <c r="R94" i="3"/>
  <c r="R93" i="3"/>
  <c r="R92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45" i="3"/>
  <c r="AF12" i="3" l="1"/>
  <c r="AF16" i="3"/>
  <c r="AF28" i="3"/>
  <c r="C61" i="3" s="1"/>
  <c r="E61" i="3" s="1"/>
  <c r="AF61" i="3" s="1"/>
  <c r="AF32" i="3"/>
  <c r="AF22" i="3"/>
  <c r="C49" i="3"/>
  <c r="E49" i="3" s="1"/>
  <c r="AF49" i="3" s="1"/>
  <c r="C65" i="3"/>
  <c r="E65" i="3" s="1"/>
  <c r="AF65" i="3" s="1"/>
  <c r="C55" i="3"/>
  <c r="E55" i="3" s="1"/>
  <c r="AF55" i="3" s="1"/>
  <c r="C45" i="3"/>
  <c r="E45" i="3" s="1"/>
  <c r="AF45" i="3" s="1"/>
  <c r="AF14" i="3"/>
  <c r="AF17" i="3"/>
  <c r="AF20" i="3"/>
  <c r="AF13" i="3"/>
  <c r="AF19" i="3"/>
  <c r="AF23" i="3"/>
  <c r="AF26" i="3"/>
  <c r="AF29" i="3"/>
  <c r="AF24" i="3"/>
  <c r="R38" i="3"/>
  <c r="AF30" i="3"/>
  <c r="AF33" i="3"/>
  <c r="AF35" i="3"/>
  <c r="AF36" i="3"/>
  <c r="AE38" i="3"/>
  <c r="AE71" i="3"/>
  <c r="AE170" i="3"/>
  <c r="AF15" i="3"/>
  <c r="AF18" i="3"/>
  <c r="AF21" i="3"/>
  <c r="AF25" i="3"/>
  <c r="AF27" i="3"/>
  <c r="AF31" i="3"/>
  <c r="AF34" i="3"/>
  <c r="AF37" i="3"/>
  <c r="E38" i="3"/>
  <c r="AE234" i="3"/>
  <c r="C38" i="3"/>
  <c r="AE202" i="3"/>
  <c r="R71" i="3"/>
  <c r="AE104" i="3"/>
  <c r="AE137" i="3"/>
  <c r="R104" i="3"/>
  <c r="R137" i="3"/>
  <c r="R170" i="3"/>
  <c r="R202" i="3"/>
  <c r="R234" i="3"/>
  <c r="C68" i="3" l="1"/>
  <c r="E68" i="3" s="1"/>
  <c r="AF68" i="3" s="1"/>
  <c r="C64" i="3"/>
  <c r="E64" i="3" s="1"/>
  <c r="AF64" i="3" s="1"/>
  <c r="C53" i="3"/>
  <c r="E53" i="3" s="1"/>
  <c r="AF53" i="3" s="1"/>
  <c r="C63" i="3"/>
  <c r="E63" i="3" s="1"/>
  <c r="AF63" i="3" s="1"/>
  <c r="C60" i="3"/>
  <c r="E60" i="3" s="1"/>
  <c r="AF60" i="3" s="1"/>
  <c r="C54" i="3"/>
  <c r="E54" i="3" s="1"/>
  <c r="AF54" i="3" s="1"/>
  <c r="C57" i="3"/>
  <c r="E57" i="3" s="1"/>
  <c r="AF57" i="3" s="1"/>
  <c r="C50" i="3"/>
  <c r="E50" i="3" s="1"/>
  <c r="AF50" i="3" s="1"/>
  <c r="C52" i="3"/>
  <c r="E52" i="3" s="1"/>
  <c r="AF52" i="3" s="1"/>
  <c r="C46" i="3"/>
  <c r="E46" i="3" s="1"/>
  <c r="AF46" i="3" s="1"/>
  <c r="C48" i="3"/>
  <c r="E48" i="3" s="1"/>
  <c r="AF48" i="3" s="1"/>
  <c r="C47" i="3"/>
  <c r="E47" i="3" s="1"/>
  <c r="AF47" i="3" s="1"/>
  <c r="C56" i="3"/>
  <c r="E56" i="3" s="1"/>
  <c r="AF56" i="3" s="1"/>
  <c r="C51" i="3"/>
  <c r="E51" i="3" s="1"/>
  <c r="AF51" i="3" s="1"/>
  <c r="C58" i="3"/>
  <c r="E58" i="3" s="1"/>
  <c r="AF58" i="3" s="1"/>
  <c r="C66" i="3"/>
  <c r="E66" i="3" s="1"/>
  <c r="AF66" i="3" s="1"/>
  <c r="AF38" i="3"/>
  <c r="C67" i="3"/>
  <c r="E67" i="3" s="1"/>
  <c r="AF67" i="3" s="1"/>
  <c r="C62" i="3"/>
  <c r="E62" i="3" s="1"/>
  <c r="AF62" i="3" s="1"/>
  <c r="C70" i="3"/>
  <c r="E70" i="3" s="1"/>
  <c r="AF70" i="3" s="1"/>
  <c r="C69" i="3"/>
  <c r="E69" i="3" s="1"/>
  <c r="AF69" i="3" s="1"/>
  <c r="C59" i="3"/>
  <c r="E59" i="3" s="1"/>
  <c r="AF59" i="3" s="1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AD71" i="3"/>
  <c r="AC71" i="3"/>
  <c r="AB71" i="3"/>
  <c r="AA71" i="3"/>
  <c r="Z71" i="3"/>
  <c r="Y71" i="3"/>
  <c r="X71" i="3"/>
  <c r="W71" i="3"/>
  <c r="V71" i="3"/>
  <c r="U71" i="3"/>
  <c r="T71" i="3"/>
  <c r="S71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Q71" i="3"/>
  <c r="P71" i="3"/>
  <c r="O71" i="3"/>
  <c r="N71" i="3"/>
  <c r="M71" i="3"/>
  <c r="L71" i="3"/>
  <c r="K71" i="3"/>
  <c r="J71" i="3"/>
  <c r="I71" i="3"/>
  <c r="H71" i="3"/>
  <c r="G71" i="3"/>
  <c r="F71" i="3"/>
  <c r="D234" i="3" l="1"/>
  <c r="D202" i="3"/>
  <c r="D170" i="3"/>
  <c r="D137" i="3"/>
  <c r="D104" i="3"/>
  <c r="E71" i="3"/>
  <c r="D71" i="3"/>
  <c r="C94" i="3" l="1"/>
  <c r="E94" i="3" s="1"/>
  <c r="AF94" i="3" s="1"/>
  <c r="C89" i="3"/>
  <c r="E89" i="3" s="1"/>
  <c r="AF89" i="3" s="1"/>
  <c r="C92" i="3"/>
  <c r="E92" i="3" s="1"/>
  <c r="AF92" i="3" s="1"/>
  <c r="C83" i="3"/>
  <c r="E83" i="3" s="1"/>
  <c r="AF83" i="3" s="1"/>
  <c r="C79" i="3"/>
  <c r="E79" i="3" s="1"/>
  <c r="AF79" i="3" s="1"/>
  <c r="C101" i="3"/>
  <c r="E101" i="3" s="1"/>
  <c r="AF101" i="3" s="1"/>
  <c r="C95" i="3"/>
  <c r="E95" i="3" s="1"/>
  <c r="AF95" i="3" s="1"/>
  <c r="C86" i="3"/>
  <c r="E86" i="3" s="1"/>
  <c r="AF86" i="3" s="1"/>
  <c r="C91" i="3"/>
  <c r="E91" i="3" s="1"/>
  <c r="AF91" i="3" s="1"/>
  <c r="C87" i="3"/>
  <c r="E87" i="3" s="1"/>
  <c r="AF87" i="3" s="1"/>
  <c r="C100" i="3"/>
  <c r="E100" i="3" s="1"/>
  <c r="AF100" i="3" s="1"/>
  <c r="C84" i="3"/>
  <c r="E84" i="3" s="1"/>
  <c r="AF84" i="3" s="1"/>
  <c r="C97" i="3"/>
  <c r="E97" i="3" s="1"/>
  <c r="AF97" i="3" s="1"/>
  <c r="C81" i="3"/>
  <c r="E81" i="3" s="1"/>
  <c r="AF81" i="3" s="1"/>
  <c r="C90" i="3"/>
  <c r="E90" i="3" s="1"/>
  <c r="AF90" i="3" s="1"/>
  <c r="C80" i="3"/>
  <c r="E80" i="3" s="1"/>
  <c r="AF80" i="3" s="1"/>
  <c r="C102" i="3"/>
  <c r="E102" i="3" s="1"/>
  <c r="AF102" i="3" s="1"/>
  <c r="C103" i="3"/>
  <c r="E103" i="3" s="1"/>
  <c r="AF103" i="3" s="1"/>
  <c r="C82" i="3"/>
  <c r="E82" i="3" s="1"/>
  <c r="AF82" i="3" s="1"/>
  <c r="C96" i="3"/>
  <c r="E96" i="3" s="1"/>
  <c r="AF96" i="3" s="1"/>
  <c r="C135" i="3" l="1"/>
  <c r="E135" i="3" s="1"/>
  <c r="AF135" i="3" s="1"/>
  <c r="C130" i="3"/>
  <c r="E130" i="3" s="1"/>
  <c r="AF130" i="3" s="1"/>
  <c r="C113" i="3"/>
  <c r="E113" i="3" s="1"/>
  <c r="AF113" i="3" s="1"/>
  <c r="C116" i="3"/>
  <c r="E116" i="3" s="1"/>
  <c r="AF116" i="3" s="1"/>
  <c r="C128" i="3"/>
  <c r="E128" i="3" s="1"/>
  <c r="AF128" i="3" s="1"/>
  <c r="C127" i="3"/>
  <c r="E127" i="3" s="1"/>
  <c r="AF127" i="3" s="1"/>
  <c r="C123" i="3"/>
  <c r="E123" i="3" s="1"/>
  <c r="AF123" i="3" s="1"/>
  <c r="C124" i="3"/>
  <c r="E124" i="3" s="1"/>
  <c r="AF124" i="3" s="1"/>
  <c r="C136" i="3"/>
  <c r="E136" i="3" s="1"/>
  <c r="AF136" i="3" s="1"/>
  <c r="C117" i="3"/>
  <c r="E117" i="3" s="1"/>
  <c r="AF117" i="3" s="1"/>
  <c r="C134" i="3"/>
  <c r="E134" i="3" s="1"/>
  <c r="AF134" i="3" s="1"/>
  <c r="C125" i="3"/>
  <c r="E125" i="3" s="1"/>
  <c r="AF125" i="3" s="1"/>
  <c r="C99" i="3"/>
  <c r="E99" i="3" s="1"/>
  <c r="AF99" i="3" s="1"/>
  <c r="C93" i="3"/>
  <c r="E93" i="3" s="1"/>
  <c r="AF93" i="3" s="1"/>
  <c r="C114" i="3"/>
  <c r="E114" i="3" s="1"/>
  <c r="AF114" i="3" s="1"/>
  <c r="C88" i="3"/>
  <c r="E88" i="3" s="1"/>
  <c r="AF88" i="3" s="1"/>
  <c r="C98" i="3"/>
  <c r="E98" i="3" s="1"/>
  <c r="AF98" i="3" s="1"/>
  <c r="C85" i="3"/>
  <c r="E85" i="3" s="1"/>
  <c r="AF85" i="3" s="1"/>
  <c r="C71" i="3"/>
  <c r="C122" i="3" l="1"/>
  <c r="E122" i="3" s="1"/>
  <c r="AF122" i="3" s="1"/>
  <c r="C129" i="3"/>
  <c r="E129" i="3" s="1"/>
  <c r="AF129" i="3" s="1"/>
  <c r="C162" i="3" s="1"/>
  <c r="E162" i="3" s="1"/>
  <c r="AF162" i="3" s="1"/>
  <c r="C133" i="3"/>
  <c r="E133" i="3" s="1"/>
  <c r="AF133" i="3" s="1"/>
  <c r="C120" i="3"/>
  <c r="E120" i="3" s="1"/>
  <c r="AF120" i="3" s="1"/>
  <c r="C112" i="3"/>
  <c r="C115" i="3"/>
  <c r="C119" i="3"/>
  <c r="E119" i="3" s="1"/>
  <c r="AF119" i="3" s="1"/>
  <c r="C146" i="3"/>
  <c r="E146" i="3" s="1"/>
  <c r="AF146" i="3" s="1"/>
  <c r="C147" i="3"/>
  <c r="E147" i="3" s="1"/>
  <c r="AF147" i="3" s="1"/>
  <c r="C121" i="3"/>
  <c r="E121" i="3" s="1"/>
  <c r="AF121" i="3" s="1"/>
  <c r="C158" i="3"/>
  <c r="E158" i="3" s="1"/>
  <c r="AF158" i="3" s="1"/>
  <c r="C126" i="3"/>
  <c r="E126" i="3" s="1"/>
  <c r="AF126" i="3" s="1"/>
  <c r="C149" i="3"/>
  <c r="E149" i="3" s="1"/>
  <c r="AF149" i="3" s="1"/>
  <c r="C163" i="3"/>
  <c r="E163" i="3" s="1"/>
  <c r="AF163" i="3" s="1"/>
  <c r="C132" i="3"/>
  <c r="E132" i="3" s="1"/>
  <c r="AF132" i="3" s="1"/>
  <c r="C169" i="3"/>
  <c r="E169" i="3" s="1"/>
  <c r="AF169" i="3" s="1"/>
  <c r="C78" i="3"/>
  <c r="AF71" i="3"/>
  <c r="E115" i="3" l="1"/>
  <c r="AF115" i="3" s="1"/>
  <c r="C148" i="3" s="1"/>
  <c r="E112" i="3"/>
  <c r="AF112" i="3" s="1"/>
  <c r="C145" i="3" s="1"/>
  <c r="C152" i="3"/>
  <c r="C153" i="3"/>
  <c r="C166" i="3"/>
  <c r="C167" i="3"/>
  <c r="C160" i="3"/>
  <c r="C118" i="3"/>
  <c r="C157" i="3"/>
  <c r="C156" i="3"/>
  <c r="C168" i="3"/>
  <c r="C161" i="3"/>
  <c r="C150" i="3"/>
  <c r="C195" i="3"/>
  <c r="E195" i="3" s="1"/>
  <c r="AF195" i="3" s="1"/>
  <c r="C181" i="3"/>
  <c r="E181" i="3" s="1"/>
  <c r="AF181" i="3" s="1"/>
  <c r="C194" i="3"/>
  <c r="E194" i="3" s="1"/>
  <c r="AF194" i="3" s="1"/>
  <c r="C154" i="3"/>
  <c r="E154" i="3" s="1"/>
  <c r="AF154" i="3" s="1"/>
  <c r="C159" i="3"/>
  <c r="E159" i="3" s="1"/>
  <c r="AF159" i="3" s="1"/>
  <c r="C179" i="3"/>
  <c r="E179" i="3" s="1"/>
  <c r="AF179" i="3" s="1"/>
  <c r="C190" i="3"/>
  <c r="E190" i="3" s="1"/>
  <c r="AF190" i="3" s="1"/>
  <c r="C201" i="3"/>
  <c r="E201" i="3" s="1"/>
  <c r="AF201" i="3" s="1"/>
  <c r="C131" i="3"/>
  <c r="E131" i="3" s="1"/>
  <c r="AF131" i="3" s="1"/>
  <c r="C165" i="3"/>
  <c r="E165" i="3" s="1"/>
  <c r="AF165" i="3" s="1"/>
  <c r="C155" i="3"/>
  <c r="E155" i="3" s="1"/>
  <c r="AF155" i="3" s="1"/>
  <c r="E78" i="3"/>
  <c r="AF78" i="3" s="1"/>
  <c r="C104" i="3"/>
  <c r="E153" i="3" l="1"/>
  <c r="AF153" i="3" s="1"/>
  <c r="E156" i="3"/>
  <c r="AF156" i="3" s="1"/>
  <c r="C188" i="3" s="1"/>
  <c r="E188" i="3" s="1"/>
  <c r="AF188" i="3" s="1"/>
  <c r="E157" i="3"/>
  <c r="AF157" i="3" s="1"/>
  <c r="C189" i="3" s="1"/>
  <c r="E189" i="3" s="1"/>
  <c r="AF189" i="3" s="1"/>
  <c r="E168" i="3"/>
  <c r="AF168" i="3" s="1"/>
  <c r="C200" i="3" s="1"/>
  <c r="E167" i="3"/>
  <c r="AF167" i="3" s="1"/>
  <c r="C199" i="3" s="1"/>
  <c r="E199" i="3" s="1"/>
  <c r="AF199" i="3" s="1"/>
  <c r="E152" i="3"/>
  <c r="AF152" i="3" s="1"/>
  <c r="C184" i="3" s="1"/>
  <c r="E184" i="3" s="1"/>
  <c r="AF184" i="3" s="1"/>
  <c r="E166" i="3"/>
  <c r="AF166" i="3" s="1"/>
  <c r="C198" i="3" s="1"/>
  <c r="E198" i="3" s="1"/>
  <c r="AF198" i="3" s="1"/>
  <c r="E118" i="3"/>
  <c r="AF118" i="3" s="1"/>
  <c r="E160" i="3"/>
  <c r="AF160" i="3" s="1"/>
  <c r="C192" i="3" s="1"/>
  <c r="E150" i="3"/>
  <c r="AF150" i="3" s="1"/>
  <c r="C182" i="3" s="1"/>
  <c r="E182" i="3" s="1"/>
  <c r="AF182" i="3" s="1"/>
  <c r="E145" i="3"/>
  <c r="AF145" i="3" s="1"/>
  <c r="C177" i="3" s="1"/>
  <c r="E177" i="3" s="1"/>
  <c r="AF177" i="3" s="1"/>
  <c r="E161" i="3"/>
  <c r="AF161" i="3" s="1"/>
  <c r="C193" i="3" s="1"/>
  <c r="E148" i="3"/>
  <c r="AF148" i="3" s="1"/>
  <c r="C180" i="3" s="1"/>
  <c r="C178" i="3"/>
  <c r="C185" i="3"/>
  <c r="E185" i="3" s="1"/>
  <c r="AF185" i="3" s="1"/>
  <c r="C186" i="3"/>
  <c r="E186" i="3" s="1"/>
  <c r="AF186" i="3" s="1"/>
  <c r="C211" i="3"/>
  <c r="E211" i="3" s="1"/>
  <c r="AF211" i="3" s="1"/>
  <c r="C191" i="3"/>
  <c r="E191" i="3" s="1"/>
  <c r="AF191" i="3" s="1"/>
  <c r="C213" i="3"/>
  <c r="E213" i="3" s="1"/>
  <c r="AF213" i="3" s="1"/>
  <c r="C233" i="3"/>
  <c r="E233" i="3" s="1"/>
  <c r="AF233" i="3" s="1"/>
  <c r="E104" i="3"/>
  <c r="C151" i="3" l="1"/>
  <c r="E151" i="3" s="1"/>
  <c r="AF151" i="3" s="1"/>
  <c r="C183" i="3" s="1"/>
  <c r="E183" i="3" s="1"/>
  <c r="AF183" i="3" s="1"/>
  <c r="C231" i="3"/>
  <c r="E231" i="3" s="1"/>
  <c r="AF231" i="3" s="1"/>
  <c r="C221" i="3"/>
  <c r="E221" i="3" s="1"/>
  <c r="AF221" i="3" s="1"/>
  <c r="C230" i="3"/>
  <c r="E230" i="3" s="1"/>
  <c r="AF230" i="3" s="1"/>
  <c r="E180" i="3"/>
  <c r="AF180" i="3" s="1"/>
  <c r="C212" i="3" s="1"/>
  <c r="E212" i="3" s="1"/>
  <c r="AF212" i="3" s="1"/>
  <c r="E193" i="3"/>
  <c r="AF193" i="3" s="1"/>
  <c r="C225" i="3" s="1"/>
  <c r="E200" i="3"/>
  <c r="AF200" i="3" s="1"/>
  <c r="C232" i="3" s="1"/>
  <c r="E192" i="3"/>
  <c r="AF192" i="3" s="1"/>
  <c r="C224" i="3" s="1"/>
  <c r="E224" i="3" s="1"/>
  <c r="AF224" i="3" s="1"/>
  <c r="C214" i="3"/>
  <c r="E178" i="3"/>
  <c r="AF178" i="3" s="1"/>
  <c r="C210" i="3" s="1"/>
  <c r="E210" i="3" s="1"/>
  <c r="AF210" i="3" s="1"/>
  <c r="C216" i="3"/>
  <c r="E216" i="3" s="1"/>
  <c r="AF216" i="3" s="1"/>
  <c r="C209" i="3"/>
  <c r="C226" i="3"/>
  <c r="C222" i="3"/>
  <c r="E222" i="3" s="1"/>
  <c r="AF222" i="3" s="1"/>
  <c r="C187" i="3"/>
  <c r="E187" i="3" s="1"/>
  <c r="AF187" i="3" s="1"/>
  <c r="C164" i="3"/>
  <c r="E164" i="3" s="1"/>
  <c r="AF164" i="3" s="1"/>
  <c r="C197" i="3"/>
  <c r="E197" i="3" s="1"/>
  <c r="AF197" i="3" s="1"/>
  <c r="C227" i="3"/>
  <c r="E227" i="3" s="1"/>
  <c r="AF227" i="3" s="1"/>
  <c r="AF104" i="3"/>
  <c r="C111" i="3"/>
  <c r="E111" i="3" s="1"/>
  <c r="AF111" i="3" s="1"/>
  <c r="E137" i="3" l="1"/>
  <c r="C215" i="3"/>
  <c r="E232" i="3"/>
  <c r="AF232" i="3" s="1"/>
  <c r="E226" i="3"/>
  <c r="AF226" i="3" s="1"/>
  <c r="E214" i="3"/>
  <c r="AF214" i="3" s="1"/>
  <c r="E225" i="3"/>
  <c r="AF225" i="3" s="1"/>
  <c r="E209" i="3"/>
  <c r="AF209" i="3" s="1"/>
  <c r="C223" i="3"/>
  <c r="E223" i="3" s="1"/>
  <c r="AF223" i="3" s="1"/>
  <c r="C218" i="3"/>
  <c r="E218" i="3" s="1"/>
  <c r="AF218" i="3" s="1"/>
  <c r="C217" i="3"/>
  <c r="E217" i="3" s="1"/>
  <c r="AF217" i="3" s="1"/>
  <c r="C220" i="3"/>
  <c r="E220" i="3" s="1"/>
  <c r="AF220" i="3" s="1"/>
  <c r="C137" i="3"/>
  <c r="E215" i="3" l="1"/>
  <c r="AF215" i="3" s="1"/>
  <c r="C196" i="3"/>
  <c r="E196" i="3" s="1"/>
  <c r="AF196" i="3" s="1"/>
  <c r="C219" i="3"/>
  <c r="E219" i="3" s="1"/>
  <c r="AF219" i="3" s="1"/>
  <c r="C229" i="3"/>
  <c r="E229" i="3" s="1"/>
  <c r="AF229" i="3" s="1"/>
  <c r="AF137" i="3"/>
  <c r="C144" i="3"/>
  <c r="E144" i="3" s="1"/>
  <c r="E170" i="3" l="1"/>
  <c r="AF144" i="3"/>
  <c r="C170" i="3"/>
  <c r="C228" i="3" l="1"/>
  <c r="E228" i="3" s="1"/>
  <c r="AF228" i="3" s="1"/>
  <c r="AF170" i="3"/>
  <c r="C176" i="3"/>
  <c r="E176" i="3" s="1"/>
  <c r="E202" i="3" l="1"/>
  <c r="AF176" i="3"/>
  <c r="C202" i="3"/>
  <c r="AF202" i="3" l="1"/>
  <c r="C208" i="3"/>
  <c r="E208" i="3" s="1"/>
  <c r="E234" i="3" l="1"/>
  <c r="AF208" i="3"/>
  <c r="C234" i="3"/>
  <c r="AF234" i="3" l="1"/>
</calcChain>
</file>

<file path=xl/sharedStrings.xml><?xml version="1.0" encoding="utf-8"?>
<sst xmlns="http://schemas.openxmlformats.org/spreadsheetml/2006/main" count="426" uniqueCount="61">
  <si>
    <t>EB-2025-0252</t>
  </si>
  <si>
    <t>Adjusted Opening Balance</t>
  </si>
  <si>
    <t>Closing Balance</t>
  </si>
  <si>
    <t>Capital Contributions Paid</t>
  </si>
  <si>
    <t>Computer Software (Formally known as Account 1925)</t>
  </si>
  <si>
    <t>Land Rights (Formally known as Account 1906)</t>
  </si>
  <si>
    <t>Land</t>
  </si>
  <si>
    <t>Buildings</t>
  </si>
  <si>
    <t>Transformer Station Equipment &gt;50 kV</t>
  </si>
  <si>
    <t>Distribution Station Equipment &lt;50 kV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</si>
  <si>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</si>
  <si>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</si>
  <si>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</si>
  <si>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</si>
  <si>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</si>
  <si>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</si>
  <si>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</si>
  <si>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Buildings &amp; Fixtures</t>
  </si>
  <si>
    <t>Office Furniture &amp; Equipment (10 years)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</si>
  <si>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</si>
  <si>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</si>
  <si>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</si>
  <si>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</si>
  <si>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</si>
  <si>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Communications Equipment</t>
  </si>
  <si>
    <t xml:space="preserve">Miscellaneous Equipment </t>
  </si>
  <si>
    <t>System Supervisor Equipment</t>
  </si>
  <si>
    <t>Total PP&amp;E for Rate Base Purposes</t>
  </si>
  <si>
    <t>Deferred Revenue</t>
  </si>
  <si>
    <t>Reclassification</t>
  </si>
  <si>
    <t>DVAs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</si>
  <si>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</si>
  <si>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</si>
  <si>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</si>
  <si>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</si>
  <si>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</si>
  <si>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</si>
  <si>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</si>
  <si>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</si>
  <si>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</si>
  <si>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</si>
  <si>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</si>
  <si>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</si>
  <si>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Alectra Utilities Corporation</t>
  </si>
  <si>
    <t>Interrogatory Responses</t>
  </si>
  <si>
    <t>2B-SEC-66</t>
  </si>
  <si>
    <t>Part a)</t>
  </si>
  <si>
    <t>OEB Account</t>
  </si>
  <si>
    <t>Description</t>
  </si>
  <si>
    <t>Opening Balance</t>
  </si>
  <si>
    <t>Total Additions</t>
  </si>
  <si>
    <t>Total Disposals</t>
  </si>
  <si>
    <t>Monthly Additions and Disposals (Budget 2025-2031)</t>
  </si>
  <si>
    <t>Property Under Finance Lease</t>
  </si>
  <si>
    <t>2025</t>
  </si>
  <si>
    <t>2026</t>
  </si>
  <si>
    <t>2027</t>
  </si>
  <si>
    <t>2028</t>
  </si>
  <si>
    <t>2029</t>
  </si>
  <si>
    <t>2030</t>
  </si>
  <si>
    <t>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</si>
</sst>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Tahoma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2" fillId="3" borderId="4" xfId="1" applyFont="1" applyFill="1" applyBorder="1" applyAlignment="1" applyProtection="1">
      <alignment horizontal="center" wrapText="1"/>
      <protection locked="0"/>
    </xf>
    <xf numFmtId="0" fontId="2" fillId="3" borderId="4" xfId="1" applyFont="1" applyFill="1" applyBorder="1" applyProtection="1"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vertical="center" wrapText="1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2" fillId="0" borderId="4" xfId="1" applyFont="1" applyBorder="1" applyProtection="1">
      <protection locked="0"/>
    </xf>
    <xf numFmtId="0" fontId="5" fillId="0" borderId="0" xfId="0" applyFont="1"/>
    <xf numFmtId="43" fontId="1" fillId="0" borderId="0" xfId="5" applyFont="1" applyProtection="1">
      <protection locked="0"/>
    </xf>
    <xf numFmtId="43" fontId="6" fillId="3" borderId="1" xfId="5" applyFont="1" applyFill="1" applyBorder="1" applyAlignment="1" applyProtection="1">
      <alignment horizontal="left"/>
      <protection locked="0"/>
    </xf>
    <xf numFmtId="43" fontId="2" fillId="0" borderId="4" xfId="5" applyFont="1" applyBorder="1" applyAlignment="1" applyProtection="1">
      <alignment horizontal="center" wrapText="1"/>
      <protection locked="0"/>
    </xf>
    <xf numFmtId="43" fontId="2" fillId="3" borderId="4" xfId="5" applyFont="1" applyFill="1" applyBorder="1" applyAlignment="1" applyProtection="1">
      <alignment horizontal="center"/>
      <protection locked="0"/>
    </xf>
    <xf numFmtId="43" fontId="2" fillId="3" borderId="4" xfId="5" applyFont="1" applyFill="1" applyBorder="1" applyAlignment="1" applyProtection="1">
      <alignment horizontal="center" wrapText="1"/>
      <protection locked="0"/>
    </xf>
    <xf numFmtId="43" fontId="6" fillId="3" borderId="2" xfId="5" applyFont="1" applyFill="1" applyBorder="1" applyAlignment="1" applyProtection="1">
      <protection locked="0"/>
    </xf>
    <xf numFmtId="43" fontId="6" fillId="3" borderId="3" xfId="5" applyFont="1" applyFill="1" applyBorder="1" applyAlignment="1" applyProtection="1">
      <protection locked="0"/>
    </xf>
    <xf numFmtId="43" fontId="6" fillId="3" borderId="1" xfId="5" quotePrefix="1" applyFont="1" applyFill="1" applyBorder="1" applyAlignment="1" applyProtection="1">
      <protection locked="0"/>
    </xf>
    <xf numFmtId="165" fontId="0" fillId="0" borderId="4" xfId="5" applyNumberFormat="1" applyFont="1" applyFill="1" applyBorder="1" applyProtection="1">
      <protection locked="0"/>
    </xf>
    <xf numFmtId="165" fontId="0" fillId="2" borderId="4" xfId="5" applyNumberFormat="1" applyFont="1" applyFill="1" applyBorder="1" applyProtection="1">
      <protection locked="0"/>
    </xf>
    <xf numFmtId="165" fontId="0" fillId="0" borderId="4" xfId="5" applyNumberFormat="1" applyFont="1" applyBorder="1" applyProtection="1"/>
    <xf numFmtId="165" fontId="2" fillId="0" borderId="4" xfId="5" applyNumberFormat="1" applyFont="1" applyBorder="1"/>
    <xf numFmtId="0" fontId="3" fillId="0" borderId="0" xfId="1" applyFont="1" applyAlignment="1" applyProtection="1">
      <alignment horizontal="center" vertical="top"/>
      <protection locked="0"/>
    </xf>
  </cellXfs>
  <cellStyles count="6">
    <cellStyle name="Comma" xfId="5" builtinId="3"/>
    <cellStyle name="Currency 2" xfId="3" xr:uid="{62FA2F9E-1BE9-4B55-B54A-1B7C5EF1D523}"/>
    <cellStyle name="Normal" xfId="0" builtinId="0"/>
    <cellStyle name="Normal 2 15" xfId="1" xr:uid="{55B0E41C-FF07-43B2-B62A-D4F2B75C3419}"/>
    <cellStyle name="Normal 2 2 2 2" xfId="4" xr:uid="{44CCDAC3-6B71-40FD-BE70-27F4CA3F7F2E}"/>
    <cellStyle name="Normal 32" xfId="2" xr:uid="{D8811DD8-8EFD-477B-BE0C-34FCAAEFB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DD19-A7AF-4F96-8C13-32E5DF10F374}">
  <sheetPr>
    <pageSetUpPr fitToPage="1"/>
  </sheetPr>
  <dimension ref="A1:AF234"/>
  <sheetViews>
    <sheetView tabSelected="1" zoomScaleNormal="100" workbookViewId="0">
      <selection sqref="A1:XFD237"/>
    </sheetView>
  </sheetViews>
  <sheetFormatPr defaultColWidth="9.44140625" defaultRowHeight="13.2" x14ac:dyDescent="0.25"/>
  <cols>
    <col min="1" max="1" width="10.44140625" style="1" customWidth="1"/>
    <col min="2" max="2" width="37.5546875" style="2" customWidth="1"/>
    <col min="3" max="3" width="17.44140625" style="11" customWidth="1"/>
    <col min="4" max="4" width="15.44140625" style="11" bestFit="1" customWidth="1"/>
    <col min="5" max="5" width="17.44140625" style="11" customWidth="1"/>
    <col min="6" max="17" width="13.6640625" style="11" customWidth="1"/>
    <col min="18" max="18" width="16.21875" style="11" customWidth="1"/>
    <col min="19" max="30" width="12.5546875" style="11" customWidth="1"/>
    <col min="31" max="31" width="15.44140625" style="11" bestFit="1" customWidth="1"/>
    <col min="32" max="32" width="15.21875" style="11" bestFit="1" customWidth="1"/>
    <col min="33" max="16384" width="9.44140625" style="2"/>
  </cols>
  <sheetData>
    <row r="1" spans="1:32" ht="13.8" x14ac:dyDescent="0.25">
      <c r="A1" s="10" t="s">
        <v>43</v>
      </c>
    </row>
    <row r="2" spans="1:32" ht="13.8" x14ac:dyDescent="0.25">
      <c r="A2" s="10" t="s">
        <v>0</v>
      </c>
    </row>
    <row r="3" spans="1:32" ht="13.8" x14ac:dyDescent="0.25">
      <c r="A3" s="10" t="s">
        <v>44</v>
      </c>
    </row>
    <row r="4" spans="1:32" ht="13.8" x14ac:dyDescent="0.25">
      <c r="A4" s="10" t="s">
        <v>45</v>
      </c>
    </row>
    <row r="5" spans="1:32" ht="13.8" x14ac:dyDescent="0.25">
      <c r="A5" s="10" t="s">
        <v>52</v>
      </c>
    </row>
    <row r="6" spans="1:32" ht="13.8" x14ac:dyDescent="0.25">
      <c r="A6" s="10" t="s">
        <v>46</v>
      </c>
    </row>
    <row r="7" spans="1:32" ht="9" customHeight="1" x14ac:dyDescent="0.25"/>
    <row r="9" spans="1:32" ht="9" customHeight="1" x14ac:dyDescent="0.25"/>
    <row r="10" spans="1:32" ht="24.6" x14ac:dyDescent="0.4">
      <c r="C10" s="18" t="s">
        <v>54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</row>
    <row r="11" spans="1:32" ht="30" customHeight="1" x14ac:dyDescent="0.25">
      <c r="A11" s="3" t="s">
        <v>47</v>
      </c>
      <c r="B11" s="4" t="s">
        <v>48</v>
      </c>
      <c r="C11" s="13" t="s">
        <v>49</v>
      </c>
      <c r="D11" s="13" t="s">
        <v>29</v>
      </c>
      <c r="E11" s="13" t="s">
        <v>1</v>
      </c>
      <c r="F11" s="13" t="s">
        <v>31</v>
      </c>
      <c r="G11" s="13" t="s">
        <v>32</v>
      </c>
      <c r="H11" s="13" t="s">
        <v>33</v>
      </c>
      <c r="I11" s="13" t="s">
        <v>34</v>
      </c>
      <c r="J11" s="13" t="s">
        <v>35</v>
      </c>
      <c r="K11" s="13" t="s">
        <v>36</v>
      </c>
      <c r="L11" s="13" t="s">
        <v>37</v>
      </c>
      <c r="M11" s="13" t="s">
        <v>38</v>
      </c>
      <c r="N11" s="13" t="s">
        <v>39</v>
      </c>
      <c r="O11" s="13" t="s">
        <v>40</v>
      </c>
      <c r="P11" s="13" t="s">
        <v>41</v>
      </c>
      <c r="Q11" s="13" t="s">
        <v>42</v>
      </c>
      <c r="R11" s="14" t="s">
        <v>50</v>
      </c>
      <c r="S11" s="13" t="s">
        <v>31</v>
      </c>
      <c r="T11" s="13" t="s">
        <v>32</v>
      </c>
      <c r="U11" s="13" t="s">
        <v>33</v>
      </c>
      <c r="V11" s="13" t="s">
        <v>34</v>
      </c>
      <c r="W11" s="13" t="s">
        <v>35</v>
      </c>
      <c r="X11" s="13" t="s">
        <v>36</v>
      </c>
      <c r="Y11" s="13" t="s">
        <v>37</v>
      </c>
      <c r="Z11" s="13" t="s">
        <v>38</v>
      </c>
      <c r="AA11" s="13" t="s">
        <v>39</v>
      </c>
      <c r="AB11" s="13" t="s">
        <v>40</v>
      </c>
      <c r="AC11" s="13" t="s">
        <v>41</v>
      </c>
      <c r="AD11" s="13" t="s">
        <v>42</v>
      </c>
      <c r="AE11" s="14" t="s">
        <v>51</v>
      </c>
      <c r="AF11" s="15" t="s">
        <v>2</v>
      </c>
    </row>
    <row r="12" spans="1:32" ht="25.5" customHeight="1" x14ac:dyDescent="0.3">
      <c r="A12" s="5">
        <v>1609</v>
      </c>
      <c r="B12" s="6" t="s">
        <v>3</v>
      </c>
      <c r="C12" s="19">
        <v>97012005.040000007</v>
      </c>
      <c r="D12" s="19"/>
      <c r="E12" s="19">
        <f t="shared" ref="E12:E37" si="0">SUM(C12:D12)</f>
        <v>97012005.040000007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735294.11609999998</v>
      </c>
      <c r="M12" s="19">
        <v>0</v>
      </c>
      <c r="N12" s="19">
        <v>0</v>
      </c>
      <c r="O12" s="19">
        <v>1042250.0005</v>
      </c>
      <c r="P12" s="19">
        <v>0</v>
      </c>
      <c r="Q12" s="19">
        <v>0</v>
      </c>
      <c r="R12" s="20">
        <f>SUM(F12:Q12)</f>
        <v>1777544.1165999998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20">
        <f>SUM(S12:AD12)</f>
        <v>0</v>
      </c>
      <c r="AF12" s="21">
        <f t="shared" ref="AF12:AF37" si="1">E12+R12+AE12</f>
        <v>98789549.156600013</v>
      </c>
    </row>
    <row r="13" spans="1:32" ht="26.4" x14ac:dyDescent="0.3">
      <c r="A13" s="5">
        <v>1611</v>
      </c>
      <c r="B13" s="6" t="s">
        <v>4</v>
      </c>
      <c r="C13" s="19">
        <v>219657683.83000004</v>
      </c>
      <c r="D13" s="19"/>
      <c r="E13" s="19">
        <f t="shared" si="0"/>
        <v>219657683.83000004</v>
      </c>
      <c r="F13" s="19">
        <v>7273812.0566000007</v>
      </c>
      <c r="G13" s="19">
        <v>0</v>
      </c>
      <c r="H13" s="19">
        <v>1800543.2798999995</v>
      </c>
      <c r="I13" s="19">
        <v>1168787.997</v>
      </c>
      <c r="J13" s="19">
        <v>0</v>
      </c>
      <c r="K13" s="19">
        <v>51226.715600000003</v>
      </c>
      <c r="L13" s="19">
        <v>807590.06456147565</v>
      </c>
      <c r="M13" s="19">
        <v>0</v>
      </c>
      <c r="N13" s="19">
        <v>0</v>
      </c>
      <c r="O13" s="19">
        <v>2793070.6680000005</v>
      </c>
      <c r="P13" s="19">
        <v>0</v>
      </c>
      <c r="Q13" s="19">
        <v>7919800.1289000008</v>
      </c>
      <c r="R13" s="20">
        <f t="shared" ref="R13:R37" si="2">SUM(F13:Q13)</f>
        <v>21814830.91056148</v>
      </c>
      <c r="S13" s="19">
        <v>-30629.9</v>
      </c>
      <c r="T13" s="19">
        <v>-1847.24</v>
      </c>
      <c r="U13" s="19">
        <v>-21447.38</v>
      </c>
      <c r="V13" s="19">
        <v>-36791.980000000003</v>
      </c>
      <c r="W13" s="19">
        <v>-21994.12</v>
      </c>
      <c r="X13" s="19">
        <v>-44127.08</v>
      </c>
      <c r="Y13" s="19">
        <v>-21205.9</v>
      </c>
      <c r="Z13" s="19">
        <v>-29294.1</v>
      </c>
      <c r="AA13" s="19">
        <v>-89522.78</v>
      </c>
      <c r="AB13" s="19">
        <v>-93898.5</v>
      </c>
      <c r="AC13" s="19">
        <v>-427525.58999999997</v>
      </c>
      <c r="AD13" s="19">
        <v>-480715.81</v>
      </c>
      <c r="AE13" s="20">
        <f t="shared" ref="AE13:AE37" si="3">SUM(S13:AD13)</f>
        <v>-1299000.3799999999</v>
      </c>
      <c r="AF13" s="21">
        <f t="shared" si="1"/>
        <v>240173514.36056152</v>
      </c>
    </row>
    <row r="14" spans="1:32" ht="26.4" x14ac:dyDescent="0.3">
      <c r="A14" s="5">
        <v>1612</v>
      </c>
      <c r="B14" s="6" t="s">
        <v>5</v>
      </c>
      <c r="C14" s="19">
        <v>4127503.6599999997</v>
      </c>
      <c r="D14" s="19"/>
      <c r="E14" s="19">
        <f t="shared" si="0"/>
        <v>4127503.6599999997</v>
      </c>
      <c r="F14" s="19">
        <v>11424.671616666668</v>
      </c>
      <c r="G14" s="19">
        <v>11424.671616666668</v>
      </c>
      <c r="H14" s="19">
        <v>11424.671616666668</v>
      </c>
      <c r="I14" s="19">
        <v>11424.671616666668</v>
      </c>
      <c r="J14" s="19">
        <v>11424.671616666668</v>
      </c>
      <c r="K14" s="19">
        <v>11424.671616666668</v>
      </c>
      <c r="L14" s="19">
        <v>11424.671616666668</v>
      </c>
      <c r="M14" s="19">
        <v>11424.671616666668</v>
      </c>
      <c r="N14" s="19">
        <v>11424.671616666668</v>
      </c>
      <c r="O14" s="19">
        <v>11424.671616666668</v>
      </c>
      <c r="P14" s="19">
        <v>11424.671616666668</v>
      </c>
      <c r="Q14" s="19">
        <v>11424.671616666668</v>
      </c>
      <c r="R14" s="20">
        <f t="shared" si="2"/>
        <v>137096.05940000006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20">
        <f t="shared" si="3"/>
        <v>0</v>
      </c>
      <c r="AF14" s="21">
        <f t="shared" si="1"/>
        <v>4264599.7193999998</v>
      </c>
    </row>
    <row r="15" spans="1:32" ht="14.4" x14ac:dyDescent="0.3">
      <c r="A15" s="5">
        <v>1805</v>
      </c>
      <c r="B15" s="6" t="s">
        <v>6</v>
      </c>
      <c r="C15" s="19">
        <v>84610153.679999977</v>
      </c>
      <c r="D15" s="19"/>
      <c r="E15" s="19">
        <f t="shared" si="0"/>
        <v>84610153.679999977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20">
        <f t="shared" si="2"/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20">
        <f t="shared" si="3"/>
        <v>0</v>
      </c>
      <c r="AF15" s="21">
        <f t="shared" si="1"/>
        <v>84610153.679999977</v>
      </c>
    </row>
    <row r="16" spans="1:32" ht="14.4" x14ac:dyDescent="0.3">
      <c r="A16" s="5">
        <v>1808</v>
      </c>
      <c r="B16" s="6" t="s">
        <v>7</v>
      </c>
      <c r="C16" s="19">
        <v>44558040.679756954</v>
      </c>
      <c r="D16" s="19"/>
      <c r="E16" s="19">
        <f t="shared" si="0"/>
        <v>44558040.679756954</v>
      </c>
      <c r="F16" s="19">
        <v>15111.355776266886</v>
      </c>
      <c r="G16" s="19">
        <v>15111.355776266886</v>
      </c>
      <c r="H16" s="19">
        <v>15111.355776266886</v>
      </c>
      <c r="I16" s="19">
        <v>15111.355776266886</v>
      </c>
      <c r="J16" s="19">
        <v>15111.355776266886</v>
      </c>
      <c r="K16" s="19">
        <v>15111.355776266886</v>
      </c>
      <c r="L16" s="19">
        <v>15111.355776266899</v>
      </c>
      <c r="M16" s="19">
        <v>15111.355776266886</v>
      </c>
      <c r="N16" s="19">
        <v>41618.357176266887</v>
      </c>
      <c r="O16" s="19">
        <v>15111.355776266886</v>
      </c>
      <c r="P16" s="19">
        <v>15111.355776266886</v>
      </c>
      <c r="Q16" s="19">
        <v>606969.29577626672</v>
      </c>
      <c r="R16" s="20">
        <f t="shared" si="2"/>
        <v>799701.2107152025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20">
        <f t="shared" si="3"/>
        <v>0</v>
      </c>
      <c r="AF16" s="21">
        <f t="shared" si="1"/>
        <v>45357741.890472159</v>
      </c>
    </row>
    <row r="17" spans="1:32" ht="14.4" x14ac:dyDescent="0.3">
      <c r="A17" s="5">
        <v>1815</v>
      </c>
      <c r="B17" s="6" t="s">
        <v>8</v>
      </c>
      <c r="C17" s="19">
        <v>143413758.85000002</v>
      </c>
      <c r="D17" s="19"/>
      <c r="E17" s="19">
        <f t="shared" si="0"/>
        <v>143413758.85000002</v>
      </c>
      <c r="F17" s="19">
        <v>82870.818518733155</v>
      </c>
      <c r="G17" s="19">
        <v>82870.818518733155</v>
      </c>
      <c r="H17" s="19">
        <v>82870.818518733155</v>
      </c>
      <c r="I17" s="19">
        <v>82870.818518733155</v>
      </c>
      <c r="J17" s="19">
        <v>82870.818518733155</v>
      </c>
      <c r="K17" s="19">
        <v>83000.148518733156</v>
      </c>
      <c r="L17" s="19">
        <v>82870.818518733169</v>
      </c>
      <c r="M17" s="19">
        <v>82870.818518733155</v>
      </c>
      <c r="N17" s="19">
        <v>82870.818518733155</v>
      </c>
      <c r="O17" s="19">
        <v>82870.818518733155</v>
      </c>
      <c r="P17" s="19">
        <v>82870.818518733155</v>
      </c>
      <c r="Q17" s="19">
        <v>1883354.3477187331</v>
      </c>
      <c r="R17" s="20">
        <f t="shared" si="2"/>
        <v>2795062.6814247975</v>
      </c>
      <c r="S17" s="19">
        <v>-1926.92849</v>
      </c>
      <c r="T17" s="19">
        <v>-1926.92849</v>
      </c>
      <c r="U17" s="19">
        <v>-1926.92849</v>
      </c>
      <c r="V17" s="19">
        <v>-1926.92849</v>
      </c>
      <c r="W17" s="19">
        <v>-1926.92849</v>
      </c>
      <c r="X17" s="19">
        <v>-1926.92849</v>
      </c>
      <c r="Y17" s="19">
        <v>-1926.92849</v>
      </c>
      <c r="Z17" s="19">
        <v>-1926.92849</v>
      </c>
      <c r="AA17" s="19">
        <v>-1926.92849</v>
      </c>
      <c r="AB17" s="19">
        <v>-1926.92849</v>
      </c>
      <c r="AC17" s="19">
        <v>-1926.92849</v>
      </c>
      <c r="AD17" s="19">
        <v>-1926.92849</v>
      </c>
      <c r="AE17" s="20">
        <f t="shared" si="3"/>
        <v>-23123.141879999996</v>
      </c>
      <c r="AF17" s="21">
        <f t="shared" si="1"/>
        <v>146185698.38954481</v>
      </c>
    </row>
    <row r="18" spans="1:32" ht="14.4" x14ac:dyDescent="0.3">
      <c r="A18" s="5">
        <v>1820</v>
      </c>
      <c r="B18" s="6" t="s">
        <v>9</v>
      </c>
      <c r="C18" s="19">
        <v>183330786.31324175</v>
      </c>
      <c r="D18" s="19"/>
      <c r="E18" s="19">
        <f t="shared" si="0"/>
        <v>183330786.31324175</v>
      </c>
      <c r="F18" s="19">
        <v>180437.9981716667</v>
      </c>
      <c r="G18" s="19">
        <v>180437.9981716667</v>
      </c>
      <c r="H18" s="19">
        <v>180437.9981716667</v>
      </c>
      <c r="I18" s="19">
        <v>180437.9981716667</v>
      </c>
      <c r="J18" s="19">
        <v>180437.9981716667</v>
      </c>
      <c r="K18" s="19">
        <v>1338988.4633716664</v>
      </c>
      <c r="L18" s="19">
        <v>180437.99817166588</v>
      </c>
      <c r="M18" s="19">
        <v>180437.9981716667</v>
      </c>
      <c r="N18" s="19">
        <v>180437.9981716667</v>
      </c>
      <c r="O18" s="19">
        <v>1029339.5477716661</v>
      </c>
      <c r="P18" s="19">
        <v>180437.9981716667</v>
      </c>
      <c r="Q18" s="19">
        <v>2338739.4442716646</v>
      </c>
      <c r="R18" s="20">
        <f t="shared" si="2"/>
        <v>6331009.4389599962</v>
      </c>
      <c r="S18" s="19">
        <v>-13041.4153905</v>
      </c>
      <c r="T18" s="19">
        <v>-13041.4153905</v>
      </c>
      <c r="U18" s="19">
        <v>-13041.4153905</v>
      </c>
      <c r="V18" s="19">
        <v>-13041.4153905</v>
      </c>
      <c r="W18" s="19">
        <v>-13041.4153905</v>
      </c>
      <c r="X18" s="19">
        <v>-13041.4153905</v>
      </c>
      <c r="Y18" s="19">
        <v>-13041.4153905</v>
      </c>
      <c r="Z18" s="19">
        <v>-13041.4153905</v>
      </c>
      <c r="AA18" s="19">
        <v>-13041.4153905</v>
      </c>
      <c r="AB18" s="19">
        <v>-13041.4153905</v>
      </c>
      <c r="AC18" s="19">
        <v>-13041.4153905</v>
      </c>
      <c r="AD18" s="19">
        <v>-13041.4153905</v>
      </c>
      <c r="AE18" s="20">
        <f t="shared" si="3"/>
        <v>-156496.98468600001</v>
      </c>
      <c r="AF18" s="21">
        <f t="shared" si="1"/>
        <v>189505298.76751575</v>
      </c>
    </row>
    <row r="19" spans="1:32" ht="14.4" x14ac:dyDescent="0.3">
      <c r="A19" s="5">
        <v>1830</v>
      </c>
      <c r="B19" s="6" t="s">
        <v>10</v>
      </c>
      <c r="C19" s="19">
        <v>720756955.27000237</v>
      </c>
      <c r="D19" s="19"/>
      <c r="E19" s="19">
        <f t="shared" si="0"/>
        <v>720756955.27000237</v>
      </c>
      <c r="F19" s="19">
        <v>3413887.6514761155</v>
      </c>
      <c r="G19" s="19">
        <v>3574403.3884822992</v>
      </c>
      <c r="H19" s="19">
        <v>3389573.870976116</v>
      </c>
      <c r="I19" s="19">
        <v>3389573.870976116</v>
      </c>
      <c r="J19" s="19">
        <v>3389573.870976116</v>
      </c>
      <c r="K19" s="19">
        <v>4672250.7684511151</v>
      </c>
      <c r="L19" s="19">
        <v>3389573.8709761552</v>
      </c>
      <c r="M19" s="19">
        <v>4041660.7259761156</v>
      </c>
      <c r="N19" s="19">
        <v>3389573.870976116</v>
      </c>
      <c r="O19" s="19">
        <v>12292753.152241116</v>
      </c>
      <c r="P19" s="19">
        <v>3389573.870976116</v>
      </c>
      <c r="Q19" s="19">
        <v>8168831.8906761101</v>
      </c>
      <c r="R19" s="20">
        <f t="shared" si="2"/>
        <v>56501230.803159609</v>
      </c>
      <c r="S19" s="19">
        <v>-176887.625</v>
      </c>
      <c r="T19" s="19">
        <v>-176887.625</v>
      </c>
      <c r="U19" s="19">
        <v>-176887.625</v>
      </c>
      <c r="V19" s="19">
        <v>-176887.625</v>
      </c>
      <c r="W19" s="19">
        <v>-176887.625</v>
      </c>
      <c r="X19" s="19">
        <v>-176887.625</v>
      </c>
      <c r="Y19" s="19">
        <v>-176887.625</v>
      </c>
      <c r="Z19" s="19">
        <v>-176887.625</v>
      </c>
      <c r="AA19" s="19">
        <v>-176887.625</v>
      </c>
      <c r="AB19" s="19">
        <v>-176887.625</v>
      </c>
      <c r="AC19" s="19">
        <v>-176887.625</v>
      </c>
      <c r="AD19" s="19">
        <f>-174158.625-0.49</f>
        <v>-174159.11499999999</v>
      </c>
      <c r="AE19" s="20">
        <f t="shared" si="3"/>
        <v>-2119922.9900000002</v>
      </c>
      <c r="AF19" s="21">
        <f t="shared" si="1"/>
        <v>775138263.08316195</v>
      </c>
    </row>
    <row r="20" spans="1:32" ht="14.4" x14ac:dyDescent="0.3">
      <c r="A20" s="5">
        <v>1835</v>
      </c>
      <c r="B20" s="6" t="s">
        <v>11</v>
      </c>
      <c r="C20" s="19">
        <v>584319721.01999986</v>
      </c>
      <c r="D20" s="19"/>
      <c r="E20" s="19">
        <f t="shared" si="0"/>
        <v>584319721.01999986</v>
      </c>
      <c r="F20" s="19">
        <v>3036200.9259979096</v>
      </c>
      <c r="G20" s="19">
        <v>2955874.1865642439</v>
      </c>
      <c r="H20" s="19">
        <v>2875221.3061979101</v>
      </c>
      <c r="I20" s="19">
        <v>2875221.3061979101</v>
      </c>
      <c r="J20" s="19">
        <v>2875221.3061979101</v>
      </c>
      <c r="K20" s="19">
        <v>4944674.7321579093</v>
      </c>
      <c r="L20" s="19">
        <v>2875221.3061979306</v>
      </c>
      <c r="M20" s="19">
        <v>3918560.2741979095</v>
      </c>
      <c r="N20" s="19">
        <v>2875221.3061979101</v>
      </c>
      <c r="O20" s="19">
        <v>10650441.053167909</v>
      </c>
      <c r="P20" s="19">
        <v>2875221.3061979101</v>
      </c>
      <c r="Q20" s="19">
        <v>7800850.5148939099</v>
      </c>
      <c r="R20" s="20">
        <f t="shared" si="2"/>
        <v>50557929.524167277</v>
      </c>
      <c r="S20" s="19">
        <v>-173863.28759999998</v>
      </c>
      <c r="T20" s="19">
        <v>-173863.28759999998</v>
      </c>
      <c r="U20" s="19">
        <v>-173863.28759999998</v>
      </c>
      <c r="V20" s="19">
        <v>-173863.28759999998</v>
      </c>
      <c r="W20" s="19">
        <v>-173863.28759999998</v>
      </c>
      <c r="X20" s="19">
        <v>-173863.28759999998</v>
      </c>
      <c r="Y20" s="19">
        <v>-173863.28759999998</v>
      </c>
      <c r="Z20" s="19">
        <v>-173863.28759999998</v>
      </c>
      <c r="AA20" s="19">
        <v>-173863.28759999998</v>
      </c>
      <c r="AB20" s="19">
        <v>-173863.28759999998</v>
      </c>
      <c r="AC20" s="19">
        <v>-173863.28759999998</v>
      </c>
      <c r="AD20" s="19">
        <f>-172342.2876+0.29</f>
        <v>-172341.9976</v>
      </c>
      <c r="AE20" s="20">
        <f t="shared" si="3"/>
        <v>-2084838.1611999995</v>
      </c>
      <c r="AF20" s="21">
        <f t="shared" si="1"/>
        <v>632792812.38296711</v>
      </c>
    </row>
    <row r="21" spans="1:32" ht="14.4" x14ac:dyDescent="0.3">
      <c r="A21" s="5">
        <v>1840</v>
      </c>
      <c r="B21" s="6" t="s">
        <v>12</v>
      </c>
      <c r="C21" s="19">
        <v>525561101.64000028</v>
      </c>
      <c r="D21" s="19"/>
      <c r="E21" s="19">
        <f t="shared" si="0"/>
        <v>525561101.64000028</v>
      </c>
      <c r="F21" s="19">
        <v>2974298.2122064498</v>
      </c>
      <c r="G21" s="19">
        <v>3035597.0491581853</v>
      </c>
      <c r="H21" s="19">
        <v>2909461.4642064492</v>
      </c>
      <c r="I21" s="19">
        <v>2917926.6367064496</v>
      </c>
      <c r="J21" s="19">
        <v>2909461.4642064492</v>
      </c>
      <c r="K21" s="19">
        <v>7344443.1757564526</v>
      </c>
      <c r="L21" s="19">
        <v>2909461.4642064371</v>
      </c>
      <c r="M21" s="19">
        <v>5821196.6691064527</v>
      </c>
      <c r="N21" s="19">
        <v>2909461.4642064492</v>
      </c>
      <c r="O21" s="19">
        <v>26603282.102531452</v>
      </c>
      <c r="P21" s="19">
        <v>2909461.4642064492</v>
      </c>
      <c r="Q21" s="19">
        <v>11377290.603581443</v>
      </c>
      <c r="R21" s="20">
        <f t="shared" si="2"/>
        <v>74621341.770079106</v>
      </c>
      <c r="S21" s="19">
        <v>-35515.250229999998</v>
      </c>
      <c r="T21" s="19">
        <v>-35515.250229999998</v>
      </c>
      <c r="U21" s="19">
        <v>-35515.250229999998</v>
      </c>
      <c r="V21" s="19">
        <v>-35515.250229999998</v>
      </c>
      <c r="W21" s="19">
        <v>-35515.250229999998</v>
      </c>
      <c r="X21" s="19">
        <v>-35515.250229999998</v>
      </c>
      <c r="Y21" s="19">
        <v>-35515.250229999998</v>
      </c>
      <c r="Z21" s="19">
        <v>-35515.250229999998</v>
      </c>
      <c r="AA21" s="19">
        <v>-35515.250229999998</v>
      </c>
      <c r="AB21" s="19">
        <v>-35515.250229999998</v>
      </c>
      <c r="AC21" s="19">
        <v>-35515.250229999998</v>
      </c>
      <c r="AD21" s="19">
        <f>-34470.25023+0.09</f>
        <v>-34470.160230000001</v>
      </c>
      <c r="AE21" s="20">
        <f t="shared" si="3"/>
        <v>-425137.91275999998</v>
      </c>
      <c r="AF21" s="21">
        <f t="shared" si="1"/>
        <v>599757305.49731934</v>
      </c>
    </row>
    <row r="22" spans="1:32" ht="14.4" x14ac:dyDescent="0.3">
      <c r="A22" s="5">
        <v>1845</v>
      </c>
      <c r="B22" s="6" t="s">
        <v>13</v>
      </c>
      <c r="C22" s="19">
        <v>1555129746.7299998</v>
      </c>
      <c r="D22" s="19"/>
      <c r="E22" s="19">
        <f t="shared" si="0"/>
        <v>1555129746.7299998</v>
      </c>
      <c r="F22" s="19">
        <v>6979056.0920368815</v>
      </c>
      <c r="G22" s="19">
        <v>7322491.7442010436</v>
      </c>
      <c r="H22" s="19">
        <v>12258395.479836874</v>
      </c>
      <c r="I22" s="19">
        <v>6991678.6352368817</v>
      </c>
      <c r="J22" s="19">
        <v>6969330.5798368817</v>
      </c>
      <c r="K22" s="19">
        <v>10160707.699094877</v>
      </c>
      <c r="L22" s="19">
        <v>6969330.5798368184</v>
      </c>
      <c r="M22" s="19">
        <v>10326454.803572875</v>
      </c>
      <c r="N22" s="19">
        <v>6969330.5798368817</v>
      </c>
      <c r="O22" s="19">
        <v>78970209.446379825</v>
      </c>
      <c r="P22" s="19">
        <v>6969330.5798368817</v>
      </c>
      <c r="Q22" s="19">
        <v>14794393.688698882</v>
      </c>
      <c r="R22" s="20">
        <f t="shared" si="2"/>
        <v>175680709.90840557</v>
      </c>
      <c r="S22" s="19">
        <v>-157362.25002410001</v>
      </c>
      <c r="T22" s="19">
        <v>-157362.25002410001</v>
      </c>
      <c r="U22" s="19">
        <v>-157362.25002410001</v>
      </c>
      <c r="V22" s="19">
        <v>-157362.25002410001</v>
      </c>
      <c r="W22" s="19">
        <v>-157362.25002410001</v>
      </c>
      <c r="X22" s="19">
        <v>-157362.25002410001</v>
      </c>
      <c r="Y22" s="19">
        <v>-157362.25002410001</v>
      </c>
      <c r="Z22" s="19">
        <v>-157362.25002410001</v>
      </c>
      <c r="AA22" s="19">
        <v>-157362.25002410001</v>
      </c>
      <c r="AB22" s="19">
        <v>-157362.25002410001</v>
      </c>
      <c r="AC22" s="19">
        <v>-157362.25002410001</v>
      </c>
      <c r="AD22" s="19">
        <f>-154718.2500241+0.12</f>
        <v>-154718.13002410001</v>
      </c>
      <c r="AE22" s="20">
        <f t="shared" si="3"/>
        <v>-1885702.8802892005</v>
      </c>
      <c r="AF22" s="21">
        <f t="shared" si="1"/>
        <v>1728924753.758116</v>
      </c>
    </row>
    <row r="23" spans="1:32" ht="14.4" x14ac:dyDescent="0.3">
      <c r="A23" s="5">
        <v>1850</v>
      </c>
      <c r="B23" s="6" t="s">
        <v>14</v>
      </c>
      <c r="C23" s="19">
        <v>805575634.84999967</v>
      </c>
      <c r="D23" s="19"/>
      <c r="E23" s="19">
        <f t="shared" si="0"/>
        <v>805575634.84999967</v>
      </c>
      <c r="F23" s="19">
        <v>4413159.3692573216</v>
      </c>
      <c r="G23" s="19">
        <v>4475964.3596592536</v>
      </c>
      <c r="H23" s="19">
        <v>4396950.1822573217</v>
      </c>
      <c r="I23" s="19">
        <v>4399997.6443573218</v>
      </c>
      <c r="J23" s="19">
        <v>4396950.1822573217</v>
      </c>
      <c r="K23" s="19">
        <v>5617291.7084893258</v>
      </c>
      <c r="L23" s="19">
        <v>4396950.1822573086</v>
      </c>
      <c r="M23" s="19">
        <v>5253896.0452213231</v>
      </c>
      <c r="N23" s="19">
        <v>4396950.1822573217</v>
      </c>
      <c r="O23" s="19">
        <v>13565995.48954333</v>
      </c>
      <c r="P23" s="19">
        <v>4396950.1822573217</v>
      </c>
      <c r="Q23" s="19">
        <v>8457879.5464643259</v>
      </c>
      <c r="R23" s="20">
        <f t="shared" si="2"/>
        <v>68168935.074278802</v>
      </c>
      <c r="S23" s="19">
        <v>-216895.01250000001</v>
      </c>
      <c r="T23" s="19">
        <v>-216895.01250000001</v>
      </c>
      <c r="U23" s="19">
        <v>-216895.01250000001</v>
      </c>
      <c r="V23" s="19">
        <v>-216895.01250000001</v>
      </c>
      <c r="W23" s="19">
        <v>-216895.01250000001</v>
      </c>
      <c r="X23" s="19">
        <v>-216895.01250000001</v>
      </c>
      <c r="Y23" s="19">
        <v>-216895.01250000001</v>
      </c>
      <c r="Z23" s="19">
        <v>-216895.01250000001</v>
      </c>
      <c r="AA23" s="19">
        <v>-216895.01250000001</v>
      </c>
      <c r="AB23" s="19">
        <v>-216895.01250000001</v>
      </c>
      <c r="AC23" s="19">
        <v>-216895.01250000001</v>
      </c>
      <c r="AD23" s="19">
        <f>-214245.0125+0.48</f>
        <v>-214244.5325</v>
      </c>
      <c r="AE23" s="20">
        <f t="shared" si="3"/>
        <v>-2600089.6700000004</v>
      </c>
      <c r="AF23" s="21">
        <f t="shared" si="1"/>
        <v>871144480.25427854</v>
      </c>
    </row>
    <row r="24" spans="1:32" ht="14.4" x14ac:dyDescent="0.3">
      <c r="A24" s="5">
        <v>1855</v>
      </c>
      <c r="B24" s="6" t="s">
        <v>15</v>
      </c>
      <c r="C24" s="19">
        <v>119227334.3800001</v>
      </c>
      <c r="D24" s="19"/>
      <c r="E24" s="19">
        <f t="shared" si="0"/>
        <v>119227334.3800001</v>
      </c>
      <c r="F24" s="19">
        <v>741154.77395698661</v>
      </c>
      <c r="G24" s="19">
        <v>749852.86386663967</v>
      </c>
      <c r="H24" s="19">
        <v>733050.18045698677</v>
      </c>
      <c r="I24" s="19">
        <v>733050.18045698677</v>
      </c>
      <c r="J24" s="19">
        <v>733050.18045698677</v>
      </c>
      <c r="K24" s="19">
        <v>1160609.1462819865</v>
      </c>
      <c r="L24" s="19">
        <v>733050.1804569856</v>
      </c>
      <c r="M24" s="19">
        <v>950412.46545698668</v>
      </c>
      <c r="N24" s="19">
        <v>733050.18045698677</v>
      </c>
      <c r="O24" s="19">
        <v>2320655.3261819859</v>
      </c>
      <c r="P24" s="19">
        <v>733050.18045698677</v>
      </c>
      <c r="Q24" s="19">
        <v>2146759.0667169853</v>
      </c>
      <c r="R24" s="20">
        <f t="shared" si="2"/>
        <v>12467744.72520349</v>
      </c>
      <c r="S24" s="19">
        <v>-37157.325019999997</v>
      </c>
      <c r="T24" s="19">
        <v>-37157.325019999997</v>
      </c>
      <c r="U24" s="19">
        <v>-37157.325019999997</v>
      </c>
      <c r="V24" s="19">
        <v>-37157.325019999997</v>
      </c>
      <c r="W24" s="19">
        <v>-37157.325019999997</v>
      </c>
      <c r="X24" s="19">
        <v>-37157.325019999997</v>
      </c>
      <c r="Y24" s="19">
        <v>-37157.325019999997</v>
      </c>
      <c r="Z24" s="19">
        <v>-37157.325019999997</v>
      </c>
      <c r="AA24" s="19">
        <v>-37157.325019999997</v>
      </c>
      <c r="AB24" s="19">
        <v>-37157.325019999997</v>
      </c>
      <c r="AC24" s="19">
        <v>-37157.325019999997</v>
      </c>
      <c r="AD24" s="19">
        <f>-35394.32502+0.15</f>
        <v>-35394.175019999995</v>
      </c>
      <c r="AE24" s="20">
        <f t="shared" si="3"/>
        <v>-444124.75023999996</v>
      </c>
      <c r="AF24" s="21">
        <f t="shared" si="1"/>
        <v>131250954.35496359</v>
      </c>
    </row>
    <row r="25" spans="1:32" ht="14.4" x14ac:dyDescent="0.3">
      <c r="A25" s="5">
        <v>1860</v>
      </c>
      <c r="B25" s="6" t="s">
        <v>16</v>
      </c>
      <c r="C25" s="19">
        <v>295783071.11000001</v>
      </c>
      <c r="D25" s="19"/>
      <c r="E25" s="19">
        <f t="shared" si="0"/>
        <v>295783071.11000001</v>
      </c>
      <c r="F25" s="19">
        <v>862674.92387419543</v>
      </c>
      <c r="G25" s="19">
        <v>862674.92387419543</v>
      </c>
      <c r="H25" s="19">
        <v>862674.92387419543</v>
      </c>
      <c r="I25" s="19">
        <v>862674.92387419543</v>
      </c>
      <c r="J25" s="19">
        <v>862674.92387419543</v>
      </c>
      <c r="K25" s="19">
        <v>862674.92387419543</v>
      </c>
      <c r="L25" s="19">
        <v>862674.92387420381</v>
      </c>
      <c r="M25" s="19">
        <v>862674.92387419543</v>
      </c>
      <c r="N25" s="19">
        <v>862674.92387419543</v>
      </c>
      <c r="O25" s="19">
        <v>9527136.5181601923</v>
      </c>
      <c r="P25" s="19">
        <v>862674.92387419543</v>
      </c>
      <c r="Q25" s="19">
        <v>862674.92387419543</v>
      </c>
      <c r="R25" s="20">
        <f t="shared" si="2"/>
        <v>19016560.68077635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f>-1397686.6-0.2</f>
        <v>-1397686.8</v>
      </c>
      <c r="AE25" s="20">
        <f t="shared" si="3"/>
        <v>-1397686.8</v>
      </c>
      <c r="AF25" s="21">
        <f t="shared" si="1"/>
        <v>313401944.99077636</v>
      </c>
    </row>
    <row r="26" spans="1:32" ht="14.4" x14ac:dyDescent="0.3">
      <c r="A26" s="5">
        <v>1908</v>
      </c>
      <c r="B26" s="6" t="s">
        <v>17</v>
      </c>
      <c r="C26" s="19">
        <v>202905184.87700129</v>
      </c>
      <c r="D26" s="19"/>
      <c r="E26" s="19">
        <f t="shared" si="0"/>
        <v>202905184.87700129</v>
      </c>
      <c r="F26" s="19">
        <v>85393.279074999984</v>
      </c>
      <c r="G26" s="19">
        <v>85393.279074999984</v>
      </c>
      <c r="H26" s="19">
        <v>85393.279074999984</v>
      </c>
      <c r="I26" s="19">
        <v>85393.279074999984</v>
      </c>
      <c r="J26" s="19">
        <v>85393.279074999984</v>
      </c>
      <c r="K26" s="19">
        <v>85393.279074999984</v>
      </c>
      <c r="L26" s="19">
        <v>85393.279074999984</v>
      </c>
      <c r="M26" s="19">
        <v>85393.279074999984</v>
      </c>
      <c r="N26" s="19">
        <v>85393.279074999984</v>
      </c>
      <c r="O26" s="19">
        <v>85393.279074999984</v>
      </c>
      <c r="P26" s="19">
        <v>85393.279074999984</v>
      </c>
      <c r="Q26" s="19">
        <v>85393.279074999984</v>
      </c>
      <c r="R26" s="20">
        <f t="shared" si="2"/>
        <v>1024719.3488999997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20">
        <f t="shared" si="3"/>
        <v>0</v>
      </c>
      <c r="AF26" s="21">
        <f t="shared" si="1"/>
        <v>203929904.22590128</v>
      </c>
    </row>
    <row r="27" spans="1:32" ht="14.4" x14ac:dyDescent="0.3">
      <c r="A27" s="5">
        <v>1915</v>
      </c>
      <c r="B27" s="6" t="s">
        <v>18</v>
      </c>
      <c r="C27" s="19">
        <v>5340222.01</v>
      </c>
      <c r="D27" s="19"/>
      <c r="E27" s="19">
        <f t="shared" si="0"/>
        <v>5340222.01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20">
        <f t="shared" si="2"/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20">
        <f t="shared" si="3"/>
        <v>0</v>
      </c>
      <c r="AF27" s="21">
        <f t="shared" si="1"/>
        <v>5340222.01</v>
      </c>
    </row>
    <row r="28" spans="1:32" ht="14.4" x14ac:dyDescent="0.3">
      <c r="A28" s="5">
        <v>1920</v>
      </c>
      <c r="B28" s="6" t="s">
        <v>19</v>
      </c>
      <c r="C28" s="19">
        <v>28308948.61999999</v>
      </c>
      <c r="D28" s="19"/>
      <c r="E28" s="19">
        <f t="shared" si="0"/>
        <v>28308948.61999999</v>
      </c>
      <c r="F28" s="19">
        <v>-4.999999946448952E-4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2346820.6215692624</v>
      </c>
      <c r="M28" s="19">
        <v>0</v>
      </c>
      <c r="N28" s="19">
        <v>0</v>
      </c>
      <c r="O28" s="19">
        <v>0</v>
      </c>
      <c r="P28" s="19">
        <v>0</v>
      </c>
      <c r="Q28" s="19">
        <v>236016.79809999996</v>
      </c>
      <c r="R28" s="20">
        <f t="shared" si="2"/>
        <v>2582837.4191692621</v>
      </c>
      <c r="S28" s="19">
        <v>-359446.71</v>
      </c>
      <c r="T28" s="19">
        <v>-93509.59</v>
      </c>
      <c r="U28" s="19">
        <v>-126947.29000000001</v>
      </c>
      <c r="V28" s="19">
        <v>-258027.08000000002</v>
      </c>
      <c r="W28" s="19">
        <v>-561798.67999999993</v>
      </c>
      <c r="X28" s="19">
        <v>-91402.08</v>
      </c>
      <c r="Y28" s="19">
        <v>-446909.9</v>
      </c>
      <c r="Z28" s="19">
        <v>-2401595.66</v>
      </c>
      <c r="AA28" s="19">
        <v>-257626.53</v>
      </c>
      <c r="AB28" s="19">
        <v>-195754.43</v>
      </c>
      <c r="AC28" s="19">
        <v>-1243436.6200000001</v>
      </c>
      <c r="AD28" s="19">
        <v>-210497.57</v>
      </c>
      <c r="AE28" s="20">
        <f t="shared" si="3"/>
        <v>-6246952.1400000006</v>
      </c>
      <c r="AF28" s="21">
        <f t="shared" si="1"/>
        <v>24644833.899169251</v>
      </c>
    </row>
    <row r="29" spans="1:32" ht="14.4" x14ac:dyDescent="0.3">
      <c r="A29" s="5">
        <v>1930</v>
      </c>
      <c r="B29" s="6" t="s">
        <v>20</v>
      </c>
      <c r="C29" s="19">
        <v>77638970.960000008</v>
      </c>
      <c r="D29" s="19"/>
      <c r="E29" s="19">
        <f t="shared" si="0"/>
        <v>77638970.960000008</v>
      </c>
      <c r="F29" s="19">
        <v>13387.5</v>
      </c>
      <c r="G29" s="19">
        <v>13387.5</v>
      </c>
      <c r="H29" s="19">
        <v>13387.5</v>
      </c>
      <c r="I29" s="19">
        <v>13387.5</v>
      </c>
      <c r="J29" s="19">
        <v>13387.5</v>
      </c>
      <c r="K29" s="19">
        <v>13387.5</v>
      </c>
      <c r="L29" s="19">
        <v>2405731.6675431817</v>
      </c>
      <c r="M29" s="19">
        <v>552485.56999999995</v>
      </c>
      <c r="N29" s="19">
        <v>13387.5</v>
      </c>
      <c r="O29" s="19">
        <v>2300959.3324568183</v>
      </c>
      <c r="P29" s="19">
        <v>13387.5</v>
      </c>
      <c r="Q29" s="19">
        <v>13387.5</v>
      </c>
      <c r="R29" s="20">
        <f t="shared" si="2"/>
        <v>5379664.0700000003</v>
      </c>
      <c r="S29" s="19">
        <v>-14517.155559400002</v>
      </c>
      <c r="T29" s="19">
        <v>-14517.155559400002</v>
      </c>
      <c r="U29" s="19">
        <v>-14517.155559400002</v>
      </c>
      <c r="V29" s="19">
        <v>-14517.155559400002</v>
      </c>
      <c r="W29" s="19">
        <v>-14517.155559400002</v>
      </c>
      <c r="X29" s="19">
        <v>-14517.155559400002</v>
      </c>
      <c r="Y29" s="19">
        <v>-14517.155559400002</v>
      </c>
      <c r="Z29" s="19">
        <v>-14517.155559400002</v>
      </c>
      <c r="AA29" s="19">
        <v>-14517.155559400002</v>
      </c>
      <c r="AB29" s="19">
        <v>-14517.155559400002</v>
      </c>
      <c r="AC29" s="19">
        <v>-14517.155559400002</v>
      </c>
      <c r="AD29" s="19">
        <v>-14517.155559400002</v>
      </c>
      <c r="AE29" s="20">
        <f t="shared" si="3"/>
        <v>-174205.86671280008</v>
      </c>
      <c r="AF29" s="21">
        <f t="shared" si="1"/>
        <v>82844429.163287207</v>
      </c>
    </row>
    <row r="30" spans="1:32" ht="14.4" x14ac:dyDescent="0.3">
      <c r="A30" s="5">
        <v>1935</v>
      </c>
      <c r="B30" s="6" t="s">
        <v>21</v>
      </c>
      <c r="C30" s="19">
        <v>919680.98</v>
      </c>
      <c r="D30" s="19"/>
      <c r="E30" s="19">
        <f t="shared" si="0"/>
        <v>919680.98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20">
        <f t="shared" si="2"/>
        <v>0</v>
      </c>
      <c r="S30" s="19">
        <v>0</v>
      </c>
      <c r="T30" s="19">
        <v>11752.88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-92087.05</v>
      </c>
      <c r="AE30" s="20">
        <f t="shared" si="3"/>
        <v>-80334.17</v>
      </c>
      <c r="AF30" s="21">
        <f t="shared" si="1"/>
        <v>839346.80999999994</v>
      </c>
    </row>
    <row r="31" spans="1:32" ht="14.4" x14ac:dyDescent="0.3">
      <c r="A31" s="5">
        <v>1940</v>
      </c>
      <c r="B31" s="6" t="s">
        <v>22</v>
      </c>
      <c r="C31" s="19">
        <v>4512110.0199999996</v>
      </c>
      <c r="D31" s="19"/>
      <c r="E31" s="19">
        <f t="shared" si="0"/>
        <v>4512110.0199999996</v>
      </c>
      <c r="F31" s="19">
        <v>78953.835558333332</v>
      </c>
      <c r="G31" s="19">
        <v>78953.835558333332</v>
      </c>
      <c r="H31" s="19">
        <v>78953.835558333332</v>
      </c>
      <c r="I31" s="19">
        <v>78953.835558333332</v>
      </c>
      <c r="J31" s="19">
        <v>78953.835558333332</v>
      </c>
      <c r="K31" s="19">
        <v>78953.835558333332</v>
      </c>
      <c r="L31" s="19">
        <v>78953.835558333492</v>
      </c>
      <c r="M31" s="19">
        <v>78953.835558333332</v>
      </c>
      <c r="N31" s="19">
        <v>78953.835558333332</v>
      </c>
      <c r="O31" s="19">
        <v>132226.60225833335</v>
      </c>
      <c r="P31" s="19">
        <v>78953.835558333332</v>
      </c>
      <c r="Q31" s="19">
        <v>78953.835558333332</v>
      </c>
      <c r="R31" s="20">
        <f t="shared" si="2"/>
        <v>1000718.7934000001</v>
      </c>
      <c r="S31" s="19">
        <v>-18816.609999999997</v>
      </c>
      <c r="T31" s="19">
        <v>-50550.7</v>
      </c>
      <c r="U31" s="19">
        <v>-36320.299999999996</v>
      </c>
      <c r="V31" s="19">
        <v>-65697.939999999988</v>
      </c>
      <c r="W31" s="19">
        <v>-76871.67</v>
      </c>
      <c r="X31" s="19">
        <v>-278886.58</v>
      </c>
      <c r="Y31" s="19">
        <v>-153412.97</v>
      </c>
      <c r="Z31" s="19">
        <v>-66048.990000000005</v>
      </c>
      <c r="AA31" s="19">
        <v>-54748.590000000004</v>
      </c>
      <c r="AB31" s="19">
        <v>-51526.36</v>
      </c>
      <c r="AC31" s="19">
        <v>-302241.33999999997</v>
      </c>
      <c r="AD31" s="19">
        <v>-62352.13</v>
      </c>
      <c r="AE31" s="20">
        <f t="shared" si="3"/>
        <v>-1217474.1799999997</v>
      </c>
      <c r="AF31" s="21">
        <f t="shared" si="1"/>
        <v>4295354.6333999997</v>
      </c>
    </row>
    <row r="32" spans="1:32" ht="14.4" x14ac:dyDescent="0.3">
      <c r="A32" s="5">
        <v>1945</v>
      </c>
      <c r="B32" s="6" t="s">
        <v>23</v>
      </c>
      <c r="C32" s="19">
        <v>4102214.040000001</v>
      </c>
      <c r="D32" s="19"/>
      <c r="E32" s="19">
        <f t="shared" si="0"/>
        <v>4102214.040000001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408860.09050000005</v>
      </c>
      <c r="R32" s="20">
        <f t="shared" si="2"/>
        <v>408860.09050000005</v>
      </c>
      <c r="S32" s="19">
        <v>0</v>
      </c>
      <c r="T32" s="19">
        <v>-2513.4499999999998</v>
      </c>
      <c r="U32" s="19">
        <v>-5712.68</v>
      </c>
      <c r="V32" s="19">
        <v>0</v>
      </c>
      <c r="W32" s="19">
        <v>0</v>
      </c>
      <c r="X32" s="19">
        <v>-3239.95</v>
      </c>
      <c r="Y32" s="19">
        <v>0</v>
      </c>
      <c r="Z32" s="19">
        <v>0</v>
      </c>
      <c r="AA32" s="19">
        <v>0</v>
      </c>
      <c r="AB32" s="19">
        <v>0</v>
      </c>
      <c r="AC32" s="19">
        <v>-20065</v>
      </c>
      <c r="AD32" s="19">
        <v>-601.88</v>
      </c>
      <c r="AE32" s="20">
        <f t="shared" si="3"/>
        <v>-32132.960000000003</v>
      </c>
      <c r="AF32" s="21">
        <f t="shared" si="1"/>
        <v>4478941.1705000009</v>
      </c>
    </row>
    <row r="33" spans="1:32" ht="14.4" x14ac:dyDescent="0.3">
      <c r="A33" s="5">
        <v>1955</v>
      </c>
      <c r="B33" s="6" t="s">
        <v>24</v>
      </c>
      <c r="C33" s="19">
        <v>6712516.25</v>
      </c>
      <c r="D33" s="19"/>
      <c r="E33" s="19">
        <f t="shared" si="0"/>
        <v>6712516.25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453721.11760000011</v>
      </c>
      <c r="P33" s="19">
        <v>0</v>
      </c>
      <c r="Q33" s="19">
        <v>0</v>
      </c>
      <c r="R33" s="20">
        <f t="shared" si="2"/>
        <v>453721.11760000011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20">
        <f t="shared" si="3"/>
        <v>0</v>
      </c>
      <c r="AF33" s="21">
        <f t="shared" si="1"/>
        <v>7166237.3676000005</v>
      </c>
    </row>
    <row r="34" spans="1:32" ht="14.4" x14ac:dyDescent="0.3">
      <c r="A34" s="5">
        <v>1960</v>
      </c>
      <c r="B34" s="6" t="s">
        <v>25</v>
      </c>
      <c r="C34" s="19">
        <v>8994917.8400000017</v>
      </c>
      <c r="D34" s="19"/>
      <c r="E34" s="19">
        <f t="shared" si="0"/>
        <v>8994917.8400000017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20">
        <f t="shared" si="2"/>
        <v>0</v>
      </c>
      <c r="S34" s="19">
        <v>-3522.8713730999993</v>
      </c>
      <c r="T34" s="19">
        <v>-3522.8713730999993</v>
      </c>
      <c r="U34" s="19">
        <v>-3522.8713730999993</v>
      </c>
      <c r="V34" s="19">
        <v>-3522.8713730999993</v>
      </c>
      <c r="W34" s="19">
        <v>-3522.8713730999993</v>
      </c>
      <c r="X34" s="19">
        <v>-3522.8713730999993</v>
      </c>
      <c r="Y34" s="19">
        <v>-3522.8713730999993</v>
      </c>
      <c r="Z34" s="19">
        <v>-3522.8713730999993</v>
      </c>
      <c r="AA34" s="19">
        <v>-3522.8713730999993</v>
      </c>
      <c r="AB34" s="19">
        <v>-3522.8713730999993</v>
      </c>
      <c r="AC34" s="19">
        <v>-3522.8713730999993</v>
      </c>
      <c r="AD34" s="19">
        <v>-3522.8713730999993</v>
      </c>
      <c r="AE34" s="20">
        <f t="shared" si="3"/>
        <v>-42274.456477200001</v>
      </c>
      <c r="AF34" s="21">
        <f t="shared" si="1"/>
        <v>8952643.3835228011</v>
      </c>
    </row>
    <row r="35" spans="1:32" ht="14.4" x14ac:dyDescent="0.3">
      <c r="A35" s="5">
        <v>1980</v>
      </c>
      <c r="B35" s="6" t="s">
        <v>26</v>
      </c>
      <c r="C35" s="19">
        <v>39470962.359999985</v>
      </c>
      <c r="D35" s="19"/>
      <c r="E35" s="19">
        <f t="shared" si="0"/>
        <v>39470962.359999985</v>
      </c>
      <c r="F35" s="19">
        <v>295874.04439401656</v>
      </c>
      <c r="G35" s="19">
        <v>243555.08539401655</v>
      </c>
      <c r="H35" s="19">
        <v>243555.08539401655</v>
      </c>
      <c r="I35" s="19">
        <v>243555.08539401655</v>
      </c>
      <c r="J35" s="19">
        <v>243555.08539401655</v>
      </c>
      <c r="K35" s="19">
        <v>243555.08539401655</v>
      </c>
      <c r="L35" s="19">
        <v>243555.08539401719</v>
      </c>
      <c r="M35" s="19">
        <v>243555.08539401655</v>
      </c>
      <c r="N35" s="19">
        <v>243555.08539401655</v>
      </c>
      <c r="O35" s="19">
        <v>1391507.265594017</v>
      </c>
      <c r="P35" s="19">
        <v>243555.08539401655</v>
      </c>
      <c r="Q35" s="19">
        <v>2273278.8294940162</v>
      </c>
      <c r="R35" s="20">
        <f t="shared" si="2"/>
        <v>6152655.9080281993</v>
      </c>
      <c r="S35" s="19">
        <v>-64530.342569039989</v>
      </c>
      <c r="T35" s="19">
        <v>-67265.992569039998</v>
      </c>
      <c r="U35" s="19">
        <v>-61307.13256903999</v>
      </c>
      <c r="V35" s="19">
        <v>-62113.742569039998</v>
      </c>
      <c r="W35" s="19">
        <v>-58683.45256903999</v>
      </c>
      <c r="X35" s="19">
        <v>-76087.792569040015</v>
      </c>
      <c r="Y35" s="19">
        <v>-99981.022569040011</v>
      </c>
      <c r="Z35" s="19">
        <v>-65662.372569040002</v>
      </c>
      <c r="AA35" s="19">
        <v>-43463.242569040005</v>
      </c>
      <c r="AB35" s="19">
        <v>-59243.112569040008</v>
      </c>
      <c r="AC35" s="19">
        <v>-82141.922569040005</v>
      </c>
      <c r="AD35" s="19">
        <f>-231040.95256904+0.45</f>
        <v>-231040.50256903999</v>
      </c>
      <c r="AE35" s="20">
        <f t="shared" si="3"/>
        <v>-971520.63082848</v>
      </c>
      <c r="AF35" s="21">
        <f t="shared" si="1"/>
        <v>44652097.637199707</v>
      </c>
    </row>
    <row r="36" spans="1:32" ht="14.4" x14ac:dyDescent="0.3">
      <c r="A36" s="5">
        <v>2440</v>
      </c>
      <c r="B36" s="6" t="s">
        <v>28</v>
      </c>
      <c r="C36" s="19">
        <v>-876112253.28000009</v>
      </c>
      <c r="D36" s="19"/>
      <c r="E36" s="19">
        <f t="shared" si="0"/>
        <v>-876112253.28000009</v>
      </c>
      <c r="F36" s="19">
        <v>-8036130.3921245905</v>
      </c>
      <c r="G36" s="19">
        <v>-7909137.4321245896</v>
      </c>
      <c r="H36" s="19">
        <v>-9463097.7721245997</v>
      </c>
      <c r="I36" s="19">
        <v>-7909137.4321245896</v>
      </c>
      <c r="J36" s="19">
        <v>-7909137.4321245896</v>
      </c>
      <c r="K36" s="19">
        <v>-9262327.3521246016</v>
      </c>
      <c r="L36" s="19">
        <v>-7909137.4321245896</v>
      </c>
      <c r="M36" s="19">
        <v>-13984047.27202457</v>
      </c>
      <c r="N36" s="19">
        <v>-7909137.4321245896</v>
      </c>
      <c r="O36" s="19">
        <v>-53056630.089224473</v>
      </c>
      <c r="P36" s="19">
        <v>-7909137.4321245896</v>
      </c>
      <c r="Q36" s="19">
        <v>-19719469.566524576</v>
      </c>
      <c r="R36" s="20">
        <f t="shared" si="2"/>
        <v>-160976527.03689495</v>
      </c>
      <c r="S36" s="19">
        <v>143519.98695609998</v>
      </c>
      <c r="T36" s="19">
        <v>143519.98695609998</v>
      </c>
      <c r="U36" s="19">
        <v>143519.98695609998</v>
      </c>
      <c r="V36" s="19">
        <v>143519.98695609998</v>
      </c>
      <c r="W36" s="19">
        <v>143519.98695609998</v>
      </c>
      <c r="X36" s="19">
        <v>143519.98695609998</v>
      </c>
      <c r="Y36" s="19">
        <v>143519.98695609998</v>
      </c>
      <c r="Z36" s="19">
        <v>143519.98695609998</v>
      </c>
      <c r="AA36" s="19">
        <v>143519.98695609998</v>
      </c>
      <c r="AB36" s="19">
        <v>143519.98695609998</v>
      </c>
      <c r="AC36" s="19">
        <v>143519.98695609998</v>
      </c>
      <c r="AD36" s="19">
        <v>143519.98695609998</v>
      </c>
      <c r="AE36" s="20">
        <f t="shared" si="3"/>
        <v>1722239.8434731998</v>
      </c>
      <c r="AF36" s="21">
        <f t="shared" si="1"/>
        <v>-1035366540.4734218</v>
      </c>
    </row>
    <row r="37" spans="1:32" ht="14.4" x14ac:dyDescent="0.3">
      <c r="A37" s="7">
        <v>2005</v>
      </c>
      <c r="B37" s="8" t="s">
        <v>53</v>
      </c>
      <c r="C37" s="19">
        <v>11769942.560000001</v>
      </c>
      <c r="D37" s="19"/>
      <c r="E37" s="19">
        <f t="shared" si="0"/>
        <v>11769942.560000001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20">
        <f t="shared" si="2"/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20">
        <f t="shared" si="3"/>
        <v>0</v>
      </c>
      <c r="AF37" s="21">
        <f t="shared" si="1"/>
        <v>11769942.560000001</v>
      </c>
    </row>
    <row r="38" spans="1:32" x14ac:dyDescent="0.25">
      <c r="A38" s="7"/>
      <c r="B38" s="9" t="s">
        <v>27</v>
      </c>
      <c r="C38" s="22">
        <f t="shared" ref="C38:AF38" si="4">SUM(C12:C37)</f>
        <v>4897626914.2900028</v>
      </c>
      <c r="D38" s="22">
        <f t="shared" si="4"/>
        <v>0</v>
      </c>
      <c r="E38" s="22">
        <f t="shared" si="4"/>
        <v>4897626914.2900028</v>
      </c>
      <c r="F38" s="22">
        <f t="shared" si="4"/>
        <v>22421567.115891956</v>
      </c>
      <c r="G38" s="22">
        <f t="shared" si="4"/>
        <v>15778855.627791956</v>
      </c>
      <c r="H38" s="22">
        <f t="shared" si="4"/>
        <v>20473907.459691938</v>
      </c>
      <c r="I38" s="22">
        <f t="shared" si="4"/>
        <v>16140908.306791957</v>
      </c>
      <c r="J38" s="22">
        <f t="shared" si="4"/>
        <v>14938259.619791958</v>
      </c>
      <c r="K38" s="22">
        <f t="shared" si="4"/>
        <v>27421365.856891938</v>
      </c>
      <c r="L38" s="22">
        <f t="shared" si="4"/>
        <v>21220308.589565851</v>
      </c>
      <c r="M38" s="22">
        <f t="shared" si="4"/>
        <v>18441041.249491967</v>
      </c>
      <c r="N38" s="22">
        <f t="shared" si="4"/>
        <v>14964766.621191956</v>
      </c>
      <c r="O38" s="22">
        <f t="shared" si="4"/>
        <v>110211717.65814881</v>
      </c>
      <c r="P38" s="22">
        <f t="shared" si="4"/>
        <v>14938259.619791958</v>
      </c>
      <c r="Q38" s="22">
        <f t="shared" si="4"/>
        <v>49745388.889391944</v>
      </c>
      <c r="R38" s="22">
        <f t="shared" si="4"/>
        <v>346696346.61443424</v>
      </c>
      <c r="S38" s="22">
        <f t="shared" si="4"/>
        <v>-1160592.6968000401</v>
      </c>
      <c r="T38" s="22">
        <f t="shared" si="4"/>
        <v>-891103.22680003988</v>
      </c>
      <c r="U38" s="22">
        <f t="shared" si="4"/>
        <v>-938903.91680004005</v>
      </c>
      <c r="V38" s="22">
        <f t="shared" si="4"/>
        <v>-1109799.87680004</v>
      </c>
      <c r="W38" s="22">
        <f t="shared" si="4"/>
        <v>-1406517.0568000397</v>
      </c>
      <c r="X38" s="22">
        <f t="shared" si="4"/>
        <v>-1180912.6168000398</v>
      </c>
      <c r="Y38" s="22">
        <f t="shared" si="4"/>
        <v>-1408678.9268000401</v>
      </c>
      <c r="Z38" s="22">
        <f t="shared" si="4"/>
        <v>-3249770.2568000406</v>
      </c>
      <c r="AA38" s="22">
        <f t="shared" si="4"/>
        <v>-1132530.2768000402</v>
      </c>
      <c r="AB38" s="22">
        <f t="shared" si="4"/>
        <v>-1087591.5368000402</v>
      </c>
      <c r="AC38" s="22">
        <f t="shared" si="4"/>
        <v>-2762579.6068000402</v>
      </c>
      <c r="AD38" s="22">
        <f t="shared" si="4"/>
        <v>-3149798.2368000397</v>
      </c>
      <c r="AE38" s="22">
        <f t="shared" si="4"/>
        <v>-19478778.231600486</v>
      </c>
      <c r="AF38" s="22">
        <f t="shared" si="4"/>
        <v>5224844482.6728354</v>
      </c>
    </row>
    <row r="41" spans="1:32" ht="20.2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3" spans="1:32" ht="24.6" x14ac:dyDescent="0.4">
      <c r="C43" s="18" t="s">
        <v>55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2"/>
    </row>
    <row r="44" spans="1:32" ht="30" customHeight="1" x14ac:dyDescent="0.25">
      <c r="A44" s="3" t="s">
        <v>47</v>
      </c>
      <c r="B44" s="4" t="s">
        <v>48</v>
      </c>
      <c r="C44" s="13" t="s">
        <v>49</v>
      </c>
      <c r="D44" s="13" t="s">
        <v>29</v>
      </c>
      <c r="E44" s="13" t="s">
        <v>1</v>
      </c>
      <c r="F44" s="13" t="s">
        <v>31</v>
      </c>
      <c r="G44" s="13" t="s">
        <v>32</v>
      </c>
      <c r="H44" s="13" t="s">
        <v>33</v>
      </c>
      <c r="I44" s="13" t="s">
        <v>34</v>
      </c>
      <c r="J44" s="13" t="s">
        <v>35</v>
      </c>
      <c r="K44" s="13" t="s">
        <v>36</v>
      </c>
      <c r="L44" s="13" t="s">
        <v>37</v>
      </c>
      <c r="M44" s="13" t="s">
        <v>38</v>
      </c>
      <c r="N44" s="13" t="s">
        <v>39</v>
      </c>
      <c r="O44" s="13" t="s">
        <v>40</v>
      </c>
      <c r="P44" s="13" t="s">
        <v>41</v>
      </c>
      <c r="Q44" s="13" t="s">
        <v>42</v>
      </c>
      <c r="R44" s="14" t="s">
        <v>50</v>
      </c>
      <c r="S44" s="13" t="s">
        <v>31</v>
      </c>
      <c r="T44" s="13" t="s">
        <v>32</v>
      </c>
      <c r="U44" s="13" t="s">
        <v>33</v>
      </c>
      <c r="V44" s="13" t="s">
        <v>34</v>
      </c>
      <c r="W44" s="13" t="s">
        <v>35</v>
      </c>
      <c r="X44" s="13" t="s">
        <v>36</v>
      </c>
      <c r="Y44" s="13" t="s">
        <v>37</v>
      </c>
      <c r="Z44" s="13" t="s">
        <v>38</v>
      </c>
      <c r="AA44" s="13" t="s">
        <v>39</v>
      </c>
      <c r="AB44" s="13" t="s">
        <v>40</v>
      </c>
      <c r="AC44" s="13" t="s">
        <v>41</v>
      </c>
      <c r="AD44" s="13" t="s">
        <v>42</v>
      </c>
      <c r="AE44" s="14" t="s">
        <v>51</v>
      </c>
      <c r="AF44" s="15" t="s">
        <v>2</v>
      </c>
    </row>
    <row r="45" spans="1:32" ht="25.5" customHeight="1" x14ac:dyDescent="0.3">
      <c r="A45" s="5">
        <v>1609</v>
      </c>
      <c r="B45" s="6" t="s">
        <v>3</v>
      </c>
      <c r="C45" s="19">
        <f t="shared" ref="C45:C70" si="5">AF12</f>
        <v>98789549.156600013</v>
      </c>
      <c r="D45" s="19"/>
      <c r="E45" s="19">
        <f t="shared" ref="E45:E70" si="6">SUM(C45:D45)</f>
        <v>98789549.156600013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5000000</v>
      </c>
      <c r="P45" s="19">
        <v>0</v>
      </c>
      <c r="Q45" s="19">
        <v>2894473.1502</v>
      </c>
      <c r="R45" s="20">
        <f>SUM(F45:Q45)</f>
        <v>7894473.1502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20">
        <f>SUM(S45:AD45)</f>
        <v>0</v>
      </c>
      <c r="AF45" s="21">
        <f t="shared" ref="AF45:AF70" si="7">E45+R45+AE45</f>
        <v>106684022.30680001</v>
      </c>
    </row>
    <row r="46" spans="1:32" ht="26.4" x14ac:dyDescent="0.3">
      <c r="A46" s="5">
        <v>1611</v>
      </c>
      <c r="B46" s="6" t="s">
        <v>4</v>
      </c>
      <c r="C46" s="19">
        <f t="shared" si="5"/>
        <v>240173514.36056152</v>
      </c>
      <c r="D46" s="19"/>
      <c r="E46" s="19">
        <f t="shared" si="6"/>
        <v>240173514.36056152</v>
      </c>
      <c r="F46" s="19">
        <v>5231291.0416999999</v>
      </c>
      <c r="G46" s="19">
        <v>0</v>
      </c>
      <c r="H46" s="19">
        <v>1151269.9228999997</v>
      </c>
      <c r="I46" s="19">
        <v>8656459.1475999989</v>
      </c>
      <c r="J46" s="19">
        <v>0</v>
      </c>
      <c r="K46" s="19">
        <v>44710.035199999998</v>
      </c>
      <c r="L46" s="19">
        <v>5082658.8537000017</v>
      </c>
      <c r="M46" s="19">
        <v>0</v>
      </c>
      <c r="N46" s="19">
        <v>0</v>
      </c>
      <c r="O46" s="19">
        <v>7165198.7381999996</v>
      </c>
      <c r="P46" s="19">
        <v>0</v>
      </c>
      <c r="Q46" s="19">
        <v>5599948.0417999998</v>
      </c>
      <c r="R46" s="20">
        <f t="shared" ref="R46:R70" si="8">SUM(F46:Q46)</f>
        <v>32931535.781099997</v>
      </c>
      <c r="S46" s="19">
        <v>25036.35</v>
      </c>
      <c r="T46" s="19">
        <v>-100774.3</v>
      </c>
      <c r="U46" s="19">
        <v>-73663.960000000006</v>
      </c>
      <c r="V46" s="19">
        <v>-123438.28</v>
      </c>
      <c r="W46" s="19">
        <v>-85979.24</v>
      </c>
      <c r="X46" s="19">
        <v>-49496.480000000003</v>
      </c>
      <c r="Y46" s="19">
        <v>-25699.360000000001</v>
      </c>
      <c r="Z46" s="19">
        <v>-31651.09</v>
      </c>
      <c r="AA46" s="19">
        <v>-35423.019999999997</v>
      </c>
      <c r="AB46" s="19">
        <v>-30495.23</v>
      </c>
      <c r="AC46" s="19">
        <v>-50516.22</v>
      </c>
      <c r="AD46" s="19">
        <v>-25638.03</v>
      </c>
      <c r="AE46" s="20">
        <f t="shared" ref="AE46:AE70" si="9">SUM(S46:AD46)</f>
        <v>-607738.8600000001</v>
      </c>
      <c r="AF46" s="21">
        <f t="shared" si="7"/>
        <v>272497311.28166151</v>
      </c>
    </row>
    <row r="47" spans="1:32" ht="26.4" x14ac:dyDescent="0.3">
      <c r="A47" s="5">
        <v>1612</v>
      </c>
      <c r="B47" s="6" t="s">
        <v>5</v>
      </c>
      <c r="C47" s="19">
        <f t="shared" si="5"/>
        <v>4264599.7193999998</v>
      </c>
      <c r="D47" s="19"/>
      <c r="E47" s="19">
        <f t="shared" si="6"/>
        <v>4264599.7193999998</v>
      </c>
      <c r="F47" s="19">
        <v>11510.987975000002</v>
      </c>
      <c r="G47" s="19">
        <v>11510.987975000002</v>
      </c>
      <c r="H47" s="19">
        <v>11510.987975000002</v>
      </c>
      <c r="I47" s="19">
        <v>11510.987975000002</v>
      </c>
      <c r="J47" s="19">
        <v>11510.987975000002</v>
      </c>
      <c r="K47" s="19">
        <v>11510.987975000002</v>
      </c>
      <c r="L47" s="19">
        <v>11510.987975000002</v>
      </c>
      <c r="M47" s="19">
        <v>11510.987975000002</v>
      </c>
      <c r="N47" s="19">
        <v>11510.987975000002</v>
      </c>
      <c r="O47" s="19">
        <v>11510.987975000002</v>
      </c>
      <c r="P47" s="19">
        <v>11510.987975000002</v>
      </c>
      <c r="Q47" s="19">
        <v>11510.987975000002</v>
      </c>
      <c r="R47" s="20">
        <f t="shared" si="8"/>
        <v>138131.85569999999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20">
        <f t="shared" si="9"/>
        <v>0</v>
      </c>
      <c r="AF47" s="21">
        <f t="shared" si="7"/>
        <v>4402731.5751</v>
      </c>
    </row>
    <row r="48" spans="1:32" ht="14.4" x14ac:dyDescent="0.3">
      <c r="A48" s="5">
        <v>1805</v>
      </c>
      <c r="B48" s="6" t="s">
        <v>6</v>
      </c>
      <c r="C48" s="19">
        <f t="shared" si="5"/>
        <v>84610153.679999977</v>
      </c>
      <c r="D48" s="19"/>
      <c r="E48" s="19">
        <f t="shared" si="6"/>
        <v>84610153.679999977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20">
        <f t="shared" si="8"/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20">
        <f t="shared" si="9"/>
        <v>0</v>
      </c>
      <c r="AF48" s="21">
        <f t="shared" si="7"/>
        <v>84610153.679999977</v>
      </c>
    </row>
    <row r="49" spans="1:32" ht="14.4" x14ac:dyDescent="0.3">
      <c r="A49" s="5">
        <v>1808</v>
      </c>
      <c r="B49" s="6" t="s">
        <v>7</v>
      </c>
      <c r="C49" s="19">
        <f t="shared" si="5"/>
        <v>45357741.890472159</v>
      </c>
      <c r="D49" s="19"/>
      <c r="E49" s="19">
        <f t="shared" si="6"/>
        <v>45357741.890472159</v>
      </c>
      <c r="F49" s="19">
        <v>2103.2391395652817</v>
      </c>
      <c r="G49" s="19">
        <v>2103.2391395652817</v>
      </c>
      <c r="H49" s="19">
        <v>2103.2391395652817</v>
      </c>
      <c r="I49" s="19">
        <v>2103.2391395652817</v>
      </c>
      <c r="J49" s="19">
        <v>2103.2391395652817</v>
      </c>
      <c r="K49" s="19">
        <v>2103.2391395652817</v>
      </c>
      <c r="L49" s="19">
        <v>2103.2391395652835</v>
      </c>
      <c r="M49" s="19">
        <v>2103.2391395652817</v>
      </c>
      <c r="N49" s="19">
        <v>2103.2391395652817</v>
      </c>
      <c r="O49" s="19">
        <v>63059.686839565278</v>
      </c>
      <c r="P49" s="19">
        <v>2103.2391395652817</v>
      </c>
      <c r="Q49" s="19">
        <v>2103.2391395652817</v>
      </c>
      <c r="R49" s="20">
        <f t="shared" si="8"/>
        <v>86195.317374783379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20">
        <f t="shared" si="9"/>
        <v>0</v>
      </c>
      <c r="AF49" s="21">
        <f t="shared" si="7"/>
        <v>45443937.20784694</v>
      </c>
    </row>
    <row r="50" spans="1:32" ht="14.4" x14ac:dyDescent="0.3">
      <c r="A50" s="5">
        <v>1815</v>
      </c>
      <c r="B50" s="6" t="s">
        <v>8</v>
      </c>
      <c r="C50" s="19">
        <f t="shared" si="5"/>
        <v>146185698.38954481</v>
      </c>
      <c r="D50" s="19"/>
      <c r="E50" s="19">
        <f t="shared" si="6"/>
        <v>146185698.38954481</v>
      </c>
      <c r="F50" s="19">
        <v>77168.654387101487</v>
      </c>
      <c r="G50" s="19">
        <v>77168.654387101487</v>
      </c>
      <c r="H50" s="19">
        <v>77168.654387101487</v>
      </c>
      <c r="I50" s="19">
        <v>77168.654387101487</v>
      </c>
      <c r="J50" s="19">
        <v>77168.654387101487</v>
      </c>
      <c r="K50" s="19">
        <v>77168.654387101487</v>
      </c>
      <c r="L50" s="19">
        <v>77168.654387101662</v>
      </c>
      <c r="M50" s="19">
        <v>77168.654387101487</v>
      </c>
      <c r="N50" s="19">
        <v>77168.654387101487</v>
      </c>
      <c r="O50" s="19">
        <v>77168.654387101487</v>
      </c>
      <c r="P50" s="19">
        <v>77168.654387101487</v>
      </c>
      <c r="Q50" s="19">
        <v>1095828.5737871004</v>
      </c>
      <c r="R50" s="20">
        <f t="shared" si="8"/>
        <v>1944683.772045217</v>
      </c>
      <c r="S50" s="19">
        <v>-1926.92849</v>
      </c>
      <c r="T50" s="19">
        <v>-1926.92849</v>
      </c>
      <c r="U50" s="19">
        <v>-1926.92849</v>
      </c>
      <c r="V50" s="19">
        <v>-1926.92849</v>
      </c>
      <c r="W50" s="19">
        <v>-1926.92849</v>
      </c>
      <c r="X50" s="19">
        <v>-1926.92849</v>
      </c>
      <c r="Y50" s="19">
        <v>-1926.92849</v>
      </c>
      <c r="Z50" s="19">
        <v>-1926.92849</v>
      </c>
      <c r="AA50" s="19">
        <v>-1926.92849</v>
      </c>
      <c r="AB50" s="19">
        <v>-1926.92849</v>
      </c>
      <c r="AC50" s="19">
        <v>-1926.92849</v>
      </c>
      <c r="AD50" s="19">
        <v>-1926.92849</v>
      </c>
      <c r="AE50" s="20">
        <f t="shared" si="9"/>
        <v>-23123.141879999996</v>
      </c>
      <c r="AF50" s="21">
        <f t="shared" si="7"/>
        <v>148107259.01971003</v>
      </c>
    </row>
    <row r="51" spans="1:32" ht="14.4" x14ac:dyDescent="0.3">
      <c r="A51" s="5">
        <v>1820</v>
      </c>
      <c r="B51" s="6" t="s">
        <v>9</v>
      </c>
      <c r="C51" s="19">
        <f t="shared" si="5"/>
        <v>189505298.76751575</v>
      </c>
      <c r="D51" s="19"/>
      <c r="E51" s="19">
        <f t="shared" si="6"/>
        <v>189505298.76751575</v>
      </c>
      <c r="F51" s="19">
        <v>170460.96195666672</v>
      </c>
      <c r="G51" s="19">
        <v>170460.96195666672</v>
      </c>
      <c r="H51" s="19">
        <v>170460.96195666672</v>
      </c>
      <c r="I51" s="19">
        <v>170460.96195666672</v>
      </c>
      <c r="J51" s="19">
        <v>170460.96195666672</v>
      </c>
      <c r="K51" s="19">
        <v>170460.96195666672</v>
      </c>
      <c r="L51" s="19">
        <v>170460.96195666789</v>
      </c>
      <c r="M51" s="19">
        <v>170460.96195666672</v>
      </c>
      <c r="N51" s="19">
        <v>170460.96195666672</v>
      </c>
      <c r="O51" s="19">
        <v>696967.36985666701</v>
      </c>
      <c r="P51" s="19">
        <v>170460.96195666672</v>
      </c>
      <c r="Q51" s="19">
        <v>170460.96195666672</v>
      </c>
      <c r="R51" s="20">
        <f t="shared" si="8"/>
        <v>2572037.9513800023</v>
      </c>
      <c r="S51" s="19">
        <v>-13041.4153905</v>
      </c>
      <c r="T51" s="19">
        <v>-13041.4153905</v>
      </c>
      <c r="U51" s="19">
        <v>-13041.4153905</v>
      </c>
      <c r="V51" s="19">
        <v>-13041.4153905</v>
      </c>
      <c r="W51" s="19">
        <v>-13041.4153905</v>
      </c>
      <c r="X51" s="19">
        <v>-13041.4153905</v>
      </c>
      <c r="Y51" s="19">
        <v>-13041.4153905</v>
      </c>
      <c r="Z51" s="19">
        <v>-13041.4153905</v>
      </c>
      <c r="AA51" s="19">
        <v>-13041.4153905</v>
      </c>
      <c r="AB51" s="19">
        <v>-13041.4153905</v>
      </c>
      <c r="AC51" s="19">
        <v>-13041.4153905</v>
      </c>
      <c r="AD51" s="19">
        <v>-13041.4153905</v>
      </c>
      <c r="AE51" s="20">
        <f t="shared" si="9"/>
        <v>-156496.98468600001</v>
      </c>
      <c r="AF51" s="21">
        <f t="shared" si="7"/>
        <v>191920839.73420978</v>
      </c>
    </row>
    <row r="52" spans="1:32" ht="14.4" x14ac:dyDescent="0.3">
      <c r="A52" s="5">
        <v>1830</v>
      </c>
      <c r="B52" s="6" t="s">
        <v>10</v>
      </c>
      <c r="C52" s="19">
        <f t="shared" si="5"/>
        <v>775138263.08316195</v>
      </c>
      <c r="D52" s="19"/>
      <c r="E52" s="19">
        <f t="shared" si="6"/>
        <v>775138263.08316195</v>
      </c>
      <c r="F52" s="19">
        <v>2982642.1564386724</v>
      </c>
      <c r="G52" s="19">
        <v>2982642.1564386724</v>
      </c>
      <c r="H52" s="19">
        <v>2982642.1564386724</v>
      </c>
      <c r="I52" s="19">
        <v>2982642.1564386724</v>
      </c>
      <c r="J52" s="19">
        <v>2982642.1564386724</v>
      </c>
      <c r="K52" s="19">
        <v>2982642.1564386724</v>
      </c>
      <c r="L52" s="19">
        <v>4746920.5971436789</v>
      </c>
      <c r="M52" s="19">
        <v>2982642.1564386724</v>
      </c>
      <c r="N52" s="19">
        <v>2982642.1564386724</v>
      </c>
      <c r="O52" s="19">
        <v>9311425.1932521332</v>
      </c>
      <c r="P52" s="19">
        <v>2982642.1564386724</v>
      </c>
      <c r="Q52" s="19">
        <v>5988941.9483136768</v>
      </c>
      <c r="R52" s="20">
        <f t="shared" si="8"/>
        <v>46891067.146657534</v>
      </c>
      <c r="S52" s="19">
        <v>-176887.625</v>
      </c>
      <c r="T52" s="19">
        <v>-176887.625</v>
      </c>
      <c r="U52" s="19">
        <v>-176887.625</v>
      </c>
      <c r="V52" s="19">
        <v>-176887.625</v>
      </c>
      <c r="W52" s="19">
        <v>-176887.625</v>
      </c>
      <c r="X52" s="19">
        <v>-176887.625</v>
      </c>
      <c r="Y52" s="19">
        <v>-176887.625</v>
      </c>
      <c r="Z52" s="19">
        <v>-176887.625</v>
      </c>
      <c r="AA52" s="19">
        <v>-176887.625</v>
      </c>
      <c r="AB52" s="19">
        <v>-176887.625</v>
      </c>
      <c r="AC52" s="19">
        <v>-176887.625</v>
      </c>
      <c r="AD52" s="19">
        <v>-176887.625</v>
      </c>
      <c r="AE52" s="20">
        <f t="shared" si="9"/>
        <v>-2122651.5</v>
      </c>
      <c r="AF52" s="21">
        <f t="shared" si="7"/>
        <v>819906678.72981954</v>
      </c>
    </row>
    <row r="53" spans="1:32" ht="14.4" x14ac:dyDescent="0.3">
      <c r="A53" s="5">
        <v>1835</v>
      </c>
      <c r="B53" s="6" t="s">
        <v>11</v>
      </c>
      <c r="C53" s="19">
        <f t="shared" si="5"/>
        <v>632792812.38296711</v>
      </c>
      <c r="D53" s="19"/>
      <c r="E53" s="19">
        <f t="shared" si="6"/>
        <v>632792812.38296711</v>
      </c>
      <c r="F53" s="19">
        <v>2694131.0256381044</v>
      </c>
      <c r="G53" s="19">
        <v>2694131.0256381044</v>
      </c>
      <c r="H53" s="19">
        <v>2694131.0256381044</v>
      </c>
      <c r="I53" s="19">
        <v>2694131.0256381044</v>
      </c>
      <c r="J53" s="19">
        <v>2694131.0256381044</v>
      </c>
      <c r="K53" s="19">
        <v>2694131.0256381044</v>
      </c>
      <c r="L53" s="19">
        <v>3463997.9815821238</v>
      </c>
      <c r="M53" s="19">
        <v>2694131.0256381044</v>
      </c>
      <c r="N53" s="19">
        <v>2694131.0256381044</v>
      </c>
      <c r="O53" s="19">
        <v>8676452.2102505621</v>
      </c>
      <c r="P53" s="19">
        <v>2694131.0256381044</v>
      </c>
      <c r="Q53" s="19">
        <v>7506940.6926381076</v>
      </c>
      <c r="R53" s="20">
        <f t="shared" si="8"/>
        <v>43894570.115213729</v>
      </c>
      <c r="S53" s="19">
        <v>-173863.28759999998</v>
      </c>
      <c r="T53" s="19">
        <v>-173863.28759999998</v>
      </c>
      <c r="U53" s="19">
        <v>-173863.28759999998</v>
      </c>
      <c r="V53" s="19">
        <v>-173863.28759999998</v>
      </c>
      <c r="W53" s="19">
        <v>-173863.28759999998</v>
      </c>
      <c r="X53" s="19">
        <v>-173863.28759999998</v>
      </c>
      <c r="Y53" s="19">
        <v>-173863.28759999998</v>
      </c>
      <c r="Z53" s="19">
        <v>-173863.28759999998</v>
      </c>
      <c r="AA53" s="19">
        <v>-173863.28759999998</v>
      </c>
      <c r="AB53" s="19">
        <v>-173863.28759999998</v>
      </c>
      <c r="AC53" s="19">
        <v>-173863.28759999998</v>
      </c>
      <c r="AD53" s="19">
        <v>-173863.28759999998</v>
      </c>
      <c r="AE53" s="20">
        <f t="shared" si="9"/>
        <v>-2086359.4511999993</v>
      </c>
      <c r="AF53" s="21">
        <f t="shared" si="7"/>
        <v>674601023.04698086</v>
      </c>
    </row>
    <row r="54" spans="1:32" ht="14.4" x14ac:dyDescent="0.3">
      <c r="A54" s="5">
        <v>1840</v>
      </c>
      <c r="B54" s="6" t="s">
        <v>12</v>
      </c>
      <c r="C54" s="19">
        <f t="shared" si="5"/>
        <v>599757305.49731934</v>
      </c>
      <c r="D54" s="19"/>
      <c r="E54" s="19">
        <f t="shared" si="6"/>
        <v>599757305.49731934</v>
      </c>
      <c r="F54" s="19">
        <v>2411984.2594498871</v>
      </c>
      <c r="G54" s="19">
        <v>2411984.2594498871</v>
      </c>
      <c r="H54" s="19">
        <v>2411984.2594498871</v>
      </c>
      <c r="I54" s="19">
        <v>2411984.2594498871</v>
      </c>
      <c r="J54" s="19">
        <v>2411984.2594498871</v>
      </c>
      <c r="K54" s="19">
        <v>4471075.8648998886</v>
      </c>
      <c r="L54" s="19">
        <v>2411984.2594498978</v>
      </c>
      <c r="M54" s="19">
        <v>6835980.9007248906</v>
      </c>
      <c r="N54" s="19">
        <v>2411984.2594498871</v>
      </c>
      <c r="O54" s="19">
        <v>25244521.824743748</v>
      </c>
      <c r="P54" s="19">
        <v>2411984.2594498871</v>
      </c>
      <c r="Q54" s="19">
        <v>11805606.169399885</v>
      </c>
      <c r="R54" s="20">
        <f t="shared" si="8"/>
        <v>67653058.835367516</v>
      </c>
      <c r="S54" s="19">
        <v>-35515.250229999998</v>
      </c>
      <c r="T54" s="19">
        <v>-35515.250229999998</v>
      </c>
      <c r="U54" s="19">
        <v>-35515.250229999998</v>
      </c>
      <c r="V54" s="19">
        <v>-35515.250229999998</v>
      </c>
      <c r="W54" s="19">
        <v>-35515.250229999998</v>
      </c>
      <c r="X54" s="19">
        <v>-35515.250229999998</v>
      </c>
      <c r="Y54" s="19">
        <v>-35515.250229999998</v>
      </c>
      <c r="Z54" s="19">
        <v>-35515.250229999998</v>
      </c>
      <c r="AA54" s="19">
        <v>-35515.250229999998</v>
      </c>
      <c r="AB54" s="19">
        <v>-35515.250229999998</v>
      </c>
      <c r="AC54" s="19">
        <v>-35515.250229999998</v>
      </c>
      <c r="AD54" s="19">
        <v>-35515.250229999998</v>
      </c>
      <c r="AE54" s="20">
        <f t="shared" si="9"/>
        <v>-426183.00276</v>
      </c>
      <c r="AF54" s="21">
        <f t="shared" si="7"/>
        <v>666984181.32992685</v>
      </c>
    </row>
    <row r="55" spans="1:32" ht="14.4" x14ac:dyDescent="0.3">
      <c r="A55" s="5">
        <v>1845</v>
      </c>
      <c r="B55" s="6" t="s">
        <v>13</v>
      </c>
      <c r="C55" s="19">
        <f t="shared" si="5"/>
        <v>1728924753.758116</v>
      </c>
      <c r="D55" s="19"/>
      <c r="E55" s="19">
        <f t="shared" si="6"/>
        <v>1728924753.758116</v>
      </c>
      <c r="F55" s="19">
        <v>5966222.2599694077</v>
      </c>
      <c r="G55" s="19">
        <v>5966222.2599694077</v>
      </c>
      <c r="H55" s="19">
        <v>5966222.2599694077</v>
      </c>
      <c r="I55" s="19">
        <v>5966222.2599694077</v>
      </c>
      <c r="J55" s="19">
        <v>5966222.2599694077</v>
      </c>
      <c r="K55" s="19">
        <v>11402224.098357428</v>
      </c>
      <c r="L55" s="19">
        <v>6158688.9989554724</v>
      </c>
      <c r="M55" s="19">
        <v>17645573.39293544</v>
      </c>
      <c r="N55" s="19">
        <v>5966222.2599694077</v>
      </c>
      <c r="O55" s="19">
        <v>72457836.561829925</v>
      </c>
      <c r="P55" s="19">
        <v>5966222.2599694077</v>
      </c>
      <c r="Q55" s="19">
        <v>14398012.453987427</v>
      </c>
      <c r="R55" s="20">
        <f t="shared" si="8"/>
        <v>163825891.32585156</v>
      </c>
      <c r="S55" s="19">
        <v>-157362.25002410001</v>
      </c>
      <c r="T55" s="19">
        <v>-157362.25002410001</v>
      </c>
      <c r="U55" s="19">
        <v>-157362.25002410001</v>
      </c>
      <c r="V55" s="19">
        <v>-157362.25002410001</v>
      </c>
      <c r="W55" s="19">
        <v>-157362.25002410001</v>
      </c>
      <c r="X55" s="19">
        <v>-157362.25002410001</v>
      </c>
      <c r="Y55" s="19">
        <v>-157362.25002410001</v>
      </c>
      <c r="Z55" s="19">
        <v>-157362.25002410001</v>
      </c>
      <c r="AA55" s="19">
        <v>-157362.25002410001</v>
      </c>
      <c r="AB55" s="19">
        <v>-157362.25002410001</v>
      </c>
      <c r="AC55" s="19">
        <v>-157362.25002410001</v>
      </c>
      <c r="AD55" s="19">
        <v>-157362.25002410001</v>
      </c>
      <c r="AE55" s="20">
        <f t="shared" si="9"/>
        <v>-1888347.0002892006</v>
      </c>
      <c r="AF55" s="21">
        <f t="shared" si="7"/>
        <v>1890862298.0836785</v>
      </c>
    </row>
    <row r="56" spans="1:32" ht="14.4" x14ac:dyDescent="0.3">
      <c r="A56" s="5">
        <v>1850</v>
      </c>
      <c r="B56" s="6" t="s">
        <v>14</v>
      </c>
      <c r="C56" s="19">
        <f t="shared" si="5"/>
        <v>871144480.25427854</v>
      </c>
      <c r="D56" s="19"/>
      <c r="E56" s="19">
        <f t="shared" si="6"/>
        <v>871144480.25427854</v>
      </c>
      <c r="F56" s="19">
        <v>3569994.0073951147</v>
      </c>
      <c r="G56" s="19">
        <v>3569994.0073951147</v>
      </c>
      <c r="H56" s="19">
        <v>3569994.0073951147</v>
      </c>
      <c r="I56" s="19">
        <v>3569994.0073951147</v>
      </c>
      <c r="J56" s="19">
        <v>3569994.0073951147</v>
      </c>
      <c r="K56" s="19">
        <v>4311266.9853571197</v>
      </c>
      <c r="L56" s="19">
        <v>8393154.547412781</v>
      </c>
      <c r="M56" s="19">
        <v>5162632.7982541192</v>
      </c>
      <c r="N56" s="19">
        <v>3569994.0073951147</v>
      </c>
      <c r="O56" s="19">
        <v>12387143.902339736</v>
      </c>
      <c r="P56" s="19">
        <v>3569994.0073951147</v>
      </c>
      <c r="Q56" s="19">
        <v>6071946.3960271161</v>
      </c>
      <c r="R56" s="20">
        <f t="shared" si="8"/>
        <v>61316102.681156665</v>
      </c>
      <c r="S56" s="19">
        <v>-216895.01250000001</v>
      </c>
      <c r="T56" s="19">
        <v>-216895.01250000001</v>
      </c>
      <c r="U56" s="19">
        <v>-216895.01250000001</v>
      </c>
      <c r="V56" s="19">
        <v>-216895.01250000001</v>
      </c>
      <c r="W56" s="19">
        <v>-216895.01250000001</v>
      </c>
      <c r="X56" s="19">
        <v>-216895.01250000001</v>
      </c>
      <c r="Y56" s="19">
        <v>-216895.01250000001</v>
      </c>
      <c r="Z56" s="19">
        <v>-216895.01250000001</v>
      </c>
      <c r="AA56" s="19">
        <v>-216895.01250000001</v>
      </c>
      <c r="AB56" s="19">
        <v>-216895.01250000001</v>
      </c>
      <c r="AC56" s="19">
        <v>-216895.01250000001</v>
      </c>
      <c r="AD56" s="19">
        <v>-216895.01250000001</v>
      </c>
      <c r="AE56" s="20">
        <f t="shared" si="9"/>
        <v>-2602740.1500000004</v>
      </c>
      <c r="AF56" s="21">
        <f t="shared" si="7"/>
        <v>929857842.7854352</v>
      </c>
    </row>
    <row r="57" spans="1:32" ht="14.4" x14ac:dyDescent="0.3">
      <c r="A57" s="5">
        <v>1855</v>
      </c>
      <c r="B57" s="6" t="s">
        <v>15</v>
      </c>
      <c r="C57" s="19">
        <f t="shared" si="5"/>
        <v>131250954.35496359</v>
      </c>
      <c r="D57" s="19"/>
      <c r="E57" s="19">
        <f t="shared" si="6"/>
        <v>131250954.35496359</v>
      </c>
      <c r="F57" s="19">
        <v>549471.71180419484</v>
      </c>
      <c r="G57" s="19">
        <v>549471.71180419484</v>
      </c>
      <c r="H57" s="19">
        <v>549471.71180419484</v>
      </c>
      <c r="I57" s="19">
        <v>549471.71180419484</v>
      </c>
      <c r="J57" s="19">
        <v>549471.71180419484</v>
      </c>
      <c r="K57" s="19">
        <v>549471.71180419484</v>
      </c>
      <c r="L57" s="19">
        <v>709860.66095919115</v>
      </c>
      <c r="M57" s="19">
        <v>549471.71180419484</v>
      </c>
      <c r="N57" s="19">
        <v>549471.71180419484</v>
      </c>
      <c r="O57" s="19">
        <v>1657113.9818091935</v>
      </c>
      <c r="P57" s="19">
        <v>549471.71180419484</v>
      </c>
      <c r="Q57" s="19">
        <v>1554221.6424291939</v>
      </c>
      <c r="R57" s="20">
        <f t="shared" si="8"/>
        <v>8866441.6914353315</v>
      </c>
      <c r="S57" s="19">
        <v>-37157.325019999997</v>
      </c>
      <c r="T57" s="19">
        <v>-37157.325019999997</v>
      </c>
      <c r="U57" s="19">
        <v>-37157.325019999997</v>
      </c>
      <c r="V57" s="19">
        <v>-37157.325019999997</v>
      </c>
      <c r="W57" s="19">
        <v>-37157.325019999997</v>
      </c>
      <c r="X57" s="19">
        <v>-37157.325019999997</v>
      </c>
      <c r="Y57" s="19">
        <v>-37157.325019999997</v>
      </c>
      <c r="Z57" s="19">
        <v>-37157.325019999997</v>
      </c>
      <c r="AA57" s="19">
        <v>-37157.325019999997</v>
      </c>
      <c r="AB57" s="19">
        <v>-37157.325019999997</v>
      </c>
      <c r="AC57" s="19">
        <v>-37157.325019999997</v>
      </c>
      <c r="AD57" s="19">
        <v>-37157.325019999997</v>
      </c>
      <c r="AE57" s="20">
        <f t="shared" si="9"/>
        <v>-445887.90023999993</v>
      </c>
      <c r="AF57" s="21">
        <f t="shared" si="7"/>
        <v>139671508.1461589</v>
      </c>
    </row>
    <row r="58" spans="1:32" ht="14.4" x14ac:dyDescent="0.3">
      <c r="A58" s="5">
        <v>1860</v>
      </c>
      <c r="B58" s="6" t="s">
        <v>16</v>
      </c>
      <c r="C58" s="19">
        <f t="shared" si="5"/>
        <v>313401944.99077636</v>
      </c>
      <c r="D58" s="19"/>
      <c r="E58" s="19">
        <f t="shared" si="6"/>
        <v>313401944.99077636</v>
      </c>
      <c r="F58" s="19">
        <v>1270704.0473708333</v>
      </c>
      <c r="G58" s="19">
        <v>1270704.0473708333</v>
      </c>
      <c r="H58" s="19">
        <v>1270704.0473708333</v>
      </c>
      <c r="I58" s="19">
        <v>1270704.0473708333</v>
      </c>
      <c r="J58" s="19">
        <v>1270704.0473708333</v>
      </c>
      <c r="K58" s="19">
        <v>1270704.0473708333</v>
      </c>
      <c r="L58" s="19">
        <v>10027652.336104013</v>
      </c>
      <c r="M58" s="19">
        <v>1270704.0473708333</v>
      </c>
      <c r="N58" s="19">
        <v>1270704.0473708333</v>
      </c>
      <c r="O58" s="19">
        <v>4789669.1824708367</v>
      </c>
      <c r="P58" s="19">
        <v>1270704.0473708333</v>
      </c>
      <c r="Q58" s="19">
        <v>1272467.0473708333</v>
      </c>
      <c r="R58" s="20">
        <f t="shared" si="8"/>
        <v>27526124.99228318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-1304507.6813384332</v>
      </c>
      <c r="AE58" s="20">
        <f t="shared" si="9"/>
        <v>-1304507.6813384332</v>
      </c>
      <c r="AF58" s="21">
        <f t="shared" si="7"/>
        <v>339623562.3017211</v>
      </c>
    </row>
    <row r="59" spans="1:32" ht="14.4" x14ac:dyDescent="0.3">
      <c r="A59" s="5">
        <v>1908</v>
      </c>
      <c r="B59" s="6" t="s">
        <v>17</v>
      </c>
      <c r="C59" s="19">
        <f t="shared" si="5"/>
        <v>203929904.22590128</v>
      </c>
      <c r="D59" s="19"/>
      <c r="E59" s="19">
        <f t="shared" si="6"/>
        <v>203929904.22590128</v>
      </c>
      <c r="F59" s="19">
        <v>96019.962824999981</v>
      </c>
      <c r="G59" s="19">
        <v>96019.962824999981</v>
      </c>
      <c r="H59" s="19">
        <v>96019.962824999981</v>
      </c>
      <c r="I59" s="19">
        <v>96019.962824999981</v>
      </c>
      <c r="J59" s="19">
        <v>96019.962824999981</v>
      </c>
      <c r="K59" s="19">
        <v>96019.962824999981</v>
      </c>
      <c r="L59" s="19">
        <v>96019.962824999806</v>
      </c>
      <c r="M59" s="19">
        <v>96019.962824999981</v>
      </c>
      <c r="N59" s="19">
        <v>96019.962824999981</v>
      </c>
      <c r="O59" s="19">
        <v>96019.962824999981</v>
      </c>
      <c r="P59" s="19">
        <v>96019.962824999981</v>
      </c>
      <c r="Q59" s="19">
        <v>96019.962824999981</v>
      </c>
      <c r="R59" s="20">
        <f t="shared" si="8"/>
        <v>1152239.5538999995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20">
        <f t="shared" si="9"/>
        <v>0</v>
      </c>
      <c r="AF59" s="21">
        <f t="shared" si="7"/>
        <v>205082143.77980128</v>
      </c>
    </row>
    <row r="60" spans="1:32" ht="14.4" x14ac:dyDescent="0.3">
      <c r="A60" s="5">
        <v>1915</v>
      </c>
      <c r="B60" s="6" t="s">
        <v>18</v>
      </c>
      <c r="C60" s="19">
        <f t="shared" si="5"/>
        <v>5340222.01</v>
      </c>
      <c r="D60" s="19"/>
      <c r="E60" s="19">
        <f t="shared" si="6"/>
        <v>5340222.01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20">
        <f t="shared" si="8"/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20">
        <f t="shared" si="9"/>
        <v>0</v>
      </c>
      <c r="AF60" s="21">
        <f t="shared" si="7"/>
        <v>5340222.01</v>
      </c>
    </row>
    <row r="61" spans="1:32" ht="14.4" x14ac:dyDescent="0.3">
      <c r="A61" s="5">
        <v>1920</v>
      </c>
      <c r="B61" s="6" t="s">
        <v>19</v>
      </c>
      <c r="C61" s="19">
        <f t="shared" si="5"/>
        <v>24644833.899169251</v>
      </c>
      <c r="D61" s="19"/>
      <c r="E61" s="19">
        <f t="shared" si="6"/>
        <v>24644833.899169251</v>
      </c>
      <c r="F61" s="19">
        <v>443640.09020000004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3334502.4868000001</v>
      </c>
      <c r="M61" s="19">
        <v>0</v>
      </c>
      <c r="N61" s="19">
        <v>0</v>
      </c>
      <c r="O61" s="19">
        <v>0</v>
      </c>
      <c r="P61" s="19">
        <v>0</v>
      </c>
      <c r="Q61" s="19">
        <v>23492.823400000001</v>
      </c>
      <c r="R61" s="20">
        <f t="shared" si="8"/>
        <v>3801635.4004000002</v>
      </c>
      <c r="S61" s="19">
        <v>-366124.08</v>
      </c>
      <c r="T61" s="19">
        <v>-109546.93</v>
      </c>
      <c r="U61" s="19">
        <v>-237391.24</v>
      </c>
      <c r="V61" s="19">
        <v>-282068.23</v>
      </c>
      <c r="W61" s="19">
        <v>-118608.11</v>
      </c>
      <c r="X61" s="19">
        <v>-241257.38</v>
      </c>
      <c r="Y61" s="19">
        <v>-210011.62</v>
      </c>
      <c r="Z61" s="19">
        <v>-517586.54</v>
      </c>
      <c r="AA61" s="19">
        <v>-592987.67000000004</v>
      </c>
      <c r="AB61" s="19">
        <v>-722170.09</v>
      </c>
      <c r="AC61" s="19">
        <v>-1049246.8</v>
      </c>
      <c r="AD61" s="19">
        <v>18497.32</v>
      </c>
      <c r="AE61" s="20">
        <f t="shared" si="9"/>
        <v>-4428501.37</v>
      </c>
      <c r="AF61" s="21">
        <f t="shared" si="7"/>
        <v>24017967.929569252</v>
      </c>
    </row>
    <row r="62" spans="1:32" ht="14.4" x14ac:dyDescent="0.3">
      <c r="A62" s="5">
        <v>1930</v>
      </c>
      <c r="B62" s="6" t="s">
        <v>20</v>
      </c>
      <c r="C62" s="19">
        <f t="shared" si="5"/>
        <v>82844429.163287207</v>
      </c>
      <c r="D62" s="19"/>
      <c r="E62" s="19">
        <f t="shared" si="6"/>
        <v>82844429.163287207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6277114.8345096</v>
      </c>
      <c r="M62" s="19">
        <v>0</v>
      </c>
      <c r="N62" s="19">
        <v>0</v>
      </c>
      <c r="O62" s="19">
        <v>5756197.1666903989</v>
      </c>
      <c r="P62" s="19">
        <v>0</v>
      </c>
      <c r="Q62" s="19">
        <v>0</v>
      </c>
      <c r="R62" s="20">
        <f t="shared" si="8"/>
        <v>12033312.001199998</v>
      </c>
      <c r="S62" s="19">
        <v>-14517.155559400002</v>
      </c>
      <c r="T62" s="19">
        <v>-14517.155559400002</v>
      </c>
      <c r="U62" s="19">
        <v>-14517.155559400002</v>
      </c>
      <c r="V62" s="19">
        <v>-14517.155559400002</v>
      </c>
      <c r="W62" s="19">
        <v>-14517.155559400002</v>
      </c>
      <c r="X62" s="19">
        <v>-14517.155559400002</v>
      </c>
      <c r="Y62" s="19">
        <v>-14517.155559400002</v>
      </c>
      <c r="Z62" s="19">
        <v>-14517.155559400002</v>
      </c>
      <c r="AA62" s="19">
        <v>-14517.155559400002</v>
      </c>
      <c r="AB62" s="19">
        <v>-14517.155559400002</v>
      </c>
      <c r="AC62" s="19">
        <v>-14517.155559400002</v>
      </c>
      <c r="AD62" s="19">
        <v>-14517.155559400002</v>
      </c>
      <c r="AE62" s="20">
        <f t="shared" si="9"/>
        <v>-174205.86671280008</v>
      </c>
      <c r="AF62" s="21">
        <f t="shared" si="7"/>
        <v>94703535.297774419</v>
      </c>
    </row>
    <row r="63" spans="1:32" ht="14.4" x14ac:dyDescent="0.3">
      <c r="A63" s="5">
        <v>1935</v>
      </c>
      <c r="B63" s="6" t="s">
        <v>21</v>
      </c>
      <c r="C63" s="19">
        <f t="shared" si="5"/>
        <v>839346.80999999994</v>
      </c>
      <c r="D63" s="19"/>
      <c r="E63" s="19">
        <f t="shared" si="6"/>
        <v>839346.80999999994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20">
        <f t="shared" si="8"/>
        <v>0</v>
      </c>
      <c r="S63" s="19">
        <v>0</v>
      </c>
      <c r="T63" s="19">
        <v>0</v>
      </c>
      <c r="U63" s="19">
        <v>0</v>
      </c>
      <c r="V63" s="19">
        <v>0</v>
      </c>
      <c r="W63" s="19">
        <v>-39666.54</v>
      </c>
      <c r="X63" s="19">
        <v>0</v>
      </c>
      <c r="Y63" s="19">
        <v>0</v>
      </c>
      <c r="Z63" s="19">
        <v>0</v>
      </c>
      <c r="AA63" s="19">
        <v>-5542.07</v>
      </c>
      <c r="AB63" s="19">
        <v>0</v>
      </c>
      <c r="AC63" s="19">
        <v>-115979.41</v>
      </c>
      <c r="AD63" s="19">
        <v>0</v>
      </c>
      <c r="AE63" s="20">
        <f t="shared" si="9"/>
        <v>-161188.02000000002</v>
      </c>
      <c r="AF63" s="21">
        <f t="shared" si="7"/>
        <v>678158.78999999992</v>
      </c>
    </row>
    <row r="64" spans="1:32" ht="14.4" x14ac:dyDescent="0.3">
      <c r="A64" s="5">
        <v>1940</v>
      </c>
      <c r="B64" s="6" t="s">
        <v>22</v>
      </c>
      <c r="C64" s="19">
        <f t="shared" si="5"/>
        <v>4295354.6333999997</v>
      </c>
      <c r="D64" s="19"/>
      <c r="E64" s="19">
        <f t="shared" si="6"/>
        <v>4295354.6333999997</v>
      </c>
      <c r="F64" s="19">
        <v>150375.15049999999</v>
      </c>
      <c r="G64" s="19">
        <v>150375.15049999999</v>
      </c>
      <c r="H64" s="19">
        <v>150375.15049999999</v>
      </c>
      <c r="I64" s="19">
        <v>150375.15049999999</v>
      </c>
      <c r="J64" s="19">
        <v>150375.15049999999</v>
      </c>
      <c r="K64" s="19">
        <v>150375.15049999999</v>
      </c>
      <c r="L64" s="19">
        <v>150375.15049999987</v>
      </c>
      <c r="M64" s="19">
        <v>150375.15049999999</v>
      </c>
      <c r="N64" s="19">
        <v>150375.15049999999</v>
      </c>
      <c r="O64" s="19">
        <v>199469.4682</v>
      </c>
      <c r="P64" s="19">
        <v>150375.15049999999</v>
      </c>
      <c r="Q64" s="19">
        <v>150375.15049999999</v>
      </c>
      <c r="R64" s="20">
        <f t="shared" si="8"/>
        <v>1853596.1236999999</v>
      </c>
      <c r="S64" s="19">
        <v>-28005.760000000002</v>
      </c>
      <c r="T64" s="19">
        <v>-28354.01</v>
      </c>
      <c r="U64" s="19">
        <v>-70139.639999999985</v>
      </c>
      <c r="V64" s="19">
        <v>-49184.61</v>
      </c>
      <c r="W64" s="19">
        <v>-74049.05</v>
      </c>
      <c r="X64" s="19">
        <v>-244839.51</v>
      </c>
      <c r="Y64" s="19">
        <v>-36103.170000000006</v>
      </c>
      <c r="Z64" s="19">
        <v>-88708.29</v>
      </c>
      <c r="AA64" s="19">
        <v>-150616.54</v>
      </c>
      <c r="AB64" s="19">
        <v>-177383.81</v>
      </c>
      <c r="AC64" s="19">
        <v>-161607.35999999999</v>
      </c>
      <c r="AD64" s="19">
        <v>-76474.48</v>
      </c>
      <c r="AE64" s="20">
        <f t="shared" si="9"/>
        <v>-1185466.23</v>
      </c>
      <c r="AF64" s="21">
        <f t="shared" si="7"/>
        <v>4963484.5270999987</v>
      </c>
    </row>
    <row r="65" spans="1:32" ht="14.4" x14ac:dyDescent="0.3">
      <c r="A65" s="5">
        <v>1945</v>
      </c>
      <c r="B65" s="6" t="s">
        <v>23</v>
      </c>
      <c r="C65" s="19">
        <f t="shared" si="5"/>
        <v>4478941.1705000009</v>
      </c>
      <c r="D65" s="19"/>
      <c r="E65" s="19">
        <f t="shared" si="6"/>
        <v>4478941.1705000009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65317.465600000003</v>
      </c>
      <c r="R65" s="20">
        <f t="shared" si="8"/>
        <v>65317.465600000003</v>
      </c>
      <c r="S65" s="19">
        <v>0</v>
      </c>
      <c r="T65" s="19">
        <v>0</v>
      </c>
      <c r="U65" s="19">
        <v>0</v>
      </c>
      <c r="V65" s="19">
        <v>-5639.66</v>
      </c>
      <c r="W65" s="19">
        <v>0</v>
      </c>
      <c r="X65" s="19">
        <v>-2345.88</v>
      </c>
      <c r="Y65" s="19">
        <v>0</v>
      </c>
      <c r="Z65" s="19">
        <v>0</v>
      </c>
      <c r="AA65" s="19">
        <v>0</v>
      </c>
      <c r="AB65" s="19">
        <v>-53858.78</v>
      </c>
      <c r="AC65" s="19">
        <v>-6352.44</v>
      </c>
      <c r="AD65" s="19">
        <v>0</v>
      </c>
      <c r="AE65" s="20">
        <f t="shared" si="9"/>
        <v>-68196.759999999995</v>
      </c>
      <c r="AF65" s="21">
        <f t="shared" si="7"/>
        <v>4476061.8761000009</v>
      </c>
    </row>
    <row r="66" spans="1:32" ht="14.4" x14ac:dyDescent="0.3">
      <c r="A66" s="5">
        <v>1955</v>
      </c>
      <c r="B66" s="6" t="s">
        <v>24</v>
      </c>
      <c r="C66" s="19">
        <f t="shared" si="5"/>
        <v>7166237.3676000005</v>
      </c>
      <c r="D66" s="19"/>
      <c r="E66" s="19">
        <f t="shared" si="6"/>
        <v>7166237.3676000005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284994.25460000004</v>
      </c>
      <c r="P66" s="19">
        <v>0</v>
      </c>
      <c r="Q66" s="19">
        <v>0</v>
      </c>
      <c r="R66" s="20">
        <f t="shared" si="8"/>
        <v>284994.25460000004</v>
      </c>
      <c r="S66" s="19">
        <v>0</v>
      </c>
      <c r="T66" s="19">
        <v>0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-826.8</v>
      </c>
      <c r="AE66" s="20">
        <f t="shared" si="9"/>
        <v>-826.8</v>
      </c>
      <c r="AF66" s="21">
        <f t="shared" si="7"/>
        <v>7450404.8222000003</v>
      </c>
    </row>
    <row r="67" spans="1:32" ht="14.4" x14ac:dyDescent="0.3">
      <c r="A67" s="5">
        <v>1960</v>
      </c>
      <c r="B67" s="6" t="s">
        <v>25</v>
      </c>
      <c r="C67" s="19">
        <f t="shared" si="5"/>
        <v>8952643.3835228011</v>
      </c>
      <c r="D67" s="19"/>
      <c r="E67" s="19">
        <f t="shared" si="6"/>
        <v>8952643.3835228011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216371.86559999999</v>
      </c>
      <c r="P67" s="19">
        <v>0</v>
      </c>
      <c r="Q67" s="19">
        <v>0</v>
      </c>
      <c r="R67" s="20">
        <f t="shared" si="8"/>
        <v>216371.86559999999</v>
      </c>
      <c r="S67" s="19">
        <v>-3522.8713731000003</v>
      </c>
      <c r="T67" s="19">
        <v>-3522.8713731000003</v>
      </c>
      <c r="U67" s="19">
        <v>-3522.8713731000003</v>
      </c>
      <c r="V67" s="19">
        <v>-3522.8713731000003</v>
      </c>
      <c r="W67" s="19">
        <v>-3522.8713731000003</v>
      </c>
      <c r="X67" s="19">
        <v>-3522.8713731000003</v>
      </c>
      <c r="Y67" s="19">
        <v>-3522.8713731000003</v>
      </c>
      <c r="Z67" s="19">
        <v>-3522.8713731000003</v>
      </c>
      <c r="AA67" s="19">
        <v>-3522.8713731000003</v>
      </c>
      <c r="AB67" s="19">
        <v>-3522.8713731000003</v>
      </c>
      <c r="AC67" s="19">
        <v>-3522.8713731000003</v>
      </c>
      <c r="AD67" s="19">
        <v>-3522.8713731000003</v>
      </c>
      <c r="AE67" s="20">
        <f t="shared" si="9"/>
        <v>-42274.456477200001</v>
      </c>
      <c r="AF67" s="21">
        <f t="shared" si="7"/>
        <v>9126740.7926455997</v>
      </c>
    </row>
    <row r="68" spans="1:32" ht="14.4" x14ac:dyDescent="0.3">
      <c r="A68" s="5">
        <v>1980</v>
      </c>
      <c r="B68" s="6" t="s">
        <v>26</v>
      </c>
      <c r="C68" s="19">
        <f t="shared" si="5"/>
        <v>44652097.637199707</v>
      </c>
      <c r="D68" s="19"/>
      <c r="E68" s="19">
        <f t="shared" si="6"/>
        <v>44652097.637199707</v>
      </c>
      <c r="F68" s="19">
        <v>117922.20579803186</v>
      </c>
      <c r="G68" s="19">
        <v>117922.20579803186</v>
      </c>
      <c r="H68" s="19">
        <v>117922.20579803186</v>
      </c>
      <c r="I68" s="19">
        <v>117922.20579803186</v>
      </c>
      <c r="J68" s="19">
        <v>117922.20579803186</v>
      </c>
      <c r="K68" s="19">
        <v>117922.20579803186</v>
      </c>
      <c r="L68" s="19">
        <v>117922.20579803204</v>
      </c>
      <c r="M68" s="19">
        <v>117922.20579803186</v>
      </c>
      <c r="N68" s="19">
        <v>117922.20579803186</v>
      </c>
      <c r="O68" s="19">
        <v>1596129.3172680319</v>
      </c>
      <c r="P68" s="19">
        <v>117922.20579803186</v>
      </c>
      <c r="Q68" s="19">
        <v>355035.56499803188</v>
      </c>
      <c r="R68" s="20">
        <f t="shared" si="8"/>
        <v>3130386.9402463823</v>
      </c>
      <c r="S68" s="19">
        <v>-11739.562569039999</v>
      </c>
      <c r="T68" s="19">
        <v>-11739.562569039999</v>
      </c>
      <c r="U68" s="19">
        <v>-11739.562569039999</v>
      </c>
      <c r="V68" s="19">
        <v>-11961.542569039999</v>
      </c>
      <c r="W68" s="19">
        <v>-11739.562569039999</v>
      </c>
      <c r="X68" s="19">
        <v>-11733.33256904</v>
      </c>
      <c r="Y68" s="19">
        <v>-11739.562569039999</v>
      </c>
      <c r="Z68" s="19">
        <v>-11739.562569039999</v>
      </c>
      <c r="AA68" s="19">
        <v>-11739.562569039999</v>
      </c>
      <c r="AB68" s="19">
        <v>-11739.562569039999</v>
      </c>
      <c r="AC68" s="19">
        <v>-11739.562569039999</v>
      </c>
      <c r="AD68" s="19">
        <v>-12100.762569039998</v>
      </c>
      <c r="AE68" s="20">
        <f t="shared" si="9"/>
        <v>-141451.70082848001</v>
      </c>
      <c r="AF68" s="21">
        <f t="shared" si="7"/>
        <v>47641032.87661761</v>
      </c>
    </row>
    <row r="69" spans="1:32" ht="14.4" x14ac:dyDescent="0.3">
      <c r="A69" s="5">
        <v>2440</v>
      </c>
      <c r="B69" s="6" t="s">
        <v>28</v>
      </c>
      <c r="C69" s="19">
        <f t="shared" si="5"/>
        <v>-1035366540.4734218</v>
      </c>
      <c r="D69" s="19"/>
      <c r="E69" s="19">
        <f t="shared" si="6"/>
        <v>-1035366540.4734218</v>
      </c>
      <c r="F69" s="19">
        <v>-6309971.2754712487</v>
      </c>
      <c r="G69" s="19">
        <v>-6309971.2754712487</v>
      </c>
      <c r="H69" s="19">
        <v>-6309971.2754712487</v>
      </c>
      <c r="I69" s="19">
        <v>-6309971.2754712487</v>
      </c>
      <c r="J69" s="19">
        <v>-6309971.2754712487</v>
      </c>
      <c r="K69" s="19">
        <v>-10939228.951471252</v>
      </c>
      <c r="L69" s="19">
        <v>-6309971.2754711267</v>
      </c>
      <c r="M69" s="19">
        <v>-24006578.481371209</v>
      </c>
      <c r="N69" s="19">
        <v>-6309971.2754712487</v>
      </c>
      <c r="O69" s="19">
        <v>-44837317.229171306</v>
      </c>
      <c r="P69" s="19">
        <v>-6309971.2754712487</v>
      </c>
      <c r="Q69" s="19">
        <v>-21955638.407871213</v>
      </c>
      <c r="R69" s="20">
        <f t="shared" si="8"/>
        <v>-152218533.27365485</v>
      </c>
      <c r="S69" s="19">
        <v>143519.98695609998</v>
      </c>
      <c r="T69" s="19">
        <v>143519.98695609998</v>
      </c>
      <c r="U69" s="19">
        <v>143519.98695609998</v>
      </c>
      <c r="V69" s="19">
        <v>143519.98695609998</v>
      </c>
      <c r="W69" s="19">
        <v>143519.98695609998</v>
      </c>
      <c r="X69" s="19">
        <v>143519.98695609998</v>
      </c>
      <c r="Y69" s="19">
        <v>143519.98695609998</v>
      </c>
      <c r="Z69" s="19">
        <v>143519.98695609998</v>
      </c>
      <c r="AA69" s="19">
        <v>143519.98695609998</v>
      </c>
      <c r="AB69" s="19">
        <v>143519.98695609998</v>
      </c>
      <c r="AC69" s="19">
        <v>143519.98695609998</v>
      </c>
      <c r="AD69" s="19">
        <v>143519.98695609998</v>
      </c>
      <c r="AE69" s="20">
        <f t="shared" si="9"/>
        <v>1722239.8434731998</v>
      </c>
      <c r="AF69" s="21">
        <f t="shared" si="7"/>
        <v>-1185862833.9036036</v>
      </c>
    </row>
    <row r="70" spans="1:32" ht="14.4" x14ac:dyDescent="0.3">
      <c r="A70" s="7">
        <v>2005</v>
      </c>
      <c r="B70" s="8" t="s">
        <v>53</v>
      </c>
      <c r="C70" s="19">
        <f t="shared" si="5"/>
        <v>11769942.560000001</v>
      </c>
      <c r="D70" s="19"/>
      <c r="E70" s="19">
        <f t="shared" si="6"/>
        <v>11769942.560000001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20">
        <f t="shared" si="8"/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20">
        <f t="shared" si="9"/>
        <v>0</v>
      </c>
      <c r="AF70" s="21">
        <f t="shared" si="7"/>
        <v>11769942.560000001</v>
      </c>
    </row>
    <row r="71" spans="1:32" x14ac:dyDescent="0.25">
      <c r="A71" s="7"/>
      <c r="B71" s="9" t="s">
        <v>27</v>
      </c>
      <c r="C71" s="22">
        <f t="shared" ref="C71:AF71" si="10">SUM(C45:C70)</f>
        <v>5224844482.6728354</v>
      </c>
      <c r="D71" s="22">
        <f t="shared" si="10"/>
        <v>0</v>
      </c>
      <c r="E71" s="22">
        <f t="shared" si="10"/>
        <v>5224844482.6728354</v>
      </c>
      <c r="F71" s="22">
        <f t="shared" si="10"/>
        <v>19435670.487076338</v>
      </c>
      <c r="G71" s="22">
        <f t="shared" si="10"/>
        <v>13760739.355176333</v>
      </c>
      <c r="H71" s="22">
        <f t="shared" si="10"/>
        <v>14912009.278076336</v>
      </c>
      <c r="I71" s="22">
        <f t="shared" si="10"/>
        <v>22417198.502776336</v>
      </c>
      <c r="J71" s="22">
        <f t="shared" si="10"/>
        <v>13760739.355176333</v>
      </c>
      <c r="K71" s="22">
        <f t="shared" si="10"/>
        <v>17412558.136176355</v>
      </c>
      <c r="L71" s="22">
        <f t="shared" si="10"/>
        <v>44922125.443726994</v>
      </c>
      <c r="M71" s="22">
        <f t="shared" si="10"/>
        <v>13760118.714376412</v>
      </c>
      <c r="N71" s="22">
        <f t="shared" si="10"/>
        <v>13760739.355176333</v>
      </c>
      <c r="O71" s="22">
        <f t="shared" si="10"/>
        <v>110849933.09996659</v>
      </c>
      <c r="P71" s="22">
        <f t="shared" si="10"/>
        <v>13760739.355176333</v>
      </c>
      <c r="Q71" s="22">
        <f t="shared" si="10"/>
        <v>37107063.864476398</v>
      </c>
      <c r="R71" s="22">
        <f t="shared" si="10"/>
        <v>335859634.94735706</v>
      </c>
      <c r="S71" s="22">
        <f t="shared" si="10"/>
        <v>-1068002.1868000401</v>
      </c>
      <c r="T71" s="22">
        <f t="shared" si="10"/>
        <v>-937583.93680004007</v>
      </c>
      <c r="U71" s="22">
        <f t="shared" si="10"/>
        <v>-1080103.5368000402</v>
      </c>
      <c r="V71" s="22">
        <f t="shared" si="10"/>
        <v>-1159461.4568000399</v>
      </c>
      <c r="W71" s="22">
        <f t="shared" si="10"/>
        <v>-1017211.63680004</v>
      </c>
      <c r="X71" s="22">
        <f t="shared" si="10"/>
        <v>-1236841.7168000399</v>
      </c>
      <c r="Y71" s="22">
        <f t="shared" si="10"/>
        <v>-970722.84680003999</v>
      </c>
      <c r="Z71" s="22">
        <f t="shared" si="10"/>
        <v>-1336854.61680004</v>
      </c>
      <c r="AA71" s="22">
        <f t="shared" si="10"/>
        <v>-1483477.9968000404</v>
      </c>
      <c r="AB71" s="22">
        <f t="shared" si="10"/>
        <v>-1682816.6068000402</v>
      </c>
      <c r="AC71" s="22">
        <f t="shared" si="10"/>
        <v>-2082610.9268000401</v>
      </c>
      <c r="AD71" s="22">
        <f t="shared" si="10"/>
        <v>-2088219.5681384737</v>
      </c>
      <c r="AE71" s="22">
        <f t="shared" si="10"/>
        <v>-16143907.032938916</v>
      </c>
      <c r="AF71" s="22">
        <f t="shared" si="10"/>
        <v>5544560210.5872536</v>
      </c>
    </row>
    <row r="76" spans="1:32" ht="24.6" x14ac:dyDescent="0.4">
      <c r="C76" s="18" t="s">
        <v>56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2"/>
    </row>
    <row r="77" spans="1:32" ht="30" customHeight="1" x14ac:dyDescent="0.25">
      <c r="A77" s="3" t="s">
        <v>47</v>
      </c>
      <c r="B77" s="4" t="s">
        <v>48</v>
      </c>
      <c r="C77" s="13" t="s">
        <v>49</v>
      </c>
      <c r="D77" s="13" t="s">
        <v>30</v>
      </c>
      <c r="E77" s="13" t="s">
        <v>1</v>
      </c>
      <c r="F77" s="13" t="s">
        <v>31</v>
      </c>
      <c r="G77" s="13" t="s">
        <v>32</v>
      </c>
      <c r="H77" s="13" t="s">
        <v>33</v>
      </c>
      <c r="I77" s="13" t="s">
        <v>34</v>
      </c>
      <c r="J77" s="13" t="s">
        <v>35</v>
      </c>
      <c r="K77" s="13" t="s">
        <v>36</v>
      </c>
      <c r="L77" s="13" t="s">
        <v>37</v>
      </c>
      <c r="M77" s="13" t="s">
        <v>38</v>
      </c>
      <c r="N77" s="13" t="s">
        <v>39</v>
      </c>
      <c r="O77" s="13" t="s">
        <v>40</v>
      </c>
      <c r="P77" s="13" t="s">
        <v>41</v>
      </c>
      <c r="Q77" s="13" t="s">
        <v>42</v>
      </c>
      <c r="R77" s="14" t="s">
        <v>50</v>
      </c>
      <c r="S77" s="13" t="s">
        <v>31</v>
      </c>
      <c r="T77" s="13" t="s">
        <v>32</v>
      </c>
      <c r="U77" s="13" t="s">
        <v>33</v>
      </c>
      <c r="V77" s="13" t="s">
        <v>34</v>
      </c>
      <c r="W77" s="13" t="s">
        <v>35</v>
      </c>
      <c r="X77" s="13" t="s">
        <v>36</v>
      </c>
      <c r="Y77" s="13" t="s">
        <v>37</v>
      </c>
      <c r="Z77" s="13" t="s">
        <v>38</v>
      </c>
      <c r="AA77" s="13" t="s">
        <v>39</v>
      </c>
      <c r="AB77" s="13" t="s">
        <v>40</v>
      </c>
      <c r="AC77" s="13" t="s">
        <v>41</v>
      </c>
      <c r="AD77" s="13" t="s">
        <v>42</v>
      </c>
      <c r="AE77" s="14" t="s">
        <v>51</v>
      </c>
      <c r="AF77" s="15" t="s">
        <v>2</v>
      </c>
    </row>
    <row r="78" spans="1:32" ht="25.5" customHeight="1" x14ac:dyDescent="0.3">
      <c r="A78" s="5">
        <v>1609</v>
      </c>
      <c r="B78" s="6" t="s">
        <v>3</v>
      </c>
      <c r="C78" s="19">
        <f t="shared" ref="C78:C103" si="11">AF45</f>
        <v>106684022.30680001</v>
      </c>
      <c r="D78" s="19">
        <v>0</v>
      </c>
      <c r="E78" s="19">
        <f t="shared" ref="E78:E103" si="12">SUM(C78:D78)</f>
        <v>106684022.30680001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5000000</v>
      </c>
      <c r="P78" s="19">
        <v>0</v>
      </c>
      <c r="Q78" s="19">
        <v>20000034.053400014</v>
      </c>
      <c r="R78" s="20">
        <f>SUM(F78:Q78)</f>
        <v>25000034.053400014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20">
        <f>SUM(S78:AD78)</f>
        <v>0</v>
      </c>
      <c r="AF78" s="21">
        <f t="shared" ref="AF78:AF103" si="13">E78+R78+AE78</f>
        <v>131684056.36020002</v>
      </c>
    </row>
    <row r="79" spans="1:32" ht="26.4" x14ac:dyDescent="0.3">
      <c r="A79" s="5">
        <v>1611</v>
      </c>
      <c r="B79" s="6" t="s">
        <v>4</v>
      </c>
      <c r="C79" s="19">
        <f t="shared" si="11"/>
        <v>272497311.28166151</v>
      </c>
      <c r="D79" s="19">
        <v>0</v>
      </c>
      <c r="E79" s="19">
        <f t="shared" si="12"/>
        <v>272497311.28166151</v>
      </c>
      <c r="F79" s="19">
        <v>7523474.1997999996</v>
      </c>
      <c r="G79" s="19">
        <v>0</v>
      </c>
      <c r="H79" s="19">
        <v>1187565.3743999999</v>
      </c>
      <c r="I79" s="19">
        <v>1996051.1357</v>
      </c>
      <c r="J79" s="19">
        <v>0</v>
      </c>
      <c r="K79" s="19">
        <v>44391.500200000002</v>
      </c>
      <c r="L79" s="19">
        <v>6067325.1095000003</v>
      </c>
      <c r="M79" s="19">
        <v>0</v>
      </c>
      <c r="N79" s="19">
        <v>0</v>
      </c>
      <c r="O79" s="19">
        <v>22614210.946200006</v>
      </c>
      <c r="P79" s="19">
        <v>212865.83960000001</v>
      </c>
      <c r="Q79" s="19">
        <v>2987467.5850340272</v>
      </c>
      <c r="R79" s="20">
        <f t="shared" ref="R79:R103" si="14">SUM(F79:Q79)</f>
        <v>42633351.690434031</v>
      </c>
      <c r="S79" s="19">
        <v>-24763.67</v>
      </c>
      <c r="T79" s="19">
        <v>-22393.72</v>
      </c>
      <c r="U79" s="19">
        <v>-15960</v>
      </c>
      <c r="V79" s="19">
        <v>250698.74</v>
      </c>
      <c r="W79" s="19">
        <v>-55527.8</v>
      </c>
      <c r="X79" s="19">
        <v>-151659.4</v>
      </c>
      <c r="Y79" s="19">
        <v>568484.30000000005</v>
      </c>
      <c r="Z79" s="19">
        <v>-93805.61</v>
      </c>
      <c r="AA79" s="19">
        <v>-27782.98</v>
      </c>
      <c r="AB79" s="19">
        <v>-78403.98</v>
      </c>
      <c r="AC79" s="19">
        <v>-135987.41</v>
      </c>
      <c r="AD79" s="19">
        <v>-7851.15</v>
      </c>
      <c r="AE79" s="20">
        <f t="shared" ref="AE79:AE103" si="15">SUM(S79:AD79)</f>
        <v>205047.32000000012</v>
      </c>
      <c r="AF79" s="21">
        <f t="shared" si="13"/>
        <v>315335710.29209554</v>
      </c>
    </row>
    <row r="80" spans="1:32" ht="26.4" x14ac:dyDescent="0.3">
      <c r="A80" s="5">
        <v>1612</v>
      </c>
      <c r="B80" s="6" t="s">
        <v>5</v>
      </c>
      <c r="C80" s="19">
        <f t="shared" si="11"/>
        <v>4402731.5751</v>
      </c>
      <c r="D80" s="19">
        <v>0</v>
      </c>
      <c r="E80" s="19">
        <f t="shared" si="12"/>
        <v>4402731.5751</v>
      </c>
      <c r="F80" s="19">
        <v>11744.74816666667</v>
      </c>
      <c r="G80" s="19">
        <v>11744.74816666667</v>
      </c>
      <c r="H80" s="19">
        <v>11744.74816666667</v>
      </c>
      <c r="I80" s="19">
        <v>11744.74816666667</v>
      </c>
      <c r="J80" s="19">
        <v>11744.74816666667</v>
      </c>
      <c r="K80" s="19">
        <v>11744.74816666667</v>
      </c>
      <c r="L80" s="19">
        <v>11744.74816666667</v>
      </c>
      <c r="M80" s="19">
        <v>11744.74816666667</v>
      </c>
      <c r="N80" s="19">
        <v>11744.74816666667</v>
      </c>
      <c r="O80" s="19">
        <v>11744.74816666667</v>
      </c>
      <c r="P80" s="19">
        <v>11744.74816666667</v>
      </c>
      <c r="Q80" s="19">
        <v>11744.74816666667</v>
      </c>
      <c r="R80" s="20">
        <f t="shared" si="14"/>
        <v>140936.97800000003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20">
        <f t="shared" si="15"/>
        <v>0</v>
      </c>
      <c r="AF80" s="21">
        <f t="shared" si="13"/>
        <v>4543668.5531000001</v>
      </c>
    </row>
    <row r="81" spans="1:32" ht="14.4" x14ac:dyDescent="0.3">
      <c r="A81" s="5">
        <v>1805</v>
      </c>
      <c r="B81" s="6" t="s">
        <v>6</v>
      </c>
      <c r="C81" s="19">
        <f t="shared" si="11"/>
        <v>84610153.679999977</v>
      </c>
      <c r="D81" s="19">
        <v>0</v>
      </c>
      <c r="E81" s="19">
        <f t="shared" si="12"/>
        <v>84610153.679999977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20">
        <f t="shared" si="14"/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20">
        <f t="shared" si="15"/>
        <v>0</v>
      </c>
      <c r="AF81" s="21">
        <f t="shared" si="13"/>
        <v>84610153.679999977</v>
      </c>
    </row>
    <row r="82" spans="1:32" ht="14.4" x14ac:dyDescent="0.3">
      <c r="A82" s="5">
        <v>1808</v>
      </c>
      <c r="B82" s="6" t="s">
        <v>7</v>
      </c>
      <c r="C82" s="19">
        <f t="shared" si="11"/>
        <v>45443937.20784694</v>
      </c>
      <c r="D82" s="19">
        <v>0</v>
      </c>
      <c r="E82" s="19">
        <f t="shared" si="12"/>
        <v>45443937.20784694</v>
      </c>
      <c r="F82" s="19">
        <v>16265.431247033215</v>
      </c>
      <c r="G82" s="19">
        <v>16265.431247033215</v>
      </c>
      <c r="H82" s="19">
        <v>16265.431247033215</v>
      </c>
      <c r="I82" s="19">
        <v>16265.431247033215</v>
      </c>
      <c r="J82" s="19">
        <v>16265.431247033215</v>
      </c>
      <c r="K82" s="19">
        <v>16265.431247033215</v>
      </c>
      <c r="L82" s="19">
        <v>16265.431247033186</v>
      </c>
      <c r="M82" s="19">
        <v>16265.431247033215</v>
      </c>
      <c r="N82" s="19">
        <v>16265.431247033215</v>
      </c>
      <c r="O82" s="19">
        <v>16265.431247033215</v>
      </c>
      <c r="P82" s="19">
        <v>16265.431247033215</v>
      </c>
      <c r="Q82" s="19">
        <v>13421482.36349703</v>
      </c>
      <c r="R82" s="20">
        <f t="shared" si="14"/>
        <v>13600402.107214395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20">
        <f t="shared" si="15"/>
        <v>0</v>
      </c>
      <c r="AF82" s="21">
        <f t="shared" si="13"/>
        <v>59044339.315061331</v>
      </c>
    </row>
    <row r="83" spans="1:32" ht="14.4" x14ac:dyDescent="0.3">
      <c r="A83" s="5">
        <v>1815</v>
      </c>
      <c r="B83" s="6" t="s">
        <v>8</v>
      </c>
      <c r="C83" s="19">
        <f t="shared" si="11"/>
        <v>148107259.01971003</v>
      </c>
      <c r="D83" s="19">
        <v>0</v>
      </c>
      <c r="E83" s="19">
        <f t="shared" si="12"/>
        <v>148107259.01971003</v>
      </c>
      <c r="F83" s="19">
        <v>105891.19912130016</v>
      </c>
      <c r="G83" s="19">
        <v>105891.19912130016</v>
      </c>
      <c r="H83" s="19">
        <v>105891.19912130016</v>
      </c>
      <c r="I83" s="19">
        <v>105891.19912130016</v>
      </c>
      <c r="J83" s="19">
        <v>105891.19912130016</v>
      </c>
      <c r="K83" s="19">
        <v>105891.19912130016</v>
      </c>
      <c r="L83" s="19">
        <v>105891.1991212994</v>
      </c>
      <c r="M83" s="19">
        <v>105891.19912130016</v>
      </c>
      <c r="N83" s="19">
        <v>105891.19912130016</v>
      </c>
      <c r="O83" s="19">
        <v>105891.19912130016</v>
      </c>
      <c r="P83" s="19">
        <v>105891.19912130016</v>
      </c>
      <c r="Q83" s="19">
        <v>41863213.873171292</v>
      </c>
      <c r="R83" s="20">
        <f t="shared" si="14"/>
        <v>43028017.06350559</v>
      </c>
      <c r="S83" s="19">
        <v>-1926.92849</v>
      </c>
      <c r="T83" s="19">
        <v>-1926.92849</v>
      </c>
      <c r="U83" s="19">
        <v>-1926.92849</v>
      </c>
      <c r="V83" s="19">
        <v>-1926.92849</v>
      </c>
      <c r="W83" s="19">
        <v>-1926.92849</v>
      </c>
      <c r="X83" s="19">
        <v>-1926.92849</v>
      </c>
      <c r="Y83" s="19">
        <v>-1926.92849</v>
      </c>
      <c r="Z83" s="19">
        <v>-1926.92849</v>
      </c>
      <c r="AA83" s="19">
        <v>-1926.92849</v>
      </c>
      <c r="AB83" s="19">
        <v>-1926.92849</v>
      </c>
      <c r="AC83" s="19">
        <v>-1926.92849</v>
      </c>
      <c r="AD83" s="19">
        <v>-1926.92849</v>
      </c>
      <c r="AE83" s="20">
        <f t="shared" si="15"/>
        <v>-23123.141879999996</v>
      </c>
      <c r="AF83" s="21">
        <f t="shared" si="13"/>
        <v>191112152.94133562</v>
      </c>
    </row>
    <row r="84" spans="1:32" ht="14.4" x14ac:dyDescent="0.3">
      <c r="A84" s="5">
        <v>1820</v>
      </c>
      <c r="B84" s="6" t="s">
        <v>9</v>
      </c>
      <c r="C84" s="19">
        <f t="shared" si="11"/>
        <v>191920839.73420978</v>
      </c>
      <c r="D84" s="19">
        <v>0</v>
      </c>
      <c r="E84" s="19">
        <f t="shared" si="12"/>
        <v>191920839.73420978</v>
      </c>
      <c r="F84" s="19">
        <v>197435.17999833342</v>
      </c>
      <c r="G84" s="19">
        <v>197435.17999833342</v>
      </c>
      <c r="H84" s="19">
        <v>197435.17999833342</v>
      </c>
      <c r="I84" s="19">
        <v>197435.17999833342</v>
      </c>
      <c r="J84" s="19">
        <v>197435.17999833342</v>
      </c>
      <c r="K84" s="19">
        <v>197435.17999833342</v>
      </c>
      <c r="L84" s="19">
        <v>197435.17999833188</v>
      </c>
      <c r="M84" s="19">
        <v>197435.17999833342</v>
      </c>
      <c r="N84" s="19">
        <v>197435.17999833342</v>
      </c>
      <c r="O84" s="19">
        <v>2201953.8406983311</v>
      </c>
      <c r="P84" s="19">
        <v>197435.17999833342</v>
      </c>
      <c r="Q84" s="19">
        <v>2645791.7527983328</v>
      </c>
      <c r="R84" s="20">
        <f t="shared" si="14"/>
        <v>6822097.3934799964</v>
      </c>
      <c r="S84" s="19">
        <v>-13041.4153905</v>
      </c>
      <c r="T84" s="19">
        <v>-13041.4153905</v>
      </c>
      <c r="U84" s="19">
        <v>-13041.4153905</v>
      </c>
      <c r="V84" s="19">
        <v>-13041.4153905</v>
      </c>
      <c r="W84" s="19">
        <v>-13041.4153905</v>
      </c>
      <c r="X84" s="19">
        <v>-13041.4153905</v>
      </c>
      <c r="Y84" s="19">
        <v>-13041.4153905</v>
      </c>
      <c r="Z84" s="19">
        <v>-13041.4153905</v>
      </c>
      <c r="AA84" s="19">
        <v>-13041.4153905</v>
      </c>
      <c r="AB84" s="19">
        <v>-13041.4153905</v>
      </c>
      <c r="AC84" s="19">
        <v>-13041.4153905</v>
      </c>
      <c r="AD84" s="19">
        <v>-13041.4153905</v>
      </c>
      <c r="AE84" s="20">
        <f t="shared" si="15"/>
        <v>-156496.98468600001</v>
      </c>
      <c r="AF84" s="21">
        <f t="shared" si="13"/>
        <v>198586440.14300379</v>
      </c>
    </row>
    <row r="85" spans="1:32" ht="14.4" x14ac:dyDescent="0.3">
      <c r="A85" s="5">
        <v>1830</v>
      </c>
      <c r="B85" s="6" t="s">
        <v>10</v>
      </c>
      <c r="C85" s="19">
        <f t="shared" si="11"/>
        <v>819906678.72981954</v>
      </c>
      <c r="D85" s="19">
        <v>85431.490656049704</v>
      </c>
      <c r="E85" s="19">
        <f t="shared" si="12"/>
        <v>819992110.22047555</v>
      </c>
      <c r="F85" s="19">
        <v>3447204.6163507989</v>
      </c>
      <c r="G85" s="19">
        <v>3361773.1256947489</v>
      </c>
      <c r="H85" s="19">
        <v>3361773.1256947489</v>
      </c>
      <c r="I85" s="19">
        <v>3361773.1256947489</v>
      </c>
      <c r="J85" s="19">
        <v>3361773.1256947489</v>
      </c>
      <c r="K85" s="19">
        <v>3361773.1256947489</v>
      </c>
      <c r="L85" s="19">
        <v>3361773.1256947322</v>
      </c>
      <c r="M85" s="19">
        <v>3361773.1256947489</v>
      </c>
      <c r="N85" s="19">
        <v>3361773.1256947489</v>
      </c>
      <c r="O85" s="19">
        <v>11272736.006580289</v>
      </c>
      <c r="P85" s="19">
        <v>3361773.1256947489</v>
      </c>
      <c r="Q85" s="19">
        <v>10736967.860500749</v>
      </c>
      <c r="R85" s="20">
        <f t="shared" si="14"/>
        <v>55712866.614684567</v>
      </c>
      <c r="S85" s="19">
        <v>-176887.625</v>
      </c>
      <c r="T85" s="19">
        <v>-176887.625</v>
      </c>
      <c r="U85" s="19">
        <v>-176887.625</v>
      </c>
      <c r="V85" s="19">
        <v>-176887.625</v>
      </c>
      <c r="W85" s="19">
        <v>-176887.625</v>
      </c>
      <c r="X85" s="19">
        <v>-176887.625</v>
      </c>
      <c r="Y85" s="19">
        <v>-176887.625</v>
      </c>
      <c r="Z85" s="19">
        <v>-176887.625</v>
      </c>
      <c r="AA85" s="19">
        <v>-176887.625</v>
      </c>
      <c r="AB85" s="19">
        <v>-176887.625</v>
      </c>
      <c r="AC85" s="19">
        <v>-176887.625</v>
      </c>
      <c r="AD85" s="19">
        <v>-176887.625</v>
      </c>
      <c r="AE85" s="20">
        <f t="shared" si="15"/>
        <v>-2122651.5</v>
      </c>
      <c r="AF85" s="21">
        <f t="shared" si="13"/>
        <v>873582325.33516014</v>
      </c>
    </row>
    <row r="86" spans="1:32" ht="14.4" x14ac:dyDescent="0.3">
      <c r="A86" s="5">
        <v>1835</v>
      </c>
      <c r="B86" s="6" t="s">
        <v>11</v>
      </c>
      <c r="C86" s="19">
        <f t="shared" si="11"/>
        <v>674601023.04698086</v>
      </c>
      <c r="D86" s="19">
        <v>44695.092142886482</v>
      </c>
      <c r="E86" s="19">
        <f t="shared" si="12"/>
        <v>674645718.1391238</v>
      </c>
      <c r="F86" s="19">
        <v>3094520.1262948643</v>
      </c>
      <c r="G86" s="19">
        <v>3049825.0341519779</v>
      </c>
      <c r="H86" s="19">
        <v>3049825.0341519779</v>
      </c>
      <c r="I86" s="19">
        <v>3049825.0341519779</v>
      </c>
      <c r="J86" s="19">
        <v>3049825.0341519779</v>
      </c>
      <c r="K86" s="19">
        <v>3049825.0341519779</v>
      </c>
      <c r="L86" s="19">
        <v>3049825.0341519564</v>
      </c>
      <c r="M86" s="19">
        <v>3049825.0341519779</v>
      </c>
      <c r="N86" s="19">
        <v>3049825.0341519779</v>
      </c>
      <c r="O86" s="19">
        <v>8303355.1351425247</v>
      </c>
      <c r="P86" s="19">
        <v>3049825.0341519779</v>
      </c>
      <c r="Q86" s="19">
        <v>12002629.330293413</v>
      </c>
      <c r="R86" s="20">
        <f t="shared" si="14"/>
        <v>50848929.89909859</v>
      </c>
      <c r="S86" s="19">
        <v>-173863.28759999998</v>
      </c>
      <c r="T86" s="19">
        <v>-173863.28759999998</v>
      </c>
      <c r="U86" s="19">
        <v>-173863.28759999998</v>
      </c>
      <c r="V86" s="19">
        <v>-173863.28759999998</v>
      </c>
      <c r="W86" s="19">
        <v>-173863.28759999998</v>
      </c>
      <c r="X86" s="19">
        <v>-173863.28759999998</v>
      </c>
      <c r="Y86" s="19">
        <v>-173863.28759999998</v>
      </c>
      <c r="Z86" s="19">
        <v>-173863.28759999998</v>
      </c>
      <c r="AA86" s="19">
        <v>-173863.28759999998</v>
      </c>
      <c r="AB86" s="19">
        <v>-173863.28759999998</v>
      </c>
      <c r="AC86" s="19">
        <v>-173863.28759999998</v>
      </c>
      <c r="AD86" s="19">
        <v>-173864.7776</v>
      </c>
      <c r="AE86" s="20">
        <f t="shared" si="15"/>
        <v>-2086360.9411999993</v>
      </c>
      <c r="AF86" s="21">
        <f t="shared" si="13"/>
        <v>723408287.09702241</v>
      </c>
    </row>
    <row r="87" spans="1:32" ht="14.4" x14ac:dyDescent="0.3">
      <c r="A87" s="5">
        <v>1840</v>
      </c>
      <c r="B87" s="6" t="s">
        <v>12</v>
      </c>
      <c r="C87" s="19">
        <f t="shared" si="11"/>
        <v>666984181.32992685</v>
      </c>
      <c r="D87" s="19">
        <v>142262.82077836466</v>
      </c>
      <c r="E87" s="19">
        <f t="shared" si="12"/>
        <v>667126444.15070522</v>
      </c>
      <c r="F87" s="19">
        <v>3171470.413495536</v>
      </c>
      <c r="G87" s="19">
        <v>3029207.5927171712</v>
      </c>
      <c r="H87" s="19">
        <v>3029207.5927171712</v>
      </c>
      <c r="I87" s="19">
        <v>3029207.5927171712</v>
      </c>
      <c r="J87" s="19">
        <v>3029207.5927171712</v>
      </c>
      <c r="K87" s="19">
        <v>4660097.6571921725</v>
      </c>
      <c r="L87" s="19">
        <v>3029207.5927171824</v>
      </c>
      <c r="M87" s="19">
        <v>3029207.5927171712</v>
      </c>
      <c r="N87" s="19">
        <v>3029207.5927171712</v>
      </c>
      <c r="O87" s="19">
        <v>21588012.595658306</v>
      </c>
      <c r="P87" s="19">
        <v>3029207.5927171712</v>
      </c>
      <c r="Q87" s="19">
        <v>22021418.988715935</v>
      </c>
      <c r="R87" s="20">
        <f t="shared" si="14"/>
        <v>75674660.396799326</v>
      </c>
      <c r="S87" s="19">
        <v>-35515.250229999998</v>
      </c>
      <c r="T87" s="19">
        <v>-35515.250229999998</v>
      </c>
      <c r="U87" s="19">
        <v>-35515.250229999998</v>
      </c>
      <c r="V87" s="19">
        <v>-35515.250229999998</v>
      </c>
      <c r="W87" s="19">
        <v>-35515.250229999998</v>
      </c>
      <c r="X87" s="19">
        <v>-35515.250229999998</v>
      </c>
      <c r="Y87" s="19">
        <v>-35515.250229999998</v>
      </c>
      <c r="Z87" s="19">
        <v>-35515.250229999998</v>
      </c>
      <c r="AA87" s="19">
        <v>-35515.250229999998</v>
      </c>
      <c r="AB87" s="19">
        <v>-35515.250229999998</v>
      </c>
      <c r="AC87" s="19">
        <v>-35515.250229999998</v>
      </c>
      <c r="AD87" s="19">
        <v>-35514.810229999995</v>
      </c>
      <c r="AE87" s="20">
        <f t="shared" si="15"/>
        <v>-426182.56276</v>
      </c>
      <c r="AF87" s="21">
        <f t="shared" si="13"/>
        <v>742374921.98474455</v>
      </c>
    </row>
    <row r="88" spans="1:32" ht="14.4" x14ac:dyDescent="0.3">
      <c r="A88" s="5">
        <v>1845</v>
      </c>
      <c r="B88" s="6" t="s">
        <v>13</v>
      </c>
      <c r="C88" s="19">
        <f t="shared" si="11"/>
        <v>1890862298.0836785</v>
      </c>
      <c r="D88" s="19">
        <v>98923.661183498247</v>
      </c>
      <c r="E88" s="19">
        <f t="shared" si="12"/>
        <v>1890961221.7448621</v>
      </c>
      <c r="F88" s="19">
        <v>6862043.3344556708</v>
      </c>
      <c r="G88" s="19">
        <v>6763119.6732721729</v>
      </c>
      <c r="H88" s="19">
        <v>6763119.6732721729</v>
      </c>
      <c r="I88" s="19">
        <v>6763119.6732721729</v>
      </c>
      <c r="J88" s="19">
        <v>6763119.6732721729</v>
      </c>
      <c r="K88" s="19">
        <v>11068669.443486156</v>
      </c>
      <c r="L88" s="19">
        <v>6763119.6732721673</v>
      </c>
      <c r="M88" s="19">
        <v>6763119.6732721729</v>
      </c>
      <c r="N88" s="19">
        <v>6763119.6732721729</v>
      </c>
      <c r="O88" s="19">
        <v>64418945.700655617</v>
      </c>
      <c r="P88" s="19">
        <v>6763119.6732721729</v>
      </c>
      <c r="Q88" s="19">
        <v>21698954.105350301</v>
      </c>
      <c r="R88" s="20">
        <f t="shared" si="14"/>
        <v>158153569.97012514</v>
      </c>
      <c r="S88" s="19">
        <v>-157362.25002410001</v>
      </c>
      <c r="T88" s="19">
        <v>-157362.25002410001</v>
      </c>
      <c r="U88" s="19">
        <v>-157362.25002410001</v>
      </c>
      <c r="V88" s="19">
        <v>-157362.25002410001</v>
      </c>
      <c r="W88" s="19">
        <v>-157362.25002410001</v>
      </c>
      <c r="X88" s="19">
        <v>-157362.25002410001</v>
      </c>
      <c r="Y88" s="19">
        <v>-157362.25002410001</v>
      </c>
      <c r="Z88" s="19">
        <v>-157362.25002410001</v>
      </c>
      <c r="AA88" s="19">
        <v>-157362.25002410001</v>
      </c>
      <c r="AB88" s="19">
        <v>-157362.25002410001</v>
      </c>
      <c r="AC88" s="19">
        <v>-157362.25002410001</v>
      </c>
      <c r="AD88" s="19">
        <v>-157362.25002410001</v>
      </c>
      <c r="AE88" s="20">
        <f t="shared" si="15"/>
        <v>-1888347.0002892006</v>
      </c>
      <c r="AF88" s="21">
        <f t="shared" si="13"/>
        <v>2047226444.7146981</v>
      </c>
    </row>
    <row r="89" spans="1:32" ht="14.4" x14ac:dyDescent="0.3">
      <c r="A89" s="5">
        <v>1850</v>
      </c>
      <c r="B89" s="6" t="s">
        <v>14</v>
      </c>
      <c r="C89" s="19">
        <f t="shared" si="11"/>
        <v>929857842.7854352</v>
      </c>
      <c r="D89" s="19">
        <v>60983.522784376662</v>
      </c>
      <c r="E89" s="19">
        <f t="shared" si="12"/>
        <v>929918826.30821955</v>
      </c>
      <c r="F89" s="19">
        <v>4102292.2370116501</v>
      </c>
      <c r="G89" s="19">
        <v>4041308.7142272736</v>
      </c>
      <c r="H89" s="19">
        <v>4041308.7142272736</v>
      </c>
      <c r="I89" s="19">
        <v>4041308.7142272736</v>
      </c>
      <c r="J89" s="19">
        <v>4041308.7142272736</v>
      </c>
      <c r="K89" s="19">
        <v>4628429.1374382721</v>
      </c>
      <c r="L89" s="19">
        <v>9142508.2472820505</v>
      </c>
      <c r="M89" s="19">
        <v>4041308.7142272736</v>
      </c>
      <c r="N89" s="19">
        <v>4041308.7142272736</v>
      </c>
      <c r="O89" s="19">
        <v>15711219.413001653</v>
      </c>
      <c r="P89" s="19">
        <v>4041308.7142272736</v>
      </c>
      <c r="Q89" s="19">
        <v>11390730.9867454</v>
      </c>
      <c r="R89" s="20">
        <f t="shared" si="14"/>
        <v>73264341.021069944</v>
      </c>
      <c r="S89" s="19">
        <v>-216895.01250000001</v>
      </c>
      <c r="T89" s="19">
        <v>-216895.01250000001</v>
      </c>
      <c r="U89" s="19">
        <v>-216895.01250000001</v>
      </c>
      <c r="V89" s="19">
        <v>-216895.01250000001</v>
      </c>
      <c r="W89" s="19">
        <v>-216895.01250000001</v>
      </c>
      <c r="X89" s="19">
        <v>-216895.01250000001</v>
      </c>
      <c r="Y89" s="19">
        <v>-216895.01250000001</v>
      </c>
      <c r="Z89" s="19">
        <v>-216895.01250000001</v>
      </c>
      <c r="AA89" s="19">
        <v>-216895.01250000001</v>
      </c>
      <c r="AB89" s="19">
        <v>-216895.01250000001</v>
      </c>
      <c r="AC89" s="19">
        <v>-216895.01250000001</v>
      </c>
      <c r="AD89" s="19">
        <v>-216894.88250000001</v>
      </c>
      <c r="AE89" s="20">
        <f t="shared" si="15"/>
        <v>-2602740.02</v>
      </c>
      <c r="AF89" s="21">
        <f t="shared" si="13"/>
        <v>1000580427.3092895</v>
      </c>
    </row>
    <row r="90" spans="1:32" ht="14.4" x14ac:dyDescent="0.3">
      <c r="A90" s="5">
        <v>1855</v>
      </c>
      <c r="B90" s="6" t="s">
        <v>15</v>
      </c>
      <c r="C90" s="19">
        <f t="shared" si="11"/>
        <v>139671508.1461589</v>
      </c>
      <c r="D90" s="19">
        <v>30085.012454824238</v>
      </c>
      <c r="E90" s="19">
        <f t="shared" si="12"/>
        <v>139701593.15861374</v>
      </c>
      <c r="F90" s="19">
        <v>648698.64572137594</v>
      </c>
      <c r="G90" s="19">
        <v>618613.63326655165</v>
      </c>
      <c r="H90" s="19">
        <v>618613.63326655165</v>
      </c>
      <c r="I90" s="19">
        <v>618613.63326655165</v>
      </c>
      <c r="J90" s="19">
        <v>618613.63326655165</v>
      </c>
      <c r="K90" s="19">
        <v>618613.63326655165</v>
      </c>
      <c r="L90" s="19">
        <v>618613.63326655584</v>
      </c>
      <c r="M90" s="19">
        <v>618613.63326655165</v>
      </c>
      <c r="N90" s="19">
        <v>618613.63326655165</v>
      </c>
      <c r="O90" s="19">
        <v>2369368.4368915511</v>
      </c>
      <c r="P90" s="19">
        <v>618613.63326655165</v>
      </c>
      <c r="Q90" s="19">
        <v>2934667.5825240859</v>
      </c>
      <c r="R90" s="20">
        <f t="shared" si="14"/>
        <v>11520257.364535982</v>
      </c>
      <c r="S90" s="19">
        <v>-37157.325019999997</v>
      </c>
      <c r="T90" s="19">
        <v>-37157.325019999997</v>
      </c>
      <c r="U90" s="19">
        <v>-37157.325019999997</v>
      </c>
      <c r="V90" s="19">
        <v>-37157.325019999997</v>
      </c>
      <c r="W90" s="19">
        <v>-37157.325019999997</v>
      </c>
      <c r="X90" s="19">
        <v>-37157.325019999997</v>
      </c>
      <c r="Y90" s="19">
        <v>-37157.325019999997</v>
      </c>
      <c r="Z90" s="19">
        <v>-37157.325019999997</v>
      </c>
      <c r="AA90" s="19">
        <v>-37157.325019999997</v>
      </c>
      <c r="AB90" s="19">
        <v>-37157.325019999997</v>
      </c>
      <c r="AC90" s="19">
        <v>-37157.325019999997</v>
      </c>
      <c r="AD90" s="19">
        <v>-37156.845019999993</v>
      </c>
      <c r="AE90" s="20">
        <f t="shared" si="15"/>
        <v>-445887.42023999995</v>
      </c>
      <c r="AF90" s="21">
        <f t="shared" si="13"/>
        <v>150775963.10290971</v>
      </c>
    </row>
    <row r="91" spans="1:32" ht="14.4" x14ac:dyDescent="0.3">
      <c r="A91" s="5">
        <v>1860</v>
      </c>
      <c r="B91" s="6" t="s">
        <v>16</v>
      </c>
      <c r="C91" s="19">
        <f t="shared" si="11"/>
        <v>339623562.3017211</v>
      </c>
      <c r="D91" s="19">
        <v>14993210.77</v>
      </c>
      <c r="E91" s="19">
        <f t="shared" si="12"/>
        <v>354616773.07172108</v>
      </c>
      <c r="F91" s="19">
        <v>2492484.2525370009</v>
      </c>
      <c r="G91" s="19">
        <v>2492484.2525369772</v>
      </c>
      <c r="H91" s="19">
        <v>2492484.2525369772</v>
      </c>
      <c r="I91" s="19">
        <v>2492484.2525369772</v>
      </c>
      <c r="J91" s="19">
        <v>2492484.2525369772</v>
      </c>
      <c r="K91" s="19">
        <v>2492484.2525369772</v>
      </c>
      <c r="L91" s="19">
        <v>2492484.2525369772</v>
      </c>
      <c r="M91" s="19">
        <v>2492484.2525369772</v>
      </c>
      <c r="N91" s="19">
        <v>2492484.2525369772</v>
      </c>
      <c r="O91" s="19">
        <v>2492484.2525369772</v>
      </c>
      <c r="P91" s="19">
        <v>2492484.2525369772</v>
      </c>
      <c r="Q91" s="19">
        <v>2492484.25253698</v>
      </c>
      <c r="R91" s="20">
        <f>SUM(F91:Q91)</f>
        <v>29909811.030443754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-86967.028755895502</v>
      </c>
      <c r="AE91" s="20">
        <f t="shared" si="15"/>
        <v>-86967.028755895502</v>
      </c>
      <c r="AF91" s="21">
        <f t="shared" si="13"/>
        <v>384439617.0734089</v>
      </c>
    </row>
    <row r="92" spans="1:32" ht="14.4" x14ac:dyDescent="0.3">
      <c r="A92" s="5">
        <v>1908</v>
      </c>
      <c r="B92" s="6" t="s">
        <v>17</v>
      </c>
      <c r="C92" s="19">
        <f t="shared" si="11"/>
        <v>205082143.77980128</v>
      </c>
      <c r="D92" s="19">
        <v>0</v>
      </c>
      <c r="E92" s="19">
        <f t="shared" si="12"/>
        <v>205082143.77980128</v>
      </c>
      <c r="F92" s="19">
        <v>109084.52085</v>
      </c>
      <c r="G92" s="19">
        <v>109084.52085</v>
      </c>
      <c r="H92" s="19">
        <v>109084.52085</v>
      </c>
      <c r="I92" s="19">
        <v>109084.52085</v>
      </c>
      <c r="J92" s="19">
        <v>109084.52085</v>
      </c>
      <c r="K92" s="19">
        <v>109084.52085</v>
      </c>
      <c r="L92" s="19">
        <v>109084.52084999997</v>
      </c>
      <c r="M92" s="19">
        <v>109084.52085</v>
      </c>
      <c r="N92" s="19">
        <v>109084.52085</v>
      </c>
      <c r="O92" s="19">
        <v>1143612.5032500001</v>
      </c>
      <c r="P92" s="19">
        <v>109084.52085</v>
      </c>
      <c r="Q92" s="19">
        <v>109084.52085</v>
      </c>
      <c r="R92" s="20">
        <f t="shared" si="14"/>
        <v>2343542.2325999998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20">
        <f t="shared" si="15"/>
        <v>0</v>
      </c>
      <c r="AF92" s="21">
        <f t="shared" si="13"/>
        <v>207425686.01240128</v>
      </c>
    </row>
    <row r="93" spans="1:32" ht="14.4" x14ac:dyDescent="0.3">
      <c r="A93" s="5">
        <v>1915</v>
      </c>
      <c r="B93" s="6" t="s">
        <v>18</v>
      </c>
      <c r="C93" s="19">
        <f t="shared" si="11"/>
        <v>5340222.01</v>
      </c>
      <c r="D93" s="19">
        <v>0</v>
      </c>
      <c r="E93" s="19">
        <f t="shared" si="12"/>
        <v>5340222.01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20">
        <f t="shared" si="14"/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20">
        <f t="shared" si="15"/>
        <v>0</v>
      </c>
      <c r="AF93" s="21">
        <f t="shared" si="13"/>
        <v>5340222.01</v>
      </c>
    </row>
    <row r="94" spans="1:32" ht="14.4" x14ac:dyDescent="0.3">
      <c r="A94" s="5">
        <v>1920</v>
      </c>
      <c r="B94" s="6" t="s">
        <v>19</v>
      </c>
      <c r="C94" s="19">
        <f t="shared" si="11"/>
        <v>24017967.929569252</v>
      </c>
      <c r="D94" s="19">
        <v>0</v>
      </c>
      <c r="E94" s="19">
        <f t="shared" si="12"/>
        <v>24017967.929569252</v>
      </c>
      <c r="F94" s="19">
        <v>2840765.2990999999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3741736.6666000001</v>
      </c>
      <c r="M94" s="19">
        <v>0</v>
      </c>
      <c r="N94" s="19">
        <v>0</v>
      </c>
      <c r="O94" s="19">
        <v>0</v>
      </c>
      <c r="P94" s="19">
        <v>0</v>
      </c>
      <c r="Q94" s="19">
        <v>1994831.1648659727</v>
      </c>
      <c r="R94" s="20">
        <f t="shared" si="14"/>
        <v>8577333.130565973</v>
      </c>
      <c r="S94" s="19">
        <v>-248745.69999999998</v>
      </c>
      <c r="T94" s="19">
        <v>-59042.16</v>
      </c>
      <c r="U94" s="19">
        <v>-1275489.6000000001</v>
      </c>
      <c r="V94" s="19">
        <v>-1135579.33</v>
      </c>
      <c r="W94" s="19">
        <v>-207587.38</v>
      </c>
      <c r="X94" s="19">
        <v>-483916.81</v>
      </c>
      <c r="Y94" s="19">
        <v>-572718.39</v>
      </c>
      <c r="Z94" s="19">
        <v>-326620.82</v>
      </c>
      <c r="AA94" s="19">
        <v>-130291.29000000001</v>
      </c>
      <c r="AB94" s="19">
        <v>-1186204.8599999999</v>
      </c>
      <c r="AC94" s="19">
        <v>-442697.62</v>
      </c>
      <c r="AD94" s="19">
        <v>-268890.01</v>
      </c>
      <c r="AE94" s="20">
        <f t="shared" si="15"/>
        <v>-6337783.9699999997</v>
      </c>
      <c r="AF94" s="21">
        <f t="shared" si="13"/>
        <v>26257517.090135224</v>
      </c>
    </row>
    <row r="95" spans="1:32" ht="14.4" x14ac:dyDescent="0.3">
      <c r="A95" s="5">
        <v>1930</v>
      </c>
      <c r="B95" s="6" t="s">
        <v>20</v>
      </c>
      <c r="C95" s="19">
        <f t="shared" si="11"/>
        <v>94703535.297774419</v>
      </c>
      <c r="D95" s="19">
        <v>0</v>
      </c>
      <c r="E95" s="19">
        <f t="shared" si="12"/>
        <v>94703535.297774419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6380652.1732378528</v>
      </c>
      <c r="M95" s="19">
        <v>0</v>
      </c>
      <c r="N95" s="19">
        <v>0</v>
      </c>
      <c r="O95" s="19">
        <v>9556715.8262621462</v>
      </c>
      <c r="P95" s="19">
        <v>0</v>
      </c>
      <c r="Q95" s="19">
        <v>0</v>
      </c>
      <c r="R95" s="20">
        <f t="shared" si="14"/>
        <v>15937367.999499999</v>
      </c>
      <c r="S95" s="19">
        <v>-14517.155559400002</v>
      </c>
      <c r="T95" s="19">
        <v>-14517.155559400002</v>
      </c>
      <c r="U95" s="19">
        <v>-14517.155559400002</v>
      </c>
      <c r="V95" s="19">
        <v>-14517.155559400002</v>
      </c>
      <c r="W95" s="19">
        <v>-14517.155559400002</v>
      </c>
      <c r="X95" s="19">
        <v>-14517.155559400002</v>
      </c>
      <c r="Y95" s="19">
        <v>-14517.155559400002</v>
      </c>
      <c r="Z95" s="19">
        <v>-14517.155559400002</v>
      </c>
      <c r="AA95" s="19">
        <v>-14517.155559400002</v>
      </c>
      <c r="AB95" s="19">
        <v>-14517.155559400002</v>
      </c>
      <c r="AC95" s="19">
        <v>-14517.155559400002</v>
      </c>
      <c r="AD95" s="19">
        <v>-14517.155559400002</v>
      </c>
      <c r="AE95" s="20">
        <f t="shared" si="15"/>
        <v>-174205.86671280008</v>
      </c>
      <c r="AF95" s="21">
        <f t="shared" si="13"/>
        <v>110466697.43056162</v>
      </c>
    </row>
    <row r="96" spans="1:32" ht="14.4" x14ac:dyDescent="0.3">
      <c r="A96" s="5">
        <v>1935</v>
      </c>
      <c r="B96" s="6" t="s">
        <v>21</v>
      </c>
      <c r="C96" s="19">
        <f t="shared" si="11"/>
        <v>678158.78999999992</v>
      </c>
      <c r="D96" s="19">
        <v>0</v>
      </c>
      <c r="E96" s="19">
        <f t="shared" si="12"/>
        <v>678158.78999999992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20">
        <f t="shared" si="14"/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20">
        <f t="shared" si="15"/>
        <v>0</v>
      </c>
      <c r="AF96" s="21">
        <f t="shared" si="13"/>
        <v>678158.78999999992</v>
      </c>
    </row>
    <row r="97" spans="1:32" ht="14.4" x14ac:dyDescent="0.3">
      <c r="A97" s="5">
        <v>1940</v>
      </c>
      <c r="B97" s="6" t="s">
        <v>22</v>
      </c>
      <c r="C97" s="19">
        <f t="shared" si="11"/>
        <v>4963484.5270999987</v>
      </c>
      <c r="D97" s="19">
        <v>0</v>
      </c>
      <c r="E97" s="19">
        <f t="shared" si="12"/>
        <v>4963484.5270999987</v>
      </c>
      <c r="F97" s="19">
        <v>143977.44689166668</v>
      </c>
      <c r="G97" s="19">
        <v>143977.44689166668</v>
      </c>
      <c r="H97" s="19">
        <v>143977.44689166668</v>
      </c>
      <c r="I97" s="19">
        <v>143977.44689166668</v>
      </c>
      <c r="J97" s="19">
        <v>143977.44689166668</v>
      </c>
      <c r="K97" s="19">
        <v>143977.44689166668</v>
      </c>
      <c r="L97" s="19">
        <v>143977.44689166677</v>
      </c>
      <c r="M97" s="19">
        <v>143977.44689166668</v>
      </c>
      <c r="N97" s="19">
        <v>143977.44689166668</v>
      </c>
      <c r="O97" s="19">
        <v>382645.75479166687</v>
      </c>
      <c r="P97" s="19">
        <v>143977.44689166668</v>
      </c>
      <c r="Q97" s="19">
        <v>143977.44689166668</v>
      </c>
      <c r="R97" s="20">
        <f t="shared" si="14"/>
        <v>1966397.6706000003</v>
      </c>
      <c r="S97" s="19">
        <v>-22059.47</v>
      </c>
      <c r="T97" s="19">
        <v>-42888.160000000003</v>
      </c>
      <c r="U97" s="19">
        <v>-33823.399999999994</v>
      </c>
      <c r="V97" s="19">
        <v>-34077.49</v>
      </c>
      <c r="W97" s="19">
        <v>-76860.77</v>
      </c>
      <c r="X97" s="19">
        <v>-216372.62</v>
      </c>
      <c r="Y97" s="19">
        <v>-15992.03</v>
      </c>
      <c r="Z97" s="19">
        <v>-19281.93</v>
      </c>
      <c r="AA97" s="19">
        <v>-14839.58</v>
      </c>
      <c r="AB97" s="19">
        <v>-22947.559999999998</v>
      </c>
      <c r="AC97" s="19">
        <v>-307792.71999999997</v>
      </c>
      <c r="AD97" s="19">
        <v>-81094.919999999984</v>
      </c>
      <c r="AE97" s="20">
        <f t="shared" si="15"/>
        <v>-888030.64999999991</v>
      </c>
      <c r="AF97" s="21">
        <f t="shared" si="13"/>
        <v>6041851.5476999991</v>
      </c>
    </row>
    <row r="98" spans="1:32" ht="14.4" x14ac:dyDescent="0.3">
      <c r="A98" s="5">
        <v>1945</v>
      </c>
      <c r="B98" s="6" t="s">
        <v>23</v>
      </c>
      <c r="C98" s="19">
        <f t="shared" si="11"/>
        <v>4476061.8761000009</v>
      </c>
      <c r="D98" s="19">
        <v>0</v>
      </c>
      <c r="E98" s="19">
        <f t="shared" si="12"/>
        <v>4476061.8761000009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20">
        <f t="shared" si="14"/>
        <v>0</v>
      </c>
      <c r="S98" s="19">
        <v>1723.6</v>
      </c>
      <c r="T98" s="19">
        <v>0</v>
      </c>
      <c r="U98" s="19">
        <v>0</v>
      </c>
      <c r="V98" s="19">
        <v>-1189.83</v>
      </c>
      <c r="W98" s="19">
        <v>0</v>
      </c>
      <c r="X98" s="19">
        <v>-193750</v>
      </c>
      <c r="Y98" s="19">
        <v>0</v>
      </c>
      <c r="Z98" s="19">
        <v>0</v>
      </c>
      <c r="AA98" s="19">
        <v>-28124.25</v>
      </c>
      <c r="AB98" s="19">
        <v>0</v>
      </c>
      <c r="AC98" s="19">
        <v>0</v>
      </c>
      <c r="AD98" s="19">
        <v>0</v>
      </c>
      <c r="AE98" s="20">
        <f t="shared" si="15"/>
        <v>-221340.48</v>
      </c>
      <c r="AF98" s="21">
        <f t="shared" si="13"/>
        <v>4254721.3961000005</v>
      </c>
    </row>
    <row r="99" spans="1:32" ht="14.4" x14ac:dyDescent="0.3">
      <c r="A99" s="5">
        <v>1955</v>
      </c>
      <c r="B99" s="6" t="s">
        <v>24</v>
      </c>
      <c r="C99" s="19">
        <f t="shared" si="11"/>
        <v>7450404.8222000003</v>
      </c>
      <c r="D99" s="19">
        <v>0</v>
      </c>
      <c r="E99" s="19">
        <f t="shared" si="12"/>
        <v>7450404.8222000003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540709.13250000007</v>
      </c>
      <c r="P99" s="19">
        <v>0</v>
      </c>
      <c r="Q99" s="19">
        <v>0</v>
      </c>
      <c r="R99" s="20">
        <f t="shared" si="14"/>
        <v>540709.13250000007</v>
      </c>
      <c r="S99" s="19">
        <v>-324.3</v>
      </c>
      <c r="T99" s="19">
        <v>-13773.9</v>
      </c>
      <c r="U99" s="19">
        <v>0</v>
      </c>
      <c r="V99" s="19">
        <v>0</v>
      </c>
      <c r="W99" s="19">
        <v>-1895.25</v>
      </c>
      <c r="X99" s="19">
        <v>-14086.68</v>
      </c>
      <c r="Y99" s="19">
        <v>-35526.49</v>
      </c>
      <c r="Z99" s="19">
        <v>-8370.15</v>
      </c>
      <c r="AA99" s="19">
        <v>-5521.07</v>
      </c>
      <c r="AB99" s="19">
        <v>-20945.91</v>
      </c>
      <c r="AC99" s="19">
        <v>-19820.05</v>
      </c>
      <c r="AD99" s="19">
        <v>-88946.05</v>
      </c>
      <c r="AE99" s="20">
        <f t="shared" si="15"/>
        <v>-209209.85</v>
      </c>
      <c r="AF99" s="21">
        <f t="shared" si="13"/>
        <v>7781904.104700001</v>
      </c>
    </row>
    <row r="100" spans="1:32" ht="14.4" x14ac:dyDescent="0.3">
      <c r="A100" s="5">
        <v>1960</v>
      </c>
      <c r="B100" s="6" t="s">
        <v>25</v>
      </c>
      <c r="C100" s="19">
        <f t="shared" si="11"/>
        <v>9126740.7926455997</v>
      </c>
      <c r="D100" s="19">
        <v>0</v>
      </c>
      <c r="E100" s="19">
        <f t="shared" si="12"/>
        <v>9126740.7926455997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220699.30319999999</v>
      </c>
      <c r="P100" s="19">
        <v>0</v>
      </c>
      <c r="Q100" s="19">
        <v>0</v>
      </c>
      <c r="R100" s="20">
        <f t="shared" si="14"/>
        <v>220699.30319999999</v>
      </c>
      <c r="S100" s="19">
        <v>-3522.8713731000003</v>
      </c>
      <c r="T100" s="19">
        <v>-3522.8713731000003</v>
      </c>
      <c r="U100" s="19">
        <v>-3522.8713731000003</v>
      </c>
      <c r="V100" s="19">
        <v>-3522.8713731000003</v>
      </c>
      <c r="W100" s="19">
        <v>-3522.8713731000003</v>
      </c>
      <c r="X100" s="19">
        <v>-3522.8713731000003</v>
      </c>
      <c r="Y100" s="19">
        <v>-3522.8713731000003</v>
      </c>
      <c r="Z100" s="19">
        <v>-3522.8713731000003</v>
      </c>
      <c r="AA100" s="19">
        <v>-3522.8713731000003</v>
      </c>
      <c r="AB100" s="19">
        <v>-3522.8713731000003</v>
      </c>
      <c r="AC100" s="19">
        <v>-3522.8713731000003</v>
      </c>
      <c r="AD100" s="19">
        <v>-3522.8713731000003</v>
      </c>
      <c r="AE100" s="20">
        <f t="shared" si="15"/>
        <v>-42274.456477200001</v>
      </c>
      <c r="AF100" s="21">
        <f t="shared" si="13"/>
        <v>9305165.6393684</v>
      </c>
    </row>
    <row r="101" spans="1:32" ht="14.4" x14ac:dyDescent="0.3">
      <c r="A101" s="5">
        <v>1980</v>
      </c>
      <c r="B101" s="6" t="s">
        <v>26</v>
      </c>
      <c r="C101" s="19">
        <f t="shared" si="11"/>
        <v>47641032.87661761</v>
      </c>
      <c r="D101" s="19">
        <v>0</v>
      </c>
      <c r="E101" s="19">
        <f t="shared" si="12"/>
        <v>47641032.87661761</v>
      </c>
      <c r="F101" s="19">
        <v>126289.02344085104</v>
      </c>
      <c r="G101" s="19">
        <v>126289.02344085104</v>
      </c>
      <c r="H101" s="19">
        <v>126289.02344085104</v>
      </c>
      <c r="I101" s="19">
        <v>126289.02344085104</v>
      </c>
      <c r="J101" s="19">
        <v>126289.02344085104</v>
      </c>
      <c r="K101" s="19">
        <v>126289.02344085104</v>
      </c>
      <c r="L101" s="19">
        <v>126289.02344085084</v>
      </c>
      <c r="M101" s="19">
        <v>126289.02344085104</v>
      </c>
      <c r="N101" s="19">
        <v>126289.02344085104</v>
      </c>
      <c r="O101" s="19">
        <v>683865.49214085098</v>
      </c>
      <c r="P101" s="19">
        <v>126289.02344085104</v>
      </c>
      <c r="Q101" s="19">
        <v>129607.69344085106</v>
      </c>
      <c r="R101" s="20">
        <f t="shared" si="14"/>
        <v>2076363.4199902122</v>
      </c>
      <c r="S101" s="19">
        <v>-11739.562569039999</v>
      </c>
      <c r="T101" s="19">
        <v>-11739.562569039999</v>
      </c>
      <c r="U101" s="19">
        <v>-11739.562569039999</v>
      </c>
      <c r="V101" s="19">
        <v>-11739.562569039999</v>
      </c>
      <c r="W101" s="19">
        <v>-11739.562569039999</v>
      </c>
      <c r="X101" s="19">
        <v>-11777.49256904</v>
      </c>
      <c r="Y101" s="19">
        <v>-11739.562569039999</v>
      </c>
      <c r="Z101" s="19">
        <v>-11739.562569039999</v>
      </c>
      <c r="AA101" s="19">
        <v>-13493.112569039999</v>
      </c>
      <c r="AB101" s="19">
        <v>-66486.93256904</v>
      </c>
      <c r="AC101" s="19">
        <v>-11778.562569039999</v>
      </c>
      <c r="AD101" s="19">
        <v>-11067.112569039999</v>
      </c>
      <c r="AE101" s="20">
        <f t="shared" si="15"/>
        <v>-196780.15082847999</v>
      </c>
      <c r="AF101" s="21">
        <f t="shared" si="13"/>
        <v>49520616.145779341</v>
      </c>
    </row>
    <row r="102" spans="1:32" ht="14.4" x14ac:dyDescent="0.3">
      <c r="A102" s="5">
        <v>2440</v>
      </c>
      <c r="B102" s="6" t="s">
        <v>28</v>
      </c>
      <c r="C102" s="19">
        <f t="shared" si="11"/>
        <v>-1185862833.9036036</v>
      </c>
      <c r="D102" s="19">
        <v>0</v>
      </c>
      <c r="E102" s="19">
        <f t="shared" si="12"/>
        <v>-1185862833.9036036</v>
      </c>
      <c r="F102" s="19">
        <v>-7407249.1230820902</v>
      </c>
      <c r="G102" s="19">
        <v>-7407249.1230820902</v>
      </c>
      <c r="H102" s="19">
        <v>-7407249.1230820902</v>
      </c>
      <c r="I102" s="19">
        <v>-7407249.1230820902</v>
      </c>
      <c r="J102" s="19">
        <v>-7407249.1230820902</v>
      </c>
      <c r="K102" s="19">
        <v>-7407249.1334820893</v>
      </c>
      <c r="L102" s="19">
        <v>-7407249.1230821442</v>
      </c>
      <c r="M102" s="19">
        <v>-7407249.1230820902</v>
      </c>
      <c r="N102" s="19">
        <v>-7407249.1230820902</v>
      </c>
      <c r="O102" s="19">
        <v>-29597909.46968209</v>
      </c>
      <c r="P102" s="19">
        <v>-7407249.1230820902</v>
      </c>
      <c r="Q102" s="19">
        <v>-70052288.006581977</v>
      </c>
      <c r="R102" s="20">
        <f t="shared" si="14"/>
        <v>-173722688.71748501</v>
      </c>
      <c r="S102" s="19">
        <v>143519.98695609998</v>
      </c>
      <c r="T102" s="19">
        <v>143519.98695609998</v>
      </c>
      <c r="U102" s="19">
        <v>143519.98695609998</v>
      </c>
      <c r="V102" s="19">
        <v>143519.98695609998</v>
      </c>
      <c r="W102" s="19">
        <v>143519.98695609998</v>
      </c>
      <c r="X102" s="19">
        <v>143519.98695609998</v>
      </c>
      <c r="Y102" s="19">
        <v>143519.98695609998</v>
      </c>
      <c r="Z102" s="19">
        <v>143519.98695609998</v>
      </c>
      <c r="AA102" s="19">
        <v>143519.98695609998</v>
      </c>
      <c r="AB102" s="19">
        <v>143519.98695609998</v>
      </c>
      <c r="AC102" s="19">
        <v>143519.98695609998</v>
      </c>
      <c r="AD102" s="19">
        <v>143519.98695609998</v>
      </c>
      <c r="AE102" s="20">
        <f t="shared" si="15"/>
        <v>1722239.8434731998</v>
      </c>
      <c r="AF102" s="21">
        <f t="shared" si="13"/>
        <v>-1357863282.7776153</v>
      </c>
    </row>
    <row r="103" spans="1:32" ht="14.4" x14ac:dyDescent="0.3">
      <c r="A103" s="7">
        <v>2005</v>
      </c>
      <c r="B103" s="8" t="s">
        <v>53</v>
      </c>
      <c r="C103" s="19">
        <f t="shared" si="11"/>
        <v>11769942.560000001</v>
      </c>
      <c r="D103" s="19">
        <v>0</v>
      </c>
      <c r="E103" s="19">
        <f t="shared" si="12"/>
        <v>11769942.560000001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20">
        <f t="shared" si="14"/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20">
        <f t="shared" si="15"/>
        <v>0</v>
      </c>
      <c r="AF103" s="21">
        <f t="shared" si="13"/>
        <v>11769942.560000001</v>
      </c>
    </row>
    <row r="104" spans="1:32" x14ac:dyDescent="0.25">
      <c r="A104" s="7"/>
      <c r="B104" s="9" t="s">
        <v>27</v>
      </c>
      <c r="C104" s="22">
        <f t="shared" ref="C104:AF104" si="16">SUM(C78:C103)</f>
        <v>5544560210.5872536</v>
      </c>
      <c r="D104" s="22">
        <f t="shared" si="16"/>
        <v>15455592.369999999</v>
      </c>
      <c r="E104" s="22">
        <f t="shared" si="16"/>
        <v>5560015802.9572544</v>
      </c>
      <c r="F104" s="22">
        <f t="shared" si="16"/>
        <v>27486391.55140065</v>
      </c>
      <c r="G104" s="22">
        <f t="shared" si="16"/>
        <v>16659770.452500638</v>
      </c>
      <c r="H104" s="22">
        <f t="shared" si="16"/>
        <v>17847335.826900639</v>
      </c>
      <c r="I104" s="22">
        <f t="shared" si="16"/>
        <v>18655821.588200636</v>
      </c>
      <c r="J104" s="22">
        <f t="shared" si="16"/>
        <v>16659770.452500638</v>
      </c>
      <c r="K104" s="22">
        <f t="shared" si="16"/>
        <v>23227722.200200617</v>
      </c>
      <c r="L104" s="22">
        <f t="shared" si="16"/>
        <v>37950683.934893183</v>
      </c>
      <c r="M104" s="22">
        <f t="shared" si="16"/>
        <v>16659770.452500638</v>
      </c>
      <c r="N104" s="22">
        <f t="shared" si="16"/>
        <v>16659770.452500638</v>
      </c>
      <c r="O104" s="22">
        <f t="shared" si="16"/>
        <v>139036526.24836287</v>
      </c>
      <c r="P104" s="22">
        <f t="shared" si="16"/>
        <v>16872636.292100638</v>
      </c>
      <c r="Q104" s="22">
        <f t="shared" si="16"/>
        <v>96532800.30220075</v>
      </c>
      <c r="R104" s="22">
        <f t="shared" si="16"/>
        <v>444248999.75426263</v>
      </c>
      <c r="S104" s="22">
        <f t="shared" si="16"/>
        <v>-993078.23680004012</v>
      </c>
      <c r="T104" s="22">
        <f t="shared" si="16"/>
        <v>-837006.63680004003</v>
      </c>
      <c r="U104" s="22">
        <f t="shared" si="16"/>
        <v>-2024181.6968000401</v>
      </c>
      <c r="V104" s="22">
        <f t="shared" si="16"/>
        <v>-1619056.6068000405</v>
      </c>
      <c r="W104" s="22">
        <f t="shared" si="16"/>
        <v>-1040779.8968000403</v>
      </c>
      <c r="X104" s="22">
        <f t="shared" si="16"/>
        <v>-1758732.13680004</v>
      </c>
      <c r="Y104" s="22">
        <f t="shared" si="16"/>
        <v>-754661.30680003995</v>
      </c>
      <c r="Z104" s="22">
        <f t="shared" si="16"/>
        <v>-1146987.2068000399</v>
      </c>
      <c r="AA104" s="22">
        <f t="shared" si="16"/>
        <v>-907221.41680003982</v>
      </c>
      <c r="AB104" s="22">
        <f t="shared" si="16"/>
        <v>-2062158.3768000402</v>
      </c>
      <c r="AC104" s="22">
        <f t="shared" si="16"/>
        <v>-1605245.4968000401</v>
      </c>
      <c r="AD104" s="22">
        <f t="shared" si="16"/>
        <v>-1231985.8455559355</v>
      </c>
      <c r="AE104" s="22">
        <f t="shared" si="16"/>
        <v>-15981094.860356376</v>
      </c>
      <c r="AF104" s="22">
        <f t="shared" si="16"/>
        <v>5988283707.8511629</v>
      </c>
    </row>
    <row r="109" spans="1:32" ht="24.6" x14ac:dyDescent="0.4">
      <c r="C109" s="18" t="s">
        <v>57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2"/>
    </row>
    <row r="110" spans="1:32" ht="30" customHeight="1" x14ac:dyDescent="0.25">
      <c r="A110" s="3" t="s">
        <v>47</v>
      </c>
      <c r="B110" s="4" t="s">
        <v>48</v>
      </c>
      <c r="C110" s="13" t="s">
        <v>49</v>
      </c>
      <c r="D110" s="13" t="s">
        <v>29</v>
      </c>
      <c r="E110" s="13" t="s">
        <v>1</v>
      </c>
      <c r="F110" s="13" t="s">
        <v>31</v>
      </c>
      <c r="G110" s="13" t="s">
        <v>32</v>
      </c>
      <c r="H110" s="13" t="s">
        <v>33</v>
      </c>
      <c r="I110" s="13" t="s">
        <v>34</v>
      </c>
      <c r="J110" s="13" t="s">
        <v>35</v>
      </c>
      <c r="K110" s="13" t="s">
        <v>36</v>
      </c>
      <c r="L110" s="13" t="s">
        <v>37</v>
      </c>
      <c r="M110" s="13" t="s">
        <v>38</v>
      </c>
      <c r="N110" s="13" t="s">
        <v>39</v>
      </c>
      <c r="O110" s="13" t="s">
        <v>40</v>
      </c>
      <c r="P110" s="13" t="s">
        <v>41</v>
      </c>
      <c r="Q110" s="13" t="s">
        <v>42</v>
      </c>
      <c r="R110" s="14" t="s">
        <v>50</v>
      </c>
      <c r="S110" s="13" t="s">
        <v>31</v>
      </c>
      <c r="T110" s="13" t="s">
        <v>32</v>
      </c>
      <c r="U110" s="13" t="s">
        <v>33</v>
      </c>
      <c r="V110" s="13" t="s">
        <v>34</v>
      </c>
      <c r="W110" s="13" t="s">
        <v>35</v>
      </c>
      <c r="X110" s="13" t="s">
        <v>36</v>
      </c>
      <c r="Y110" s="13" t="s">
        <v>37</v>
      </c>
      <c r="Z110" s="13" t="s">
        <v>38</v>
      </c>
      <c r="AA110" s="13" t="s">
        <v>39</v>
      </c>
      <c r="AB110" s="13" t="s">
        <v>40</v>
      </c>
      <c r="AC110" s="13" t="s">
        <v>41</v>
      </c>
      <c r="AD110" s="13" t="s">
        <v>42</v>
      </c>
      <c r="AE110" s="14" t="s">
        <v>51</v>
      </c>
      <c r="AF110" s="15" t="s">
        <v>2</v>
      </c>
    </row>
    <row r="111" spans="1:32" ht="25.5" customHeight="1" x14ac:dyDescent="0.3">
      <c r="A111" s="5">
        <v>1609</v>
      </c>
      <c r="B111" s="6" t="s">
        <v>3</v>
      </c>
      <c r="C111" s="19">
        <f t="shared" ref="C111:C136" si="17">AF78</f>
        <v>131684056.36020002</v>
      </c>
      <c r="D111" s="19"/>
      <c r="E111" s="19">
        <f t="shared" ref="E111:E136" si="18">SUM(C111:D111)</f>
        <v>131684056.36020002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20">
        <f>SUM(F111:Q111)</f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v>0</v>
      </c>
      <c r="AE111" s="20">
        <f>SUM(S111:AD111)</f>
        <v>0</v>
      </c>
      <c r="AF111" s="21">
        <f t="shared" ref="AF111:AF136" si="19">E111+R111+AE111</f>
        <v>131684056.36020002</v>
      </c>
    </row>
    <row r="112" spans="1:32" ht="26.4" x14ac:dyDescent="0.3">
      <c r="A112" s="5">
        <v>1611</v>
      </c>
      <c r="B112" s="6" t="s">
        <v>4</v>
      </c>
      <c r="C112" s="19">
        <f t="shared" si="17"/>
        <v>315335710.29209554</v>
      </c>
      <c r="D112" s="19"/>
      <c r="E112" s="19">
        <f t="shared" si="18"/>
        <v>315335710.29209554</v>
      </c>
      <c r="F112" s="19">
        <v>4707354.0010000002</v>
      </c>
      <c r="G112" s="19">
        <v>0</v>
      </c>
      <c r="H112" s="19">
        <v>2186723.5695999996</v>
      </c>
      <c r="I112" s="19">
        <v>1883908.7372000001</v>
      </c>
      <c r="J112" s="19">
        <v>0</v>
      </c>
      <c r="K112" s="19">
        <v>44057.477700000003</v>
      </c>
      <c r="L112" s="19">
        <v>5824574.6600000001</v>
      </c>
      <c r="M112" s="19">
        <v>0</v>
      </c>
      <c r="N112" s="19">
        <v>93884.436000000016</v>
      </c>
      <c r="O112" s="19">
        <v>8077720.327800001</v>
      </c>
      <c r="P112" s="19">
        <v>714176.0122</v>
      </c>
      <c r="Q112" s="19">
        <v>3022406.3393659727</v>
      </c>
      <c r="R112" s="20">
        <f t="shared" ref="R112:R136" si="20">SUM(F112:Q112)</f>
        <v>26554805.560865976</v>
      </c>
      <c r="S112" s="19">
        <v>-2573.7600000000002</v>
      </c>
      <c r="T112" s="19">
        <v>-5794.03</v>
      </c>
      <c r="U112" s="19">
        <v>-2121.86</v>
      </c>
      <c r="V112" s="19">
        <v>-16237.2</v>
      </c>
      <c r="W112" s="19">
        <v>-43065.45</v>
      </c>
      <c r="X112" s="19">
        <v>-32816.879999999997</v>
      </c>
      <c r="Y112" s="19">
        <v>-23551.37</v>
      </c>
      <c r="Z112" s="19">
        <v>-67888.55</v>
      </c>
      <c r="AA112" s="19">
        <v>-36856.68</v>
      </c>
      <c r="AB112" s="19">
        <v>-176859.78</v>
      </c>
      <c r="AC112" s="19">
        <v>-440317.95</v>
      </c>
      <c r="AD112" s="19">
        <v>0</v>
      </c>
      <c r="AE112" s="20">
        <f t="shared" ref="AE112:AE136" si="21">SUM(S112:AD112)</f>
        <v>-848083.51</v>
      </c>
      <c r="AF112" s="21">
        <f t="shared" si="19"/>
        <v>341042432.34296155</v>
      </c>
    </row>
    <row r="113" spans="1:32" ht="26.4" x14ac:dyDescent="0.3">
      <c r="A113" s="5">
        <v>1612</v>
      </c>
      <c r="B113" s="6" t="s">
        <v>5</v>
      </c>
      <c r="C113" s="19">
        <f t="shared" si="17"/>
        <v>4543668.5531000001</v>
      </c>
      <c r="D113" s="19"/>
      <c r="E113" s="19">
        <f t="shared" si="18"/>
        <v>4543668.5531000001</v>
      </c>
      <c r="F113" s="19">
        <v>12192.952225000003</v>
      </c>
      <c r="G113" s="19">
        <v>12192.952225000003</v>
      </c>
      <c r="H113" s="19">
        <v>12192.952225000003</v>
      </c>
      <c r="I113" s="19">
        <v>12192.952225000003</v>
      </c>
      <c r="J113" s="19">
        <v>12192.952225000003</v>
      </c>
      <c r="K113" s="19">
        <v>12192.952225000003</v>
      </c>
      <c r="L113" s="19">
        <v>12192.952225000003</v>
      </c>
      <c r="M113" s="19">
        <v>12192.952225000003</v>
      </c>
      <c r="N113" s="19">
        <v>12192.952225000003</v>
      </c>
      <c r="O113" s="19">
        <v>12192.952225000003</v>
      </c>
      <c r="P113" s="19">
        <v>12192.952225000003</v>
      </c>
      <c r="Q113" s="19">
        <v>12192.952225000003</v>
      </c>
      <c r="R113" s="20">
        <f t="shared" si="20"/>
        <v>146315.42670000004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20">
        <f t="shared" si="21"/>
        <v>0</v>
      </c>
      <c r="AF113" s="21">
        <f t="shared" si="19"/>
        <v>4689983.9797999999</v>
      </c>
    </row>
    <row r="114" spans="1:32" ht="14.4" x14ac:dyDescent="0.3">
      <c r="A114" s="5">
        <v>1805</v>
      </c>
      <c r="B114" s="6" t="s">
        <v>6</v>
      </c>
      <c r="C114" s="19">
        <f t="shared" si="17"/>
        <v>84610153.679999977</v>
      </c>
      <c r="D114" s="19"/>
      <c r="E114" s="19">
        <f t="shared" si="18"/>
        <v>84610153.679999977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20">
        <f t="shared" si="20"/>
        <v>0</v>
      </c>
      <c r="S114" s="19">
        <v>0</v>
      </c>
      <c r="T114" s="19">
        <v>0</v>
      </c>
      <c r="U114" s="19"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20">
        <f t="shared" si="21"/>
        <v>0</v>
      </c>
      <c r="AF114" s="21">
        <f t="shared" si="19"/>
        <v>84610153.679999977</v>
      </c>
    </row>
    <row r="115" spans="1:32" ht="14.4" x14ac:dyDescent="0.3">
      <c r="A115" s="5">
        <v>1808</v>
      </c>
      <c r="B115" s="6" t="s">
        <v>7</v>
      </c>
      <c r="C115" s="19">
        <f t="shared" si="17"/>
        <v>59044339.315061331</v>
      </c>
      <c r="D115" s="19"/>
      <c r="E115" s="19">
        <f t="shared" si="18"/>
        <v>59044339.315061331</v>
      </c>
      <c r="F115" s="19">
        <v>56431.845366725713</v>
      </c>
      <c r="G115" s="19">
        <v>56431.845366725713</v>
      </c>
      <c r="H115" s="19">
        <v>56431.845366725713</v>
      </c>
      <c r="I115" s="19">
        <v>56431.845366725713</v>
      </c>
      <c r="J115" s="19">
        <v>56431.845366725713</v>
      </c>
      <c r="K115" s="19">
        <v>56431.845366725713</v>
      </c>
      <c r="L115" s="19">
        <v>56431.84536672564</v>
      </c>
      <c r="M115" s="19">
        <v>56431.845366725713</v>
      </c>
      <c r="N115" s="19">
        <v>56431.845366725713</v>
      </c>
      <c r="O115" s="19">
        <v>154169.98896672571</v>
      </c>
      <c r="P115" s="19">
        <v>56431.845366725713</v>
      </c>
      <c r="Q115" s="19">
        <v>56431.845366725713</v>
      </c>
      <c r="R115" s="20">
        <f t="shared" si="20"/>
        <v>774920.28800070845</v>
      </c>
      <c r="S115" s="19">
        <v>0</v>
      </c>
      <c r="T115" s="19"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20">
        <f t="shared" si="21"/>
        <v>0</v>
      </c>
      <c r="AF115" s="21">
        <f t="shared" si="19"/>
        <v>59819259.603062041</v>
      </c>
    </row>
    <row r="116" spans="1:32" ht="14.4" x14ac:dyDescent="0.3">
      <c r="A116" s="5">
        <v>1815</v>
      </c>
      <c r="B116" s="6" t="s">
        <v>8</v>
      </c>
      <c r="C116" s="19">
        <f t="shared" si="17"/>
        <v>191112152.94133562</v>
      </c>
      <c r="D116" s="19"/>
      <c r="E116" s="19">
        <f t="shared" si="18"/>
        <v>191112152.94133562</v>
      </c>
      <c r="F116" s="19">
        <v>114430.844814941</v>
      </c>
      <c r="G116" s="19">
        <v>114430.844814941</v>
      </c>
      <c r="H116" s="19">
        <v>114430.844814941</v>
      </c>
      <c r="I116" s="19">
        <v>114430.844814941</v>
      </c>
      <c r="J116" s="19">
        <v>114430.844814941</v>
      </c>
      <c r="K116" s="19">
        <v>114430.844814941</v>
      </c>
      <c r="L116" s="19">
        <v>114430.84481494113</v>
      </c>
      <c r="M116" s="19">
        <v>114430.844814941</v>
      </c>
      <c r="N116" s="19">
        <v>114430.844814941</v>
      </c>
      <c r="O116" s="19">
        <v>125996.176014941</v>
      </c>
      <c r="P116" s="19">
        <v>114430.844814941</v>
      </c>
      <c r="Q116" s="19">
        <v>236332.55731494105</v>
      </c>
      <c r="R116" s="20">
        <f t="shared" si="20"/>
        <v>1506637.1814792922</v>
      </c>
      <c r="S116" s="19">
        <v>-1926.92849</v>
      </c>
      <c r="T116" s="19">
        <v>-1926.92849</v>
      </c>
      <c r="U116" s="19">
        <v>-1926.92849</v>
      </c>
      <c r="V116" s="19">
        <v>-1926.92849</v>
      </c>
      <c r="W116" s="19">
        <v>-1926.92849</v>
      </c>
      <c r="X116" s="19">
        <v>-1926.92849</v>
      </c>
      <c r="Y116" s="19">
        <v>-1926.92849</v>
      </c>
      <c r="Z116" s="19">
        <v>-1926.92849</v>
      </c>
      <c r="AA116" s="19">
        <v>-1926.92849</v>
      </c>
      <c r="AB116" s="19">
        <v>-1926.92849</v>
      </c>
      <c r="AC116" s="19">
        <v>-1926.92849</v>
      </c>
      <c r="AD116" s="19">
        <v>-1926.92849</v>
      </c>
      <c r="AE116" s="20">
        <f t="shared" si="21"/>
        <v>-23123.141879999996</v>
      </c>
      <c r="AF116" s="21">
        <f t="shared" si="19"/>
        <v>192595666.98093492</v>
      </c>
    </row>
    <row r="117" spans="1:32" ht="14.4" x14ac:dyDescent="0.3">
      <c r="A117" s="5">
        <v>1820</v>
      </c>
      <c r="B117" s="6" t="s">
        <v>9</v>
      </c>
      <c r="C117" s="19">
        <f t="shared" si="17"/>
        <v>198586440.14300379</v>
      </c>
      <c r="D117" s="19"/>
      <c r="E117" s="19">
        <f t="shared" si="18"/>
        <v>198586440.14300379</v>
      </c>
      <c r="F117" s="19">
        <v>228726.47653499997</v>
      </c>
      <c r="G117" s="19">
        <v>228726.47653499997</v>
      </c>
      <c r="H117" s="19">
        <v>228726.47653499997</v>
      </c>
      <c r="I117" s="19">
        <v>228726.47653499997</v>
      </c>
      <c r="J117" s="19">
        <v>228726.47653499997</v>
      </c>
      <c r="K117" s="19">
        <v>228726.47653499997</v>
      </c>
      <c r="L117" s="19">
        <v>228726.47653500197</v>
      </c>
      <c r="M117" s="19">
        <v>228726.47653499997</v>
      </c>
      <c r="N117" s="19">
        <v>228726.47653499997</v>
      </c>
      <c r="O117" s="19">
        <v>3037177.6373349978</v>
      </c>
      <c r="P117" s="19">
        <v>228726.47653499997</v>
      </c>
      <c r="Q117" s="19">
        <v>3959022.3719349969</v>
      </c>
      <c r="R117" s="20">
        <f t="shared" si="20"/>
        <v>9283464.7746199965</v>
      </c>
      <c r="S117" s="19">
        <v>-13041.4153905</v>
      </c>
      <c r="T117" s="19">
        <v>-13041.4153905</v>
      </c>
      <c r="U117" s="19">
        <v>-13041.4153905</v>
      </c>
      <c r="V117" s="19">
        <v>-13041.4153905</v>
      </c>
      <c r="W117" s="19">
        <v>-13041.4153905</v>
      </c>
      <c r="X117" s="19">
        <v>-13041.4153905</v>
      </c>
      <c r="Y117" s="19">
        <v>-13041.4153905</v>
      </c>
      <c r="Z117" s="19">
        <v>-13041.4153905</v>
      </c>
      <c r="AA117" s="19">
        <v>-13041.4153905</v>
      </c>
      <c r="AB117" s="19">
        <v>-13041.4153905</v>
      </c>
      <c r="AC117" s="19">
        <v>-13041.4153905</v>
      </c>
      <c r="AD117" s="19">
        <v>-13041.4153905</v>
      </c>
      <c r="AE117" s="20">
        <f t="shared" si="21"/>
        <v>-156496.98468600001</v>
      </c>
      <c r="AF117" s="21">
        <f t="shared" si="19"/>
        <v>207713407.9329378</v>
      </c>
    </row>
    <row r="118" spans="1:32" ht="14.4" x14ac:dyDescent="0.3">
      <c r="A118" s="5">
        <v>1830</v>
      </c>
      <c r="B118" s="6" t="s">
        <v>10</v>
      </c>
      <c r="C118" s="19">
        <f t="shared" si="17"/>
        <v>873582325.33516014</v>
      </c>
      <c r="D118" s="19"/>
      <c r="E118" s="19">
        <f t="shared" si="18"/>
        <v>873582325.33516014</v>
      </c>
      <c r="F118" s="19">
        <v>3567413.046819841</v>
      </c>
      <c r="G118" s="19">
        <v>3567413.046819841</v>
      </c>
      <c r="H118" s="19">
        <v>3567413.046819841</v>
      </c>
      <c r="I118" s="19">
        <v>3567413.046819841</v>
      </c>
      <c r="J118" s="19">
        <v>3567413.046819841</v>
      </c>
      <c r="K118" s="19">
        <v>3567413.046819841</v>
      </c>
      <c r="L118" s="19">
        <v>3567413.0468198382</v>
      </c>
      <c r="M118" s="19">
        <v>3567413.046819841</v>
      </c>
      <c r="N118" s="19">
        <v>3567413.046819841</v>
      </c>
      <c r="O118" s="19">
        <v>9068839.455447834</v>
      </c>
      <c r="P118" s="19">
        <v>3567413.046819841</v>
      </c>
      <c r="Q118" s="19">
        <v>14977162.131382776</v>
      </c>
      <c r="R118" s="20">
        <f t="shared" si="20"/>
        <v>59720132.05502902</v>
      </c>
      <c r="S118" s="19">
        <v>-176887.625</v>
      </c>
      <c r="T118" s="19">
        <v>-176887.625</v>
      </c>
      <c r="U118" s="19">
        <v>-176887.625</v>
      </c>
      <c r="V118" s="19">
        <v>-176887.625</v>
      </c>
      <c r="W118" s="19">
        <v>-176887.625</v>
      </c>
      <c r="X118" s="19">
        <v>-176887.625</v>
      </c>
      <c r="Y118" s="19">
        <v>-176887.625</v>
      </c>
      <c r="Z118" s="19">
        <v>-176887.625</v>
      </c>
      <c r="AA118" s="19">
        <v>-176887.625</v>
      </c>
      <c r="AB118" s="19">
        <v>-176887.625</v>
      </c>
      <c r="AC118" s="19">
        <v>-176887.625</v>
      </c>
      <c r="AD118" s="19">
        <v>-176887.625</v>
      </c>
      <c r="AE118" s="20">
        <f t="shared" si="21"/>
        <v>-2122651.5</v>
      </c>
      <c r="AF118" s="21">
        <f t="shared" si="19"/>
        <v>931179805.89018917</v>
      </c>
    </row>
    <row r="119" spans="1:32" ht="14.4" x14ac:dyDescent="0.3">
      <c r="A119" s="5">
        <v>1835</v>
      </c>
      <c r="B119" s="6" t="s">
        <v>11</v>
      </c>
      <c r="C119" s="19">
        <f t="shared" si="17"/>
        <v>723408287.09702241</v>
      </c>
      <c r="D119" s="19"/>
      <c r="E119" s="19">
        <f t="shared" si="18"/>
        <v>723408287.09702241</v>
      </c>
      <c r="F119" s="19">
        <v>3224522.8154756031</v>
      </c>
      <c r="G119" s="19">
        <v>3224522.8154756031</v>
      </c>
      <c r="H119" s="19">
        <v>3224522.8154756031</v>
      </c>
      <c r="I119" s="19">
        <v>3224522.8154756031</v>
      </c>
      <c r="J119" s="19">
        <v>3224522.8154756031</v>
      </c>
      <c r="K119" s="19">
        <v>3224522.8154756031</v>
      </c>
      <c r="L119" s="19">
        <v>3224522.8154756073</v>
      </c>
      <c r="M119" s="19">
        <v>3224522.8154756031</v>
      </c>
      <c r="N119" s="19">
        <v>3224522.8154756031</v>
      </c>
      <c r="O119" s="19">
        <v>6889934.3114116034</v>
      </c>
      <c r="P119" s="19">
        <v>3224522.8154756031</v>
      </c>
      <c r="Q119" s="19">
        <v>13186761.330831556</v>
      </c>
      <c r="R119" s="20">
        <f t="shared" si="20"/>
        <v>52321923.796999194</v>
      </c>
      <c r="S119" s="19">
        <v>-173863.28759999998</v>
      </c>
      <c r="T119" s="19">
        <v>-173863.28759999998</v>
      </c>
      <c r="U119" s="19">
        <v>-173863.28759999998</v>
      </c>
      <c r="V119" s="19">
        <v>-173863.28759999998</v>
      </c>
      <c r="W119" s="19">
        <v>-173863.28759999998</v>
      </c>
      <c r="X119" s="19">
        <v>-173863.28759999998</v>
      </c>
      <c r="Y119" s="19">
        <v>-173863.28759999998</v>
      </c>
      <c r="Z119" s="19">
        <v>-173863.28759999998</v>
      </c>
      <c r="AA119" s="19">
        <v>-173863.28759999998</v>
      </c>
      <c r="AB119" s="19">
        <v>-173863.28759999998</v>
      </c>
      <c r="AC119" s="19">
        <v>-173863.28759999998</v>
      </c>
      <c r="AD119" s="19">
        <v>-173863.28759999998</v>
      </c>
      <c r="AE119" s="20">
        <f t="shared" si="21"/>
        <v>-2086359.4511999993</v>
      </c>
      <c r="AF119" s="21">
        <f t="shared" si="19"/>
        <v>773643851.44282162</v>
      </c>
    </row>
    <row r="120" spans="1:32" ht="14.4" x14ac:dyDescent="0.3">
      <c r="A120" s="5">
        <v>1840</v>
      </c>
      <c r="B120" s="6" t="s">
        <v>12</v>
      </c>
      <c r="C120" s="19">
        <f t="shared" si="17"/>
        <v>742374921.98474455</v>
      </c>
      <c r="D120" s="19"/>
      <c r="E120" s="19">
        <f t="shared" si="18"/>
        <v>742374921.98474455</v>
      </c>
      <c r="F120" s="19">
        <v>3455389.0516859749</v>
      </c>
      <c r="G120" s="19">
        <v>3455389.0516859749</v>
      </c>
      <c r="H120" s="19">
        <v>3455389.0516859749</v>
      </c>
      <c r="I120" s="19">
        <v>3455389.0516859749</v>
      </c>
      <c r="J120" s="19">
        <v>3455389.0516859749</v>
      </c>
      <c r="K120" s="19">
        <v>4195179.4201859739</v>
      </c>
      <c r="L120" s="19">
        <v>3455389.0516859833</v>
      </c>
      <c r="M120" s="19">
        <v>3455389.0516859749</v>
      </c>
      <c r="N120" s="19">
        <v>3455389.0516859749</v>
      </c>
      <c r="O120" s="19">
        <v>20472010.407950979</v>
      </c>
      <c r="P120" s="19">
        <v>3455389.0516859749</v>
      </c>
      <c r="Q120" s="19">
        <v>23994362.73064797</v>
      </c>
      <c r="R120" s="20">
        <f t="shared" si="20"/>
        <v>79760054.023958698</v>
      </c>
      <c r="S120" s="19">
        <v>-35515.250229999998</v>
      </c>
      <c r="T120" s="19">
        <v>-35515.250229999998</v>
      </c>
      <c r="U120" s="19">
        <v>-35515.250229999998</v>
      </c>
      <c r="V120" s="19">
        <v>-35515.250229999998</v>
      </c>
      <c r="W120" s="19">
        <v>-35515.250229999998</v>
      </c>
      <c r="X120" s="19">
        <v>-35515.250229999998</v>
      </c>
      <c r="Y120" s="19">
        <v>-35515.250229999998</v>
      </c>
      <c r="Z120" s="19">
        <v>-35515.250229999998</v>
      </c>
      <c r="AA120" s="19">
        <v>-35515.250229999998</v>
      </c>
      <c r="AB120" s="19">
        <v>-35515.250229999998</v>
      </c>
      <c r="AC120" s="19">
        <v>-35515.250229999998</v>
      </c>
      <c r="AD120" s="19">
        <v>-35515.250229999998</v>
      </c>
      <c r="AE120" s="20">
        <f t="shared" si="21"/>
        <v>-426183.00276</v>
      </c>
      <c r="AF120" s="21">
        <f t="shared" si="19"/>
        <v>821708793.00594318</v>
      </c>
    </row>
    <row r="121" spans="1:32" ht="14.4" x14ac:dyDescent="0.3">
      <c r="A121" s="5">
        <v>1845</v>
      </c>
      <c r="B121" s="6" t="s">
        <v>13</v>
      </c>
      <c r="C121" s="19">
        <f t="shared" si="17"/>
        <v>2047226444.7146981</v>
      </c>
      <c r="D121" s="19"/>
      <c r="E121" s="19">
        <f t="shared" si="18"/>
        <v>2047226444.7146981</v>
      </c>
      <c r="F121" s="19">
        <v>7331806.2617427399</v>
      </c>
      <c r="G121" s="19">
        <v>7331806.2617427399</v>
      </c>
      <c r="H121" s="19">
        <v>7331806.2617427399</v>
      </c>
      <c r="I121" s="19">
        <v>7331806.2617427399</v>
      </c>
      <c r="J121" s="19">
        <v>7331806.2617427399</v>
      </c>
      <c r="K121" s="19">
        <v>9284852.834582746</v>
      </c>
      <c r="L121" s="19">
        <v>7331806.2617426589</v>
      </c>
      <c r="M121" s="19">
        <v>7331806.2617427399</v>
      </c>
      <c r="N121" s="19">
        <v>7331806.2617427399</v>
      </c>
      <c r="O121" s="19">
        <v>59074964.534290709</v>
      </c>
      <c r="P121" s="19">
        <v>7331806.2617427399</v>
      </c>
      <c r="Q121" s="19">
        <v>36488250.891012825</v>
      </c>
      <c r="R121" s="20">
        <f t="shared" si="20"/>
        <v>170834324.61557084</v>
      </c>
      <c r="S121" s="19">
        <v>-157362.25002410001</v>
      </c>
      <c r="T121" s="19">
        <v>-157362.25002410001</v>
      </c>
      <c r="U121" s="19">
        <v>-157362.25002410001</v>
      </c>
      <c r="V121" s="19">
        <v>-157362.25002410001</v>
      </c>
      <c r="W121" s="19">
        <v>-157362.25002410001</v>
      </c>
      <c r="X121" s="19">
        <v>-157362.25002410001</v>
      </c>
      <c r="Y121" s="19">
        <v>-157362.25002410001</v>
      </c>
      <c r="Z121" s="19">
        <v>-157362.25002410001</v>
      </c>
      <c r="AA121" s="19">
        <v>-157362.25002410001</v>
      </c>
      <c r="AB121" s="19">
        <v>-157362.25002410001</v>
      </c>
      <c r="AC121" s="19">
        <v>-157362.25002410001</v>
      </c>
      <c r="AD121" s="19">
        <v>-157362.25002410001</v>
      </c>
      <c r="AE121" s="20">
        <f t="shared" si="21"/>
        <v>-1888347.0002892006</v>
      </c>
      <c r="AF121" s="21">
        <f t="shared" si="19"/>
        <v>2216172422.3299799</v>
      </c>
    </row>
    <row r="122" spans="1:32" ht="14.4" x14ac:dyDescent="0.3">
      <c r="A122" s="5">
        <v>1850</v>
      </c>
      <c r="B122" s="6" t="s">
        <v>14</v>
      </c>
      <c r="C122" s="19">
        <f t="shared" si="17"/>
        <v>1000580427.3092895</v>
      </c>
      <c r="D122" s="19"/>
      <c r="E122" s="19">
        <f t="shared" si="18"/>
        <v>1000580427.3092895</v>
      </c>
      <c r="F122" s="19">
        <v>4421851.3499881048</v>
      </c>
      <c r="G122" s="19">
        <v>4421851.3499881048</v>
      </c>
      <c r="H122" s="19">
        <v>4421851.3499881048</v>
      </c>
      <c r="I122" s="19">
        <v>4421851.3499881048</v>
      </c>
      <c r="J122" s="19">
        <v>4421851.3499881048</v>
      </c>
      <c r="K122" s="19">
        <v>4688175.8826481076</v>
      </c>
      <c r="L122" s="19">
        <v>10201510.420939192</v>
      </c>
      <c r="M122" s="19">
        <v>4421851.3499881048</v>
      </c>
      <c r="N122" s="19">
        <v>4421851.3499881048</v>
      </c>
      <c r="O122" s="19">
        <v>19173279.984431099</v>
      </c>
      <c r="P122" s="19">
        <v>4421851.3499881048</v>
      </c>
      <c r="Q122" s="19">
        <v>12601089.99867128</v>
      </c>
      <c r="R122" s="20">
        <f t="shared" si="20"/>
        <v>82038867.086594507</v>
      </c>
      <c r="S122" s="19">
        <v>-216895.01250000001</v>
      </c>
      <c r="T122" s="19">
        <v>-216895.01250000001</v>
      </c>
      <c r="U122" s="19">
        <v>-216895.01250000001</v>
      </c>
      <c r="V122" s="19">
        <v>-216895.01250000001</v>
      </c>
      <c r="W122" s="19">
        <v>-216895.01250000001</v>
      </c>
      <c r="X122" s="19">
        <v>-216895.01250000001</v>
      </c>
      <c r="Y122" s="19">
        <v>-216895.01250000001</v>
      </c>
      <c r="Z122" s="19">
        <v>-216895.01250000001</v>
      </c>
      <c r="AA122" s="19">
        <v>-216895.01250000001</v>
      </c>
      <c r="AB122" s="19">
        <v>-216895.01250000001</v>
      </c>
      <c r="AC122" s="19">
        <v>-216895.01250000001</v>
      </c>
      <c r="AD122" s="19">
        <v>-216895.01250000001</v>
      </c>
      <c r="AE122" s="20">
        <f t="shared" si="21"/>
        <v>-2602740.1500000004</v>
      </c>
      <c r="AF122" s="21">
        <f t="shared" si="19"/>
        <v>1080016554.2458839</v>
      </c>
    </row>
    <row r="123" spans="1:32" ht="14.4" x14ac:dyDescent="0.3">
      <c r="A123" s="5">
        <v>1855</v>
      </c>
      <c r="B123" s="6" t="s">
        <v>15</v>
      </c>
      <c r="C123" s="19">
        <f t="shared" si="17"/>
        <v>150775963.10290971</v>
      </c>
      <c r="D123" s="19"/>
      <c r="E123" s="19">
        <f t="shared" si="18"/>
        <v>150775963.10290971</v>
      </c>
      <c r="F123" s="19">
        <v>660282.75488877262</v>
      </c>
      <c r="G123" s="19">
        <v>660282.75488877262</v>
      </c>
      <c r="H123" s="19">
        <v>660282.75488877262</v>
      </c>
      <c r="I123" s="19">
        <v>660282.75488877262</v>
      </c>
      <c r="J123" s="19">
        <v>660282.75488877262</v>
      </c>
      <c r="K123" s="19">
        <v>660282.75488877262</v>
      </c>
      <c r="L123" s="19">
        <v>660282.7548887718</v>
      </c>
      <c r="M123" s="19">
        <v>660282.75488877262</v>
      </c>
      <c r="N123" s="19">
        <v>660282.75488877262</v>
      </c>
      <c r="O123" s="19">
        <v>1794962.2777087719</v>
      </c>
      <c r="P123" s="19">
        <v>660282.75488877262</v>
      </c>
      <c r="Q123" s="19">
        <v>3677089.8088545944</v>
      </c>
      <c r="R123" s="20">
        <f t="shared" si="20"/>
        <v>12074879.635451091</v>
      </c>
      <c r="S123" s="19">
        <v>-37157.325019999997</v>
      </c>
      <c r="T123" s="19">
        <v>-37157.325019999997</v>
      </c>
      <c r="U123" s="19">
        <v>-37157.325019999997</v>
      </c>
      <c r="V123" s="19">
        <v>-37157.325019999997</v>
      </c>
      <c r="W123" s="19">
        <v>-37157.325019999997</v>
      </c>
      <c r="X123" s="19">
        <v>-37157.325019999997</v>
      </c>
      <c r="Y123" s="19">
        <v>-37157.325019999997</v>
      </c>
      <c r="Z123" s="19">
        <v>-37157.325019999997</v>
      </c>
      <c r="AA123" s="19">
        <v>-37157.325019999997</v>
      </c>
      <c r="AB123" s="19">
        <v>-37157.325019999997</v>
      </c>
      <c r="AC123" s="19">
        <v>-37157.325019999997</v>
      </c>
      <c r="AD123" s="19">
        <v>-37157.325019999997</v>
      </c>
      <c r="AE123" s="20">
        <f t="shared" si="21"/>
        <v>-445887.90023999993</v>
      </c>
      <c r="AF123" s="21">
        <f t="shared" si="19"/>
        <v>162404954.83812079</v>
      </c>
    </row>
    <row r="124" spans="1:32" ht="14.4" x14ac:dyDescent="0.3">
      <c r="A124" s="5">
        <v>1860</v>
      </c>
      <c r="B124" s="6" t="s">
        <v>16</v>
      </c>
      <c r="C124" s="19">
        <f t="shared" si="17"/>
        <v>384439617.0734089</v>
      </c>
      <c r="D124" s="19"/>
      <c r="E124" s="19">
        <f t="shared" si="18"/>
        <v>384439617.0734089</v>
      </c>
      <c r="F124" s="19">
        <v>628683.3790733841</v>
      </c>
      <c r="G124" s="19">
        <v>628683.3790733841</v>
      </c>
      <c r="H124" s="19">
        <v>628683.3790733841</v>
      </c>
      <c r="I124" s="19">
        <v>628683.3790733841</v>
      </c>
      <c r="J124" s="19">
        <v>628683.3790733841</v>
      </c>
      <c r="K124" s="19">
        <v>628683.3790733841</v>
      </c>
      <c r="L124" s="19">
        <v>628683.37907338515</v>
      </c>
      <c r="M124" s="19">
        <v>628683.3790733841</v>
      </c>
      <c r="N124" s="19">
        <v>628683.3790733841</v>
      </c>
      <c r="O124" s="19">
        <v>51343292.260773376</v>
      </c>
      <c r="P124" s="19">
        <v>628683.3790733841</v>
      </c>
      <c r="Q124" s="19">
        <v>628683.3790733841</v>
      </c>
      <c r="R124" s="20">
        <f t="shared" si="20"/>
        <v>58258809.430580601</v>
      </c>
      <c r="S124" s="19">
        <v>0</v>
      </c>
      <c r="T124" s="19">
        <v>0</v>
      </c>
      <c r="U124" s="19">
        <v>0</v>
      </c>
      <c r="V124" s="19">
        <v>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20">
        <f t="shared" si="21"/>
        <v>0</v>
      </c>
      <c r="AF124" s="21">
        <f t="shared" si="19"/>
        <v>442698426.50398952</v>
      </c>
    </row>
    <row r="125" spans="1:32" ht="14.4" x14ac:dyDescent="0.3">
      <c r="A125" s="5">
        <v>1908</v>
      </c>
      <c r="B125" s="6" t="s">
        <v>17</v>
      </c>
      <c r="C125" s="19">
        <f t="shared" si="17"/>
        <v>207425686.01240128</v>
      </c>
      <c r="D125" s="19"/>
      <c r="E125" s="19">
        <f t="shared" si="18"/>
        <v>207425686.01240128</v>
      </c>
      <c r="F125" s="19">
        <v>1200420.8325999998</v>
      </c>
      <c r="G125" s="19">
        <v>278552.09600000002</v>
      </c>
      <c r="H125" s="19">
        <v>278552.09600000002</v>
      </c>
      <c r="I125" s="19">
        <v>278552.09600000002</v>
      </c>
      <c r="J125" s="19">
        <v>278552.09600000002</v>
      </c>
      <c r="K125" s="19">
        <v>278552.09600000002</v>
      </c>
      <c r="L125" s="19">
        <v>278552.09600000025</v>
      </c>
      <c r="M125" s="19">
        <v>278552.09600000002</v>
      </c>
      <c r="N125" s="19">
        <v>278552.09600000002</v>
      </c>
      <c r="O125" s="19">
        <v>1435230.5457000001</v>
      </c>
      <c r="P125" s="19">
        <v>278552.09600000002</v>
      </c>
      <c r="Q125" s="19">
        <v>278552.09600000002</v>
      </c>
      <c r="R125" s="20">
        <f t="shared" si="20"/>
        <v>5421172.338299999</v>
      </c>
      <c r="S125" s="19">
        <v>0</v>
      </c>
      <c r="T125" s="19">
        <v>0</v>
      </c>
      <c r="U125" s="19">
        <v>0</v>
      </c>
      <c r="V125" s="19">
        <v>0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0</v>
      </c>
      <c r="AE125" s="20">
        <f t="shared" si="21"/>
        <v>0</v>
      </c>
      <c r="AF125" s="21">
        <f t="shared" si="19"/>
        <v>212846858.35070127</v>
      </c>
    </row>
    <row r="126" spans="1:32" ht="14.4" x14ac:dyDescent="0.3">
      <c r="A126" s="5">
        <v>1915</v>
      </c>
      <c r="B126" s="6" t="s">
        <v>18</v>
      </c>
      <c r="C126" s="19">
        <f t="shared" si="17"/>
        <v>5340222.01</v>
      </c>
      <c r="D126" s="19"/>
      <c r="E126" s="19">
        <f t="shared" si="18"/>
        <v>5340222.01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20">
        <f t="shared" si="20"/>
        <v>0</v>
      </c>
      <c r="S126" s="19">
        <v>0</v>
      </c>
      <c r="T126" s="19">
        <v>0</v>
      </c>
      <c r="U126" s="19">
        <v>0</v>
      </c>
      <c r="V126" s="19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20">
        <f t="shared" si="21"/>
        <v>0</v>
      </c>
      <c r="AF126" s="21">
        <f t="shared" si="19"/>
        <v>5340222.01</v>
      </c>
    </row>
    <row r="127" spans="1:32" ht="14.4" x14ac:dyDescent="0.3">
      <c r="A127" s="5">
        <v>1920</v>
      </c>
      <c r="B127" s="6" t="s">
        <v>19</v>
      </c>
      <c r="C127" s="19">
        <f t="shared" si="17"/>
        <v>26257517.090135224</v>
      </c>
      <c r="D127" s="19"/>
      <c r="E127" s="19">
        <f t="shared" si="18"/>
        <v>26257517.090135224</v>
      </c>
      <c r="F127" s="19">
        <v>2363236.3991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3760655.9021999994</v>
      </c>
      <c r="M127" s="19">
        <v>0</v>
      </c>
      <c r="N127" s="19">
        <v>0</v>
      </c>
      <c r="O127" s="19">
        <v>0</v>
      </c>
      <c r="P127" s="19">
        <v>0</v>
      </c>
      <c r="Q127" s="19">
        <v>573093.81463402696</v>
      </c>
      <c r="R127" s="20">
        <f t="shared" si="20"/>
        <v>6696986.1159340264</v>
      </c>
      <c r="S127" s="19">
        <v>-162276.85</v>
      </c>
      <c r="T127" s="19">
        <v>-45900.45</v>
      </c>
      <c r="U127" s="19">
        <v>-301089.74</v>
      </c>
      <c r="V127" s="19">
        <v>-170306.53</v>
      </c>
      <c r="W127" s="19">
        <v>-781011.39</v>
      </c>
      <c r="X127" s="19">
        <v>-870575.3</v>
      </c>
      <c r="Y127" s="19">
        <v>-380106.33999999997</v>
      </c>
      <c r="Z127" s="19">
        <v>-128706.60999999999</v>
      </c>
      <c r="AA127" s="19">
        <v>-54499.58</v>
      </c>
      <c r="AB127" s="19">
        <v>-241771.52000000002</v>
      </c>
      <c r="AC127" s="19">
        <v>-131006.28</v>
      </c>
      <c r="AD127" s="19">
        <v>6261.18</v>
      </c>
      <c r="AE127" s="20">
        <f t="shared" si="21"/>
        <v>-3260989.4099999992</v>
      </c>
      <c r="AF127" s="21">
        <f t="shared" si="19"/>
        <v>29693513.79606925</v>
      </c>
    </row>
    <row r="128" spans="1:32" ht="14.4" x14ac:dyDescent="0.3">
      <c r="A128" s="5">
        <v>1930</v>
      </c>
      <c r="B128" s="6" t="s">
        <v>20</v>
      </c>
      <c r="C128" s="19">
        <f t="shared" si="17"/>
        <v>110466697.43056162</v>
      </c>
      <c r="D128" s="19"/>
      <c r="E128" s="19">
        <f t="shared" si="18"/>
        <v>110466697.43056162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7042936.2850520154</v>
      </c>
      <c r="M128" s="19">
        <v>0</v>
      </c>
      <c r="N128" s="19">
        <v>0</v>
      </c>
      <c r="O128" s="19">
        <v>16868662.676147982</v>
      </c>
      <c r="P128" s="19">
        <v>0</v>
      </c>
      <c r="Q128" s="19">
        <v>0</v>
      </c>
      <c r="R128" s="20">
        <f t="shared" si="20"/>
        <v>23911598.961199999</v>
      </c>
      <c r="S128" s="19">
        <v>-14517.155559400002</v>
      </c>
      <c r="T128" s="19">
        <v>-14517.155559400002</v>
      </c>
      <c r="U128" s="19">
        <v>-14517.155559400002</v>
      </c>
      <c r="V128" s="19">
        <v>-14517.155559400002</v>
      </c>
      <c r="W128" s="19">
        <v>-14517.155559400002</v>
      </c>
      <c r="X128" s="19">
        <v>-14517.155559400002</v>
      </c>
      <c r="Y128" s="19">
        <v>-14517.155559400002</v>
      </c>
      <c r="Z128" s="19">
        <v>-14517.155559400002</v>
      </c>
      <c r="AA128" s="19">
        <v>-14517.155559400002</v>
      </c>
      <c r="AB128" s="19">
        <v>-14517.155559400002</v>
      </c>
      <c r="AC128" s="19">
        <v>-14517.155559400002</v>
      </c>
      <c r="AD128" s="19">
        <v>-14517.155559400002</v>
      </c>
      <c r="AE128" s="20">
        <f t="shared" si="21"/>
        <v>-174205.86671280008</v>
      </c>
      <c r="AF128" s="21">
        <f t="shared" si="19"/>
        <v>134204090.52504881</v>
      </c>
    </row>
    <row r="129" spans="1:32" ht="14.4" x14ac:dyDescent="0.3">
      <c r="A129" s="5">
        <v>1935</v>
      </c>
      <c r="B129" s="6" t="s">
        <v>21</v>
      </c>
      <c r="C129" s="19">
        <f t="shared" si="17"/>
        <v>678158.78999999992</v>
      </c>
      <c r="D129" s="19"/>
      <c r="E129" s="19">
        <f t="shared" si="18"/>
        <v>678158.78999999992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20">
        <f t="shared" si="20"/>
        <v>0</v>
      </c>
      <c r="S129" s="19">
        <v>0</v>
      </c>
      <c r="T129" s="19">
        <v>0</v>
      </c>
      <c r="U129" s="19">
        <v>0</v>
      </c>
      <c r="V129" s="19">
        <v>0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20">
        <f t="shared" si="21"/>
        <v>0</v>
      </c>
      <c r="AF129" s="21">
        <f t="shared" si="19"/>
        <v>678158.78999999992</v>
      </c>
    </row>
    <row r="130" spans="1:32" ht="14.4" x14ac:dyDescent="0.3">
      <c r="A130" s="5">
        <v>1940</v>
      </c>
      <c r="B130" s="6" t="s">
        <v>22</v>
      </c>
      <c r="C130" s="19">
        <f t="shared" si="17"/>
        <v>6041851.5476999991</v>
      </c>
      <c r="D130" s="19"/>
      <c r="E130" s="19">
        <f t="shared" si="18"/>
        <v>6041851.5476999991</v>
      </c>
      <c r="F130" s="19">
        <v>152604.54539166662</v>
      </c>
      <c r="G130" s="19">
        <v>152604.54539166662</v>
      </c>
      <c r="H130" s="19">
        <v>152604.54539166662</v>
      </c>
      <c r="I130" s="19">
        <v>152604.54539166662</v>
      </c>
      <c r="J130" s="19">
        <v>152604.54539166662</v>
      </c>
      <c r="K130" s="19">
        <v>152604.54539166662</v>
      </c>
      <c r="L130" s="19">
        <v>152604.54539166667</v>
      </c>
      <c r="M130" s="19">
        <v>152604.54539166662</v>
      </c>
      <c r="N130" s="19">
        <v>152604.54539166662</v>
      </c>
      <c r="O130" s="19">
        <v>271284.41739166668</v>
      </c>
      <c r="P130" s="19">
        <v>152604.54539166662</v>
      </c>
      <c r="Q130" s="19">
        <v>152604.54539166662</v>
      </c>
      <c r="R130" s="20">
        <f t="shared" si="20"/>
        <v>1949934.4166999997</v>
      </c>
      <c r="S130" s="19">
        <v>-16887.849999999999</v>
      </c>
      <c r="T130" s="19">
        <v>-19017.27</v>
      </c>
      <c r="U130" s="19">
        <v>-43660.42</v>
      </c>
      <c r="V130" s="19">
        <v>-16706.8</v>
      </c>
      <c r="W130" s="19">
        <v>-25502.83</v>
      </c>
      <c r="X130" s="19">
        <v>-37282.79</v>
      </c>
      <c r="Y130" s="19">
        <v>-29525.800000000003</v>
      </c>
      <c r="Z130" s="19">
        <v>-59378.079999999994</v>
      </c>
      <c r="AA130" s="19">
        <v>-89176.709999999992</v>
      </c>
      <c r="AB130" s="19">
        <v>-72752.53</v>
      </c>
      <c r="AC130" s="19">
        <v>-334269.61</v>
      </c>
      <c r="AD130" s="19">
        <v>-33106.51</v>
      </c>
      <c r="AE130" s="20">
        <f t="shared" si="21"/>
        <v>-777267.19999999995</v>
      </c>
      <c r="AF130" s="21">
        <f t="shared" si="19"/>
        <v>7214518.7643999988</v>
      </c>
    </row>
    <row r="131" spans="1:32" ht="14.4" x14ac:dyDescent="0.3">
      <c r="A131" s="5">
        <v>1945</v>
      </c>
      <c r="B131" s="6" t="s">
        <v>23</v>
      </c>
      <c r="C131" s="19">
        <f t="shared" si="17"/>
        <v>4254721.3961000005</v>
      </c>
      <c r="D131" s="19"/>
      <c r="E131" s="19">
        <f t="shared" si="18"/>
        <v>4254721.3961000005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20">
        <f t="shared" si="20"/>
        <v>0</v>
      </c>
      <c r="S131" s="19">
        <v>-2166.52</v>
      </c>
      <c r="T131" s="19">
        <v>0</v>
      </c>
      <c r="U131" s="19">
        <v>-3865.52</v>
      </c>
      <c r="V131" s="19">
        <v>-27400</v>
      </c>
      <c r="W131" s="19">
        <v>0</v>
      </c>
      <c r="X131" s="19">
        <v>0</v>
      </c>
      <c r="Y131" s="19">
        <v>0</v>
      </c>
      <c r="Z131" s="19">
        <v>-6717</v>
      </c>
      <c r="AA131" s="19">
        <v>0</v>
      </c>
      <c r="AB131" s="19">
        <v>0</v>
      </c>
      <c r="AC131" s="19">
        <v>-68544</v>
      </c>
      <c r="AD131" s="19">
        <v>-13090</v>
      </c>
      <c r="AE131" s="20">
        <f t="shared" si="21"/>
        <v>-121783.04000000001</v>
      </c>
      <c r="AF131" s="21">
        <f t="shared" si="19"/>
        <v>4132938.3561000004</v>
      </c>
    </row>
    <row r="132" spans="1:32" ht="14.4" x14ac:dyDescent="0.3">
      <c r="A132" s="5">
        <v>1955</v>
      </c>
      <c r="B132" s="6" t="s">
        <v>24</v>
      </c>
      <c r="C132" s="19">
        <f t="shared" si="17"/>
        <v>7781904.104700001</v>
      </c>
      <c r="D132" s="19"/>
      <c r="E132" s="19">
        <f t="shared" si="18"/>
        <v>7781904.104700001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485140.96740000002</v>
      </c>
      <c r="P132" s="19">
        <v>0</v>
      </c>
      <c r="Q132" s="19">
        <v>0</v>
      </c>
      <c r="R132" s="20">
        <f t="shared" si="20"/>
        <v>485140.96740000002</v>
      </c>
      <c r="S132" s="19">
        <v>0</v>
      </c>
      <c r="T132" s="19">
        <v>-3668.2000000000003</v>
      </c>
      <c r="U132" s="19">
        <v>-2203.3200000000002</v>
      </c>
      <c r="V132" s="19">
        <v>-15923.72</v>
      </c>
      <c r="W132" s="19">
        <v>-2543.7400000000002</v>
      </c>
      <c r="X132" s="19">
        <v>-52681.15</v>
      </c>
      <c r="Y132" s="19">
        <v>-568.53</v>
      </c>
      <c r="Z132" s="19">
        <v>0</v>
      </c>
      <c r="AA132" s="19">
        <v>0</v>
      </c>
      <c r="AB132" s="19">
        <v>-10383.15</v>
      </c>
      <c r="AC132" s="19">
        <v>-92538.61</v>
      </c>
      <c r="AD132" s="19">
        <v>-880.17</v>
      </c>
      <c r="AE132" s="20">
        <f t="shared" si="21"/>
        <v>-181390.59</v>
      </c>
      <c r="AF132" s="21">
        <f t="shared" si="19"/>
        <v>8085654.4821000015</v>
      </c>
    </row>
    <row r="133" spans="1:32" ht="14.4" x14ac:dyDescent="0.3">
      <c r="A133" s="5">
        <v>1960</v>
      </c>
      <c r="B133" s="6" t="s">
        <v>25</v>
      </c>
      <c r="C133" s="19">
        <f t="shared" si="17"/>
        <v>9305165.6393684</v>
      </c>
      <c r="D133" s="19"/>
      <c r="E133" s="19">
        <f t="shared" si="18"/>
        <v>9305165.6393684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224892.58960000001</v>
      </c>
      <c r="P133" s="19">
        <v>0</v>
      </c>
      <c r="Q133" s="19">
        <v>0</v>
      </c>
      <c r="R133" s="20">
        <f t="shared" si="20"/>
        <v>224892.58960000001</v>
      </c>
      <c r="S133" s="19">
        <v>-3522.8713731000003</v>
      </c>
      <c r="T133" s="19">
        <v>-3522.8713731000003</v>
      </c>
      <c r="U133" s="19">
        <v>-3522.8713731000003</v>
      </c>
      <c r="V133" s="19">
        <v>-3522.8713731000003</v>
      </c>
      <c r="W133" s="19">
        <v>-3522.8713731000003</v>
      </c>
      <c r="X133" s="19">
        <v>-3522.8713731000003</v>
      </c>
      <c r="Y133" s="19">
        <v>-3522.8713731000003</v>
      </c>
      <c r="Z133" s="19">
        <v>-3522.8713731000003</v>
      </c>
      <c r="AA133" s="19">
        <v>-3522.8713731000003</v>
      </c>
      <c r="AB133" s="19">
        <v>-3522.8713731000003</v>
      </c>
      <c r="AC133" s="19">
        <v>-3522.8713731000003</v>
      </c>
      <c r="AD133" s="19">
        <v>-3522.8713731000003</v>
      </c>
      <c r="AE133" s="20">
        <f t="shared" si="21"/>
        <v>-42274.456477200001</v>
      </c>
      <c r="AF133" s="21">
        <f t="shared" si="19"/>
        <v>9487783.7724911999</v>
      </c>
    </row>
    <row r="134" spans="1:32" ht="14.4" x14ac:dyDescent="0.3">
      <c r="A134" s="5">
        <v>1980</v>
      </c>
      <c r="B134" s="6" t="s">
        <v>26</v>
      </c>
      <c r="C134" s="19">
        <f t="shared" si="17"/>
        <v>49520616.145779341</v>
      </c>
      <c r="D134" s="19"/>
      <c r="E134" s="19">
        <f t="shared" si="18"/>
        <v>49520616.145779341</v>
      </c>
      <c r="F134" s="19">
        <v>189083.02173745839</v>
      </c>
      <c r="G134" s="19">
        <v>189083.02173745839</v>
      </c>
      <c r="H134" s="19">
        <v>189083.02173745839</v>
      </c>
      <c r="I134" s="19">
        <v>189083.02173745839</v>
      </c>
      <c r="J134" s="19">
        <v>189083.02173745839</v>
      </c>
      <c r="K134" s="19">
        <v>189083.02173745839</v>
      </c>
      <c r="L134" s="19">
        <v>189083.0217374592</v>
      </c>
      <c r="M134" s="19">
        <v>189083.02173745839</v>
      </c>
      <c r="N134" s="19">
        <v>189083.02173745839</v>
      </c>
      <c r="O134" s="19">
        <v>1053071.9085974584</v>
      </c>
      <c r="P134" s="19">
        <v>189083.02173745839</v>
      </c>
      <c r="Q134" s="19">
        <v>1240509.5315374578</v>
      </c>
      <c r="R134" s="20">
        <f t="shared" si="20"/>
        <v>4184411.6575095006</v>
      </c>
      <c r="S134" s="19">
        <v>-11739.562569039999</v>
      </c>
      <c r="T134" s="19">
        <v>-11739.562569039999</v>
      </c>
      <c r="U134" s="19">
        <v>-11739.562569039999</v>
      </c>
      <c r="V134" s="19">
        <v>-56836.042569040001</v>
      </c>
      <c r="W134" s="19">
        <v>-11739.562569039999</v>
      </c>
      <c r="X134" s="19">
        <v>-11739.562569039999</v>
      </c>
      <c r="Y134" s="19">
        <v>-11739.562569039999</v>
      </c>
      <c r="Z134" s="19">
        <v>-11739.562569039999</v>
      </c>
      <c r="AA134" s="19">
        <v>-11739.562569039999</v>
      </c>
      <c r="AB134" s="19">
        <v>-11739.562569039999</v>
      </c>
      <c r="AC134" s="19">
        <v>-11739.562569039999</v>
      </c>
      <c r="AD134" s="19">
        <v>-11067.112569039999</v>
      </c>
      <c r="AE134" s="20">
        <f t="shared" si="21"/>
        <v>-185298.78082848</v>
      </c>
      <c r="AF134" s="21">
        <f t="shared" si="19"/>
        <v>53519729.022460356</v>
      </c>
    </row>
    <row r="135" spans="1:32" ht="14.4" x14ac:dyDescent="0.3">
      <c r="A135" s="5">
        <v>2440</v>
      </c>
      <c r="B135" s="6" t="s">
        <v>28</v>
      </c>
      <c r="C135" s="19">
        <f t="shared" si="17"/>
        <v>-1357863282.7776153</v>
      </c>
      <c r="D135" s="19"/>
      <c r="E135" s="19">
        <f t="shared" si="18"/>
        <v>-1357863282.7776153</v>
      </c>
      <c r="F135" s="19">
        <v>-7812173.1613495881</v>
      </c>
      <c r="G135" s="19">
        <v>-7812173.1613495881</v>
      </c>
      <c r="H135" s="19">
        <v>-7812173.1613495881</v>
      </c>
      <c r="I135" s="19">
        <v>-7812173.1613495881</v>
      </c>
      <c r="J135" s="19">
        <v>-7812173.1613495881</v>
      </c>
      <c r="K135" s="19">
        <v>-7812173.1719495868</v>
      </c>
      <c r="L135" s="19">
        <v>-7812173.1613496216</v>
      </c>
      <c r="M135" s="19">
        <v>-7812173.1613495881</v>
      </c>
      <c r="N135" s="19">
        <v>-7812173.1613495881</v>
      </c>
      <c r="O135" s="19">
        <v>-11165646.942149574</v>
      </c>
      <c r="P135" s="19">
        <v>-7812173.1613495881</v>
      </c>
      <c r="Q135" s="19">
        <v>-25223399.982349623</v>
      </c>
      <c r="R135" s="20">
        <f t="shared" si="20"/>
        <v>-114510778.54859513</v>
      </c>
      <c r="S135" s="19">
        <v>143519.98695609998</v>
      </c>
      <c r="T135" s="19">
        <v>143519.98695609998</v>
      </c>
      <c r="U135" s="19">
        <v>143519.98695609998</v>
      </c>
      <c r="V135" s="19">
        <v>143519.98695609998</v>
      </c>
      <c r="W135" s="19">
        <v>143519.98695609998</v>
      </c>
      <c r="X135" s="19">
        <v>143519.98695609998</v>
      </c>
      <c r="Y135" s="19">
        <v>143519.98695609998</v>
      </c>
      <c r="Z135" s="19">
        <v>143519.98695609998</v>
      </c>
      <c r="AA135" s="19">
        <v>143519.98695609998</v>
      </c>
      <c r="AB135" s="19">
        <v>143519.98695609998</v>
      </c>
      <c r="AC135" s="19">
        <v>143519.98695609998</v>
      </c>
      <c r="AD135" s="19">
        <v>143519.98695609998</v>
      </c>
      <c r="AE135" s="20">
        <f t="shared" si="21"/>
        <v>1722239.8434731998</v>
      </c>
      <c r="AF135" s="21">
        <f t="shared" si="19"/>
        <v>-1470651821.4827373</v>
      </c>
    </row>
    <row r="136" spans="1:32" ht="14.4" x14ac:dyDescent="0.3">
      <c r="A136" s="7">
        <v>2005</v>
      </c>
      <c r="B136" s="8" t="s">
        <v>53</v>
      </c>
      <c r="C136" s="19">
        <f t="shared" si="17"/>
        <v>11769942.560000001</v>
      </c>
      <c r="D136" s="19"/>
      <c r="E136" s="19">
        <f t="shared" si="18"/>
        <v>11769942.560000001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20">
        <f t="shared" si="20"/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0</v>
      </c>
      <c r="Z136" s="19">
        <v>0</v>
      </c>
      <c r="AA136" s="19">
        <v>0</v>
      </c>
      <c r="AB136" s="19">
        <v>0</v>
      </c>
      <c r="AC136" s="19">
        <v>0</v>
      </c>
      <c r="AD136" s="19">
        <v>0</v>
      </c>
      <c r="AE136" s="20">
        <f t="shared" si="21"/>
        <v>0</v>
      </c>
      <c r="AF136" s="21">
        <f t="shared" si="19"/>
        <v>11769942.560000001</v>
      </c>
    </row>
    <row r="137" spans="1:32" x14ac:dyDescent="0.25">
      <c r="A137" s="7"/>
      <c r="B137" s="9" t="s">
        <v>27</v>
      </c>
      <c r="C137" s="22">
        <f t="shared" ref="C137:AF137" si="22">SUM(C111:C136)</f>
        <v>5988283707.8511629</v>
      </c>
      <c r="D137" s="22">
        <f t="shared" si="22"/>
        <v>0</v>
      </c>
      <c r="E137" s="22">
        <f t="shared" si="22"/>
        <v>5988283707.8511629</v>
      </c>
      <c r="F137" s="22">
        <f t="shared" si="22"/>
        <v>24502256.417095631</v>
      </c>
      <c r="G137" s="22">
        <f t="shared" si="22"/>
        <v>16509797.280395631</v>
      </c>
      <c r="H137" s="22">
        <f t="shared" si="22"/>
        <v>18696520.849995632</v>
      </c>
      <c r="I137" s="22">
        <f t="shared" si="22"/>
        <v>18393706.01759563</v>
      </c>
      <c r="J137" s="22">
        <f t="shared" si="22"/>
        <v>16509797.280395631</v>
      </c>
      <c r="K137" s="22">
        <f t="shared" si="22"/>
        <v>19513016.221495636</v>
      </c>
      <c r="L137" s="22">
        <f t="shared" si="22"/>
        <v>38917623.198598623</v>
      </c>
      <c r="M137" s="22">
        <f t="shared" si="22"/>
        <v>16509797.280395631</v>
      </c>
      <c r="N137" s="22">
        <f t="shared" si="22"/>
        <v>16603681.716395628</v>
      </c>
      <c r="O137" s="22">
        <f t="shared" si="22"/>
        <v>188397176.4770436</v>
      </c>
      <c r="P137" s="22">
        <f t="shared" si="22"/>
        <v>17223973.292595629</v>
      </c>
      <c r="Q137" s="22">
        <f t="shared" si="22"/>
        <v>89861146.34189555</v>
      </c>
      <c r="R137" s="22">
        <f t="shared" si="22"/>
        <v>481638492.37389821</v>
      </c>
      <c r="S137" s="22">
        <f t="shared" si="22"/>
        <v>-882813.67680003995</v>
      </c>
      <c r="T137" s="22">
        <f t="shared" si="22"/>
        <v>-773288.64680003992</v>
      </c>
      <c r="U137" s="22">
        <f t="shared" si="22"/>
        <v>-1051849.5568000402</v>
      </c>
      <c r="V137" s="22">
        <f t="shared" si="22"/>
        <v>-990579.42680004006</v>
      </c>
      <c r="W137" s="22">
        <f t="shared" si="22"/>
        <v>-1551032.1068000402</v>
      </c>
      <c r="X137" s="22">
        <f t="shared" si="22"/>
        <v>-1692264.8168000402</v>
      </c>
      <c r="Y137" s="22">
        <f t="shared" si="22"/>
        <v>-1132660.7368000401</v>
      </c>
      <c r="Z137" s="22">
        <f t="shared" si="22"/>
        <v>-961598.93680004007</v>
      </c>
      <c r="AA137" s="22">
        <f t="shared" si="22"/>
        <v>-879441.66680003982</v>
      </c>
      <c r="AB137" s="22">
        <f t="shared" si="22"/>
        <v>-1200675.6768000398</v>
      </c>
      <c r="AC137" s="22">
        <f t="shared" si="22"/>
        <v>-1765585.1468000405</v>
      </c>
      <c r="AD137" s="22">
        <f t="shared" si="22"/>
        <v>-739051.74680004001</v>
      </c>
      <c r="AE137" s="22">
        <f t="shared" si="22"/>
        <v>-13620842.141600478</v>
      </c>
      <c r="AF137" s="22">
        <f t="shared" si="22"/>
        <v>6456301358.083457</v>
      </c>
    </row>
    <row r="142" spans="1:32" ht="24.6" x14ac:dyDescent="0.4">
      <c r="C142" s="18" t="s">
        <v>58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2"/>
    </row>
    <row r="143" spans="1:32" ht="30" customHeight="1" x14ac:dyDescent="0.25">
      <c r="A143" s="3" t="s">
        <v>47</v>
      </c>
      <c r="B143" s="4" t="s">
        <v>48</v>
      </c>
      <c r="C143" s="13" t="s">
        <v>49</v>
      </c>
      <c r="D143" s="13" t="s">
        <v>29</v>
      </c>
      <c r="E143" s="13" t="s">
        <v>1</v>
      </c>
      <c r="F143" s="13" t="s">
        <v>31</v>
      </c>
      <c r="G143" s="13" t="s">
        <v>32</v>
      </c>
      <c r="H143" s="13" t="s">
        <v>33</v>
      </c>
      <c r="I143" s="13" t="s">
        <v>34</v>
      </c>
      <c r="J143" s="13" t="s">
        <v>35</v>
      </c>
      <c r="K143" s="13" t="s">
        <v>36</v>
      </c>
      <c r="L143" s="13" t="s">
        <v>37</v>
      </c>
      <c r="M143" s="13" t="s">
        <v>38</v>
      </c>
      <c r="N143" s="13" t="s">
        <v>39</v>
      </c>
      <c r="O143" s="13" t="s">
        <v>40</v>
      </c>
      <c r="P143" s="13" t="s">
        <v>41</v>
      </c>
      <c r="Q143" s="13" t="s">
        <v>42</v>
      </c>
      <c r="R143" s="14" t="s">
        <v>50</v>
      </c>
      <c r="S143" s="13" t="s">
        <v>31</v>
      </c>
      <c r="T143" s="13" t="s">
        <v>32</v>
      </c>
      <c r="U143" s="13" t="s">
        <v>33</v>
      </c>
      <c r="V143" s="13" t="s">
        <v>34</v>
      </c>
      <c r="W143" s="13" t="s">
        <v>35</v>
      </c>
      <c r="X143" s="13" t="s">
        <v>36</v>
      </c>
      <c r="Y143" s="13" t="s">
        <v>37</v>
      </c>
      <c r="Z143" s="13" t="s">
        <v>38</v>
      </c>
      <c r="AA143" s="13" t="s">
        <v>39</v>
      </c>
      <c r="AB143" s="13" t="s">
        <v>40</v>
      </c>
      <c r="AC143" s="13" t="s">
        <v>41</v>
      </c>
      <c r="AD143" s="13" t="s">
        <v>42</v>
      </c>
      <c r="AE143" s="14" t="s">
        <v>51</v>
      </c>
      <c r="AF143" s="15" t="s">
        <v>2</v>
      </c>
    </row>
    <row r="144" spans="1:32" ht="25.5" customHeight="1" x14ac:dyDescent="0.3">
      <c r="A144" s="5">
        <v>1609</v>
      </c>
      <c r="B144" s="6" t="s">
        <v>3</v>
      </c>
      <c r="C144" s="19">
        <f t="shared" ref="C144:C169" si="23">AF111</f>
        <v>131684056.36020002</v>
      </c>
      <c r="D144" s="19"/>
      <c r="E144" s="19">
        <f t="shared" ref="E144:E169" si="24">SUM(C144:D144)</f>
        <v>131684056.36020002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20">
        <f>SUM(F144:Q144)</f>
        <v>0</v>
      </c>
      <c r="S144" s="19">
        <v>0</v>
      </c>
      <c r="T144" s="19">
        <v>0</v>
      </c>
      <c r="U144" s="19"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20">
        <f>SUM(S144:AD144)</f>
        <v>0</v>
      </c>
      <c r="AF144" s="21">
        <f t="shared" ref="AF144:AF169" si="25">E144+R144+AE144</f>
        <v>131684056.36020002</v>
      </c>
    </row>
    <row r="145" spans="1:32" ht="26.4" x14ac:dyDescent="0.3">
      <c r="A145" s="5">
        <v>1611</v>
      </c>
      <c r="B145" s="6" t="s">
        <v>4</v>
      </c>
      <c r="C145" s="19">
        <f t="shared" si="23"/>
        <v>341042432.34296155</v>
      </c>
      <c r="D145" s="19"/>
      <c r="E145" s="19">
        <f t="shared" si="24"/>
        <v>341042432.34296155</v>
      </c>
      <c r="F145" s="19">
        <v>5421673.1294</v>
      </c>
      <c r="G145" s="19">
        <v>0</v>
      </c>
      <c r="H145" s="19">
        <v>12150258.562899996</v>
      </c>
      <c r="I145" s="19">
        <v>2700867.8782000002</v>
      </c>
      <c r="J145" s="19">
        <v>0</v>
      </c>
      <c r="K145" s="19">
        <v>43492.647199999999</v>
      </c>
      <c r="L145" s="19">
        <v>4231700.7419000007</v>
      </c>
      <c r="M145" s="19">
        <v>0</v>
      </c>
      <c r="N145" s="19">
        <v>0</v>
      </c>
      <c r="O145" s="19">
        <v>7809277.6808000011</v>
      </c>
      <c r="P145" s="19">
        <v>451342.60879999999</v>
      </c>
      <c r="Q145" s="19">
        <v>19449670.224700008</v>
      </c>
      <c r="R145" s="20">
        <f t="shared" ref="R145:R169" si="26">SUM(F145:Q145)</f>
        <v>52258283.473900005</v>
      </c>
      <c r="S145" s="19">
        <v>0</v>
      </c>
      <c r="T145" s="19">
        <v>0</v>
      </c>
      <c r="U145" s="19">
        <v>0</v>
      </c>
      <c r="V145" s="19">
        <v>0</v>
      </c>
      <c r="W145" s="19">
        <v>0</v>
      </c>
      <c r="X145" s="19">
        <v>-112751.12549999999</v>
      </c>
      <c r="Y145" s="19">
        <v>0</v>
      </c>
      <c r="Z145" s="19">
        <v>0</v>
      </c>
      <c r="AA145" s="19">
        <v>0</v>
      </c>
      <c r="AB145" s="19">
        <v>0</v>
      </c>
      <c r="AC145" s="19">
        <v>-985235.55959999992</v>
      </c>
      <c r="AD145" s="19">
        <v>0</v>
      </c>
      <c r="AE145" s="20">
        <f t="shared" ref="AE145:AE169" si="27">SUM(S145:AD145)</f>
        <v>-1097986.6850999999</v>
      </c>
      <c r="AF145" s="21">
        <f t="shared" si="25"/>
        <v>392202729.13176155</v>
      </c>
    </row>
    <row r="146" spans="1:32" ht="26.4" x14ac:dyDescent="0.3">
      <c r="A146" s="5">
        <v>1612</v>
      </c>
      <c r="B146" s="6" t="s">
        <v>5</v>
      </c>
      <c r="C146" s="19">
        <f t="shared" si="23"/>
        <v>4689983.9797999999</v>
      </c>
      <c r="D146" s="19"/>
      <c r="E146" s="19">
        <f t="shared" si="24"/>
        <v>4689983.9797999999</v>
      </c>
      <c r="F146" s="19">
        <v>12210.851700000001</v>
      </c>
      <c r="G146" s="19">
        <v>12210.851700000001</v>
      </c>
      <c r="H146" s="19">
        <v>12210.851700000001</v>
      </c>
      <c r="I146" s="19">
        <v>12210.851700000001</v>
      </c>
      <c r="J146" s="19">
        <v>12210.851700000001</v>
      </c>
      <c r="K146" s="19">
        <v>12210.851700000001</v>
      </c>
      <c r="L146" s="19">
        <v>12210.851700000001</v>
      </c>
      <c r="M146" s="19">
        <v>12210.851700000001</v>
      </c>
      <c r="N146" s="19">
        <v>12210.851700000001</v>
      </c>
      <c r="O146" s="19">
        <v>12210.851700000001</v>
      </c>
      <c r="P146" s="19">
        <v>12210.851700000001</v>
      </c>
      <c r="Q146" s="19">
        <v>12210.851700000001</v>
      </c>
      <c r="R146" s="20">
        <f t="shared" si="26"/>
        <v>146530.22040000002</v>
      </c>
      <c r="S146" s="19">
        <v>0</v>
      </c>
      <c r="T146" s="19">
        <v>0</v>
      </c>
      <c r="U146" s="19">
        <v>0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20">
        <f t="shared" si="27"/>
        <v>0</v>
      </c>
      <c r="AF146" s="21">
        <f t="shared" si="25"/>
        <v>4836514.2001999998</v>
      </c>
    </row>
    <row r="147" spans="1:32" ht="14.4" x14ac:dyDescent="0.3">
      <c r="A147" s="5">
        <v>1805</v>
      </c>
      <c r="B147" s="6" t="s">
        <v>6</v>
      </c>
      <c r="C147" s="19">
        <f t="shared" si="23"/>
        <v>84610153.679999977</v>
      </c>
      <c r="D147" s="19"/>
      <c r="E147" s="19">
        <f t="shared" si="24"/>
        <v>84610153.679999977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20">
        <f t="shared" si="26"/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19">
        <v>0</v>
      </c>
      <c r="AA147" s="19">
        <v>0</v>
      </c>
      <c r="AB147" s="19">
        <v>0</v>
      </c>
      <c r="AC147" s="19">
        <v>0</v>
      </c>
      <c r="AD147" s="19">
        <v>0</v>
      </c>
      <c r="AE147" s="20">
        <f t="shared" si="27"/>
        <v>0</v>
      </c>
      <c r="AF147" s="21">
        <f t="shared" si="25"/>
        <v>84610153.679999977</v>
      </c>
    </row>
    <row r="148" spans="1:32" ht="14.4" x14ac:dyDescent="0.3">
      <c r="A148" s="5">
        <v>1808</v>
      </c>
      <c r="B148" s="6" t="s">
        <v>7</v>
      </c>
      <c r="C148" s="19">
        <f t="shared" si="23"/>
        <v>59819259.603062041</v>
      </c>
      <c r="D148" s="19"/>
      <c r="E148" s="19">
        <f t="shared" si="24"/>
        <v>59819259.603062041</v>
      </c>
      <c r="F148" s="19">
        <v>94138.124533589027</v>
      </c>
      <c r="G148" s="19">
        <v>94138.124533589027</v>
      </c>
      <c r="H148" s="19">
        <v>94138.124533589027</v>
      </c>
      <c r="I148" s="19">
        <v>94138.124533589027</v>
      </c>
      <c r="J148" s="19">
        <v>94138.124533589027</v>
      </c>
      <c r="K148" s="19">
        <v>94138.124533589027</v>
      </c>
      <c r="L148" s="19">
        <v>94138.124533588882</v>
      </c>
      <c r="M148" s="19">
        <v>94138.124533589027</v>
      </c>
      <c r="N148" s="19">
        <v>94138.124533589027</v>
      </c>
      <c r="O148" s="19">
        <v>258062.59103358901</v>
      </c>
      <c r="P148" s="19">
        <v>94138.124533589027</v>
      </c>
      <c r="Q148" s="19">
        <v>94138.124533589027</v>
      </c>
      <c r="R148" s="20">
        <f t="shared" si="26"/>
        <v>1293581.9609030681</v>
      </c>
      <c r="S148" s="19">
        <v>0</v>
      </c>
      <c r="T148" s="19">
        <v>0</v>
      </c>
      <c r="U148" s="19">
        <v>0</v>
      </c>
      <c r="V148" s="19">
        <v>0</v>
      </c>
      <c r="W148" s="19">
        <v>0</v>
      </c>
      <c r="X148" s="19">
        <v>0</v>
      </c>
      <c r="Y148" s="19">
        <v>0</v>
      </c>
      <c r="Z148" s="19">
        <v>0</v>
      </c>
      <c r="AA148" s="19">
        <v>0</v>
      </c>
      <c r="AB148" s="19">
        <v>0</v>
      </c>
      <c r="AC148" s="19">
        <v>0</v>
      </c>
      <c r="AD148" s="19">
        <v>0</v>
      </c>
      <c r="AE148" s="20">
        <f t="shared" si="27"/>
        <v>0</v>
      </c>
      <c r="AF148" s="21">
        <f t="shared" si="25"/>
        <v>61112841.563965112</v>
      </c>
    </row>
    <row r="149" spans="1:32" ht="14.4" x14ac:dyDescent="0.3">
      <c r="A149" s="5">
        <v>1815</v>
      </c>
      <c r="B149" s="6" t="s">
        <v>8</v>
      </c>
      <c r="C149" s="19">
        <f t="shared" si="23"/>
        <v>192595666.98093492</v>
      </c>
      <c r="D149" s="19"/>
      <c r="E149" s="19">
        <f t="shared" si="24"/>
        <v>192595666.98093492</v>
      </c>
      <c r="F149" s="19">
        <v>616246.78669641109</v>
      </c>
      <c r="G149" s="19">
        <v>114843.40819641102</v>
      </c>
      <c r="H149" s="19">
        <v>114843.40819641102</v>
      </c>
      <c r="I149" s="19">
        <v>114843.40819641102</v>
      </c>
      <c r="J149" s="19">
        <v>114843.40819641102</v>
      </c>
      <c r="K149" s="19">
        <v>114843.40819641102</v>
      </c>
      <c r="L149" s="19">
        <v>114843.40819641085</v>
      </c>
      <c r="M149" s="19">
        <v>114843.40819641102</v>
      </c>
      <c r="N149" s="19">
        <v>114843.40819641102</v>
      </c>
      <c r="O149" s="19">
        <v>298133.06799641124</v>
      </c>
      <c r="P149" s="19">
        <v>114843.40819641102</v>
      </c>
      <c r="Q149" s="19">
        <v>1820204.3447964117</v>
      </c>
      <c r="R149" s="20">
        <f t="shared" si="26"/>
        <v>3768174.8732569334</v>
      </c>
      <c r="S149" s="19">
        <v>-1926.92849</v>
      </c>
      <c r="T149" s="19">
        <v>-1926.92849</v>
      </c>
      <c r="U149" s="19">
        <v>-1926.92849</v>
      </c>
      <c r="V149" s="19">
        <v>-1926.92849</v>
      </c>
      <c r="W149" s="19">
        <v>-1926.92849</v>
      </c>
      <c r="X149" s="19">
        <v>-1926.92849</v>
      </c>
      <c r="Y149" s="19">
        <v>-1926.92849</v>
      </c>
      <c r="Z149" s="19">
        <v>-1926.92849</v>
      </c>
      <c r="AA149" s="19">
        <v>-1926.92849</v>
      </c>
      <c r="AB149" s="19">
        <v>-1926.92849</v>
      </c>
      <c r="AC149" s="19">
        <v>-1926.92849</v>
      </c>
      <c r="AD149" s="19">
        <v>-1926.92849</v>
      </c>
      <c r="AE149" s="20">
        <f t="shared" si="27"/>
        <v>-23123.141879999996</v>
      </c>
      <c r="AF149" s="21">
        <f t="shared" si="25"/>
        <v>196340718.71231183</v>
      </c>
    </row>
    <row r="150" spans="1:32" ht="14.4" x14ac:dyDescent="0.3">
      <c r="A150" s="5">
        <v>1820</v>
      </c>
      <c r="B150" s="6" t="s">
        <v>9</v>
      </c>
      <c r="C150" s="19">
        <f t="shared" si="23"/>
        <v>207713407.9329378</v>
      </c>
      <c r="D150" s="19"/>
      <c r="E150" s="19">
        <f t="shared" si="24"/>
        <v>207713407.9329378</v>
      </c>
      <c r="F150" s="19">
        <v>220382.3369533334</v>
      </c>
      <c r="G150" s="19">
        <v>220382.3369533334</v>
      </c>
      <c r="H150" s="19">
        <v>220382.3369533334</v>
      </c>
      <c r="I150" s="19">
        <v>220382.3369533334</v>
      </c>
      <c r="J150" s="19">
        <v>220382.3369533334</v>
      </c>
      <c r="K150" s="19">
        <v>220382.3369533334</v>
      </c>
      <c r="L150" s="19">
        <v>220382.33695333375</v>
      </c>
      <c r="M150" s="19">
        <v>220382.3369533334</v>
      </c>
      <c r="N150" s="19">
        <v>220382.3369533334</v>
      </c>
      <c r="O150" s="19">
        <v>5411329.0548533332</v>
      </c>
      <c r="P150" s="19">
        <v>220382.3369533334</v>
      </c>
      <c r="Q150" s="19">
        <v>6047283.5866533322</v>
      </c>
      <c r="R150" s="20">
        <f t="shared" si="26"/>
        <v>13662436.01104</v>
      </c>
      <c r="S150" s="19">
        <v>-13041.4153905</v>
      </c>
      <c r="T150" s="19">
        <v>-13041.4153905</v>
      </c>
      <c r="U150" s="19">
        <v>-13041.4153905</v>
      </c>
      <c r="V150" s="19">
        <v>-13041.4153905</v>
      </c>
      <c r="W150" s="19">
        <v>-13041.4153905</v>
      </c>
      <c r="X150" s="19">
        <v>-13041.4153905</v>
      </c>
      <c r="Y150" s="19">
        <v>-13041.4153905</v>
      </c>
      <c r="Z150" s="19">
        <v>-13041.4153905</v>
      </c>
      <c r="AA150" s="19">
        <v>-13041.4153905</v>
      </c>
      <c r="AB150" s="19">
        <v>-13041.4153905</v>
      </c>
      <c r="AC150" s="19">
        <v>-13041.4153905</v>
      </c>
      <c r="AD150" s="19">
        <v>-13041.4153905</v>
      </c>
      <c r="AE150" s="20">
        <f t="shared" si="27"/>
        <v>-156496.98468600001</v>
      </c>
      <c r="AF150" s="21">
        <f t="shared" si="25"/>
        <v>221219346.95929182</v>
      </c>
    </row>
    <row r="151" spans="1:32" ht="14.4" x14ac:dyDescent="0.3">
      <c r="A151" s="5">
        <v>1830</v>
      </c>
      <c r="B151" s="6" t="s">
        <v>10</v>
      </c>
      <c r="C151" s="19">
        <f t="shared" si="23"/>
        <v>931179805.89018917</v>
      </c>
      <c r="D151" s="19"/>
      <c r="E151" s="19">
        <f t="shared" si="24"/>
        <v>931179805.89018917</v>
      </c>
      <c r="F151" s="19">
        <v>3756532.0914754272</v>
      </c>
      <c r="G151" s="19">
        <v>3756532.0914754272</v>
      </c>
      <c r="H151" s="19">
        <v>3756532.0914754272</v>
      </c>
      <c r="I151" s="19">
        <v>3756532.0914754272</v>
      </c>
      <c r="J151" s="19">
        <v>3756532.0914754272</v>
      </c>
      <c r="K151" s="19">
        <v>6075120.5217754235</v>
      </c>
      <c r="L151" s="19">
        <v>4861133.1739504496</v>
      </c>
      <c r="M151" s="19">
        <v>3756532.0914754272</v>
      </c>
      <c r="N151" s="19">
        <v>3756532.0914754272</v>
      </c>
      <c r="O151" s="19">
        <v>13950292.105068887</v>
      </c>
      <c r="P151" s="19">
        <v>3756532.0914754272</v>
      </c>
      <c r="Q151" s="19">
        <v>19451410.737570431</v>
      </c>
      <c r="R151" s="20">
        <f t="shared" si="26"/>
        <v>74390213.270168602</v>
      </c>
      <c r="S151" s="19">
        <v>-176887.625</v>
      </c>
      <c r="T151" s="19">
        <v>-176887.625</v>
      </c>
      <c r="U151" s="19">
        <v>-176887.625</v>
      </c>
      <c r="V151" s="19">
        <v>-176887.625</v>
      </c>
      <c r="W151" s="19">
        <v>-176887.625</v>
      </c>
      <c r="X151" s="19">
        <v>-176887.625</v>
      </c>
      <c r="Y151" s="19">
        <v>-176887.625</v>
      </c>
      <c r="Z151" s="19">
        <v>-176887.625</v>
      </c>
      <c r="AA151" s="19">
        <v>-176887.625</v>
      </c>
      <c r="AB151" s="19">
        <v>-176887.625</v>
      </c>
      <c r="AC151" s="19">
        <v>-176887.625</v>
      </c>
      <c r="AD151" s="19">
        <v>-176887.625</v>
      </c>
      <c r="AE151" s="20">
        <f t="shared" si="27"/>
        <v>-2122651.5</v>
      </c>
      <c r="AF151" s="21">
        <f t="shared" si="25"/>
        <v>1003447367.6603577</v>
      </c>
    </row>
    <row r="152" spans="1:32" ht="14.4" x14ac:dyDescent="0.3">
      <c r="A152" s="5">
        <v>1835</v>
      </c>
      <c r="B152" s="6" t="s">
        <v>11</v>
      </c>
      <c r="C152" s="19">
        <f t="shared" si="23"/>
        <v>773643851.44282162</v>
      </c>
      <c r="D152" s="19"/>
      <c r="E152" s="19">
        <f t="shared" si="24"/>
        <v>773643851.44282162</v>
      </c>
      <c r="F152" s="19">
        <v>3398875.9624809339</v>
      </c>
      <c r="G152" s="19">
        <v>3398875.9624809339</v>
      </c>
      <c r="H152" s="19">
        <v>3398875.9624809339</v>
      </c>
      <c r="I152" s="19">
        <v>3398875.9624809339</v>
      </c>
      <c r="J152" s="19">
        <v>3398875.9624809339</v>
      </c>
      <c r="K152" s="19">
        <v>7108617.450960936</v>
      </c>
      <c r="L152" s="19">
        <v>3880883.7075609383</v>
      </c>
      <c r="M152" s="19">
        <v>3398875.9624809339</v>
      </c>
      <c r="N152" s="19">
        <v>3398875.9624809339</v>
      </c>
      <c r="O152" s="19">
        <v>7142984.6960813999</v>
      </c>
      <c r="P152" s="19">
        <v>3398875.9624809339</v>
      </c>
      <c r="Q152" s="19">
        <v>22291398.498478923</v>
      </c>
      <c r="R152" s="20">
        <f t="shared" si="26"/>
        <v>67614892.05292967</v>
      </c>
      <c r="S152" s="19">
        <v>-173863.28759999998</v>
      </c>
      <c r="T152" s="19">
        <v>-173863.28759999998</v>
      </c>
      <c r="U152" s="19">
        <v>-173863.28759999998</v>
      </c>
      <c r="V152" s="19">
        <v>-173863.28759999998</v>
      </c>
      <c r="W152" s="19">
        <v>-173863.28759999998</v>
      </c>
      <c r="X152" s="19">
        <v>-173863.28759999998</v>
      </c>
      <c r="Y152" s="19">
        <v>-173863.28759999998</v>
      </c>
      <c r="Z152" s="19">
        <v>-173863.28759999998</v>
      </c>
      <c r="AA152" s="19">
        <v>-173863.28759999998</v>
      </c>
      <c r="AB152" s="19">
        <v>-173863.28759999998</v>
      </c>
      <c r="AC152" s="19">
        <v>-173863.28759999998</v>
      </c>
      <c r="AD152" s="19">
        <v>-173863.28759999998</v>
      </c>
      <c r="AE152" s="20">
        <f t="shared" si="27"/>
        <v>-2086359.4511999993</v>
      </c>
      <c r="AF152" s="21">
        <f t="shared" si="25"/>
        <v>839172384.04455125</v>
      </c>
    </row>
    <row r="153" spans="1:32" ht="14.4" x14ac:dyDescent="0.3">
      <c r="A153" s="5">
        <v>1840</v>
      </c>
      <c r="B153" s="6" t="s">
        <v>12</v>
      </c>
      <c r="C153" s="19">
        <f t="shared" si="23"/>
        <v>821708793.00594318</v>
      </c>
      <c r="D153" s="19"/>
      <c r="E153" s="19">
        <f t="shared" si="24"/>
        <v>821708793.00594318</v>
      </c>
      <c r="F153" s="19">
        <v>3880254.0611830759</v>
      </c>
      <c r="G153" s="19">
        <v>3880254.0611830759</v>
      </c>
      <c r="H153" s="19">
        <v>3880254.0611830759</v>
      </c>
      <c r="I153" s="19">
        <v>3880254.0611830759</v>
      </c>
      <c r="J153" s="19">
        <v>3880254.0611830759</v>
      </c>
      <c r="K153" s="19">
        <v>10063156.541983077</v>
      </c>
      <c r="L153" s="19">
        <v>3880254.0611830973</v>
      </c>
      <c r="M153" s="19">
        <v>7013065.9702580776</v>
      </c>
      <c r="N153" s="19">
        <v>3880254.0611830759</v>
      </c>
      <c r="O153" s="19">
        <v>23709230.284394428</v>
      </c>
      <c r="P153" s="19">
        <v>3880254.0611830759</v>
      </c>
      <c r="Q153" s="19">
        <v>26749893.138538092</v>
      </c>
      <c r="R153" s="20">
        <f t="shared" si="26"/>
        <v>98577378.424638301</v>
      </c>
      <c r="S153" s="19">
        <v>-35515.250229999998</v>
      </c>
      <c r="T153" s="19">
        <v>-35515.250229999998</v>
      </c>
      <c r="U153" s="19">
        <v>-35515.250229999998</v>
      </c>
      <c r="V153" s="19">
        <v>-35515.250229999998</v>
      </c>
      <c r="W153" s="19">
        <v>-35515.250229999998</v>
      </c>
      <c r="X153" s="19">
        <v>-35515.250229999998</v>
      </c>
      <c r="Y153" s="19">
        <v>-35515.250229999998</v>
      </c>
      <c r="Z153" s="19">
        <v>-35515.250229999998</v>
      </c>
      <c r="AA153" s="19">
        <v>-35515.250229999998</v>
      </c>
      <c r="AB153" s="19">
        <v>-35515.250229999998</v>
      </c>
      <c r="AC153" s="19">
        <v>-35515.250229999998</v>
      </c>
      <c r="AD153" s="19">
        <v>-35515.250229999998</v>
      </c>
      <c r="AE153" s="20">
        <f t="shared" si="27"/>
        <v>-426183.00276</v>
      </c>
      <c r="AF153" s="21">
        <f t="shared" si="25"/>
        <v>919859988.4278214</v>
      </c>
    </row>
    <row r="154" spans="1:32" ht="14.4" x14ac:dyDescent="0.3">
      <c r="A154" s="5">
        <v>1845</v>
      </c>
      <c r="B154" s="6" t="s">
        <v>13</v>
      </c>
      <c r="C154" s="19">
        <f t="shared" si="23"/>
        <v>2216172422.3299799</v>
      </c>
      <c r="D154" s="19"/>
      <c r="E154" s="19">
        <f t="shared" si="24"/>
        <v>2216172422.3299799</v>
      </c>
      <c r="F154" s="19">
        <v>7807772.2339718398</v>
      </c>
      <c r="G154" s="19">
        <v>7807772.2339718398</v>
      </c>
      <c r="H154" s="19">
        <v>7807772.2339718398</v>
      </c>
      <c r="I154" s="19">
        <v>7807772.2339718398</v>
      </c>
      <c r="J154" s="19">
        <v>7807772.2339718398</v>
      </c>
      <c r="K154" s="19">
        <v>8735207.6060918476</v>
      </c>
      <c r="L154" s="19">
        <v>7928274.1702418346</v>
      </c>
      <c r="M154" s="19">
        <v>16078395.673929848</v>
      </c>
      <c r="N154" s="19">
        <v>7807772.2339718398</v>
      </c>
      <c r="O154" s="19">
        <v>65859273.960647851</v>
      </c>
      <c r="P154" s="19">
        <v>7807772.2339718398</v>
      </c>
      <c r="Q154" s="19">
        <v>30131639.295919839</v>
      </c>
      <c r="R154" s="20">
        <f t="shared" si="26"/>
        <v>183387196.34463409</v>
      </c>
      <c r="S154" s="19">
        <v>-157362.25002410001</v>
      </c>
      <c r="T154" s="19">
        <v>-157362.25002410001</v>
      </c>
      <c r="U154" s="19">
        <v>-157362.25002410001</v>
      </c>
      <c r="V154" s="19">
        <v>-157362.25002410001</v>
      </c>
      <c r="W154" s="19">
        <v>-157362.25002410001</v>
      </c>
      <c r="X154" s="19">
        <v>-157362.25002410001</v>
      </c>
      <c r="Y154" s="19">
        <v>-157362.25002410001</v>
      </c>
      <c r="Z154" s="19">
        <v>-157362.25002410001</v>
      </c>
      <c r="AA154" s="19">
        <v>-157362.25002410001</v>
      </c>
      <c r="AB154" s="19">
        <v>-157362.25002410001</v>
      </c>
      <c r="AC154" s="19">
        <v>-157362.25002410001</v>
      </c>
      <c r="AD154" s="19">
        <v>-157362.25002410001</v>
      </c>
      <c r="AE154" s="20">
        <f t="shared" si="27"/>
        <v>-1888347.0002892006</v>
      </c>
      <c r="AF154" s="21">
        <f t="shared" si="25"/>
        <v>2397671271.674325</v>
      </c>
    </row>
    <row r="155" spans="1:32" ht="14.4" x14ac:dyDescent="0.3">
      <c r="A155" s="5">
        <v>1850</v>
      </c>
      <c r="B155" s="6" t="s">
        <v>14</v>
      </c>
      <c r="C155" s="19">
        <f t="shared" si="23"/>
        <v>1080016554.2458839</v>
      </c>
      <c r="D155" s="19"/>
      <c r="E155" s="19">
        <f t="shared" si="24"/>
        <v>1080016554.2458839</v>
      </c>
      <c r="F155" s="19">
        <v>4769926.3605404589</v>
      </c>
      <c r="G155" s="19">
        <v>4769926.3605404589</v>
      </c>
      <c r="H155" s="19">
        <v>4769926.3605404589</v>
      </c>
      <c r="I155" s="19">
        <v>4769926.3605404589</v>
      </c>
      <c r="J155" s="19">
        <v>4769926.3605404589</v>
      </c>
      <c r="K155" s="19">
        <v>6315651.980740454</v>
      </c>
      <c r="L155" s="19">
        <v>8139564.5136342831</v>
      </c>
      <c r="M155" s="19">
        <v>5897738.6478074547</v>
      </c>
      <c r="N155" s="19">
        <v>4769926.3605404589</v>
      </c>
      <c r="O155" s="19">
        <v>27488308.159224167</v>
      </c>
      <c r="P155" s="19">
        <v>4769926.3605404589</v>
      </c>
      <c r="Q155" s="19">
        <v>13161301.825149462</v>
      </c>
      <c r="R155" s="20">
        <f t="shared" si="26"/>
        <v>94392049.650339037</v>
      </c>
      <c r="S155" s="19">
        <v>-216895.01250000001</v>
      </c>
      <c r="T155" s="19">
        <v>-216895.01250000001</v>
      </c>
      <c r="U155" s="19">
        <v>-216895.01250000001</v>
      </c>
      <c r="V155" s="19">
        <v>-216895.01250000001</v>
      </c>
      <c r="W155" s="19">
        <v>-216895.01250000001</v>
      </c>
      <c r="X155" s="19">
        <v>-216895.01250000001</v>
      </c>
      <c r="Y155" s="19">
        <v>-216895.01250000001</v>
      </c>
      <c r="Z155" s="19">
        <v>-216895.01250000001</v>
      </c>
      <c r="AA155" s="19">
        <v>-216895.01250000001</v>
      </c>
      <c r="AB155" s="19">
        <v>-216895.01250000001</v>
      </c>
      <c r="AC155" s="19">
        <v>-216895.01250000001</v>
      </c>
      <c r="AD155" s="19">
        <v>-216895.01250000001</v>
      </c>
      <c r="AE155" s="20">
        <f t="shared" si="27"/>
        <v>-2602740.1500000004</v>
      </c>
      <c r="AF155" s="21">
        <f t="shared" si="25"/>
        <v>1171805863.746223</v>
      </c>
    </row>
    <row r="156" spans="1:32" ht="14.4" x14ac:dyDescent="0.3">
      <c r="A156" s="5">
        <v>1855</v>
      </c>
      <c r="B156" s="6" t="s">
        <v>15</v>
      </c>
      <c r="C156" s="19">
        <f t="shared" si="23"/>
        <v>162404954.83812079</v>
      </c>
      <c r="D156" s="19"/>
      <c r="E156" s="19">
        <f t="shared" si="24"/>
        <v>162404954.83812079</v>
      </c>
      <c r="F156" s="19">
        <v>703147.21536018176</v>
      </c>
      <c r="G156" s="19">
        <v>703147.21536018176</v>
      </c>
      <c r="H156" s="19">
        <v>703147.21536018176</v>
      </c>
      <c r="I156" s="19">
        <v>703147.21536018176</v>
      </c>
      <c r="J156" s="19">
        <v>703147.21536018176</v>
      </c>
      <c r="K156" s="19">
        <v>1476010.025460182</v>
      </c>
      <c r="L156" s="19">
        <v>803565.4955851835</v>
      </c>
      <c r="M156" s="19">
        <v>703147.21536018176</v>
      </c>
      <c r="N156" s="19">
        <v>703147.21536018176</v>
      </c>
      <c r="O156" s="19">
        <v>2141416.1565451832</v>
      </c>
      <c r="P156" s="19">
        <v>703147.21536018176</v>
      </c>
      <c r="Q156" s="19">
        <v>4273900.8604351804</v>
      </c>
      <c r="R156" s="20">
        <f t="shared" si="26"/>
        <v>14320070.260907182</v>
      </c>
      <c r="S156" s="19">
        <v>-37157.325019999997</v>
      </c>
      <c r="T156" s="19">
        <v>-37157.325019999997</v>
      </c>
      <c r="U156" s="19">
        <v>-37157.325019999997</v>
      </c>
      <c r="V156" s="19">
        <v>-37157.325019999997</v>
      </c>
      <c r="W156" s="19">
        <v>-37157.325019999997</v>
      </c>
      <c r="X156" s="19">
        <v>-37157.325019999997</v>
      </c>
      <c r="Y156" s="19">
        <v>-37157.325019999997</v>
      </c>
      <c r="Z156" s="19">
        <v>-37157.325019999997</v>
      </c>
      <c r="AA156" s="19">
        <v>-37157.325019999997</v>
      </c>
      <c r="AB156" s="19">
        <v>-37157.325019999997</v>
      </c>
      <c r="AC156" s="19">
        <v>-37157.325019999997</v>
      </c>
      <c r="AD156" s="19">
        <v>-37157.325019999997</v>
      </c>
      <c r="AE156" s="20">
        <f t="shared" si="27"/>
        <v>-445887.90023999993</v>
      </c>
      <c r="AF156" s="21">
        <f t="shared" si="25"/>
        <v>176279137.19878796</v>
      </c>
    </row>
    <row r="157" spans="1:32" ht="14.4" x14ac:dyDescent="0.3">
      <c r="A157" s="5">
        <v>1860</v>
      </c>
      <c r="B157" s="6" t="s">
        <v>16</v>
      </c>
      <c r="C157" s="19">
        <f t="shared" si="23"/>
        <v>442698426.50398952</v>
      </c>
      <c r="D157" s="19"/>
      <c r="E157" s="19">
        <f t="shared" si="24"/>
        <v>442698426.50398952</v>
      </c>
      <c r="F157" s="19">
        <v>728012.35978993145</v>
      </c>
      <c r="G157" s="19">
        <v>728012.35978993145</v>
      </c>
      <c r="H157" s="19">
        <v>728012.35978993145</v>
      </c>
      <c r="I157" s="19">
        <v>728012.35978993145</v>
      </c>
      <c r="J157" s="19">
        <v>728012.35978993145</v>
      </c>
      <c r="K157" s="19">
        <v>728012.35978993145</v>
      </c>
      <c r="L157" s="19">
        <v>391263.3532113547</v>
      </c>
      <c r="M157" s="19">
        <v>728012.35978993145</v>
      </c>
      <c r="N157" s="19">
        <v>728012.35978993145</v>
      </c>
      <c r="O157" s="19">
        <v>51239535.77248992</v>
      </c>
      <c r="P157" s="19">
        <v>728012.35978993145</v>
      </c>
      <c r="Q157" s="19">
        <v>728012.35978993145</v>
      </c>
      <c r="R157" s="20">
        <f t="shared" si="26"/>
        <v>58910922.723600589</v>
      </c>
      <c r="S157" s="19">
        <v>0</v>
      </c>
      <c r="T157" s="19">
        <v>0</v>
      </c>
      <c r="U157" s="19">
        <v>0</v>
      </c>
      <c r="V157" s="19">
        <v>0</v>
      </c>
      <c r="W157" s="19">
        <v>0</v>
      </c>
      <c r="X157" s="19">
        <v>0</v>
      </c>
      <c r="Y157" s="19">
        <v>0</v>
      </c>
      <c r="Z157" s="19">
        <v>0</v>
      </c>
      <c r="AA157" s="19">
        <v>0</v>
      </c>
      <c r="AB157" s="19">
        <v>0</v>
      </c>
      <c r="AC157" s="19">
        <v>0</v>
      </c>
      <c r="AD157" s="19">
        <v>0</v>
      </c>
      <c r="AE157" s="20">
        <f t="shared" si="27"/>
        <v>0</v>
      </c>
      <c r="AF157" s="21">
        <f t="shared" si="25"/>
        <v>501609349.22759008</v>
      </c>
    </row>
    <row r="158" spans="1:32" ht="14.4" x14ac:dyDescent="0.3">
      <c r="A158" s="5">
        <v>1908</v>
      </c>
      <c r="B158" s="6" t="s">
        <v>17</v>
      </c>
      <c r="C158" s="19">
        <f t="shared" si="23"/>
        <v>212846858.35070127</v>
      </c>
      <c r="D158" s="19"/>
      <c r="E158" s="19">
        <f t="shared" si="24"/>
        <v>212846858.35070127</v>
      </c>
      <c r="F158" s="19">
        <v>527605.75540000002</v>
      </c>
      <c r="G158" s="19">
        <v>527605.75540000002</v>
      </c>
      <c r="H158" s="19">
        <v>527605.75540000002</v>
      </c>
      <c r="I158" s="19">
        <v>527605.75540000002</v>
      </c>
      <c r="J158" s="19">
        <v>527605.75540000002</v>
      </c>
      <c r="K158" s="19">
        <v>527605.75540000002</v>
      </c>
      <c r="L158" s="19">
        <v>527605.75539999979</v>
      </c>
      <c r="M158" s="19">
        <v>527605.75540000002</v>
      </c>
      <c r="N158" s="19">
        <v>527605.75540000002</v>
      </c>
      <c r="O158" s="19">
        <v>1210593.3574000001</v>
      </c>
      <c r="P158" s="19">
        <v>527605.75540000002</v>
      </c>
      <c r="Q158" s="19">
        <v>527605.75540000002</v>
      </c>
      <c r="R158" s="20">
        <f t="shared" si="26"/>
        <v>7014256.6668000007</v>
      </c>
      <c r="S158" s="19">
        <v>0</v>
      </c>
      <c r="T158" s="19">
        <v>0</v>
      </c>
      <c r="U158" s="19">
        <v>0</v>
      </c>
      <c r="V158" s="19">
        <v>0</v>
      </c>
      <c r="W158" s="19">
        <v>0</v>
      </c>
      <c r="X158" s="19">
        <v>0</v>
      </c>
      <c r="Y158" s="19">
        <v>0</v>
      </c>
      <c r="Z158" s="19">
        <v>0</v>
      </c>
      <c r="AA158" s="19">
        <v>0</v>
      </c>
      <c r="AB158" s="19">
        <v>0</v>
      </c>
      <c r="AC158" s="19">
        <v>0</v>
      </c>
      <c r="AD158" s="19">
        <v>0</v>
      </c>
      <c r="AE158" s="20">
        <f t="shared" si="27"/>
        <v>0</v>
      </c>
      <c r="AF158" s="21">
        <f t="shared" si="25"/>
        <v>219861115.01750126</v>
      </c>
    </row>
    <row r="159" spans="1:32" ht="14.4" x14ac:dyDescent="0.3">
      <c r="A159" s="5">
        <v>1915</v>
      </c>
      <c r="B159" s="6" t="s">
        <v>18</v>
      </c>
      <c r="C159" s="19">
        <f t="shared" si="23"/>
        <v>5340222.01</v>
      </c>
      <c r="D159" s="19"/>
      <c r="E159" s="19">
        <f t="shared" si="24"/>
        <v>5340222.01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20">
        <f t="shared" si="26"/>
        <v>0</v>
      </c>
      <c r="S159" s="19">
        <v>0</v>
      </c>
      <c r="T159" s="19">
        <v>0</v>
      </c>
      <c r="U159" s="19">
        <v>0</v>
      </c>
      <c r="V159" s="19">
        <v>0</v>
      </c>
      <c r="W159" s="19">
        <v>0</v>
      </c>
      <c r="X159" s="19">
        <v>0</v>
      </c>
      <c r="Y159" s="19">
        <v>0</v>
      </c>
      <c r="Z159" s="19">
        <v>0</v>
      </c>
      <c r="AA159" s="19">
        <v>0</v>
      </c>
      <c r="AB159" s="19">
        <v>0</v>
      </c>
      <c r="AC159" s="19">
        <v>0</v>
      </c>
      <c r="AD159" s="19">
        <v>-3214.62</v>
      </c>
      <c r="AE159" s="20">
        <f t="shared" si="27"/>
        <v>-3214.62</v>
      </c>
      <c r="AF159" s="21">
        <f t="shared" si="25"/>
        <v>5337007.3899999997</v>
      </c>
    </row>
    <row r="160" spans="1:32" ht="14.4" x14ac:dyDescent="0.3">
      <c r="A160" s="5">
        <v>1920</v>
      </c>
      <c r="B160" s="6" t="s">
        <v>19</v>
      </c>
      <c r="C160" s="19">
        <f t="shared" si="23"/>
        <v>29693513.79606925</v>
      </c>
      <c r="D160" s="19"/>
      <c r="E160" s="19">
        <f t="shared" si="24"/>
        <v>29693513.79606925</v>
      </c>
      <c r="F160" s="19">
        <v>125159.5929</v>
      </c>
      <c r="G160" s="19">
        <v>0</v>
      </c>
      <c r="H160" s="19">
        <v>0</v>
      </c>
      <c r="I160" s="19">
        <v>0</v>
      </c>
      <c r="J160" s="19">
        <v>0</v>
      </c>
      <c r="K160" s="19">
        <v>65885.221600000004</v>
      </c>
      <c r="L160" s="19">
        <v>4244442.7939999998</v>
      </c>
      <c r="M160" s="19">
        <v>0</v>
      </c>
      <c r="N160" s="19">
        <v>0</v>
      </c>
      <c r="O160" s="19">
        <v>0</v>
      </c>
      <c r="P160" s="19">
        <v>0</v>
      </c>
      <c r="Q160" s="19">
        <v>2702353.6121000005</v>
      </c>
      <c r="R160" s="20">
        <f t="shared" si="26"/>
        <v>7137841.2206000006</v>
      </c>
      <c r="S160" s="19">
        <v>-18596.63</v>
      </c>
      <c r="T160" s="19">
        <v>-1706699.56</v>
      </c>
      <c r="U160" s="19">
        <v>-705252.58</v>
      </c>
      <c r="V160" s="19">
        <v>-232831.55</v>
      </c>
      <c r="W160" s="19">
        <v>-17458</v>
      </c>
      <c r="X160" s="19">
        <v>-1150985.5179000001</v>
      </c>
      <c r="Y160" s="19">
        <v>-56530.11</v>
      </c>
      <c r="Z160" s="19">
        <v>-36537.089999999997</v>
      </c>
      <c r="AA160" s="19">
        <v>-65093.25</v>
      </c>
      <c r="AB160" s="19">
        <v>-456805.12</v>
      </c>
      <c r="AC160" s="19">
        <v>-544231.87</v>
      </c>
      <c r="AD160" s="19">
        <v>0</v>
      </c>
      <c r="AE160" s="20">
        <f t="shared" si="27"/>
        <v>-4991021.2778999992</v>
      </c>
      <c r="AF160" s="21">
        <f t="shared" si="25"/>
        <v>31840333.738769252</v>
      </c>
    </row>
    <row r="161" spans="1:32" ht="14.4" x14ac:dyDescent="0.3">
      <c r="A161" s="5">
        <v>1930</v>
      </c>
      <c r="B161" s="6" t="s">
        <v>20</v>
      </c>
      <c r="C161" s="19">
        <f t="shared" si="23"/>
        <v>134204090.52504881</v>
      </c>
      <c r="D161" s="19"/>
      <c r="E161" s="19">
        <f t="shared" si="24"/>
        <v>134204090.52504881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5070460.175812291</v>
      </c>
      <c r="M161" s="19">
        <v>0</v>
      </c>
      <c r="N161" s="19">
        <v>0</v>
      </c>
      <c r="O161" s="19">
        <v>14385199.229487708</v>
      </c>
      <c r="P161" s="19">
        <v>0</v>
      </c>
      <c r="Q161" s="19">
        <v>0</v>
      </c>
      <c r="R161" s="20">
        <f t="shared" si="26"/>
        <v>19455659.405299999</v>
      </c>
      <c r="S161" s="19">
        <v>-14517.155559400002</v>
      </c>
      <c r="T161" s="19">
        <v>-14517.155559400002</v>
      </c>
      <c r="U161" s="19">
        <v>-14517.155559400002</v>
      </c>
      <c r="V161" s="19">
        <v>-14517.155559400002</v>
      </c>
      <c r="W161" s="19">
        <v>-14517.155559400002</v>
      </c>
      <c r="X161" s="19">
        <v>-14517.155559400002</v>
      </c>
      <c r="Y161" s="19">
        <v>-14517.155559400002</v>
      </c>
      <c r="Z161" s="19">
        <v>-14517.155559400002</v>
      </c>
      <c r="AA161" s="19">
        <v>-14517.155559400002</v>
      </c>
      <c r="AB161" s="19">
        <v>-14517.155559400002</v>
      </c>
      <c r="AC161" s="19">
        <v>-14517.155559400002</v>
      </c>
      <c r="AD161" s="19">
        <v>-14517.155559400002</v>
      </c>
      <c r="AE161" s="20">
        <f t="shared" si="27"/>
        <v>-174205.86671280008</v>
      </c>
      <c r="AF161" s="21">
        <f t="shared" si="25"/>
        <v>153485544.063636</v>
      </c>
    </row>
    <row r="162" spans="1:32" ht="14.4" x14ac:dyDescent="0.3">
      <c r="A162" s="5">
        <v>1935</v>
      </c>
      <c r="B162" s="6" t="s">
        <v>21</v>
      </c>
      <c r="C162" s="19">
        <f t="shared" si="23"/>
        <v>678158.78999999992</v>
      </c>
      <c r="D162" s="19"/>
      <c r="E162" s="19">
        <f t="shared" si="24"/>
        <v>678158.78999999992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19">
        <v>0</v>
      </c>
      <c r="R162" s="20">
        <f t="shared" si="26"/>
        <v>0</v>
      </c>
      <c r="S162" s="19">
        <v>0</v>
      </c>
      <c r="T162" s="19">
        <v>0</v>
      </c>
      <c r="U162" s="19">
        <v>0</v>
      </c>
      <c r="V162" s="19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v>0</v>
      </c>
      <c r="AE162" s="20">
        <f t="shared" si="27"/>
        <v>0</v>
      </c>
      <c r="AF162" s="21">
        <f t="shared" si="25"/>
        <v>678158.78999999992</v>
      </c>
    </row>
    <row r="163" spans="1:32" ht="14.4" x14ac:dyDescent="0.3">
      <c r="A163" s="5">
        <v>1940</v>
      </c>
      <c r="B163" s="6" t="s">
        <v>22</v>
      </c>
      <c r="C163" s="19">
        <f t="shared" si="23"/>
        <v>7214518.7643999988</v>
      </c>
      <c r="D163" s="19"/>
      <c r="E163" s="19">
        <f t="shared" si="24"/>
        <v>7214518.7643999988</v>
      </c>
      <c r="F163" s="19">
        <v>166585.34204999998</v>
      </c>
      <c r="G163" s="19">
        <v>166585.34204999998</v>
      </c>
      <c r="H163" s="19">
        <v>166585.34204999998</v>
      </c>
      <c r="I163" s="19">
        <v>166585.34204999998</v>
      </c>
      <c r="J163" s="19">
        <v>166585.34204999998</v>
      </c>
      <c r="K163" s="19">
        <v>166585.34204999998</v>
      </c>
      <c r="L163" s="19">
        <v>166585.3420500003</v>
      </c>
      <c r="M163" s="19">
        <v>166585.34204999998</v>
      </c>
      <c r="N163" s="19">
        <v>166585.34204999998</v>
      </c>
      <c r="O163" s="19">
        <v>211003.85065000004</v>
      </c>
      <c r="P163" s="19">
        <v>166585.34204999998</v>
      </c>
      <c r="Q163" s="19">
        <v>166585.34204999998</v>
      </c>
      <c r="R163" s="20">
        <f t="shared" si="26"/>
        <v>2043442.6132000005</v>
      </c>
      <c r="S163" s="19">
        <v>-49416.2</v>
      </c>
      <c r="T163" s="19">
        <v>-73348.05</v>
      </c>
      <c r="U163" s="19">
        <v>-104502.13</v>
      </c>
      <c r="V163" s="19">
        <v>-34862.959999999999</v>
      </c>
      <c r="W163" s="19">
        <v>-25229.530000000002</v>
      </c>
      <c r="X163" s="19">
        <v>0</v>
      </c>
      <c r="Y163" s="19">
        <v>0</v>
      </c>
      <c r="Z163" s="19">
        <v>0</v>
      </c>
      <c r="AA163" s="19">
        <v>0</v>
      </c>
      <c r="AB163" s="19">
        <v>0</v>
      </c>
      <c r="AC163" s="19">
        <v>-90715.1</v>
      </c>
      <c r="AD163" s="19">
        <v>0</v>
      </c>
      <c r="AE163" s="20">
        <f t="shared" si="27"/>
        <v>-378073.97</v>
      </c>
      <c r="AF163" s="21">
        <f t="shared" si="25"/>
        <v>8879887.4075999986</v>
      </c>
    </row>
    <row r="164" spans="1:32" ht="14.4" x14ac:dyDescent="0.3">
      <c r="A164" s="5">
        <v>1945</v>
      </c>
      <c r="B164" s="6" t="s">
        <v>23</v>
      </c>
      <c r="C164" s="19">
        <f t="shared" si="23"/>
        <v>4132938.3561000004</v>
      </c>
      <c r="D164" s="19"/>
      <c r="E164" s="19">
        <f t="shared" si="24"/>
        <v>4132938.3561000004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20">
        <f t="shared" si="26"/>
        <v>0</v>
      </c>
      <c r="S164" s="19">
        <v>0</v>
      </c>
      <c r="T164" s="19">
        <v>0</v>
      </c>
      <c r="U164" s="19">
        <v>0</v>
      </c>
      <c r="V164" s="19">
        <v>-6940.85</v>
      </c>
      <c r="W164" s="19">
        <v>-30098.98</v>
      </c>
      <c r="X164" s="19">
        <v>0</v>
      </c>
      <c r="Y164" s="19">
        <v>-13896.16</v>
      </c>
      <c r="Z164" s="19">
        <v>-1564</v>
      </c>
      <c r="AA164" s="19">
        <v>-77043.91</v>
      </c>
      <c r="AB164" s="19">
        <v>-48992.51</v>
      </c>
      <c r="AC164" s="19">
        <v>-93953.89</v>
      </c>
      <c r="AD164" s="19">
        <v>-32897.769999999997</v>
      </c>
      <c r="AE164" s="20">
        <f t="shared" si="27"/>
        <v>-305388.07</v>
      </c>
      <c r="AF164" s="21">
        <f t="shared" si="25"/>
        <v>3827550.2861000006</v>
      </c>
    </row>
    <row r="165" spans="1:32" ht="14.4" x14ac:dyDescent="0.3">
      <c r="A165" s="5">
        <v>1955</v>
      </c>
      <c r="B165" s="6" t="s">
        <v>24</v>
      </c>
      <c r="C165" s="19">
        <f t="shared" si="23"/>
        <v>8085654.4821000015</v>
      </c>
      <c r="D165" s="19"/>
      <c r="E165" s="19">
        <f t="shared" si="24"/>
        <v>8085654.4821000015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476184.57740000007</v>
      </c>
      <c r="P165" s="19">
        <v>0</v>
      </c>
      <c r="Q165" s="19">
        <v>0</v>
      </c>
      <c r="R165" s="20">
        <f t="shared" si="26"/>
        <v>476184.57740000007</v>
      </c>
      <c r="S165" s="19">
        <v>-22988.84</v>
      </c>
      <c r="T165" s="19">
        <v>-17958.900000000001</v>
      </c>
      <c r="U165" s="19">
        <v>-3962.67</v>
      </c>
      <c r="V165" s="19">
        <v>-10913.28</v>
      </c>
      <c r="W165" s="19">
        <v>-24476.75</v>
      </c>
      <c r="X165" s="19">
        <v>-87281.88</v>
      </c>
      <c r="Y165" s="19">
        <v>65461.41</v>
      </c>
      <c r="Z165" s="19">
        <v>0</v>
      </c>
      <c r="AA165" s="19">
        <v>-3802.91</v>
      </c>
      <c r="AB165" s="19">
        <v>-67685.09</v>
      </c>
      <c r="AC165" s="19">
        <v>-169337.66</v>
      </c>
      <c r="AD165" s="19">
        <v>-138394.72</v>
      </c>
      <c r="AE165" s="20">
        <f t="shared" si="27"/>
        <v>-481341.29000000004</v>
      </c>
      <c r="AF165" s="21">
        <f t="shared" si="25"/>
        <v>8080497.7695000013</v>
      </c>
    </row>
    <row r="166" spans="1:32" ht="14.4" x14ac:dyDescent="0.3">
      <c r="A166" s="5">
        <v>1960</v>
      </c>
      <c r="B166" s="6" t="s">
        <v>25</v>
      </c>
      <c r="C166" s="19">
        <f t="shared" si="23"/>
        <v>9487783.7724911999</v>
      </c>
      <c r="D166" s="19"/>
      <c r="E166" s="19">
        <f t="shared" si="24"/>
        <v>9487783.7724911999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229165.54879999999</v>
      </c>
      <c r="P166" s="19">
        <v>0</v>
      </c>
      <c r="Q166" s="19">
        <v>0</v>
      </c>
      <c r="R166" s="20">
        <f t="shared" si="26"/>
        <v>229165.54879999999</v>
      </c>
      <c r="S166" s="19">
        <v>-3522.8713731000003</v>
      </c>
      <c r="T166" s="19">
        <v>-3522.8713731000003</v>
      </c>
      <c r="U166" s="19">
        <v>-3522.8713731000003</v>
      </c>
      <c r="V166" s="19">
        <v>-3522.8713731000003</v>
      </c>
      <c r="W166" s="19">
        <v>-3522.8713731000003</v>
      </c>
      <c r="X166" s="19">
        <v>-3522.8713731000003</v>
      </c>
      <c r="Y166" s="19">
        <v>-3522.8713731000003</v>
      </c>
      <c r="Z166" s="19">
        <v>-3522.8713731000003</v>
      </c>
      <c r="AA166" s="19">
        <v>-3522.8713731000003</v>
      </c>
      <c r="AB166" s="19">
        <v>-3522.8713731000003</v>
      </c>
      <c r="AC166" s="19">
        <v>-3522.8713731000003</v>
      </c>
      <c r="AD166" s="19">
        <v>-3522.8713731000003</v>
      </c>
      <c r="AE166" s="20">
        <f t="shared" si="27"/>
        <v>-42274.456477200001</v>
      </c>
      <c r="AF166" s="21">
        <f t="shared" si="25"/>
        <v>9674674.8648140002</v>
      </c>
    </row>
    <row r="167" spans="1:32" ht="14.4" x14ac:dyDescent="0.3">
      <c r="A167" s="5">
        <v>1980</v>
      </c>
      <c r="B167" s="6" t="s">
        <v>26</v>
      </c>
      <c r="C167" s="19">
        <f t="shared" si="23"/>
        <v>53519729.022460356</v>
      </c>
      <c r="D167" s="19"/>
      <c r="E167" s="19">
        <f t="shared" si="24"/>
        <v>53519729.022460356</v>
      </c>
      <c r="F167" s="19">
        <v>255012.1802710047</v>
      </c>
      <c r="G167" s="19">
        <v>255012.1802710047</v>
      </c>
      <c r="H167" s="19">
        <v>255012.1802710047</v>
      </c>
      <c r="I167" s="19">
        <v>255012.1802710047</v>
      </c>
      <c r="J167" s="19">
        <v>255012.1802710047</v>
      </c>
      <c r="K167" s="19">
        <v>255012.1802710047</v>
      </c>
      <c r="L167" s="19">
        <v>255012.1802710043</v>
      </c>
      <c r="M167" s="19">
        <v>255012.1802710047</v>
      </c>
      <c r="N167" s="19">
        <v>255012.1802710047</v>
      </c>
      <c r="O167" s="19">
        <v>745363.22932100459</v>
      </c>
      <c r="P167" s="19">
        <v>255012.1802710047</v>
      </c>
      <c r="Q167" s="19">
        <v>9813572.3883909956</v>
      </c>
      <c r="R167" s="20">
        <f t="shared" si="26"/>
        <v>13109057.420422047</v>
      </c>
      <c r="S167" s="19">
        <v>-11739.562569039999</v>
      </c>
      <c r="T167" s="19">
        <v>-11739.562569039999</v>
      </c>
      <c r="U167" s="19">
        <v>-11739.562569039999</v>
      </c>
      <c r="V167" s="19">
        <v>-11739.562569039999</v>
      </c>
      <c r="W167" s="19">
        <v>-11739.562569039999</v>
      </c>
      <c r="X167" s="19">
        <v>-11739.562569039999</v>
      </c>
      <c r="Y167" s="19">
        <v>-11739.562569039999</v>
      </c>
      <c r="Z167" s="19">
        <v>-11739.562569039999</v>
      </c>
      <c r="AA167" s="19">
        <v>-11739.562569039999</v>
      </c>
      <c r="AB167" s="19">
        <v>-11739.562569039999</v>
      </c>
      <c r="AC167" s="19">
        <v>-11739.562569039999</v>
      </c>
      <c r="AD167" s="19">
        <v>-11067.112569039999</v>
      </c>
      <c r="AE167" s="20">
        <f t="shared" si="27"/>
        <v>-140202.30082848002</v>
      </c>
      <c r="AF167" s="21">
        <f t="shared" si="25"/>
        <v>66488584.142053925</v>
      </c>
    </row>
    <row r="168" spans="1:32" ht="14.4" x14ac:dyDescent="0.3">
      <c r="A168" s="5">
        <v>2440</v>
      </c>
      <c r="B168" s="6" t="s">
        <v>28</v>
      </c>
      <c r="C168" s="19">
        <f t="shared" si="23"/>
        <v>-1470651821.4827373</v>
      </c>
      <c r="D168" s="19"/>
      <c r="E168" s="19">
        <f t="shared" si="24"/>
        <v>-1470651821.4827373</v>
      </c>
      <c r="F168" s="19">
        <v>-8226671.9282150082</v>
      </c>
      <c r="G168" s="19">
        <v>-8226671.9282150082</v>
      </c>
      <c r="H168" s="19">
        <v>-8226671.9282150082</v>
      </c>
      <c r="I168" s="19">
        <v>-8226671.9282150082</v>
      </c>
      <c r="J168" s="19">
        <v>-8226671.9282150082</v>
      </c>
      <c r="K168" s="19">
        <v>-8226671.9282150082</v>
      </c>
      <c r="L168" s="19">
        <v>-8226671.9282151628</v>
      </c>
      <c r="M168" s="19">
        <v>-14640013.946314998</v>
      </c>
      <c r="N168" s="19">
        <v>-8226671.9282150082</v>
      </c>
      <c r="O168" s="19">
        <v>-8756236.0381150059</v>
      </c>
      <c r="P168" s="19">
        <v>-8226671.9282150082</v>
      </c>
      <c r="Q168" s="19">
        <v>-27696129.643215004</v>
      </c>
      <c r="R168" s="20">
        <f t="shared" si="26"/>
        <v>-125132426.98158024</v>
      </c>
      <c r="S168" s="19">
        <v>143519.98695609998</v>
      </c>
      <c r="T168" s="19">
        <v>143519.98695609998</v>
      </c>
      <c r="U168" s="19">
        <v>143519.98695609998</v>
      </c>
      <c r="V168" s="19">
        <v>143519.98695609998</v>
      </c>
      <c r="W168" s="19">
        <v>143519.98695609998</v>
      </c>
      <c r="X168" s="19">
        <v>143519.98695609998</v>
      </c>
      <c r="Y168" s="19">
        <v>143519.98695609998</v>
      </c>
      <c r="Z168" s="19">
        <v>143519.98695609998</v>
      </c>
      <c r="AA168" s="19">
        <v>143519.98695609998</v>
      </c>
      <c r="AB168" s="19">
        <v>143519.98695609998</v>
      </c>
      <c r="AC168" s="19">
        <v>143519.98695609998</v>
      </c>
      <c r="AD168" s="19">
        <v>143519.98695609998</v>
      </c>
      <c r="AE168" s="20">
        <f t="shared" si="27"/>
        <v>1722239.8434731998</v>
      </c>
      <c r="AF168" s="21">
        <f t="shared" si="25"/>
        <v>-1594062008.6208444</v>
      </c>
    </row>
    <row r="169" spans="1:32" ht="14.4" x14ac:dyDescent="0.3">
      <c r="A169" s="7">
        <v>2005</v>
      </c>
      <c r="B169" s="8" t="s">
        <v>53</v>
      </c>
      <c r="C169" s="19">
        <f t="shared" si="23"/>
        <v>11769942.560000001</v>
      </c>
      <c r="D169" s="19"/>
      <c r="E169" s="19">
        <f t="shared" si="24"/>
        <v>11769942.560000001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20">
        <f t="shared" si="26"/>
        <v>0</v>
      </c>
      <c r="S169" s="19">
        <v>0</v>
      </c>
      <c r="T169" s="19">
        <v>0</v>
      </c>
      <c r="U169" s="19">
        <v>0</v>
      </c>
      <c r="V169" s="19">
        <v>0</v>
      </c>
      <c r="W169" s="19">
        <v>0</v>
      </c>
      <c r="X169" s="19">
        <v>0</v>
      </c>
      <c r="Y169" s="19">
        <v>0</v>
      </c>
      <c r="Z169" s="19">
        <v>0</v>
      </c>
      <c r="AA169" s="19">
        <v>0</v>
      </c>
      <c r="AB169" s="19">
        <v>0</v>
      </c>
      <c r="AC169" s="19">
        <v>0</v>
      </c>
      <c r="AD169" s="19">
        <v>0</v>
      </c>
      <c r="AE169" s="20">
        <f t="shared" si="27"/>
        <v>0</v>
      </c>
      <c r="AF169" s="21">
        <f t="shared" si="25"/>
        <v>11769942.560000001</v>
      </c>
    </row>
    <row r="170" spans="1:32" x14ac:dyDescent="0.25">
      <c r="A170" s="7"/>
      <c r="B170" s="9" t="s">
        <v>27</v>
      </c>
      <c r="C170" s="22">
        <f t="shared" ref="C170:AF170" si="28">SUM(C144:C169)</f>
        <v>6456301358.083457</v>
      </c>
      <c r="D170" s="22">
        <f t="shared" si="28"/>
        <v>0</v>
      </c>
      <c r="E170" s="22">
        <f t="shared" si="28"/>
        <v>6456301358.083457</v>
      </c>
      <c r="F170" s="22">
        <f t="shared" si="28"/>
        <v>24256862.456491172</v>
      </c>
      <c r="G170" s="22">
        <f t="shared" si="28"/>
        <v>18208626.35569118</v>
      </c>
      <c r="H170" s="22">
        <f t="shared" si="28"/>
        <v>30358884.918591175</v>
      </c>
      <c r="I170" s="22">
        <f t="shared" si="28"/>
        <v>20909494.233891174</v>
      </c>
      <c r="J170" s="22">
        <f t="shared" si="28"/>
        <v>18208626.35569118</v>
      </c>
      <c r="K170" s="22">
        <f t="shared" si="28"/>
        <v>33775260.426491201</v>
      </c>
      <c r="L170" s="22">
        <f t="shared" si="28"/>
        <v>36595648.257968619</v>
      </c>
      <c r="M170" s="22">
        <f t="shared" si="28"/>
        <v>24326531.973891199</v>
      </c>
      <c r="N170" s="22">
        <f t="shared" si="28"/>
        <v>18208626.35569118</v>
      </c>
      <c r="O170" s="22">
        <f t="shared" si="28"/>
        <v>213821328.1357789</v>
      </c>
      <c r="P170" s="22">
        <f t="shared" si="28"/>
        <v>18659968.964491174</v>
      </c>
      <c r="Q170" s="22">
        <f t="shared" si="28"/>
        <v>129725051.30299118</v>
      </c>
      <c r="R170" s="22">
        <f t="shared" si="28"/>
        <v>587054909.73765922</v>
      </c>
      <c r="S170" s="22">
        <f t="shared" si="28"/>
        <v>-789910.36680003989</v>
      </c>
      <c r="T170" s="22">
        <f t="shared" si="28"/>
        <v>-2496915.2068000399</v>
      </c>
      <c r="U170" s="22">
        <f t="shared" si="28"/>
        <v>-1512626.07680004</v>
      </c>
      <c r="V170" s="22">
        <f t="shared" si="28"/>
        <v>-984457.33680004021</v>
      </c>
      <c r="W170" s="22">
        <f t="shared" si="28"/>
        <v>-796171.95680003997</v>
      </c>
      <c r="X170" s="22">
        <f t="shared" si="28"/>
        <v>-2049927.2202000404</v>
      </c>
      <c r="Y170" s="22">
        <f t="shared" si="28"/>
        <v>-703873.55680003995</v>
      </c>
      <c r="Z170" s="22">
        <f t="shared" si="28"/>
        <v>-737009.78680003993</v>
      </c>
      <c r="AA170" s="22">
        <f t="shared" si="28"/>
        <v>-844848.76680004003</v>
      </c>
      <c r="AB170" s="22">
        <f t="shared" si="28"/>
        <v>-1272391.4168000403</v>
      </c>
      <c r="AC170" s="22">
        <f t="shared" si="28"/>
        <v>-2582382.7764000404</v>
      </c>
      <c r="AD170" s="22">
        <f t="shared" si="28"/>
        <v>-872743.35680004</v>
      </c>
      <c r="AE170" s="22">
        <f t="shared" si="28"/>
        <v>-15643257.824600477</v>
      </c>
      <c r="AF170" s="22">
        <f t="shared" si="28"/>
        <v>7027713009.9965181</v>
      </c>
    </row>
    <row r="174" spans="1:32" ht="24.6" x14ac:dyDescent="0.4">
      <c r="C174" s="18" t="s">
        <v>59</v>
      </c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2"/>
    </row>
    <row r="175" spans="1:32" ht="30" customHeight="1" x14ac:dyDescent="0.25">
      <c r="A175" s="3" t="s">
        <v>47</v>
      </c>
      <c r="B175" s="4" t="s">
        <v>48</v>
      </c>
      <c r="C175" s="13" t="s">
        <v>49</v>
      </c>
      <c r="D175" s="13" t="s">
        <v>29</v>
      </c>
      <c r="E175" s="13" t="s">
        <v>1</v>
      </c>
      <c r="F175" s="13" t="s">
        <v>31</v>
      </c>
      <c r="G175" s="13" t="s">
        <v>32</v>
      </c>
      <c r="H175" s="13" t="s">
        <v>33</v>
      </c>
      <c r="I175" s="13" t="s">
        <v>34</v>
      </c>
      <c r="J175" s="13" t="s">
        <v>35</v>
      </c>
      <c r="K175" s="13" t="s">
        <v>36</v>
      </c>
      <c r="L175" s="13" t="s">
        <v>37</v>
      </c>
      <c r="M175" s="13" t="s">
        <v>38</v>
      </c>
      <c r="N175" s="13" t="s">
        <v>39</v>
      </c>
      <c r="O175" s="13" t="s">
        <v>40</v>
      </c>
      <c r="P175" s="13" t="s">
        <v>41</v>
      </c>
      <c r="Q175" s="13" t="s">
        <v>42</v>
      </c>
      <c r="R175" s="14" t="s">
        <v>50</v>
      </c>
      <c r="S175" s="13" t="s">
        <v>31</v>
      </c>
      <c r="T175" s="13" t="s">
        <v>32</v>
      </c>
      <c r="U175" s="13" t="s">
        <v>33</v>
      </c>
      <c r="V175" s="13" t="s">
        <v>34</v>
      </c>
      <c r="W175" s="13" t="s">
        <v>35</v>
      </c>
      <c r="X175" s="13" t="s">
        <v>36</v>
      </c>
      <c r="Y175" s="13" t="s">
        <v>37</v>
      </c>
      <c r="Z175" s="13" t="s">
        <v>38</v>
      </c>
      <c r="AA175" s="13" t="s">
        <v>39</v>
      </c>
      <c r="AB175" s="13" t="s">
        <v>40</v>
      </c>
      <c r="AC175" s="13" t="s">
        <v>41</v>
      </c>
      <c r="AD175" s="13" t="s">
        <v>42</v>
      </c>
      <c r="AE175" s="14" t="s">
        <v>51</v>
      </c>
      <c r="AF175" s="15" t="s">
        <v>2</v>
      </c>
    </row>
    <row r="176" spans="1:32" ht="25.5" customHeight="1" x14ac:dyDescent="0.3">
      <c r="A176" s="5">
        <v>1609</v>
      </c>
      <c r="B176" s="6" t="s">
        <v>3</v>
      </c>
      <c r="C176" s="19">
        <f t="shared" ref="C176:C201" si="29">AF144</f>
        <v>131684056.36020002</v>
      </c>
      <c r="D176" s="19"/>
      <c r="E176" s="19">
        <f t="shared" ref="E176:E201" si="30">SUM(C176:D176)</f>
        <v>131684056.36020002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20">
        <f>SUM(F176:Q176)</f>
        <v>0</v>
      </c>
      <c r="S176" s="19">
        <v>0</v>
      </c>
      <c r="T176" s="19">
        <v>0</v>
      </c>
      <c r="U176" s="19">
        <v>0</v>
      </c>
      <c r="V176" s="19">
        <v>0</v>
      </c>
      <c r="W176" s="19">
        <v>0</v>
      </c>
      <c r="X176" s="19">
        <v>0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v>0</v>
      </c>
      <c r="AE176" s="20">
        <f>SUM(S176:AD176)</f>
        <v>0</v>
      </c>
      <c r="AF176" s="21">
        <f t="shared" ref="AF176:AF201" si="31">E176+R176+AE176</f>
        <v>131684056.36020002</v>
      </c>
    </row>
    <row r="177" spans="1:32" ht="26.4" x14ac:dyDescent="0.3">
      <c r="A177" s="5">
        <v>1611</v>
      </c>
      <c r="B177" s="6" t="s">
        <v>4</v>
      </c>
      <c r="C177" s="19">
        <f t="shared" si="29"/>
        <v>392202729.13176155</v>
      </c>
      <c r="D177" s="19"/>
      <c r="E177" s="19">
        <f t="shared" si="30"/>
        <v>392202729.13176155</v>
      </c>
      <c r="F177" s="19">
        <v>1314268.5323000001</v>
      </c>
      <c r="G177" s="19">
        <v>0</v>
      </c>
      <c r="H177" s="19">
        <v>4464150.241299998</v>
      </c>
      <c r="I177" s="19">
        <v>1792173.7938000001</v>
      </c>
      <c r="J177" s="19">
        <v>0</v>
      </c>
      <c r="K177" s="19">
        <v>0</v>
      </c>
      <c r="L177" s="19">
        <v>970006.44520000042</v>
      </c>
      <c r="M177" s="19">
        <v>0</v>
      </c>
      <c r="N177" s="19">
        <v>0</v>
      </c>
      <c r="O177" s="19">
        <v>7542222.4140000008</v>
      </c>
      <c r="P177" s="19">
        <v>0</v>
      </c>
      <c r="Q177" s="19">
        <v>708359.00209999993</v>
      </c>
      <c r="R177" s="20">
        <f t="shared" ref="R177:R201" si="32">SUM(F177:Q177)</f>
        <v>16791180.4287</v>
      </c>
      <c r="S177" s="19">
        <v>0</v>
      </c>
      <c r="T177" s="19">
        <v>0</v>
      </c>
      <c r="U177" s="19">
        <v>0</v>
      </c>
      <c r="V177" s="19">
        <v>0</v>
      </c>
      <c r="W177" s="19">
        <v>0</v>
      </c>
      <c r="X177" s="19">
        <v>0</v>
      </c>
      <c r="Y177" s="19">
        <v>0</v>
      </c>
      <c r="Z177" s="19">
        <v>0</v>
      </c>
      <c r="AA177" s="19">
        <v>0</v>
      </c>
      <c r="AB177" s="19">
        <v>0</v>
      </c>
      <c r="AC177" s="19">
        <v>-3738850.1675999998</v>
      </c>
      <c r="AD177" s="19">
        <v>0</v>
      </c>
      <c r="AE177" s="20">
        <f t="shared" ref="AE177:AE201" si="33">SUM(S177:AD177)</f>
        <v>-3738850.1675999998</v>
      </c>
      <c r="AF177" s="21">
        <f t="shared" si="31"/>
        <v>405255059.39286155</v>
      </c>
    </row>
    <row r="178" spans="1:32" ht="26.4" x14ac:dyDescent="0.3">
      <c r="A178" s="5">
        <v>1612</v>
      </c>
      <c r="B178" s="6" t="s">
        <v>5</v>
      </c>
      <c r="C178" s="19">
        <f t="shared" si="29"/>
        <v>4836514.2001999998</v>
      </c>
      <c r="D178" s="19"/>
      <c r="E178" s="19">
        <f t="shared" si="30"/>
        <v>4836514.2001999998</v>
      </c>
      <c r="F178" s="19">
        <v>12428.971400000002</v>
      </c>
      <c r="G178" s="19">
        <v>12428.971400000002</v>
      </c>
      <c r="H178" s="19">
        <v>12428.971400000002</v>
      </c>
      <c r="I178" s="19">
        <v>12428.971400000002</v>
      </c>
      <c r="J178" s="19">
        <v>12428.971400000002</v>
      </c>
      <c r="K178" s="19">
        <v>12428.971400000002</v>
      </c>
      <c r="L178" s="19">
        <v>12428.971400000002</v>
      </c>
      <c r="M178" s="19">
        <v>12428.971400000002</v>
      </c>
      <c r="N178" s="19">
        <v>12428.971400000002</v>
      </c>
      <c r="O178" s="19">
        <v>12428.971400000002</v>
      </c>
      <c r="P178" s="19">
        <v>12428.971400000002</v>
      </c>
      <c r="Q178" s="19">
        <v>12428.971400000002</v>
      </c>
      <c r="R178" s="20">
        <f t="shared" si="32"/>
        <v>149147.65680000006</v>
      </c>
      <c r="S178" s="19">
        <v>0</v>
      </c>
      <c r="T178" s="19">
        <v>0</v>
      </c>
      <c r="U178" s="19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9">
        <v>0</v>
      </c>
      <c r="AB178" s="19">
        <v>0</v>
      </c>
      <c r="AC178" s="19">
        <v>0</v>
      </c>
      <c r="AD178" s="19">
        <v>0</v>
      </c>
      <c r="AE178" s="20">
        <f t="shared" si="33"/>
        <v>0</v>
      </c>
      <c r="AF178" s="21">
        <f t="shared" si="31"/>
        <v>4985661.8569999998</v>
      </c>
    </row>
    <row r="179" spans="1:32" ht="14.4" x14ac:dyDescent="0.3">
      <c r="A179" s="5">
        <v>1805</v>
      </c>
      <c r="B179" s="6" t="s">
        <v>6</v>
      </c>
      <c r="C179" s="19">
        <f t="shared" si="29"/>
        <v>84610153.679999977</v>
      </c>
      <c r="D179" s="19"/>
      <c r="E179" s="19">
        <f t="shared" si="30"/>
        <v>84610153.679999977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20">
        <f t="shared" si="32"/>
        <v>0</v>
      </c>
      <c r="S179" s="19">
        <v>0</v>
      </c>
      <c r="T179" s="19">
        <v>0</v>
      </c>
      <c r="U179" s="19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v>0</v>
      </c>
      <c r="AE179" s="20">
        <f t="shared" si="33"/>
        <v>0</v>
      </c>
      <c r="AF179" s="21">
        <f t="shared" si="31"/>
        <v>84610153.679999977</v>
      </c>
    </row>
    <row r="180" spans="1:32" ht="14.4" x14ac:dyDescent="0.3">
      <c r="A180" s="5">
        <v>1808</v>
      </c>
      <c r="B180" s="6" t="s">
        <v>7</v>
      </c>
      <c r="C180" s="19">
        <f t="shared" si="29"/>
        <v>61112841.563965112</v>
      </c>
      <c r="D180" s="19"/>
      <c r="E180" s="19">
        <f t="shared" si="30"/>
        <v>61112841.563965112</v>
      </c>
      <c r="F180" s="19">
        <v>135282.23618742268</v>
      </c>
      <c r="G180" s="19">
        <v>135282.23618742268</v>
      </c>
      <c r="H180" s="19">
        <v>135282.23618742268</v>
      </c>
      <c r="I180" s="19">
        <v>135282.23618742268</v>
      </c>
      <c r="J180" s="19">
        <v>135282.23618742268</v>
      </c>
      <c r="K180" s="19">
        <v>135282.23618742268</v>
      </c>
      <c r="L180" s="19">
        <v>135282.23618742268</v>
      </c>
      <c r="M180" s="19">
        <v>135282.23618742268</v>
      </c>
      <c r="N180" s="19">
        <v>4215472.9023674205</v>
      </c>
      <c r="O180" s="19">
        <v>300243.68948742264</v>
      </c>
      <c r="P180" s="19">
        <v>135282.23618742268</v>
      </c>
      <c r="Q180" s="19">
        <v>14274681.548912419</v>
      </c>
      <c r="R180" s="20">
        <f t="shared" si="32"/>
        <v>20007938.266454067</v>
      </c>
      <c r="S180" s="19">
        <v>0</v>
      </c>
      <c r="T180" s="19">
        <v>0</v>
      </c>
      <c r="U180" s="19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v>0</v>
      </c>
      <c r="AE180" s="20">
        <f t="shared" si="33"/>
        <v>0</v>
      </c>
      <c r="AF180" s="21">
        <f t="shared" si="31"/>
        <v>81120779.830419183</v>
      </c>
    </row>
    <row r="181" spans="1:32" ht="14.4" x14ac:dyDescent="0.3">
      <c r="A181" s="5">
        <v>1815</v>
      </c>
      <c r="B181" s="6" t="s">
        <v>8</v>
      </c>
      <c r="C181" s="19">
        <f t="shared" si="29"/>
        <v>196340718.71231183</v>
      </c>
      <c r="D181" s="19"/>
      <c r="E181" s="19">
        <f t="shared" si="30"/>
        <v>196340718.71231183</v>
      </c>
      <c r="F181" s="19">
        <v>117237.789849244</v>
      </c>
      <c r="G181" s="19">
        <v>117237.789849244</v>
      </c>
      <c r="H181" s="19">
        <v>117237.789849244</v>
      </c>
      <c r="I181" s="19">
        <v>117237.789849244</v>
      </c>
      <c r="J181" s="19">
        <v>117237.789849244</v>
      </c>
      <c r="K181" s="19">
        <v>117237.789849244</v>
      </c>
      <c r="L181" s="19">
        <v>117237.78984924385</v>
      </c>
      <c r="M181" s="19">
        <v>117237.789849244</v>
      </c>
      <c r="N181" s="19">
        <v>117237.789849244</v>
      </c>
      <c r="O181" s="19">
        <v>657070.05184924451</v>
      </c>
      <c r="P181" s="19">
        <v>117237.789849244</v>
      </c>
      <c r="Q181" s="19">
        <v>43469343.59412425</v>
      </c>
      <c r="R181" s="20">
        <f t="shared" si="32"/>
        <v>45298791.544465937</v>
      </c>
      <c r="S181" s="19">
        <v>-1926.92849</v>
      </c>
      <c r="T181" s="19">
        <v>-1926.92849</v>
      </c>
      <c r="U181" s="19">
        <v>-1926.92849</v>
      </c>
      <c r="V181" s="19">
        <v>-1926.92849</v>
      </c>
      <c r="W181" s="19">
        <v>-1926.92849</v>
      </c>
      <c r="X181" s="19">
        <v>-1926.92849</v>
      </c>
      <c r="Y181" s="19">
        <v>-1926.92849</v>
      </c>
      <c r="Z181" s="19">
        <v>-1926.92849</v>
      </c>
      <c r="AA181" s="19">
        <v>-1926.92849</v>
      </c>
      <c r="AB181" s="19">
        <v>-1926.92849</v>
      </c>
      <c r="AC181" s="19">
        <v>-1926.92849</v>
      </c>
      <c r="AD181" s="19">
        <v>-1926.92849</v>
      </c>
      <c r="AE181" s="20">
        <f t="shared" si="33"/>
        <v>-23123.141879999996</v>
      </c>
      <c r="AF181" s="21">
        <f t="shared" si="31"/>
        <v>241616387.11489776</v>
      </c>
    </row>
    <row r="182" spans="1:32" ht="14.4" x14ac:dyDescent="0.3">
      <c r="A182" s="5">
        <v>1820</v>
      </c>
      <c r="B182" s="6" t="s">
        <v>9</v>
      </c>
      <c r="C182" s="19">
        <f t="shared" si="29"/>
        <v>221219346.95929182</v>
      </c>
      <c r="D182" s="19"/>
      <c r="E182" s="19">
        <f t="shared" si="30"/>
        <v>221219346.95929182</v>
      </c>
      <c r="F182" s="19">
        <v>253115.16628833348</v>
      </c>
      <c r="G182" s="19">
        <v>253115.16628833348</v>
      </c>
      <c r="H182" s="19">
        <v>253115.16628833348</v>
      </c>
      <c r="I182" s="19">
        <v>253115.16628833348</v>
      </c>
      <c r="J182" s="19">
        <v>253115.16628833348</v>
      </c>
      <c r="K182" s="19">
        <v>253115.16628833348</v>
      </c>
      <c r="L182" s="19">
        <v>253115.16628833712</v>
      </c>
      <c r="M182" s="19">
        <v>253115.16628833348</v>
      </c>
      <c r="N182" s="19">
        <v>16573877.831008341</v>
      </c>
      <c r="O182" s="19">
        <v>2643382.9378883326</v>
      </c>
      <c r="P182" s="19">
        <v>253115.16628833348</v>
      </c>
      <c r="Q182" s="19">
        <v>6484379.6231883308</v>
      </c>
      <c r="R182" s="20">
        <f t="shared" si="32"/>
        <v>27979676.888680011</v>
      </c>
      <c r="S182" s="19">
        <v>-13041.4153905</v>
      </c>
      <c r="T182" s="19">
        <v>-13041.4153905</v>
      </c>
      <c r="U182" s="19">
        <v>-13041.4153905</v>
      </c>
      <c r="V182" s="19">
        <v>-13041.4153905</v>
      </c>
      <c r="W182" s="19">
        <v>-13041.4153905</v>
      </c>
      <c r="X182" s="19">
        <v>-13041.4153905</v>
      </c>
      <c r="Y182" s="19">
        <v>-13041.4153905</v>
      </c>
      <c r="Z182" s="19">
        <v>-13041.4153905</v>
      </c>
      <c r="AA182" s="19">
        <v>-13041.4153905</v>
      </c>
      <c r="AB182" s="19">
        <v>-13041.4153905</v>
      </c>
      <c r="AC182" s="19">
        <v>-13041.4153905</v>
      </c>
      <c r="AD182" s="19">
        <v>-13041.4153905</v>
      </c>
      <c r="AE182" s="20">
        <f t="shared" si="33"/>
        <v>-156496.98468600001</v>
      </c>
      <c r="AF182" s="21">
        <f t="shared" si="31"/>
        <v>249042526.86328584</v>
      </c>
    </row>
    <row r="183" spans="1:32" ht="14.4" x14ac:dyDescent="0.3">
      <c r="A183" s="5">
        <v>1830</v>
      </c>
      <c r="B183" s="6" t="s">
        <v>10</v>
      </c>
      <c r="C183" s="19">
        <f t="shared" si="29"/>
        <v>1003447367.6603577</v>
      </c>
      <c r="D183" s="19"/>
      <c r="E183" s="19">
        <f t="shared" si="30"/>
        <v>1003447367.6603577</v>
      </c>
      <c r="F183" s="19">
        <v>4119870.856004307</v>
      </c>
      <c r="G183" s="19">
        <v>4119870.856004307</v>
      </c>
      <c r="H183" s="19">
        <v>4119870.856004307</v>
      </c>
      <c r="I183" s="19">
        <v>4119870.856004307</v>
      </c>
      <c r="J183" s="19">
        <v>5458315.6617243104</v>
      </c>
      <c r="K183" s="19">
        <v>4119870.856004307</v>
      </c>
      <c r="L183" s="19">
        <v>4119870.856004294</v>
      </c>
      <c r="M183" s="19">
        <v>4119870.856004307</v>
      </c>
      <c r="N183" s="19">
        <v>4119870.856004307</v>
      </c>
      <c r="O183" s="19">
        <v>10816610.072605105</v>
      </c>
      <c r="P183" s="19">
        <v>4119870.856004307</v>
      </c>
      <c r="Q183" s="19">
        <v>14036112.517219298</v>
      </c>
      <c r="R183" s="20">
        <f t="shared" si="32"/>
        <v>67389875.955587462</v>
      </c>
      <c r="S183" s="19">
        <v>-176887.625</v>
      </c>
      <c r="T183" s="19">
        <v>-176887.625</v>
      </c>
      <c r="U183" s="19">
        <v>-176887.625</v>
      </c>
      <c r="V183" s="19">
        <v>-176887.625</v>
      </c>
      <c r="W183" s="19">
        <v>-176887.625</v>
      </c>
      <c r="X183" s="19">
        <v>-176887.625</v>
      </c>
      <c r="Y183" s="19">
        <v>-176887.625</v>
      </c>
      <c r="Z183" s="19">
        <v>-176887.625</v>
      </c>
      <c r="AA183" s="19">
        <v>-176887.625</v>
      </c>
      <c r="AB183" s="19">
        <v>-176887.625</v>
      </c>
      <c r="AC183" s="19">
        <v>-176887.625</v>
      </c>
      <c r="AD183" s="19">
        <v>-176887.625</v>
      </c>
      <c r="AE183" s="20">
        <f t="shared" si="33"/>
        <v>-2122651.5</v>
      </c>
      <c r="AF183" s="21">
        <f t="shared" si="31"/>
        <v>1068714592.1159452</v>
      </c>
    </row>
    <row r="184" spans="1:32" ht="14.4" x14ac:dyDescent="0.3">
      <c r="A184" s="5">
        <v>1835</v>
      </c>
      <c r="B184" s="6" t="s">
        <v>11</v>
      </c>
      <c r="C184" s="19">
        <f t="shared" si="29"/>
        <v>839172384.04455125</v>
      </c>
      <c r="D184" s="19"/>
      <c r="E184" s="19">
        <f t="shared" si="30"/>
        <v>839172384.04455125</v>
      </c>
      <c r="F184" s="19">
        <v>3923675.2558933059</v>
      </c>
      <c r="G184" s="19">
        <v>3923675.2558933059</v>
      </c>
      <c r="H184" s="19">
        <v>3923675.2558933059</v>
      </c>
      <c r="I184" s="19">
        <v>3923675.2558933059</v>
      </c>
      <c r="J184" s="19">
        <v>4507723.8983893022</v>
      </c>
      <c r="K184" s="19">
        <v>3923675.2558933059</v>
      </c>
      <c r="L184" s="19">
        <v>3923675.2558932891</v>
      </c>
      <c r="M184" s="19">
        <v>3923675.2558933059</v>
      </c>
      <c r="N184" s="19">
        <v>3923675.2558933059</v>
      </c>
      <c r="O184" s="19">
        <v>9458754.9265691042</v>
      </c>
      <c r="P184" s="19">
        <v>3923675.2558933059</v>
      </c>
      <c r="Q184" s="19">
        <v>15563076.633683303</v>
      </c>
      <c r="R184" s="20">
        <f t="shared" si="32"/>
        <v>64842632.761681445</v>
      </c>
      <c r="S184" s="19">
        <v>-173863.28759999998</v>
      </c>
      <c r="T184" s="19">
        <v>-173863.28759999998</v>
      </c>
      <c r="U184" s="19">
        <v>-173863.28759999998</v>
      </c>
      <c r="V184" s="19">
        <v>-173863.28759999998</v>
      </c>
      <c r="W184" s="19">
        <v>-173863.28759999998</v>
      </c>
      <c r="X184" s="19">
        <v>-173863.28759999998</v>
      </c>
      <c r="Y184" s="19">
        <v>-173863.28759999998</v>
      </c>
      <c r="Z184" s="19">
        <v>-173863.28759999998</v>
      </c>
      <c r="AA184" s="19">
        <v>-173863.28759999998</v>
      </c>
      <c r="AB184" s="19">
        <v>-173863.28759999998</v>
      </c>
      <c r="AC184" s="19">
        <v>-173863.28759999998</v>
      </c>
      <c r="AD184" s="19">
        <v>-173863.28759999998</v>
      </c>
      <c r="AE184" s="20">
        <f t="shared" si="33"/>
        <v>-2086359.4511999993</v>
      </c>
      <c r="AF184" s="21">
        <f t="shared" si="31"/>
        <v>901928657.35503268</v>
      </c>
    </row>
    <row r="185" spans="1:32" ht="14.4" x14ac:dyDescent="0.3">
      <c r="A185" s="5">
        <v>1840</v>
      </c>
      <c r="B185" s="6" t="s">
        <v>12</v>
      </c>
      <c r="C185" s="19">
        <f t="shared" si="29"/>
        <v>919859988.4278214</v>
      </c>
      <c r="D185" s="19"/>
      <c r="E185" s="19">
        <f t="shared" si="30"/>
        <v>919859988.4278214</v>
      </c>
      <c r="F185" s="19">
        <v>4416840.136057741</v>
      </c>
      <c r="G185" s="19">
        <v>4416840.136057741</v>
      </c>
      <c r="H185" s="19">
        <v>4416840.136057741</v>
      </c>
      <c r="I185" s="19">
        <v>4416840.136057741</v>
      </c>
      <c r="J185" s="19">
        <v>4416840.136057741</v>
      </c>
      <c r="K185" s="19">
        <v>4416840.136057741</v>
      </c>
      <c r="L185" s="19">
        <v>4416840.1360577401</v>
      </c>
      <c r="M185" s="19">
        <v>4416840.136057741</v>
      </c>
      <c r="N185" s="19">
        <v>4416840.136057741</v>
      </c>
      <c r="O185" s="19">
        <v>41098612.982553244</v>
      </c>
      <c r="P185" s="19">
        <v>4416840.136057741</v>
      </c>
      <c r="Q185" s="19">
        <v>13123052.40181773</v>
      </c>
      <c r="R185" s="20">
        <f t="shared" si="32"/>
        <v>98390066.744948372</v>
      </c>
      <c r="S185" s="19">
        <v>-35515.250229999998</v>
      </c>
      <c r="T185" s="19">
        <v>-35515.250229999998</v>
      </c>
      <c r="U185" s="19">
        <v>-35515.250229999998</v>
      </c>
      <c r="V185" s="19">
        <v>-35515.250229999998</v>
      </c>
      <c r="W185" s="19">
        <v>-35515.250229999998</v>
      </c>
      <c r="X185" s="19">
        <v>-35515.250229999998</v>
      </c>
      <c r="Y185" s="19">
        <v>-35515.250229999998</v>
      </c>
      <c r="Z185" s="19">
        <v>-35515.250229999998</v>
      </c>
      <c r="AA185" s="19">
        <v>-35515.250229999998</v>
      </c>
      <c r="AB185" s="19">
        <v>-35515.250229999998</v>
      </c>
      <c r="AC185" s="19">
        <v>-35515.250229999998</v>
      </c>
      <c r="AD185" s="19">
        <v>-35515.250229999998</v>
      </c>
      <c r="AE185" s="20">
        <f t="shared" si="33"/>
        <v>-426183.00276</v>
      </c>
      <c r="AF185" s="21">
        <f t="shared" si="31"/>
        <v>1017823872.1700097</v>
      </c>
    </row>
    <row r="186" spans="1:32" ht="14.4" x14ac:dyDescent="0.3">
      <c r="A186" s="5">
        <v>1845</v>
      </c>
      <c r="B186" s="6" t="s">
        <v>13</v>
      </c>
      <c r="C186" s="19">
        <f t="shared" si="29"/>
        <v>2397671271.674325</v>
      </c>
      <c r="D186" s="19"/>
      <c r="E186" s="19">
        <f t="shared" si="30"/>
        <v>2397671271.674325</v>
      </c>
      <c r="F186" s="19">
        <v>8926766.4664248303</v>
      </c>
      <c r="G186" s="19">
        <v>8926766.4664248303</v>
      </c>
      <c r="H186" s="19">
        <v>8926766.4664248303</v>
      </c>
      <c r="I186" s="19">
        <v>8926766.4664248303</v>
      </c>
      <c r="J186" s="19">
        <v>9072778.6270488296</v>
      </c>
      <c r="K186" s="19">
        <v>8926766.4664248303</v>
      </c>
      <c r="L186" s="19">
        <v>8926766.4664246459</v>
      </c>
      <c r="M186" s="19">
        <v>8926766.4664248303</v>
      </c>
      <c r="N186" s="19">
        <v>8926766.4664248303</v>
      </c>
      <c r="O186" s="19">
        <v>104461808.40570112</v>
      </c>
      <c r="P186" s="19">
        <v>8926766.4664248303</v>
      </c>
      <c r="Q186" s="19">
        <v>12371343.065614834</v>
      </c>
      <c r="R186" s="20">
        <f t="shared" si="32"/>
        <v>206246828.29618806</v>
      </c>
      <c r="S186" s="19">
        <v>-157362.25002410001</v>
      </c>
      <c r="T186" s="19">
        <v>-157362.25002410001</v>
      </c>
      <c r="U186" s="19">
        <v>-157362.25002410001</v>
      </c>
      <c r="V186" s="19">
        <v>-157362.25002410001</v>
      </c>
      <c r="W186" s="19">
        <v>-157362.25002410001</v>
      </c>
      <c r="X186" s="19">
        <v>-157362.25002410001</v>
      </c>
      <c r="Y186" s="19">
        <v>-157362.25002410001</v>
      </c>
      <c r="Z186" s="19">
        <v>-157362.25002410001</v>
      </c>
      <c r="AA186" s="19">
        <v>-157362.25002410001</v>
      </c>
      <c r="AB186" s="19">
        <v>-157362.25002410001</v>
      </c>
      <c r="AC186" s="19">
        <v>-157362.25002410001</v>
      </c>
      <c r="AD186" s="19">
        <v>-157362.25002410001</v>
      </c>
      <c r="AE186" s="20">
        <f t="shared" si="33"/>
        <v>-1888347.0002892006</v>
      </c>
      <c r="AF186" s="21">
        <f t="shared" si="31"/>
        <v>2602029752.9702239</v>
      </c>
    </row>
    <row r="187" spans="1:32" ht="14.4" x14ac:dyDescent="0.3">
      <c r="A187" s="5">
        <v>1850</v>
      </c>
      <c r="B187" s="6" t="s">
        <v>14</v>
      </c>
      <c r="C187" s="19">
        <f t="shared" si="29"/>
        <v>1171805863.746223</v>
      </c>
      <c r="D187" s="19"/>
      <c r="E187" s="19">
        <f t="shared" si="30"/>
        <v>1171805863.746223</v>
      </c>
      <c r="F187" s="19">
        <v>5293456.1690298226</v>
      </c>
      <c r="G187" s="19">
        <v>5293456.1690298226</v>
      </c>
      <c r="H187" s="19">
        <v>5293456.1690298226</v>
      </c>
      <c r="I187" s="19">
        <v>5293456.1690298226</v>
      </c>
      <c r="J187" s="19">
        <v>5536809.7700698236</v>
      </c>
      <c r="K187" s="19">
        <v>5293456.1690298226</v>
      </c>
      <c r="L187" s="19">
        <v>8557321.8094529677</v>
      </c>
      <c r="M187" s="19">
        <v>5293456.1690298226</v>
      </c>
      <c r="N187" s="19">
        <v>5293456.1690298226</v>
      </c>
      <c r="O187" s="19">
        <v>30609728.355526242</v>
      </c>
      <c r="P187" s="19">
        <v>5293456.1690298226</v>
      </c>
      <c r="Q187" s="19">
        <v>11574714.06369983</v>
      </c>
      <c r="R187" s="20">
        <f t="shared" si="32"/>
        <v>98626223.350987434</v>
      </c>
      <c r="S187" s="19">
        <v>-216895.01250000001</v>
      </c>
      <c r="T187" s="19">
        <v>-216895.01250000001</v>
      </c>
      <c r="U187" s="19">
        <v>-216895.01250000001</v>
      </c>
      <c r="V187" s="19">
        <v>-216895.01250000001</v>
      </c>
      <c r="W187" s="19">
        <v>-216895.01250000001</v>
      </c>
      <c r="X187" s="19">
        <v>-216895.01250000001</v>
      </c>
      <c r="Y187" s="19">
        <v>-216895.01250000001</v>
      </c>
      <c r="Z187" s="19">
        <v>-216895.01250000001</v>
      </c>
      <c r="AA187" s="19">
        <v>-216895.01250000001</v>
      </c>
      <c r="AB187" s="19">
        <v>-216895.01250000001</v>
      </c>
      <c r="AC187" s="19">
        <v>-216895.01250000001</v>
      </c>
      <c r="AD187" s="19">
        <v>-216895.01250000001</v>
      </c>
      <c r="AE187" s="20">
        <f t="shared" si="33"/>
        <v>-2602740.1500000004</v>
      </c>
      <c r="AF187" s="21">
        <f t="shared" si="31"/>
        <v>1267829346.9472103</v>
      </c>
    </row>
    <row r="188" spans="1:32" ht="14.4" x14ac:dyDescent="0.3">
      <c r="A188" s="5">
        <v>1855</v>
      </c>
      <c r="B188" s="6" t="s">
        <v>15</v>
      </c>
      <c r="C188" s="19">
        <f t="shared" si="29"/>
        <v>176279137.19878796</v>
      </c>
      <c r="D188" s="19"/>
      <c r="E188" s="19">
        <f t="shared" si="30"/>
        <v>176279137.19878796</v>
      </c>
      <c r="F188" s="19">
        <v>801386.33187945338</v>
      </c>
      <c r="G188" s="19">
        <v>801386.33187945338</v>
      </c>
      <c r="H188" s="19">
        <v>801386.33187945338</v>
      </c>
      <c r="I188" s="19">
        <v>801386.33187945338</v>
      </c>
      <c r="J188" s="19">
        <v>923063.13239945343</v>
      </c>
      <c r="K188" s="19">
        <v>801386.33187945338</v>
      </c>
      <c r="L188" s="19">
        <v>801386.33187945781</v>
      </c>
      <c r="M188" s="19">
        <v>801386.33187945338</v>
      </c>
      <c r="N188" s="19">
        <v>801386.33187945338</v>
      </c>
      <c r="O188" s="19">
        <v>1576043.643279453</v>
      </c>
      <c r="P188" s="19">
        <v>801386.33187945338</v>
      </c>
      <c r="Q188" s="19">
        <v>4527289.4606544524</v>
      </c>
      <c r="R188" s="20">
        <f t="shared" si="32"/>
        <v>14238873.223248444</v>
      </c>
      <c r="S188" s="19">
        <v>-37157.325019999997</v>
      </c>
      <c r="T188" s="19">
        <v>-37157.325019999997</v>
      </c>
      <c r="U188" s="19">
        <v>-37157.325019999997</v>
      </c>
      <c r="V188" s="19">
        <v>-37157.325019999997</v>
      </c>
      <c r="W188" s="19">
        <v>-37157.325019999997</v>
      </c>
      <c r="X188" s="19">
        <v>-37157.325019999997</v>
      </c>
      <c r="Y188" s="19">
        <v>-37157.325019999997</v>
      </c>
      <c r="Z188" s="19">
        <v>-37157.325019999997</v>
      </c>
      <c r="AA188" s="19">
        <v>-37157.325019999997</v>
      </c>
      <c r="AB188" s="19">
        <v>-37157.325019999997</v>
      </c>
      <c r="AC188" s="19">
        <v>-37157.325019999997</v>
      </c>
      <c r="AD188" s="19">
        <v>-37157.325019999997</v>
      </c>
      <c r="AE188" s="20">
        <f t="shared" si="33"/>
        <v>-445887.90023999993</v>
      </c>
      <c r="AF188" s="21">
        <f t="shared" si="31"/>
        <v>190072122.52179641</v>
      </c>
    </row>
    <row r="189" spans="1:32" ht="14.4" x14ac:dyDescent="0.3">
      <c r="A189" s="5">
        <v>1860</v>
      </c>
      <c r="B189" s="6" t="s">
        <v>16</v>
      </c>
      <c r="C189" s="19">
        <f t="shared" si="29"/>
        <v>501609349.22759008</v>
      </c>
      <c r="D189" s="19"/>
      <c r="E189" s="19">
        <f t="shared" si="30"/>
        <v>501609349.22759008</v>
      </c>
      <c r="F189" s="19">
        <v>570036.44636857137</v>
      </c>
      <c r="G189" s="19">
        <v>570036.44636857137</v>
      </c>
      <c r="H189" s="19">
        <v>570036.44636857137</v>
      </c>
      <c r="I189" s="19">
        <v>570036.44636857137</v>
      </c>
      <c r="J189" s="19">
        <v>570036.44636857137</v>
      </c>
      <c r="K189" s="19">
        <v>570036.44636857137</v>
      </c>
      <c r="L189" s="19">
        <v>570036.44636857044</v>
      </c>
      <c r="M189" s="19">
        <v>570036.44636857137</v>
      </c>
      <c r="N189" s="19">
        <v>570036.44636857137</v>
      </c>
      <c r="O189" s="19">
        <v>43135230.541568547</v>
      </c>
      <c r="P189" s="19">
        <v>570036.44636857137</v>
      </c>
      <c r="Q189" s="19">
        <v>570036.44636857137</v>
      </c>
      <c r="R189" s="20">
        <f t="shared" si="32"/>
        <v>49405631.451622829</v>
      </c>
      <c r="S189" s="19">
        <v>0</v>
      </c>
      <c r="T189" s="19">
        <v>0</v>
      </c>
      <c r="U189" s="19">
        <v>0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v>0</v>
      </c>
      <c r="AE189" s="20">
        <f t="shared" si="33"/>
        <v>0</v>
      </c>
      <c r="AF189" s="21">
        <f t="shared" si="31"/>
        <v>551014980.67921293</v>
      </c>
    </row>
    <row r="190" spans="1:32" ht="14.4" x14ac:dyDescent="0.3">
      <c r="A190" s="5">
        <v>1908</v>
      </c>
      <c r="B190" s="6" t="s">
        <v>17</v>
      </c>
      <c r="C190" s="19">
        <f t="shared" si="29"/>
        <v>219861115.01750126</v>
      </c>
      <c r="D190" s="19"/>
      <c r="E190" s="19">
        <f t="shared" si="30"/>
        <v>219861115.01750126</v>
      </c>
      <c r="F190" s="19">
        <v>518112.17474166665</v>
      </c>
      <c r="G190" s="19">
        <v>518112.17474166665</v>
      </c>
      <c r="H190" s="19">
        <v>518112.17474166665</v>
      </c>
      <c r="I190" s="19">
        <v>518112.17474166665</v>
      </c>
      <c r="J190" s="19">
        <v>518112.17474166665</v>
      </c>
      <c r="K190" s="19">
        <v>518112.17474166665</v>
      </c>
      <c r="L190" s="19">
        <v>518112.17474166641</v>
      </c>
      <c r="M190" s="19">
        <v>518112.17474166665</v>
      </c>
      <c r="N190" s="19">
        <v>518112.17474166665</v>
      </c>
      <c r="O190" s="19">
        <v>518112.17474166665</v>
      </c>
      <c r="P190" s="19">
        <v>518112.17474166665</v>
      </c>
      <c r="Q190" s="19">
        <v>518112.17474166665</v>
      </c>
      <c r="R190" s="20">
        <f t="shared" si="32"/>
        <v>6217346.0969000002</v>
      </c>
      <c r="S190" s="19">
        <v>0</v>
      </c>
      <c r="T190" s="19">
        <v>0</v>
      </c>
      <c r="U190" s="19">
        <v>0</v>
      </c>
      <c r="V190" s="19">
        <v>0</v>
      </c>
      <c r="W190" s="19">
        <v>0</v>
      </c>
      <c r="X190" s="19">
        <v>0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v>0</v>
      </c>
      <c r="AE190" s="20">
        <f t="shared" si="33"/>
        <v>0</v>
      </c>
      <c r="AF190" s="21">
        <f t="shared" si="31"/>
        <v>226078461.11440125</v>
      </c>
    </row>
    <row r="191" spans="1:32" ht="14.4" x14ac:dyDescent="0.3">
      <c r="A191" s="5">
        <v>1915</v>
      </c>
      <c r="B191" s="6" t="s">
        <v>18</v>
      </c>
      <c r="C191" s="19">
        <f t="shared" si="29"/>
        <v>5337007.3899999997</v>
      </c>
      <c r="D191" s="19"/>
      <c r="E191" s="19">
        <f t="shared" si="30"/>
        <v>5337007.3899999997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20">
        <f t="shared" si="32"/>
        <v>0</v>
      </c>
      <c r="S191" s="19">
        <v>-5127.6399999999994</v>
      </c>
      <c r="T191" s="19">
        <v>-8640</v>
      </c>
      <c r="U191" s="19">
        <v>-17292.82</v>
      </c>
      <c r="V191" s="19">
        <v>-3202.1800000000003</v>
      </c>
      <c r="W191" s="19">
        <v>-4713.32</v>
      </c>
      <c r="X191" s="19">
        <v>-178764.36000000002</v>
      </c>
      <c r="Y191" s="19">
        <v>-186585.61</v>
      </c>
      <c r="Z191" s="19">
        <v>-5466.9699999999993</v>
      </c>
      <c r="AA191" s="19">
        <v>-114608.51999999999</v>
      </c>
      <c r="AB191" s="19">
        <v>-11525.619999999999</v>
      </c>
      <c r="AC191" s="19">
        <v>-49733.91</v>
      </c>
      <c r="AD191" s="19">
        <v>-2155.92</v>
      </c>
      <c r="AE191" s="20">
        <f t="shared" si="33"/>
        <v>-587816.87</v>
      </c>
      <c r="AF191" s="21">
        <f t="shared" si="31"/>
        <v>4749190.5199999996</v>
      </c>
    </row>
    <row r="192" spans="1:32" ht="14.4" x14ac:dyDescent="0.3">
      <c r="A192" s="5">
        <v>1920</v>
      </c>
      <c r="B192" s="6" t="s">
        <v>19</v>
      </c>
      <c r="C192" s="19">
        <f t="shared" si="29"/>
        <v>31840333.738769252</v>
      </c>
      <c r="D192" s="19"/>
      <c r="E192" s="19">
        <f t="shared" si="30"/>
        <v>31840333.738769252</v>
      </c>
      <c r="F192" s="19">
        <v>456132.58789999998</v>
      </c>
      <c r="G192" s="19">
        <v>0</v>
      </c>
      <c r="H192" s="19">
        <v>0</v>
      </c>
      <c r="I192" s="19">
        <v>0</v>
      </c>
      <c r="J192" s="19">
        <v>0</v>
      </c>
      <c r="K192" s="19">
        <v>3093549.0565999998</v>
      </c>
      <c r="L192" s="19">
        <v>3631718.0817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20">
        <f t="shared" si="32"/>
        <v>7181399.7261999995</v>
      </c>
      <c r="S192" s="19">
        <v>0</v>
      </c>
      <c r="T192" s="19">
        <v>0</v>
      </c>
      <c r="U192" s="19">
        <v>0</v>
      </c>
      <c r="V192" s="19">
        <v>0</v>
      </c>
      <c r="W192" s="19">
        <v>0</v>
      </c>
      <c r="X192" s="19">
        <v>-2211475.1052999999</v>
      </c>
      <c r="Y192" s="19">
        <v>0</v>
      </c>
      <c r="Z192" s="19">
        <v>0</v>
      </c>
      <c r="AA192" s="19">
        <v>0</v>
      </c>
      <c r="AB192" s="19">
        <v>0</v>
      </c>
      <c r="AC192" s="19">
        <v>-236016.79809999996</v>
      </c>
      <c r="AD192" s="19">
        <v>-443640.09020000004</v>
      </c>
      <c r="AE192" s="20">
        <f t="shared" si="33"/>
        <v>-2891131.9935999997</v>
      </c>
      <c r="AF192" s="21">
        <f t="shared" si="31"/>
        <v>36130601.471369252</v>
      </c>
    </row>
    <row r="193" spans="1:32" ht="14.4" x14ac:dyDescent="0.3">
      <c r="A193" s="5">
        <v>1930</v>
      </c>
      <c r="B193" s="6" t="s">
        <v>20</v>
      </c>
      <c r="C193" s="19">
        <f t="shared" si="29"/>
        <v>153485544.063636</v>
      </c>
      <c r="D193" s="19"/>
      <c r="E193" s="19">
        <f t="shared" si="30"/>
        <v>153485544.063636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5711233.5332328388</v>
      </c>
      <c r="M193" s="19">
        <v>0</v>
      </c>
      <c r="N193" s="19">
        <v>0</v>
      </c>
      <c r="O193" s="19">
        <v>13071439.43856716</v>
      </c>
      <c r="P193" s="19">
        <v>0</v>
      </c>
      <c r="Q193" s="19">
        <v>0</v>
      </c>
      <c r="R193" s="20">
        <f t="shared" si="32"/>
        <v>18782672.971799999</v>
      </c>
      <c r="S193" s="19">
        <v>-14517.155559400002</v>
      </c>
      <c r="T193" s="19">
        <v>-14517.155559400002</v>
      </c>
      <c r="U193" s="19">
        <v>-14517.155559400002</v>
      </c>
      <c r="V193" s="19">
        <v>-14517.155559400002</v>
      </c>
      <c r="W193" s="19">
        <v>-14517.155559400002</v>
      </c>
      <c r="X193" s="19">
        <v>-14517.155559400002</v>
      </c>
      <c r="Y193" s="19">
        <v>-14517.155559400002</v>
      </c>
      <c r="Z193" s="19">
        <v>-14517.155559400002</v>
      </c>
      <c r="AA193" s="19">
        <v>-14517.155559400002</v>
      </c>
      <c r="AB193" s="19">
        <v>-14517.155559400002</v>
      </c>
      <c r="AC193" s="19">
        <v>-14517.155559400002</v>
      </c>
      <c r="AD193" s="19">
        <v>-14517.155559400002</v>
      </c>
      <c r="AE193" s="20">
        <f t="shared" si="33"/>
        <v>-174205.86671280008</v>
      </c>
      <c r="AF193" s="21">
        <f t="shared" si="31"/>
        <v>172094011.1687232</v>
      </c>
    </row>
    <row r="194" spans="1:32" ht="14.4" x14ac:dyDescent="0.3">
      <c r="A194" s="5">
        <v>1935</v>
      </c>
      <c r="B194" s="6" t="s">
        <v>21</v>
      </c>
      <c r="C194" s="19">
        <f t="shared" si="29"/>
        <v>678158.78999999992</v>
      </c>
      <c r="D194" s="19"/>
      <c r="E194" s="19">
        <f t="shared" si="30"/>
        <v>678158.78999999992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20">
        <f t="shared" si="32"/>
        <v>0</v>
      </c>
      <c r="S194" s="19">
        <v>0</v>
      </c>
      <c r="T194" s="19">
        <v>0</v>
      </c>
      <c r="U194" s="19">
        <v>10534</v>
      </c>
      <c r="V194" s="19">
        <v>0</v>
      </c>
      <c r="W194" s="19">
        <v>0</v>
      </c>
      <c r="X194" s="19">
        <v>0</v>
      </c>
      <c r="Y194" s="19">
        <v>0</v>
      </c>
      <c r="Z194" s="19">
        <v>0</v>
      </c>
      <c r="AA194" s="19">
        <v>0</v>
      </c>
      <c r="AB194" s="19">
        <v>0</v>
      </c>
      <c r="AC194" s="19">
        <v>-2415.5300000000002</v>
      </c>
      <c r="AD194" s="19">
        <v>0</v>
      </c>
      <c r="AE194" s="20">
        <f t="shared" si="33"/>
        <v>8118.4699999999993</v>
      </c>
      <c r="AF194" s="21">
        <f t="shared" si="31"/>
        <v>686277.25999999989</v>
      </c>
    </row>
    <row r="195" spans="1:32" ht="14.4" x14ac:dyDescent="0.3">
      <c r="A195" s="5">
        <v>1940</v>
      </c>
      <c r="B195" s="6" t="s">
        <v>22</v>
      </c>
      <c r="C195" s="19">
        <f t="shared" si="29"/>
        <v>8879887.4075999986</v>
      </c>
      <c r="D195" s="19"/>
      <c r="E195" s="19">
        <f t="shared" si="30"/>
        <v>8879887.4075999986</v>
      </c>
      <c r="F195" s="19">
        <v>171931.84395000001</v>
      </c>
      <c r="G195" s="19">
        <v>171931.84395000001</v>
      </c>
      <c r="H195" s="19">
        <v>171931.84395000001</v>
      </c>
      <c r="I195" s="19">
        <v>171931.84395000001</v>
      </c>
      <c r="J195" s="19">
        <v>171931.84395000001</v>
      </c>
      <c r="K195" s="19">
        <v>171931.84395000001</v>
      </c>
      <c r="L195" s="19">
        <v>171931.84395000007</v>
      </c>
      <c r="M195" s="19">
        <v>171931.84395000001</v>
      </c>
      <c r="N195" s="19">
        <v>171931.84395000001</v>
      </c>
      <c r="O195" s="19">
        <v>205822.94764999996</v>
      </c>
      <c r="P195" s="19">
        <v>171931.84395000001</v>
      </c>
      <c r="Q195" s="19">
        <v>171931.84395000001</v>
      </c>
      <c r="R195" s="20">
        <f t="shared" si="32"/>
        <v>2097073.2311000004</v>
      </c>
      <c r="S195" s="19">
        <v>9046.4500000000007</v>
      </c>
      <c r="T195" s="19">
        <v>0</v>
      </c>
      <c r="U195" s="19"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-20394.599999999999</v>
      </c>
      <c r="AD195" s="19">
        <v>0</v>
      </c>
      <c r="AE195" s="20">
        <f t="shared" si="33"/>
        <v>-11348.149999999998</v>
      </c>
      <c r="AF195" s="21">
        <f t="shared" si="31"/>
        <v>10965612.488699999</v>
      </c>
    </row>
    <row r="196" spans="1:32" ht="14.4" x14ac:dyDescent="0.3">
      <c r="A196" s="5">
        <v>1945</v>
      </c>
      <c r="B196" s="6" t="s">
        <v>23</v>
      </c>
      <c r="C196" s="19">
        <f t="shared" si="29"/>
        <v>3827550.2861000006</v>
      </c>
      <c r="D196" s="19"/>
      <c r="E196" s="19">
        <f t="shared" si="30"/>
        <v>3827550.2861000006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20">
        <f t="shared" si="32"/>
        <v>0</v>
      </c>
      <c r="S196" s="19">
        <v>-17253.580000000002</v>
      </c>
      <c r="T196" s="19">
        <v>-28366.94</v>
      </c>
      <c r="U196" s="19">
        <v>-45742.48</v>
      </c>
      <c r="V196" s="19">
        <v>-45019.98</v>
      </c>
      <c r="W196" s="19">
        <v>-7480.76</v>
      </c>
      <c r="X196" s="19">
        <v>-2550.9699999999998</v>
      </c>
      <c r="Y196" s="19">
        <v>-35149.53</v>
      </c>
      <c r="Z196" s="19">
        <v>-16439.96</v>
      </c>
      <c r="AA196" s="19">
        <v>-45193.35</v>
      </c>
      <c r="AB196" s="19">
        <v>-50836.02</v>
      </c>
      <c r="AC196" s="19">
        <v>-99735.64</v>
      </c>
      <c r="AD196" s="19">
        <v>-24572.799999999999</v>
      </c>
      <c r="AE196" s="20">
        <f t="shared" si="33"/>
        <v>-418342.01</v>
      </c>
      <c r="AF196" s="21">
        <f t="shared" si="31"/>
        <v>3409208.2761000004</v>
      </c>
    </row>
    <row r="197" spans="1:32" ht="14.4" x14ac:dyDescent="0.3">
      <c r="A197" s="5">
        <v>1955</v>
      </c>
      <c r="B197" s="6" t="s">
        <v>24</v>
      </c>
      <c r="C197" s="19">
        <f t="shared" si="29"/>
        <v>8080497.7695000013</v>
      </c>
      <c r="D197" s="19"/>
      <c r="E197" s="19">
        <f t="shared" si="30"/>
        <v>8080497.7695000013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241922.008</v>
      </c>
      <c r="P197" s="19">
        <v>0</v>
      </c>
      <c r="Q197" s="19">
        <v>0</v>
      </c>
      <c r="R197" s="20">
        <f t="shared" si="32"/>
        <v>241922.008</v>
      </c>
      <c r="S197" s="19">
        <v>-16283.09</v>
      </c>
      <c r="T197" s="19">
        <v>-12951.92</v>
      </c>
      <c r="U197" s="19">
        <v>-24985.54</v>
      </c>
      <c r="V197" s="19">
        <v>-33409.35</v>
      </c>
      <c r="W197" s="19">
        <v>-40813.26</v>
      </c>
      <c r="X197" s="19">
        <v>-8164.13</v>
      </c>
      <c r="Y197" s="19">
        <v>-27564.81</v>
      </c>
      <c r="Z197" s="19">
        <v>-70247.850000000006</v>
      </c>
      <c r="AA197" s="19">
        <v>-27077.22</v>
      </c>
      <c r="AB197" s="19">
        <v>-36973.800000000003</v>
      </c>
      <c r="AC197" s="19">
        <v>-1601792.44</v>
      </c>
      <c r="AD197" s="19">
        <v>6187.07</v>
      </c>
      <c r="AE197" s="20">
        <f t="shared" si="33"/>
        <v>-1894076.3399999999</v>
      </c>
      <c r="AF197" s="21">
        <f t="shared" si="31"/>
        <v>6428343.4375000019</v>
      </c>
    </row>
    <row r="198" spans="1:32" ht="14.4" x14ac:dyDescent="0.3">
      <c r="A198" s="5">
        <v>1960</v>
      </c>
      <c r="B198" s="6" t="s">
        <v>25</v>
      </c>
      <c r="C198" s="19">
        <f t="shared" si="29"/>
        <v>9674674.8648140002</v>
      </c>
      <c r="D198" s="19"/>
      <c r="E198" s="19">
        <f t="shared" si="30"/>
        <v>9674674.8648140002</v>
      </c>
      <c r="F198" s="19">
        <v>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233748.86069999999</v>
      </c>
      <c r="P198" s="19">
        <v>0</v>
      </c>
      <c r="Q198" s="19">
        <v>0</v>
      </c>
      <c r="R198" s="20">
        <f t="shared" si="32"/>
        <v>233748.86069999999</v>
      </c>
      <c r="S198" s="19">
        <v>-3522.8713731000003</v>
      </c>
      <c r="T198" s="19">
        <v>-3522.8713731000003</v>
      </c>
      <c r="U198" s="19">
        <v>-3522.8713731000003</v>
      </c>
      <c r="V198" s="19">
        <v>-3522.8713731000003</v>
      </c>
      <c r="W198" s="19">
        <v>-3522.8713731000003</v>
      </c>
      <c r="X198" s="19">
        <v>-3522.8713731000003</v>
      </c>
      <c r="Y198" s="19">
        <v>-3522.8713731000003</v>
      </c>
      <c r="Z198" s="19">
        <v>-3522.8713731000003</v>
      </c>
      <c r="AA198" s="19">
        <v>-3522.8713731000003</v>
      </c>
      <c r="AB198" s="19">
        <v>-3522.8713731000003</v>
      </c>
      <c r="AC198" s="19">
        <v>-3522.8713731000003</v>
      </c>
      <c r="AD198" s="19">
        <v>-3522.8713731000003</v>
      </c>
      <c r="AE198" s="20">
        <f t="shared" si="33"/>
        <v>-42274.456477200001</v>
      </c>
      <c r="AF198" s="21">
        <f t="shared" si="31"/>
        <v>9866149.2690367997</v>
      </c>
    </row>
    <row r="199" spans="1:32" ht="14.4" x14ac:dyDescent="0.3">
      <c r="A199" s="5">
        <v>1980</v>
      </c>
      <c r="B199" s="6" t="s">
        <v>26</v>
      </c>
      <c r="C199" s="19">
        <f t="shared" si="29"/>
        <v>66488584.142053925</v>
      </c>
      <c r="D199" s="19"/>
      <c r="E199" s="19">
        <f t="shared" si="30"/>
        <v>66488584.142053925</v>
      </c>
      <c r="F199" s="19">
        <v>271920.49477671273</v>
      </c>
      <c r="G199" s="19">
        <v>271920.49477671273</v>
      </c>
      <c r="H199" s="19">
        <v>271920.49477671273</v>
      </c>
      <c r="I199" s="19">
        <v>271920.49477671273</v>
      </c>
      <c r="J199" s="19">
        <v>271920.49477671273</v>
      </c>
      <c r="K199" s="19">
        <v>271920.49477671273</v>
      </c>
      <c r="L199" s="19">
        <v>271920.49477671291</v>
      </c>
      <c r="M199" s="19">
        <v>271920.49477671273</v>
      </c>
      <c r="N199" s="19">
        <v>271920.49477671273</v>
      </c>
      <c r="O199" s="19">
        <v>714002.76293171314</v>
      </c>
      <c r="P199" s="19">
        <v>271920.49477671273</v>
      </c>
      <c r="Q199" s="19">
        <v>3511078.4120767135</v>
      </c>
      <c r="R199" s="20">
        <f t="shared" si="32"/>
        <v>6944286.1227755537</v>
      </c>
      <c r="S199" s="19">
        <v>-11739.562569039999</v>
      </c>
      <c r="T199" s="19">
        <v>-11739.562569039999</v>
      </c>
      <c r="U199" s="19">
        <v>-11739.562569039999</v>
      </c>
      <c r="V199" s="19">
        <v>-11739.562569039999</v>
      </c>
      <c r="W199" s="19">
        <v>-11739.562569039999</v>
      </c>
      <c r="X199" s="19">
        <v>-11739.562569039999</v>
      </c>
      <c r="Y199" s="19">
        <v>-11739.562569039999</v>
      </c>
      <c r="Z199" s="19">
        <v>-11739.562569039999</v>
      </c>
      <c r="AA199" s="19">
        <v>-11739.562569039999</v>
      </c>
      <c r="AB199" s="19">
        <v>-11739.562569039999</v>
      </c>
      <c r="AC199" s="19">
        <v>-11739.562569039999</v>
      </c>
      <c r="AD199" s="19">
        <v>-11067.112569039999</v>
      </c>
      <c r="AE199" s="20">
        <f t="shared" si="33"/>
        <v>-140202.30082848002</v>
      </c>
      <c r="AF199" s="21">
        <f t="shared" si="31"/>
        <v>73292667.964000985</v>
      </c>
    </row>
    <row r="200" spans="1:32" ht="14.4" x14ac:dyDescent="0.3">
      <c r="A200" s="5">
        <v>2440</v>
      </c>
      <c r="B200" s="6" t="s">
        <v>28</v>
      </c>
      <c r="C200" s="19">
        <f t="shared" si="29"/>
        <v>-1594062008.6208444</v>
      </c>
      <c r="D200" s="19"/>
      <c r="E200" s="19">
        <f t="shared" si="30"/>
        <v>-1594062008.6208444</v>
      </c>
      <c r="F200" s="19">
        <v>-8892885.222693745</v>
      </c>
      <c r="G200" s="19">
        <v>-8892885.222693745</v>
      </c>
      <c r="H200" s="19">
        <v>-8892885.222693745</v>
      </c>
      <c r="I200" s="19">
        <v>-8892885.222693745</v>
      </c>
      <c r="J200" s="19">
        <v>-8892885.222693745</v>
      </c>
      <c r="K200" s="19">
        <v>-8892885.222693745</v>
      </c>
      <c r="L200" s="19">
        <v>-8892885.2226937376</v>
      </c>
      <c r="M200" s="19">
        <v>-8892885.222693745</v>
      </c>
      <c r="N200" s="19">
        <v>-8892885.222693745</v>
      </c>
      <c r="O200" s="19">
        <v>-8892885.222693745</v>
      </c>
      <c r="P200" s="19">
        <v>-8892885.222693745</v>
      </c>
      <c r="Q200" s="19">
        <v>-11901557.510793757</v>
      </c>
      <c r="R200" s="20">
        <f t="shared" si="32"/>
        <v>-109723294.96042493</v>
      </c>
      <c r="S200" s="19">
        <v>143519.98695609998</v>
      </c>
      <c r="T200" s="19">
        <v>143519.98695609998</v>
      </c>
      <c r="U200" s="19">
        <v>143519.98695609998</v>
      </c>
      <c r="V200" s="19">
        <v>143519.98695609998</v>
      </c>
      <c r="W200" s="19">
        <v>143519.98695609998</v>
      </c>
      <c r="X200" s="19">
        <v>143519.98695609998</v>
      </c>
      <c r="Y200" s="19">
        <v>143519.98695609998</v>
      </c>
      <c r="Z200" s="19">
        <v>143519.98695609998</v>
      </c>
      <c r="AA200" s="19">
        <v>143519.98695609998</v>
      </c>
      <c r="AB200" s="19">
        <v>143519.98695609998</v>
      </c>
      <c r="AC200" s="19">
        <v>143519.98695609998</v>
      </c>
      <c r="AD200" s="19">
        <v>143519.98695609998</v>
      </c>
      <c r="AE200" s="20">
        <f t="shared" si="33"/>
        <v>1722239.8434731998</v>
      </c>
      <c r="AF200" s="21">
        <f t="shared" si="31"/>
        <v>-1702063063.7377961</v>
      </c>
    </row>
    <row r="201" spans="1:32" ht="14.4" x14ac:dyDescent="0.3">
      <c r="A201" s="7">
        <v>2005</v>
      </c>
      <c r="B201" s="8" t="s">
        <v>53</v>
      </c>
      <c r="C201" s="19">
        <f t="shared" si="29"/>
        <v>11769942.560000001</v>
      </c>
      <c r="D201" s="19"/>
      <c r="E201" s="19">
        <f t="shared" si="30"/>
        <v>11769942.560000001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19">
        <v>0</v>
      </c>
      <c r="R201" s="20">
        <f t="shared" si="32"/>
        <v>0</v>
      </c>
      <c r="S201" s="19">
        <v>0</v>
      </c>
      <c r="T201" s="19">
        <v>0</v>
      </c>
      <c r="U201" s="19">
        <v>0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v>0</v>
      </c>
      <c r="AE201" s="20">
        <f t="shared" si="33"/>
        <v>0</v>
      </c>
      <c r="AF201" s="21">
        <f t="shared" si="31"/>
        <v>11769942.560000001</v>
      </c>
    </row>
    <row r="202" spans="1:32" x14ac:dyDescent="0.25">
      <c r="A202" s="7"/>
      <c r="B202" s="9" t="s">
        <v>27</v>
      </c>
      <c r="C202" s="22">
        <f t="shared" ref="C202:AF202" si="34">SUM(C176:C201)</f>
        <v>7027713009.9965181</v>
      </c>
      <c r="D202" s="22">
        <f t="shared" si="34"/>
        <v>0</v>
      </c>
      <c r="E202" s="22">
        <f t="shared" si="34"/>
        <v>7027713009.9965181</v>
      </c>
      <c r="F202" s="22">
        <f t="shared" si="34"/>
        <v>22409576.236357663</v>
      </c>
      <c r="G202" s="22">
        <f t="shared" si="34"/>
        <v>20639175.11615767</v>
      </c>
      <c r="H202" s="22">
        <f t="shared" si="34"/>
        <v>25103325.357457664</v>
      </c>
      <c r="I202" s="22">
        <f t="shared" si="34"/>
        <v>22431348.909957666</v>
      </c>
      <c r="J202" s="22">
        <f t="shared" si="34"/>
        <v>23072711.126557667</v>
      </c>
      <c r="K202" s="22">
        <f t="shared" si="34"/>
        <v>23732724.172757667</v>
      </c>
      <c r="L202" s="22">
        <f t="shared" si="34"/>
        <v>34215998.816713452</v>
      </c>
      <c r="M202" s="22">
        <f t="shared" si="34"/>
        <v>20639175.11615767</v>
      </c>
      <c r="N202" s="22">
        <f t="shared" si="34"/>
        <v>41040128.447057664</v>
      </c>
      <c r="O202" s="22">
        <f t="shared" si="34"/>
        <v>258404299.96232456</v>
      </c>
      <c r="P202" s="22">
        <f t="shared" si="34"/>
        <v>20639175.11615767</v>
      </c>
      <c r="Q202" s="22">
        <f t="shared" si="34"/>
        <v>129014382.24875765</v>
      </c>
      <c r="R202" s="22">
        <f t="shared" si="34"/>
        <v>641342020.62641478</v>
      </c>
      <c r="S202" s="22">
        <f t="shared" si="34"/>
        <v>-728526.55680003995</v>
      </c>
      <c r="T202" s="22">
        <f t="shared" si="34"/>
        <v>-748867.55680003995</v>
      </c>
      <c r="U202" s="22">
        <f t="shared" si="34"/>
        <v>-776395.53680003993</v>
      </c>
      <c r="V202" s="22">
        <f t="shared" si="34"/>
        <v>-780540.20680003997</v>
      </c>
      <c r="W202" s="22">
        <f t="shared" si="34"/>
        <v>-751916.03680003993</v>
      </c>
      <c r="X202" s="22">
        <f t="shared" si="34"/>
        <v>-3099863.2621000404</v>
      </c>
      <c r="Y202" s="22">
        <f t="shared" si="34"/>
        <v>-948208.64680004003</v>
      </c>
      <c r="Z202" s="22">
        <f t="shared" si="34"/>
        <v>-791063.47680003988</v>
      </c>
      <c r="AA202" s="22">
        <f t="shared" si="34"/>
        <v>-885787.78680003993</v>
      </c>
      <c r="AB202" s="22">
        <f t="shared" si="34"/>
        <v>-798244.13680004003</v>
      </c>
      <c r="AC202" s="22">
        <f t="shared" si="34"/>
        <v>-6447847.7825000398</v>
      </c>
      <c r="AD202" s="22">
        <f t="shared" si="34"/>
        <v>-1162417.98700004</v>
      </c>
      <c r="AE202" s="22">
        <f t="shared" si="34"/>
        <v>-17919678.972800478</v>
      </c>
      <c r="AF202" s="22">
        <f t="shared" si="34"/>
        <v>7651135351.6501331</v>
      </c>
    </row>
    <row r="206" spans="1:32" ht="24.6" x14ac:dyDescent="0.4">
      <c r="C206" s="18" t="s">
        <v>60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2"/>
    </row>
    <row r="207" spans="1:32" ht="30" customHeight="1" x14ac:dyDescent="0.25">
      <c r="A207" s="3" t="s">
        <v>47</v>
      </c>
      <c r="B207" s="4" t="s">
        <v>48</v>
      </c>
      <c r="C207" s="13" t="s">
        <v>49</v>
      </c>
      <c r="D207" s="13" t="s">
        <v>29</v>
      </c>
      <c r="E207" s="13" t="s">
        <v>1</v>
      </c>
      <c r="F207" s="13" t="s">
        <v>31</v>
      </c>
      <c r="G207" s="13" t="s">
        <v>32</v>
      </c>
      <c r="H207" s="13" t="s">
        <v>33</v>
      </c>
      <c r="I207" s="13" t="s">
        <v>34</v>
      </c>
      <c r="J207" s="13" t="s">
        <v>35</v>
      </c>
      <c r="K207" s="13" t="s">
        <v>36</v>
      </c>
      <c r="L207" s="13" t="s">
        <v>37</v>
      </c>
      <c r="M207" s="13" t="s">
        <v>38</v>
      </c>
      <c r="N207" s="13" t="s">
        <v>39</v>
      </c>
      <c r="O207" s="13" t="s">
        <v>40</v>
      </c>
      <c r="P207" s="13" t="s">
        <v>41</v>
      </c>
      <c r="Q207" s="13" t="s">
        <v>42</v>
      </c>
      <c r="R207" s="14" t="s">
        <v>50</v>
      </c>
      <c r="S207" s="13" t="s">
        <v>31</v>
      </c>
      <c r="T207" s="13" t="s">
        <v>32</v>
      </c>
      <c r="U207" s="13" t="s">
        <v>33</v>
      </c>
      <c r="V207" s="13" t="s">
        <v>34</v>
      </c>
      <c r="W207" s="13" t="s">
        <v>35</v>
      </c>
      <c r="X207" s="13" t="s">
        <v>36</v>
      </c>
      <c r="Y207" s="13" t="s">
        <v>37</v>
      </c>
      <c r="Z207" s="13" t="s">
        <v>38</v>
      </c>
      <c r="AA207" s="13" t="s">
        <v>39</v>
      </c>
      <c r="AB207" s="13" t="s">
        <v>40</v>
      </c>
      <c r="AC207" s="13" t="s">
        <v>41</v>
      </c>
      <c r="AD207" s="13" t="s">
        <v>42</v>
      </c>
      <c r="AE207" s="14" t="s">
        <v>51</v>
      </c>
      <c r="AF207" s="15" t="s">
        <v>2</v>
      </c>
    </row>
    <row r="208" spans="1:32" ht="25.5" customHeight="1" x14ac:dyDescent="0.3">
      <c r="A208" s="5">
        <v>1609</v>
      </c>
      <c r="B208" s="6" t="s">
        <v>3</v>
      </c>
      <c r="C208" s="19">
        <f t="shared" ref="C208:C233" si="35">AF176</f>
        <v>131684056.36020002</v>
      </c>
      <c r="D208" s="19"/>
      <c r="E208" s="19">
        <f t="shared" ref="E208:E233" si="36">SUM(C208:D208)</f>
        <v>131684056.36020002</v>
      </c>
      <c r="F208" s="19">
        <v>0</v>
      </c>
      <c r="G208" s="19">
        <v>0</v>
      </c>
      <c r="H208" s="19">
        <v>25458016.667100001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25458016.667100001</v>
      </c>
      <c r="R208" s="20">
        <f>SUM(F208:Q208)</f>
        <v>50916033.334200002</v>
      </c>
      <c r="S208" s="19">
        <v>0</v>
      </c>
      <c r="T208" s="19">
        <v>0</v>
      </c>
      <c r="U208" s="19">
        <v>0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19">
        <v>0</v>
      </c>
      <c r="AC208" s="19">
        <v>0</v>
      </c>
      <c r="AD208" s="19">
        <v>0</v>
      </c>
      <c r="AE208" s="20">
        <f>SUM(S208:AD208)</f>
        <v>0</v>
      </c>
      <c r="AF208" s="21">
        <f t="shared" ref="AF208:AF233" si="37">E208+R208+AE208</f>
        <v>182600089.69440001</v>
      </c>
    </row>
    <row r="209" spans="1:32" ht="26.4" x14ac:dyDescent="0.3">
      <c r="A209" s="5">
        <v>1611</v>
      </c>
      <c r="B209" s="6" t="s">
        <v>4</v>
      </c>
      <c r="C209" s="19">
        <f t="shared" si="35"/>
        <v>405255059.39286155</v>
      </c>
      <c r="D209" s="19"/>
      <c r="E209" s="19">
        <f t="shared" si="36"/>
        <v>405255059.39286155</v>
      </c>
      <c r="F209" s="19">
        <v>1498057.6408000002</v>
      </c>
      <c r="G209" s="19">
        <v>0</v>
      </c>
      <c r="H209" s="19">
        <v>4313076.5277999984</v>
      </c>
      <c r="I209" s="19">
        <v>1834115.8406</v>
      </c>
      <c r="J209" s="19">
        <v>0</v>
      </c>
      <c r="K209" s="19">
        <v>0</v>
      </c>
      <c r="L209" s="19">
        <v>725541.60990000027</v>
      </c>
      <c r="M209" s="19">
        <v>0</v>
      </c>
      <c r="N209" s="19">
        <v>0</v>
      </c>
      <c r="O209" s="19">
        <v>5539746.9981000014</v>
      </c>
      <c r="P209" s="19">
        <v>0</v>
      </c>
      <c r="Q209" s="19">
        <v>2665025.8901</v>
      </c>
      <c r="R209" s="20">
        <f t="shared" ref="R209:R233" si="38">SUM(F209:Q209)</f>
        <v>16575564.507300001</v>
      </c>
      <c r="S209" s="19">
        <v>0</v>
      </c>
      <c r="T209" s="19">
        <v>0</v>
      </c>
      <c r="U209" s="19">
        <v>0</v>
      </c>
      <c r="V209" s="19">
        <v>0</v>
      </c>
      <c r="W209" s="19">
        <v>0</v>
      </c>
      <c r="X209" s="19">
        <v>-115713.59289999999</v>
      </c>
      <c r="Y209" s="19">
        <v>0</v>
      </c>
      <c r="Z209" s="19">
        <v>0</v>
      </c>
      <c r="AA209" s="19">
        <v>-247464.66360000006</v>
      </c>
      <c r="AB209" s="19">
        <v>0</v>
      </c>
      <c r="AC209" s="19">
        <v>-46227.554900000003</v>
      </c>
      <c r="AD209" s="19">
        <v>0</v>
      </c>
      <c r="AE209" s="20">
        <f t="shared" ref="AE209:AE233" si="39">SUM(S209:AD209)</f>
        <v>-409405.81140000001</v>
      </c>
      <c r="AF209" s="21">
        <f t="shared" si="37"/>
        <v>421421218.08876157</v>
      </c>
    </row>
    <row r="210" spans="1:32" ht="26.4" x14ac:dyDescent="0.3">
      <c r="A210" s="5">
        <v>1612</v>
      </c>
      <c r="B210" s="6" t="s">
        <v>5</v>
      </c>
      <c r="C210" s="19">
        <f t="shared" si="35"/>
        <v>4985661.8569999998</v>
      </c>
      <c r="D210" s="19"/>
      <c r="E210" s="19">
        <f t="shared" si="36"/>
        <v>4985661.8569999998</v>
      </c>
      <c r="F210" s="19">
        <v>12620.542200000004</v>
      </c>
      <c r="G210" s="19">
        <v>12620.542200000004</v>
      </c>
      <c r="H210" s="19">
        <v>12620.542200000004</v>
      </c>
      <c r="I210" s="19">
        <v>12620.542200000004</v>
      </c>
      <c r="J210" s="19">
        <v>12620.542200000004</v>
      </c>
      <c r="K210" s="19">
        <v>12620.542200000004</v>
      </c>
      <c r="L210" s="19">
        <v>12620.542200000004</v>
      </c>
      <c r="M210" s="19">
        <v>12620.542200000004</v>
      </c>
      <c r="N210" s="19">
        <v>12620.542200000004</v>
      </c>
      <c r="O210" s="19">
        <v>12620.542200000004</v>
      </c>
      <c r="P210" s="19">
        <v>12620.542200000004</v>
      </c>
      <c r="Q210" s="19">
        <v>12620.542200000004</v>
      </c>
      <c r="R210" s="20">
        <f t="shared" si="38"/>
        <v>151446.50640000001</v>
      </c>
      <c r="S210" s="19">
        <v>0</v>
      </c>
      <c r="T210" s="19">
        <v>0</v>
      </c>
      <c r="U210" s="19">
        <v>0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19">
        <v>0</v>
      </c>
      <c r="AC210" s="19">
        <v>0</v>
      </c>
      <c r="AD210" s="19">
        <v>0</v>
      </c>
      <c r="AE210" s="20">
        <f t="shared" si="39"/>
        <v>0</v>
      </c>
      <c r="AF210" s="21">
        <f t="shared" si="37"/>
        <v>5137108.3634000001</v>
      </c>
    </row>
    <row r="211" spans="1:32" ht="14.4" x14ac:dyDescent="0.3">
      <c r="A211" s="5">
        <v>1805</v>
      </c>
      <c r="B211" s="6" t="s">
        <v>6</v>
      </c>
      <c r="C211" s="19">
        <f t="shared" si="35"/>
        <v>84610153.679999977</v>
      </c>
      <c r="D211" s="19"/>
      <c r="E211" s="19">
        <f t="shared" si="36"/>
        <v>84610153.679999977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20">
        <f t="shared" si="38"/>
        <v>0</v>
      </c>
      <c r="S211" s="19">
        <v>0</v>
      </c>
      <c r="T211" s="19">
        <v>0</v>
      </c>
      <c r="U211" s="19">
        <v>0</v>
      </c>
      <c r="V211" s="19">
        <v>0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19">
        <v>0</v>
      </c>
      <c r="AC211" s="19">
        <v>0</v>
      </c>
      <c r="AD211" s="19">
        <v>0</v>
      </c>
      <c r="AE211" s="20">
        <f t="shared" si="39"/>
        <v>0</v>
      </c>
      <c r="AF211" s="21">
        <f t="shared" si="37"/>
        <v>84610153.679999977</v>
      </c>
    </row>
    <row r="212" spans="1:32" ht="14.4" x14ac:dyDescent="0.3">
      <c r="A212" s="5">
        <v>1808</v>
      </c>
      <c r="B212" s="6" t="s">
        <v>7</v>
      </c>
      <c r="C212" s="19">
        <f t="shared" si="35"/>
        <v>81120779.830419183</v>
      </c>
      <c r="D212" s="19"/>
      <c r="E212" s="19">
        <f t="shared" si="36"/>
        <v>81120779.830419183</v>
      </c>
      <c r="F212" s="19">
        <v>137327.6108035639</v>
      </c>
      <c r="G212" s="19">
        <v>137327.6108035639</v>
      </c>
      <c r="H212" s="19">
        <v>137327.6108035639</v>
      </c>
      <c r="I212" s="19">
        <v>137327.6108035639</v>
      </c>
      <c r="J212" s="19">
        <v>137327.6108035639</v>
      </c>
      <c r="K212" s="19">
        <v>137327.6108035639</v>
      </c>
      <c r="L212" s="19">
        <v>137327.61080356356</v>
      </c>
      <c r="M212" s="19">
        <v>137327.6108035639</v>
      </c>
      <c r="N212" s="19">
        <v>139485.38480356388</v>
      </c>
      <c r="O212" s="19">
        <v>310099.98520356382</v>
      </c>
      <c r="P212" s="19">
        <v>137327.6108035639</v>
      </c>
      <c r="Q212" s="19">
        <v>137327.6108035639</v>
      </c>
      <c r="R212" s="20">
        <f t="shared" si="38"/>
        <v>1822861.478042766</v>
      </c>
      <c r="S212" s="19">
        <v>0</v>
      </c>
      <c r="T212" s="19">
        <v>0</v>
      </c>
      <c r="U212" s="19">
        <v>0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19">
        <v>0</v>
      </c>
      <c r="AC212" s="19">
        <v>0</v>
      </c>
      <c r="AD212" s="19">
        <v>0</v>
      </c>
      <c r="AE212" s="20">
        <f t="shared" si="39"/>
        <v>0</v>
      </c>
      <c r="AF212" s="21">
        <f t="shared" si="37"/>
        <v>82943641.308461949</v>
      </c>
    </row>
    <row r="213" spans="1:32" ht="14.4" x14ac:dyDescent="0.3">
      <c r="A213" s="5">
        <v>1815</v>
      </c>
      <c r="B213" s="6" t="s">
        <v>8</v>
      </c>
      <c r="C213" s="19">
        <f t="shared" si="35"/>
        <v>241616387.11489776</v>
      </c>
      <c r="D213" s="19"/>
      <c r="E213" s="19">
        <f t="shared" si="36"/>
        <v>241616387.11489776</v>
      </c>
      <c r="F213" s="19">
        <v>119219.22027726953</v>
      </c>
      <c r="G213" s="19">
        <v>119219.22027726953</v>
      </c>
      <c r="H213" s="19">
        <v>119219.22027726953</v>
      </c>
      <c r="I213" s="19">
        <v>119219.22027726953</v>
      </c>
      <c r="J213" s="19">
        <v>119219.22027726953</v>
      </c>
      <c r="K213" s="19">
        <v>119219.22027726953</v>
      </c>
      <c r="L213" s="19">
        <v>119219.22027726905</v>
      </c>
      <c r="M213" s="19">
        <v>119219.22027726953</v>
      </c>
      <c r="N213" s="19">
        <v>119219.22027726953</v>
      </c>
      <c r="O213" s="19">
        <v>669842.52517726924</v>
      </c>
      <c r="P213" s="19">
        <v>119219.22027726953</v>
      </c>
      <c r="Q213" s="19">
        <v>119219.22027726953</v>
      </c>
      <c r="R213" s="20">
        <f t="shared" si="38"/>
        <v>1981253.9482272337</v>
      </c>
      <c r="S213" s="19">
        <v>-1926.92849</v>
      </c>
      <c r="T213" s="19">
        <v>-1926.92849</v>
      </c>
      <c r="U213" s="19">
        <v>-1926.92849</v>
      </c>
      <c r="V213" s="19">
        <v>-1926.92849</v>
      </c>
      <c r="W213" s="19">
        <v>-1926.92849</v>
      </c>
      <c r="X213" s="19">
        <v>-1926.92849</v>
      </c>
      <c r="Y213" s="19">
        <v>-1926.92849</v>
      </c>
      <c r="Z213" s="19">
        <v>-1926.92849</v>
      </c>
      <c r="AA213" s="19">
        <v>-1926.92849</v>
      </c>
      <c r="AB213" s="19">
        <v>-1926.92849</v>
      </c>
      <c r="AC213" s="19">
        <v>-1926.92849</v>
      </c>
      <c r="AD213" s="19">
        <v>-1926.92849</v>
      </c>
      <c r="AE213" s="20">
        <f t="shared" si="39"/>
        <v>-23123.141879999996</v>
      </c>
      <c r="AF213" s="21">
        <f t="shared" si="37"/>
        <v>243574517.92124498</v>
      </c>
    </row>
    <row r="214" spans="1:32" ht="14.4" x14ac:dyDescent="0.3">
      <c r="A214" s="5">
        <v>1820</v>
      </c>
      <c r="B214" s="6" t="s">
        <v>9</v>
      </c>
      <c r="C214" s="19">
        <f t="shared" si="35"/>
        <v>249042526.86328584</v>
      </c>
      <c r="D214" s="19"/>
      <c r="E214" s="19">
        <f t="shared" si="36"/>
        <v>249042526.86328584</v>
      </c>
      <c r="F214" s="19">
        <v>254958.28471500013</v>
      </c>
      <c r="G214" s="19">
        <v>254958.28471500013</v>
      </c>
      <c r="H214" s="19">
        <v>254958.28471500013</v>
      </c>
      <c r="I214" s="19">
        <v>254958.28471500013</v>
      </c>
      <c r="J214" s="19">
        <v>254958.28471500013</v>
      </c>
      <c r="K214" s="19">
        <v>254958.28471500013</v>
      </c>
      <c r="L214" s="19">
        <v>254958.28471499926</v>
      </c>
      <c r="M214" s="19">
        <v>254958.28471500013</v>
      </c>
      <c r="N214" s="19">
        <v>254958.28471500013</v>
      </c>
      <c r="O214" s="19">
        <v>2510174.4530149992</v>
      </c>
      <c r="P214" s="19">
        <v>254958.28471500013</v>
      </c>
      <c r="Q214" s="19">
        <v>16867134.363514997</v>
      </c>
      <c r="R214" s="20">
        <f t="shared" si="38"/>
        <v>21926891.663679995</v>
      </c>
      <c r="S214" s="19">
        <v>-13041.4153905</v>
      </c>
      <c r="T214" s="19">
        <v>-13041.4153905</v>
      </c>
      <c r="U214" s="19">
        <v>-13041.4153905</v>
      </c>
      <c r="V214" s="19">
        <v>-13041.4153905</v>
      </c>
      <c r="W214" s="19">
        <v>-13041.4153905</v>
      </c>
      <c r="X214" s="19">
        <v>-13041.4153905</v>
      </c>
      <c r="Y214" s="19">
        <v>-13041.4153905</v>
      </c>
      <c r="Z214" s="19">
        <v>-13041.4153905</v>
      </c>
      <c r="AA214" s="19">
        <v>-13041.4153905</v>
      </c>
      <c r="AB214" s="19">
        <v>-13041.4153905</v>
      </c>
      <c r="AC214" s="19">
        <v>-13041.4153905</v>
      </c>
      <c r="AD214" s="19">
        <v>-13041.4153905</v>
      </c>
      <c r="AE214" s="20">
        <f t="shared" si="39"/>
        <v>-156496.98468600001</v>
      </c>
      <c r="AF214" s="21">
        <f t="shared" si="37"/>
        <v>270812921.54227984</v>
      </c>
    </row>
    <row r="215" spans="1:32" ht="14.4" x14ac:dyDescent="0.3">
      <c r="A215" s="5">
        <v>1830</v>
      </c>
      <c r="B215" s="6" t="s">
        <v>10</v>
      </c>
      <c r="C215" s="19">
        <f t="shared" si="35"/>
        <v>1068714592.1159452</v>
      </c>
      <c r="D215" s="19"/>
      <c r="E215" s="19">
        <f t="shared" si="36"/>
        <v>1068714592.1159452</v>
      </c>
      <c r="F215" s="19">
        <v>4382840.4899842842</v>
      </c>
      <c r="G215" s="19">
        <v>4382840.4899842842</v>
      </c>
      <c r="H215" s="19">
        <v>4382840.4899842842</v>
      </c>
      <c r="I215" s="19">
        <v>4382840.4899842842</v>
      </c>
      <c r="J215" s="19">
        <v>4382840.4899842842</v>
      </c>
      <c r="K215" s="19">
        <v>4382840.4899842842</v>
      </c>
      <c r="L215" s="19">
        <v>4382840.4899843195</v>
      </c>
      <c r="M215" s="19">
        <v>4382840.4899842842</v>
      </c>
      <c r="N215" s="19">
        <v>4382840.4899842842</v>
      </c>
      <c r="O215" s="19">
        <v>12645439.383910028</v>
      </c>
      <c r="P215" s="19">
        <v>4382840.4899842842</v>
      </c>
      <c r="Q215" s="19">
        <v>10738787.325559292</v>
      </c>
      <c r="R215" s="20">
        <f t="shared" si="38"/>
        <v>67212631.609312192</v>
      </c>
      <c r="S215" s="19">
        <v>-176887.625</v>
      </c>
      <c r="T215" s="19">
        <v>-176887.625</v>
      </c>
      <c r="U215" s="19">
        <v>-176887.625</v>
      </c>
      <c r="V215" s="19">
        <v>-176887.625</v>
      </c>
      <c r="W215" s="19">
        <v>-176887.625</v>
      </c>
      <c r="X215" s="19">
        <v>-176887.625</v>
      </c>
      <c r="Y215" s="19">
        <v>-176887.625</v>
      </c>
      <c r="Z215" s="19">
        <v>-176887.625</v>
      </c>
      <c r="AA215" s="19">
        <v>-176887.625</v>
      </c>
      <c r="AB215" s="19">
        <v>-176887.625</v>
      </c>
      <c r="AC215" s="19">
        <v>-176887.625</v>
      </c>
      <c r="AD215" s="19">
        <v>-176887.625</v>
      </c>
      <c r="AE215" s="20">
        <f t="shared" si="39"/>
        <v>-2122651.5</v>
      </c>
      <c r="AF215" s="21">
        <f t="shared" si="37"/>
        <v>1133804572.2252574</v>
      </c>
    </row>
    <row r="216" spans="1:32" ht="14.4" x14ac:dyDescent="0.3">
      <c r="A216" s="5">
        <v>1835</v>
      </c>
      <c r="B216" s="6" t="s">
        <v>11</v>
      </c>
      <c r="C216" s="19">
        <f t="shared" si="35"/>
        <v>901928657.35503268</v>
      </c>
      <c r="D216" s="19"/>
      <c r="E216" s="19">
        <f t="shared" si="36"/>
        <v>901928657.35503268</v>
      </c>
      <c r="F216" s="19">
        <v>4295297.021950745</v>
      </c>
      <c r="G216" s="19">
        <v>4295297.021950745</v>
      </c>
      <c r="H216" s="19">
        <v>4295297.021950745</v>
      </c>
      <c r="I216" s="19">
        <v>4295297.021950745</v>
      </c>
      <c r="J216" s="19">
        <v>4295297.021950745</v>
      </c>
      <c r="K216" s="19">
        <v>4295297.021950745</v>
      </c>
      <c r="L216" s="19">
        <v>4295297.0219507944</v>
      </c>
      <c r="M216" s="19">
        <v>4295297.021950745</v>
      </c>
      <c r="N216" s="19">
        <v>4295297.021950745</v>
      </c>
      <c r="O216" s="19">
        <v>9023103.3074564934</v>
      </c>
      <c r="P216" s="19">
        <v>4295297.021950745</v>
      </c>
      <c r="Q216" s="19">
        <v>9653022.3491687514</v>
      </c>
      <c r="R216" s="20">
        <f t="shared" si="38"/>
        <v>61629095.876132742</v>
      </c>
      <c r="S216" s="19">
        <v>-173863.28759999998</v>
      </c>
      <c r="T216" s="19">
        <v>-173863.28759999998</v>
      </c>
      <c r="U216" s="19">
        <v>-173863.28759999998</v>
      </c>
      <c r="V216" s="19">
        <v>-173863.28759999998</v>
      </c>
      <c r="W216" s="19">
        <v>-173863.28759999998</v>
      </c>
      <c r="X216" s="19">
        <v>-173863.28759999998</v>
      </c>
      <c r="Y216" s="19">
        <v>-173863.28759999998</v>
      </c>
      <c r="Z216" s="19">
        <v>-173863.28759999998</v>
      </c>
      <c r="AA216" s="19">
        <v>-173863.28759999998</v>
      </c>
      <c r="AB216" s="19">
        <v>-173863.28759999998</v>
      </c>
      <c r="AC216" s="19">
        <v>-173863.28759999998</v>
      </c>
      <c r="AD216" s="19">
        <v>-173863.28759999998</v>
      </c>
      <c r="AE216" s="20">
        <f t="shared" si="39"/>
        <v>-2086359.4511999993</v>
      </c>
      <c r="AF216" s="21">
        <f t="shared" si="37"/>
        <v>961471393.7799654</v>
      </c>
    </row>
    <row r="217" spans="1:32" ht="14.4" x14ac:dyDescent="0.3">
      <c r="A217" s="5">
        <v>1840</v>
      </c>
      <c r="B217" s="6" t="s">
        <v>12</v>
      </c>
      <c r="C217" s="19">
        <f t="shared" si="35"/>
        <v>1017823872.1700097</v>
      </c>
      <c r="D217" s="19"/>
      <c r="E217" s="19">
        <f t="shared" si="36"/>
        <v>1017823872.1700097</v>
      </c>
      <c r="F217" s="19">
        <v>4903011.3282942297</v>
      </c>
      <c r="G217" s="19">
        <v>4903011.3282942297</v>
      </c>
      <c r="H217" s="19">
        <v>4903011.3282942297</v>
      </c>
      <c r="I217" s="19">
        <v>4903011.3282942297</v>
      </c>
      <c r="J217" s="19">
        <v>5363990.5314692287</v>
      </c>
      <c r="K217" s="19">
        <v>4903011.3282942297</v>
      </c>
      <c r="L217" s="19">
        <v>4903011.3282942073</v>
      </c>
      <c r="M217" s="19">
        <v>4903011.3282942297</v>
      </c>
      <c r="N217" s="19">
        <v>4903011.3282942297</v>
      </c>
      <c r="O217" s="19">
        <v>42270220.933967374</v>
      </c>
      <c r="P217" s="19">
        <v>4903011.3282942297</v>
      </c>
      <c r="Q217" s="19">
        <v>26685973.140889235</v>
      </c>
      <c r="R217" s="20">
        <f t="shared" si="38"/>
        <v>118447286.56097388</v>
      </c>
      <c r="S217" s="19">
        <v>-35515.250229999998</v>
      </c>
      <c r="T217" s="19">
        <v>-35515.250229999998</v>
      </c>
      <c r="U217" s="19">
        <v>-35515.250229999998</v>
      </c>
      <c r="V217" s="19">
        <v>-35515.250229999998</v>
      </c>
      <c r="W217" s="19">
        <v>-35515.250229999998</v>
      </c>
      <c r="X217" s="19">
        <v>-35515.250229999998</v>
      </c>
      <c r="Y217" s="19">
        <v>-35515.250229999998</v>
      </c>
      <c r="Z217" s="19">
        <v>-35515.250229999998</v>
      </c>
      <c r="AA217" s="19">
        <v>-35515.250229999998</v>
      </c>
      <c r="AB217" s="19">
        <v>-35515.250229999998</v>
      </c>
      <c r="AC217" s="19">
        <v>-35515.250229999998</v>
      </c>
      <c r="AD217" s="19">
        <v>-35515.250229999998</v>
      </c>
      <c r="AE217" s="20">
        <f t="shared" si="39"/>
        <v>-426183.00276</v>
      </c>
      <c r="AF217" s="21">
        <f t="shared" si="37"/>
        <v>1135844975.7282238</v>
      </c>
    </row>
    <row r="218" spans="1:32" ht="14.4" x14ac:dyDescent="0.3">
      <c r="A218" s="5">
        <v>1845</v>
      </c>
      <c r="B218" s="6" t="s">
        <v>13</v>
      </c>
      <c r="C218" s="19">
        <f t="shared" si="35"/>
        <v>2602029752.9702239</v>
      </c>
      <c r="D218" s="19"/>
      <c r="E218" s="19">
        <f t="shared" si="36"/>
        <v>2602029752.9702239</v>
      </c>
      <c r="F218" s="19">
        <v>9885798.9580442086</v>
      </c>
      <c r="G218" s="19">
        <v>9885798.9580442086</v>
      </c>
      <c r="H218" s="19">
        <v>9885798.9580442086</v>
      </c>
      <c r="I218" s="19">
        <v>9885798.9580442086</v>
      </c>
      <c r="J218" s="19">
        <v>11102784.054426212</v>
      </c>
      <c r="K218" s="19">
        <v>9885798.9580442086</v>
      </c>
      <c r="L218" s="19">
        <v>9885798.9580442049</v>
      </c>
      <c r="M218" s="19">
        <v>9885798.9580442086</v>
      </c>
      <c r="N218" s="19">
        <v>9885798.9580442086</v>
      </c>
      <c r="O218" s="19">
        <v>108357942.67800973</v>
      </c>
      <c r="P218" s="19">
        <v>9885798.9580442086</v>
      </c>
      <c r="Q218" s="19">
        <v>53336713.578124203</v>
      </c>
      <c r="R218" s="20">
        <f t="shared" si="38"/>
        <v>261769630.93295801</v>
      </c>
      <c r="S218" s="19">
        <v>-157362.25002410001</v>
      </c>
      <c r="T218" s="19">
        <v>-157362.25002410001</v>
      </c>
      <c r="U218" s="19">
        <v>-157362.25002410001</v>
      </c>
      <c r="V218" s="19">
        <v>-157362.25002410001</v>
      </c>
      <c r="W218" s="19">
        <v>-157362.25002410001</v>
      </c>
      <c r="X218" s="19">
        <v>-157362.25002410001</v>
      </c>
      <c r="Y218" s="19">
        <v>-157362.25002410001</v>
      </c>
      <c r="Z218" s="19">
        <v>-157362.25002410001</v>
      </c>
      <c r="AA218" s="19">
        <v>-157362.25002410001</v>
      </c>
      <c r="AB218" s="19">
        <v>-157362.25002410001</v>
      </c>
      <c r="AC218" s="19">
        <v>-157362.25002410001</v>
      </c>
      <c r="AD218" s="19">
        <v>-157362.25002410001</v>
      </c>
      <c r="AE218" s="20">
        <f t="shared" si="39"/>
        <v>-1888347.0002892006</v>
      </c>
      <c r="AF218" s="21">
        <f t="shared" si="37"/>
        <v>2861911036.9028931</v>
      </c>
    </row>
    <row r="219" spans="1:32" ht="14.4" x14ac:dyDescent="0.3">
      <c r="A219" s="5">
        <v>1850</v>
      </c>
      <c r="B219" s="6" t="s">
        <v>14</v>
      </c>
      <c r="C219" s="19">
        <f t="shared" si="35"/>
        <v>1267829346.9472103</v>
      </c>
      <c r="D219" s="19"/>
      <c r="E219" s="19">
        <f t="shared" si="36"/>
        <v>1267829346.9472103</v>
      </c>
      <c r="F219" s="19">
        <v>5764863.1393333515</v>
      </c>
      <c r="G219" s="19">
        <v>5764863.1393333515</v>
      </c>
      <c r="H219" s="19">
        <v>5764863.1393333515</v>
      </c>
      <c r="I219" s="19">
        <v>5764863.1393333515</v>
      </c>
      <c r="J219" s="19">
        <v>5930815.6524763526</v>
      </c>
      <c r="K219" s="19">
        <v>5764863.1393333515</v>
      </c>
      <c r="L219" s="19">
        <v>9126644.7489692662</v>
      </c>
      <c r="M219" s="19">
        <v>5764863.1393333515</v>
      </c>
      <c r="N219" s="19">
        <v>5764863.1393333515</v>
      </c>
      <c r="O219" s="19">
        <v>30998891.830563273</v>
      </c>
      <c r="P219" s="19">
        <v>5764863.1393333515</v>
      </c>
      <c r="Q219" s="19">
        <v>16281330.407070348</v>
      </c>
      <c r="R219" s="20">
        <f t="shared" si="38"/>
        <v>108456587.75374606</v>
      </c>
      <c r="S219" s="19">
        <v>-216895.01250000001</v>
      </c>
      <c r="T219" s="19">
        <v>-216895.01250000001</v>
      </c>
      <c r="U219" s="19">
        <v>-216895.01250000001</v>
      </c>
      <c r="V219" s="19">
        <v>-216895.01250000001</v>
      </c>
      <c r="W219" s="19">
        <v>-216895.01250000001</v>
      </c>
      <c r="X219" s="19">
        <v>-216895.01250000001</v>
      </c>
      <c r="Y219" s="19">
        <v>-216895.01250000001</v>
      </c>
      <c r="Z219" s="19">
        <v>-216895.01250000001</v>
      </c>
      <c r="AA219" s="19">
        <v>-216895.01250000001</v>
      </c>
      <c r="AB219" s="19">
        <v>-216895.01250000001</v>
      </c>
      <c r="AC219" s="19">
        <v>-216895.01250000001</v>
      </c>
      <c r="AD219" s="19">
        <v>-216895.01250000001</v>
      </c>
      <c r="AE219" s="20">
        <f t="shared" si="39"/>
        <v>-2602740.1500000004</v>
      </c>
      <c r="AF219" s="21">
        <f t="shared" si="37"/>
        <v>1373683194.5509562</v>
      </c>
    </row>
    <row r="220" spans="1:32" ht="14.4" x14ac:dyDescent="0.3">
      <c r="A220" s="5">
        <v>1855</v>
      </c>
      <c r="B220" s="6" t="s">
        <v>15</v>
      </c>
      <c r="C220" s="19">
        <f t="shared" si="35"/>
        <v>190072122.52179641</v>
      </c>
      <c r="D220" s="19"/>
      <c r="E220" s="19">
        <f t="shared" si="36"/>
        <v>190072122.52179641</v>
      </c>
      <c r="F220" s="19">
        <v>913622.4404325072</v>
      </c>
      <c r="G220" s="19">
        <v>913622.4404325072</v>
      </c>
      <c r="H220" s="19">
        <v>913622.4404325072</v>
      </c>
      <c r="I220" s="19">
        <v>913622.4404325072</v>
      </c>
      <c r="J220" s="19">
        <v>913622.4404325072</v>
      </c>
      <c r="K220" s="19">
        <v>913622.4404325072</v>
      </c>
      <c r="L220" s="19">
        <v>913622.44043250626</v>
      </c>
      <c r="M220" s="19">
        <v>913622.4404325072</v>
      </c>
      <c r="N220" s="19">
        <v>913622.4404325072</v>
      </c>
      <c r="O220" s="19">
        <v>1916486.0096175075</v>
      </c>
      <c r="P220" s="19">
        <v>913622.4404325072</v>
      </c>
      <c r="Q220" s="19">
        <v>3741587.7915275064</v>
      </c>
      <c r="R220" s="20">
        <f t="shared" si="38"/>
        <v>14794298.205470085</v>
      </c>
      <c r="S220" s="19">
        <v>-37157.325019999997</v>
      </c>
      <c r="T220" s="19">
        <v>-37157.325019999997</v>
      </c>
      <c r="U220" s="19">
        <v>-37157.325019999997</v>
      </c>
      <c r="V220" s="19">
        <v>-37157.325019999997</v>
      </c>
      <c r="W220" s="19">
        <v>-37157.325019999997</v>
      </c>
      <c r="X220" s="19">
        <v>-37157.325019999997</v>
      </c>
      <c r="Y220" s="19">
        <v>-37157.325019999997</v>
      </c>
      <c r="Z220" s="19">
        <v>-37157.325019999997</v>
      </c>
      <c r="AA220" s="19">
        <v>-37157.325019999997</v>
      </c>
      <c r="AB220" s="19">
        <v>-37157.325019999997</v>
      </c>
      <c r="AC220" s="19">
        <v>-37157.325019999997</v>
      </c>
      <c r="AD220" s="19">
        <v>-37157.325019999997</v>
      </c>
      <c r="AE220" s="20">
        <f t="shared" si="39"/>
        <v>-445887.90023999993</v>
      </c>
      <c r="AF220" s="21">
        <f t="shared" si="37"/>
        <v>204420532.82702649</v>
      </c>
    </row>
    <row r="221" spans="1:32" ht="14.4" x14ac:dyDescent="0.3">
      <c r="A221" s="5">
        <v>1860</v>
      </c>
      <c r="B221" s="6" t="s">
        <v>16</v>
      </c>
      <c r="C221" s="19">
        <f t="shared" si="35"/>
        <v>551014980.67921293</v>
      </c>
      <c r="D221" s="19"/>
      <c r="E221" s="19">
        <f t="shared" si="36"/>
        <v>551014980.67921293</v>
      </c>
      <c r="F221" s="19">
        <v>513527.96807882766</v>
      </c>
      <c r="G221" s="19">
        <v>513527.96807882766</v>
      </c>
      <c r="H221" s="19">
        <v>513527.96807882766</v>
      </c>
      <c r="I221" s="19">
        <v>513527.96807882766</v>
      </c>
      <c r="J221" s="19">
        <v>513527.96807882766</v>
      </c>
      <c r="K221" s="19">
        <v>513527.96807882766</v>
      </c>
      <c r="L221" s="19">
        <v>778124.53468534164</v>
      </c>
      <c r="M221" s="19">
        <v>513527.96807882766</v>
      </c>
      <c r="N221" s="19">
        <v>513527.96807882766</v>
      </c>
      <c r="O221" s="19">
        <v>39699608.056278825</v>
      </c>
      <c r="P221" s="19">
        <v>513527.96807882766</v>
      </c>
      <c r="Q221" s="19">
        <v>513527.96807882766</v>
      </c>
      <c r="R221" s="20">
        <f t="shared" si="38"/>
        <v>45613012.271752447</v>
      </c>
      <c r="S221" s="19">
        <v>0</v>
      </c>
      <c r="T221" s="19">
        <v>0</v>
      </c>
      <c r="U221" s="19">
        <v>0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0</v>
      </c>
      <c r="AB221" s="19">
        <v>0</v>
      </c>
      <c r="AC221" s="19">
        <v>0</v>
      </c>
      <c r="AD221" s="19">
        <v>0</v>
      </c>
      <c r="AE221" s="20">
        <f t="shared" si="39"/>
        <v>0</v>
      </c>
      <c r="AF221" s="21">
        <f t="shared" si="37"/>
        <v>596627992.9509654</v>
      </c>
    </row>
    <row r="222" spans="1:32" ht="14.4" x14ac:dyDescent="0.3">
      <c r="A222" s="5">
        <v>1908</v>
      </c>
      <c r="B222" s="6" t="s">
        <v>17</v>
      </c>
      <c r="C222" s="19">
        <f t="shared" si="35"/>
        <v>226078461.11440125</v>
      </c>
      <c r="D222" s="19"/>
      <c r="E222" s="19">
        <f t="shared" si="36"/>
        <v>226078461.11440125</v>
      </c>
      <c r="F222" s="19">
        <v>594702.42532499996</v>
      </c>
      <c r="G222" s="19">
        <v>594702.42532499996</v>
      </c>
      <c r="H222" s="19">
        <v>594702.42532499996</v>
      </c>
      <c r="I222" s="19">
        <v>594702.42532499996</v>
      </c>
      <c r="J222" s="19">
        <v>594702.42532499996</v>
      </c>
      <c r="K222" s="19">
        <v>594702.42532499996</v>
      </c>
      <c r="L222" s="19">
        <v>594702.42532500019</v>
      </c>
      <c r="M222" s="19">
        <v>594702.42532499996</v>
      </c>
      <c r="N222" s="19">
        <v>594702.42532499996</v>
      </c>
      <c r="O222" s="19">
        <v>594702.42532499996</v>
      </c>
      <c r="P222" s="19">
        <v>594702.42532499996</v>
      </c>
      <c r="Q222" s="19">
        <v>594702.42532499996</v>
      </c>
      <c r="R222" s="20">
        <f t="shared" si="38"/>
        <v>7136429.1038999986</v>
      </c>
      <c r="S222" s="19">
        <v>0</v>
      </c>
      <c r="T222" s="19">
        <v>0</v>
      </c>
      <c r="U222" s="19">
        <v>0</v>
      </c>
      <c r="V222" s="19">
        <v>0</v>
      </c>
      <c r="W222" s="19">
        <v>0</v>
      </c>
      <c r="X222" s="19">
        <v>0</v>
      </c>
      <c r="Y222" s="19">
        <v>0</v>
      </c>
      <c r="Z222" s="19">
        <v>0</v>
      </c>
      <c r="AA222" s="19">
        <v>0</v>
      </c>
      <c r="AB222" s="19">
        <v>0</v>
      </c>
      <c r="AC222" s="19">
        <v>0</v>
      </c>
      <c r="AD222" s="19">
        <v>0</v>
      </c>
      <c r="AE222" s="20">
        <f t="shared" si="39"/>
        <v>0</v>
      </c>
      <c r="AF222" s="21">
        <f t="shared" si="37"/>
        <v>233214890.21830124</v>
      </c>
    </row>
    <row r="223" spans="1:32" ht="14.4" x14ac:dyDescent="0.3">
      <c r="A223" s="5">
        <v>1915</v>
      </c>
      <c r="B223" s="6" t="s">
        <v>18</v>
      </c>
      <c r="C223" s="19">
        <f t="shared" si="35"/>
        <v>4749190.5199999996</v>
      </c>
      <c r="D223" s="19"/>
      <c r="E223" s="19">
        <f t="shared" si="36"/>
        <v>4749190.5199999996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20">
        <f t="shared" si="38"/>
        <v>0</v>
      </c>
      <c r="S223" s="19">
        <v>-2150.4699999999998</v>
      </c>
      <c r="T223" s="19">
        <v>-2145.15</v>
      </c>
      <c r="U223" s="19">
        <v>-6202.6399999999994</v>
      </c>
      <c r="V223" s="19">
        <v>-3406.67</v>
      </c>
      <c r="W223" s="19">
        <v>-9028.31</v>
      </c>
      <c r="X223" s="19">
        <v>-37436.210000000006</v>
      </c>
      <c r="Y223" s="19">
        <v>-2120.27</v>
      </c>
      <c r="Z223" s="19">
        <v>-18753.28</v>
      </c>
      <c r="AA223" s="19">
        <v>-2111.08</v>
      </c>
      <c r="AB223" s="19">
        <v>-2106.62</v>
      </c>
      <c r="AC223" s="19">
        <v>-31975.149999999998</v>
      </c>
      <c r="AD223" s="19">
        <v>-5380.06</v>
      </c>
      <c r="AE223" s="20">
        <f t="shared" si="39"/>
        <v>-122815.90999999999</v>
      </c>
      <c r="AF223" s="21">
        <f t="shared" si="37"/>
        <v>4626374.6099999994</v>
      </c>
    </row>
    <row r="224" spans="1:32" ht="14.4" x14ac:dyDescent="0.3">
      <c r="A224" s="5">
        <v>1920</v>
      </c>
      <c r="B224" s="6" t="s">
        <v>19</v>
      </c>
      <c r="C224" s="19">
        <f t="shared" si="35"/>
        <v>36130601.471369252</v>
      </c>
      <c r="D224" s="19"/>
      <c r="E224" s="19">
        <f t="shared" si="36"/>
        <v>36130601.471369252</v>
      </c>
      <c r="F224" s="19">
        <v>28355.281999999999</v>
      </c>
      <c r="G224" s="19">
        <v>0</v>
      </c>
      <c r="H224" s="19">
        <v>0</v>
      </c>
      <c r="I224" s="19">
        <v>0</v>
      </c>
      <c r="J224" s="19">
        <v>0</v>
      </c>
      <c r="K224" s="19">
        <v>2524336.0303000002</v>
      </c>
      <c r="L224" s="19">
        <v>3756554.8114000005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20">
        <f t="shared" si="38"/>
        <v>6309246.1237000003</v>
      </c>
      <c r="S224" s="19">
        <v>0</v>
      </c>
      <c r="T224" s="19">
        <v>0</v>
      </c>
      <c r="U224" s="19">
        <v>0</v>
      </c>
      <c r="V224" s="19">
        <v>0</v>
      </c>
      <c r="W224" s="19">
        <v>0</v>
      </c>
      <c r="X224" s="19">
        <v>-3071793.1917999997</v>
      </c>
      <c r="Y224" s="19">
        <v>0</v>
      </c>
      <c r="Z224" s="19">
        <v>0</v>
      </c>
      <c r="AA224" s="19">
        <v>0</v>
      </c>
      <c r="AB224" s="19">
        <v>0</v>
      </c>
      <c r="AC224" s="19">
        <v>-172398.91379999998</v>
      </c>
      <c r="AD224" s="19">
        <v>-2840765.2990999999</v>
      </c>
      <c r="AE224" s="20">
        <f t="shared" si="39"/>
        <v>-6084957.4046999998</v>
      </c>
      <c r="AF224" s="21">
        <f t="shared" si="37"/>
        <v>36354890.190369248</v>
      </c>
    </row>
    <row r="225" spans="1:32" ht="14.4" x14ac:dyDescent="0.3">
      <c r="A225" s="5">
        <v>1930</v>
      </c>
      <c r="B225" s="6" t="s">
        <v>20</v>
      </c>
      <c r="C225" s="19">
        <f t="shared" si="35"/>
        <v>172094011.1687232</v>
      </c>
      <c r="D225" s="19"/>
      <c r="E225" s="19">
        <f t="shared" si="36"/>
        <v>172094011.1687232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7184194.2213862119</v>
      </c>
      <c r="M225" s="19">
        <v>0</v>
      </c>
      <c r="N225" s="19">
        <v>0</v>
      </c>
      <c r="O225" s="19">
        <v>11549477.844213789</v>
      </c>
      <c r="P225" s="19">
        <v>0</v>
      </c>
      <c r="Q225" s="19">
        <v>0</v>
      </c>
      <c r="R225" s="20">
        <f t="shared" si="38"/>
        <v>18733672.0656</v>
      </c>
      <c r="S225" s="19">
        <v>-14517.155559400002</v>
      </c>
      <c r="T225" s="19">
        <v>-14517.155559400002</v>
      </c>
      <c r="U225" s="19">
        <v>-14517.155559400002</v>
      </c>
      <c r="V225" s="19">
        <v>-14517.155559400002</v>
      </c>
      <c r="W225" s="19">
        <v>-14517.155559400002</v>
      </c>
      <c r="X225" s="19">
        <v>-14517.155559400002</v>
      </c>
      <c r="Y225" s="19">
        <v>-14517.155559400002</v>
      </c>
      <c r="Z225" s="19">
        <v>-14517.155559400002</v>
      </c>
      <c r="AA225" s="19">
        <v>-14517.155559400002</v>
      </c>
      <c r="AB225" s="19">
        <v>-14517.155559400002</v>
      </c>
      <c r="AC225" s="19">
        <v>-14517.155559400002</v>
      </c>
      <c r="AD225" s="19">
        <v>-14517.155559400002</v>
      </c>
      <c r="AE225" s="20">
        <f t="shared" si="39"/>
        <v>-174205.86671280008</v>
      </c>
      <c r="AF225" s="21">
        <f t="shared" si="37"/>
        <v>190653477.36761039</v>
      </c>
    </row>
    <row r="226" spans="1:32" ht="14.4" x14ac:dyDescent="0.3">
      <c r="A226" s="5">
        <v>1935</v>
      </c>
      <c r="B226" s="6" t="s">
        <v>21</v>
      </c>
      <c r="C226" s="19">
        <f t="shared" si="35"/>
        <v>686277.25999999989</v>
      </c>
      <c r="D226" s="19"/>
      <c r="E226" s="19">
        <f t="shared" si="36"/>
        <v>686277.25999999989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20">
        <f t="shared" si="38"/>
        <v>0</v>
      </c>
      <c r="S226" s="19">
        <v>-819</v>
      </c>
      <c r="T226" s="19">
        <v>0</v>
      </c>
      <c r="U226" s="19">
        <v>0</v>
      </c>
      <c r="V226" s="19">
        <v>0</v>
      </c>
      <c r="W226" s="19">
        <v>0</v>
      </c>
      <c r="X226" s="19">
        <v>0</v>
      </c>
      <c r="Y226" s="19">
        <v>0</v>
      </c>
      <c r="Z226" s="19">
        <v>-19370</v>
      </c>
      <c r="AA226" s="19">
        <v>0</v>
      </c>
      <c r="AB226" s="19">
        <v>0</v>
      </c>
      <c r="AC226" s="19">
        <v>0</v>
      </c>
      <c r="AD226" s="19">
        <v>0</v>
      </c>
      <c r="AE226" s="20">
        <f t="shared" si="39"/>
        <v>-20189</v>
      </c>
      <c r="AF226" s="21">
        <f t="shared" si="37"/>
        <v>666088.25999999989</v>
      </c>
    </row>
    <row r="227" spans="1:32" ht="14.4" x14ac:dyDescent="0.3">
      <c r="A227" s="5">
        <v>1940</v>
      </c>
      <c r="B227" s="6" t="s">
        <v>22</v>
      </c>
      <c r="C227" s="19">
        <f t="shared" si="35"/>
        <v>10965612.488699999</v>
      </c>
      <c r="D227" s="19"/>
      <c r="E227" s="19">
        <f t="shared" si="36"/>
        <v>10965612.488699999</v>
      </c>
      <c r="F227" s="19">
        <v>182580.63684166671</v>
      </c>
      <c r="G227" s="19">
        <v>182580.63684166671</v>
      </c>
      <c r="H227" s="19">
        <v>182580.63684166671</v>
      </c>
      <c r="I227" s="19">
        <v>182580.63684166671</v>
      </c>
      <c r="J227" s="19">
        <v>182580.63684166671</v>
      </c>
      <c r="K227" s="19">
        <v>182580.63684166671</v>
      </c>
      <c r="L227" s="19">
        <v>182580.63684166636</v>
      </c>
      <c r="M227" s="19">
        <v>182580.63684166671</v>
      </c>
      <c r="N227" s="19">
        <v>182580.63684166671</v>
      </c>
      <c r="O227" s="19">
        <v>236220.25204166674</v>
      </c>
      <c r="P227" s="19">
        <v>182580.63684166671</v>
      </c>
      <c r="Q227" s="19">
        <v>182580.63684166671</v>
      </c>
      <c r="R227" s="20">
        <f t="shared" si="38"/>
        <v>2244607.2573000002</v>
      </c>
      <c r="S227" s="19">
        <v>0</v>
      </c>
      <c r="T227" s="19">
        <v>0</v>
      </c>
      <c r="U227" s="19">
        <v>0</v>
      </c>
      <c r="V227" s="19">
        <v>0</v>
      </c>
      <c r="W227" s="19">
        <v>0</v>
      </c>
      <c r="X227" s="19">
        <v>0</v>
      </c>
      <c r="Y227" s="19">
        <v>0</v>
      </c>
      <c r="Z227" s="19">
        <v>0</v>
      </c>
      <c r="AA227" s="19">
        <v>0</v>
      </c>
      <c r="AB227" s="19">
        <v>0</v>
      </c>
      <c r="AC227" s="19">
        <v>-46542.21</v>
      </c>
      <c r="AD227" s="19">
        <v>0</v>
      </c>
      <c r="AE227" s="20">
        <f t="shared" si="39"/>
        <v>-46542.21</v>
      </c>
      <c r="AF227" s="21">
        <f t="shared" si="37"/>
        <v>13163677.535999998</v>
      </c>
    </row>
    <row r="228" spans="1:32" ht="14.4" x14ac:dyDescent="0.3">
      <c r="A228" s="5">
        <v>1945</v>
      </c>
      <c r="B228" s="6" t="s">
        <v>23</v>
      </c>
      <c r="C228" s="19">
        <f t="shared" si="35"/>
        <v>3409208.2761000004</v>
      </c>
      <c r="D228" s="19"/>
      <c r="E228" s="19">
        <f t="shared" si="36"/>
        <v>3409208.2761000004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0</v>
      </c>
      <c r="Q228" s="19">
        <v>0</v>
      </c>
      <c r="R228" s="20">
        <f t="shared" si="38"/>
        <v>0</v>
      </c>
      <c r="S228" s="19">
        <v>-101483.31</v>
      </c>
      <c r="T228" s="19">
        <v>-194037.97</v>
      </c>
      <c r="U228" s="19">
        <v>-57499.87</v>
      </c>
      <c r="V228" s="19">
        <v>-47990.42</v>
      </c>
      <c r="W228" s="19">
        <v>-83348.53</v>
      </c>
      <c r="X228" s="19">
        <v>-9217.52</v>
      </c>
      <c r="Y228" s="19">
        <v>-27097.68</v>
      </c>
      <c r="Z228" s="19">
        <v>-5824.98</v>
      </c>
      <c r="AA228" s="19">
        <v>-18054.23</v>
      </c>
      <c r="AB228" s="19">
        <v>-106193.21</v>
      </c>
      <c r="AC228" s="19">
        <v>-61621.42</v>
      </c>
      <c r="AD228" s="19">
        <v>-38567.769999999997</v>
      </c>
      <c r="AE228" s="20">
        <f t="shared" si="39"/>
        <v>-750936.91</v>
      </c>
      <c r="AF228" s="21">
        <f t="shared" si="37"/>
        <v>2658271.3661000002</v>
      </c>
    </row>
    <row r="229" spans="1:32" ht="14.4" x14ac:dyDescent="0.3">
      <c r="A229" s="5">
        <v>1955</v>
      </c>
      <c r="B229" s="6" t="s">
        <v>24</v>
      </c>
      <c r="C229" s="19">
        <f t="shared" si="35"/>
        <v>6428343.4375000019</v>
      </c>
      <c r="D229" s="19"/>
      <c r="E229" s="19">
        <f t="shared" si="36"/>
        <v>6428343.4375000019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50044.1829</v>
      </c>
      <c r="P229" s="19">
        <v>0</v>
      </c>
      <c r="Q229" s="19">
        <v>0</v>
      </c>
      <c r="R229" s="20">
        <f t="shared" si="38"/>
        <v>50044.1829</v>
      </c>
      <c r="S229" s="19">
        <v>-24232.62</v>
      </c>
      <c r="T229" s="19">
        <v>-51307.49</v>
      </c>
      <c r="U229" s="19">
        <v>-19930.71</v>
      </c>
      <c r="V229" s="19">
        <v>-47954.44</v>
      </c>
      <c r="W229" s="19">
        <v>-54763.16</v>
      </c>
      <c r="X229" s="19">
        <v>-71231.710000000006</v>
      </c>
      <c r="Y229" s="19">
        <v>-21625.89</v>
      </c>
      <c r="Z229" s="19">
        <v>-13130.56</v>
      </c>
      <c r="AA229" s="19">
        <v>-15903.15</v>
      </c>
      <c r="AB229" s="19">
        <v>-17518</v>
      </c>
      <c r="AC229" s="19">
        <v>-290647.90000000002</v>
      </c>
      <c r="AD229" s="19">
        <v>-26477.35</v>
      </c>
      <c r="AE229" s="20">
        <f t="shared" si="39"/>
        <v>-654722.9800000001</v>
      </c>
      <c r="AF229" s="21">
        <f t="shared" si="37"/>
        <v>5823664.6404000018</v>
      </c>
    </row>
    <row r="230" spans="1:32" ht="14.4" x14ac:dyDescent="0.3">
      <c r="A230" s="5">
        <v>1960</v>
      </c>
      <c r="B230" s="6" t="s">
        <v>25</v>
      </c>
      <c r="C230" s="19">
        <f t="shared" si="35"/>
        <v>9866149.2690367997</v>
      </c>
      <c r="D230" s="19"/>
      <c r="E230" s="19">
        <f t="shared" si="36"/>
        <v>9866149.2690367997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238423.83720000001</v>
      </c>
      <c r="P230" s="19">
        <v>0</v>
      </c>
      <c r="Q230" s="19">
        <v>0</v>
      </c>
      <c r="R230" s="20">
        <f t="shared" si="38"/>
        <v>238423.83720000001</v>
      </c>
      <c r="S230" s="19">
        <v>-3522.8713731000003</v>
      </c>
      <c r="T230" s="19">
        <v>-3522.8713731000003</v>
      </c>
      <c r="U230" s="19">
        <v>-3522.8713731000003</v>
      </c>
      <c r="V230" s="19">
        <v>-3522.8713731000003</v>
      </c>
      <c r="W230" s="19">
        <v>-3522.8713731000003</v>
      </c>
      <c r="X230" s="19">
        <v>-3522.8713731000003</v>
      </c>
      <c r="Y230" s="19">
        <v>-3522.8713731000003</v>
      </c>
      <c r="Z230" s="19">
        <v>-3522.8713731000003</v>
      </c>
      <c r="AA230" s="19">
        <v>-3522.8713731000003</v>
      </c>
      <c r="AB230" s="19">
        <v>-3522.8713731000003</v>
      </c>
      <c r="AC230" s="19">
        <v>-3522.8713731000003</v>
      </c>
      <c r="AD230" s="19">
        <v>-3522.8713731000003</v>
      </c>
      <c r="AE230" s="20">
        <f t="shared" si="39"/>
        <v>-42274.456477200001</v>
      </c>
      <c r="AF230" s="21">
        <f t="shared" si="37"/>
        <v>10062298.6497596</v>
      </c>
    </row>
    <row r="231" spans="1:32" ht="14.4" x14ac:dyDescent="0.3">
      <c r="A231" s="5">
        <v>1980</v>
      </c>
      <c r="B231" s="6" t="s">
        <v>26</v>
      </c>
      <c r="C231" s="19">
        <f t="shared" si="35"/>
        <v>73292667.964000985</v>
      </c>
      <c r="D231" s="19"/>
      <c r="E231" s="19">
        <f t="shared" si="36"/>
        <v>73292667.964000985</v>
      </c>
      <c r="F231" s="19">
        <v>283093.1994448239</v>
      </c>
      <c r="G231" s="19">
        <v>283093.1994448239</v>
      </c>
      <c r="H231" s="19">
        <v>283093.1994448239</v>
      </c>
      <c r="I231" s="19">
        <v>283093.1994448239</v>
      </c>
      <c r="J231" s="19">
        <v>283093.1994448239</v>
      </c>
      <c r="K231" s="19">
        <v>283093.1994448239</v>
      </c>
      <c r="L231" s="19">
        <v>283093.19944482291</v>
      </c>
      <c r="M231" s="19">
        <v>283093.1994448239</v>
      </c>
      <c r="N231" s="19">
        <v>283093.1994448239</v>
      </c>
      <c r="O231" s="19">
        <v>683481.38575982419</v>
      </c>
      <c r="P231" s="19">
        <v>283093.1994448239</v>
      </c>
      <c r="Q231" s="19">
        <v>690952.30984482425</v>
      </c>
      <c r="R231" s="20">
        <f t="shared" si="38"/>
        <v>4205365.6900528865</v>
      </c>
      <c r="S231" s="19">
        <v>-11739.562569039999</v>
      </c>
      <c r="T231" s="19">
        <v>-11739.562569039999</v>
      </c>
      <c r="U231" s="19">
        <v>-11739.562569039999</v>
      </c>
      <c r="V231" s="19">
        <v>-11739.562569039999</v>
      </c>
      <c r="W231" s="19">
        <v>-11739.562569039999</v>
      </c>
      <c r="X231" s="19">
        <v>-11739.562569039999</v>
      </c>
      <c r="Y231" s="19">
        <v>-11739.562569039999</v>
      </c>
      <c r="Z231" s="19">
        <v>-11739.562569039999</v>
      </c>
      <c r="AA231" s="19">
        <v>-11739.562569039999</v>
      </c>
      <c r="AB231" s="19">
        <v>-11739.562569039999</v>
      </c>
      <c r="AC231" s="19">
        <v>-11739.562569039999</v>
      </c>
      <c r="AD231" s="19">
        <v>-11067.112569039999</v>
      </c>
      <c r="AE231" s="20">
        <f t="shared" si="39"/>
        <v>-140202.30082848002</v>
      </c>
      <c r="AF231" s="21">
        <f t="shared" si="37"/>
        <v>77357831.35322538</v>
      </c>
    </row>
    <row r="232" spans="1:32" ht="14.4" x14ac:dyDescent="0.3">
      <c r="A232" s="5">
        <v>2440</v>
      </c>
      <c r="B232" s="6" t="s">
        <v>28</v>
      </c>
      <c r="C232" s="19">
        <f t="shared" si="35"/>
        <v>-1702063063.7377961</v>
      </c>
      <c r="D232" s="19"/>
      <c r="E232" s="19">
        <f t="shared" si="36"/>
        <v>-1702063063.7377961</v>
      </c>
      <c r="F232" s="19">
        <v>-9497381.3417020869</v>
      </c>
      <c r="G232" s="19">
        <v>-9497381.3417020869</v>
      </c>
      <c r="H232" s="19">
        <v>-9497381.3417020869</v>
      </c>
      <c r="I232" s="19">
        <v>-9497381.3417020869</v>
      </c>
      <c r="J232" s="19">
        <v>-11341298.157602118</v>
      </c>
      <c r="K232" s="19">
        <v>-9497381.3417020869</v>
      </c>
      <c r="L232" s="19">
        <v>-9497381.3417019639</v>
      </c>
      <c r="M232" s="19">
        <v>-9497381.3417020869</v>
      </c>
      <c r="N232" s="19">
        <v>-9497381.3417020869</v>
      </c>
      <c r="O232" s="19">
        <v>-9497381.3417020869</v>
      </c>
      <c r="P232" s="19">
        <v>-9497381.3417020869</v>
      </c>
      <c r="Q232" s="19">
        <v>-65227333.661002003</v>
      </c>
      <c r="R232" s="20">
        <f t="shared" si="38"/>
        <v>-171542445.23562488</v>
      </c>
      <c r="S232" s="19">
        <v>143519.98695609998</v>
      </c>
      <c r="T232" s="19">
        <v>143519.98695609998</v>
      </c>
      <c r="U232" s="19">
        <v>143519.98695609998</v>
      </c>
      <c r="V232" s="19">
        <v>143519.98695609998</v>
      </c>
      <c r="W232" s="19">
        <v>143519.98695609998</v>
      </c>
      <c r="X232" s="19">
        <v>143519.98695609998</v>
      </c>
      <c r="Y232" s="19">
        <v>143519.98695609998</v>
      </c>
      <c r="Z232" s="19">
        <v>143519.98695609998</v>
      </c>
      <c r="AA232" s="19">
        <v>143519.98695609998</v>
      </c>
      <c r="AB232" s="19">
        <v>143519.98695609998</v>
      </c>
      <c r="AC232" s="19">
        <v>143519.98695609998</v>
      </c>
      <c r="AD232" s="19">
        <v>143519.98695609998</v>
      </c>
      <c r="AE232" s="20">
        <f t="shared" si="39"/>
        <v>1722239.8434731998</v>
      </c>
      <c r="AF232" s="21">
        <f t="shared" si="37"/>
        <v>-1871883269.1299477</v>
      </c>
    </row>
    <row r="233" spans="1:32" ht="14.4" x14ac:dyDescent="0.3">
      <c r="A233" s="7">
        <v>2005</v>
      </c>
      <c r="B233" s="8" t="s">
        <v>53</v>
      </c>
      <c r="C233" s="19">
        <f t="shared" si="35"/>
        <v>11769942.560000001</v>
      </c>
      <c r="D233" s="19"/>
      <c r="E233" s="19">
        <f t="shared" si="36"/>
        <v>11769942.560000001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20">
        <f t="shared" si="38"/>
        <v>0</v>
      </c>
      <c r="S233" s="19">
        <v>0</v>
      </c>
      <c r="T233" s="19">
        <v>0</v>
      </c>
      <c r="U233" s="19">
        <v>0</v>
      </c>
      <c r="V233" s="19">
        <v>0</v>
      </c>
      <c r="W233" s="19">
        <v>0</v>
      </c>
      <c r="X233" s="19">
        <v>0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v>0</v>
      </c>
      <c r="AE233" s="20">
        <f t="shared" si="39"/>
        <v>0</v>
      </c>
      <c r="AF233" s="21">
        <f t="shared" si="37"/>
        <v>11769942.560000001</v>
      </c>
    </row>
    <row r="234" spans="1:32" x14ac:dyDescent="0.25">
      <c r="A234" s="7"/>
      <c r="B234" s="9" t="s">
        <v>27</v>
      </c>
      <c r="C234" s="22">
        <f t="shared" ref="C234:AF234" si="40">SUM(C208:C233)</f>
        <v>7651135351.6501331</v>
      </c>
      <c r="D234" s="22">
        <f t="shared" si="40"/>
        <v>0</v>
      </c>
      <c r="E234" s="22">
        <f t="shared" si="40"/>
        <v>7651135351.6501331</v>
      </c>
      <c r="F234" s="22">
        <f t="shared" si="40"/>
        <v>24272494.846823394</v>
      </c>
      <c r="G234" s="22">
        <f t="shared" si="40"/>
        <v>22746081.92402339</v>
      </c>
      <c r="H234" s="22">
        <f t="shared" si="40"/>
        <v>52517175.118923388</v>
      </c>
      <c r="I234" s="22">
        <f t="shared" si="40"/>
        <v>24580197.764623396</v>
      </c>
      <c r="J234" s="22">
        <f t="shared" si="40"/>
        <v>22746081.920823373</v>
      </c>
      <c r="K234" s="22">
        <f t="shared" si="40"/>
        <v>25270417.954323396</v>
      </c>
      <c r="L234" s="22">
        <f t="shared" si="40"/>
        <v>38038750.742952213</v>
      </c>
      <c r="M234" s="22">
        <f t="shared" si="40"/>
        <v>22746081.92402339</v>
      </c>
      <c r="N234" s="22">
        <f t="shared" si="40"/>
        <v>22748239.698023394</v>
      </c>
      <c r="O234" s="22">
        <f t="shared" si="40"/>
        <v>257809145.28923726</v>
      </c>
      <c r="P234" s="22">
        <f t="shared" si="40"/>
        <v>22746081.92402339</v>
      </c>
      <c r="Q234" s="22">
        <f t="shared" si="40"/>
        <v>102451188.56542343</v>
      </c>
      <c r="R234" s="22">
        <f t="shared" si="40"/>
        <v>638671937.67322338</v>
      </c>
      <c r="S234" s="22">
        <f t="shared" si="40"/>
        <v>-827594.09680003999</v>
      </c>
      <c r="T234" s="22">
        <f t="shared" si="40"/>
        <v>-946399.30680004018</v>
      </c>
      <c r="U234" s="22">
        <f t="shared" si="40"/>
        <v>-782541.91680003994</v>
      </c>
      <c r="V234" s="22">
        <f t="shared" si="40"/>
        <v>-798260.22680003999</v>
      </c>
      <c r="W234" s="22">
        <f t="shared" si="40"/>
        <v>-846048.69680004008</v>
      </c>
      <c r="X234" s="22">
        <f t="shared" si="40"/>
        <v>-4004300.9215000398</v>
      </c>
      <c r="Y234" s="22">
        <f t="shared" si="40"/>
        <v>-749752.53680004005</v>
      </c>
      <c r="Z234" s="22">
        <f t="shared" si="40"/>
        <v>-755987.51680004003</v>
      </c>
      <c r="AA234" s="22">
        <f t="shared" si="40"/>
        <v>-982441.82040004013</v>
      </c>
      <c r="AB234" s="22">
        <f t="shared" si="40"/>
        <v>-824726.52680003992</v>
      </c>
      <c r="AC234" s="22">
        <f t="shared" si="40"/>
        <v>-1348321.8455000399</v>
      </c>
      <c r="AD234" s="22">
        <f t="shared" si="40"/>
        <v>-3609426.7259000405</v>
      </c>
      <c r="AE234" s="22">
        <f t="shared" si="40"/>
        <v>-16475802.137700479</v>
      </c>
      <c r="AF234" s="22">
        <f t="shared" si="40"/>
        <v>8273331487.1856565</v>
      </c>
    </row>
  </sheetData>
  <mergeCells count="1">
    <mergeCell ref="A41:AF41"/>
  </mergeCell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59A30-C1B1-44BB-8F3D-568917D94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BC1B5-CFC7-4504-801B-25BC3EFFC56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1e39310-30fa-442b-828a-d033d9a68cd1"/>
    <ds:schemaRef ds:uri="8a46b197-c0a1-4f21-9a6b-51f5ee863a9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CFC152-141D-4035-A110-7751A98E73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App.2-BA_FA CS_Monthly</vt:lpstr>
      <vt:lpstr>'App.2-BA_FA CS_Monthly'!Print_Area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Edlira Gjevori</dc:creator>
  <cp:keywords/>
  <dc:description/>
  <cp:lastModifiedBy>Colleen Calhoun</cp:lastModifiedBy>
  <cp:revision/>
  <dcterms:created xsi:type="dcterms:W3CDTF">2025-09-22T17:36:39Z</dcterms:created>
  <dcterms:modified xsi:type="dcterms:W3CDTF">2026-02-18T00:16:44Z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