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ontarioenergyboard.sharepoint.com/sites/CoSApplications/Shared Documents/EB-2025-0252 Alectra/Discovery/Technical Conference/OEB Staff Questions/"/>
    </mc:Choice>
  </mc:AlternateContent>
  <xr:revisionPtr revIDLastSave="46" documentId="8_{DE91FCD9-0863-4F40-AD41-82AFDD55A061}" xr6:coauthVersionLast="47" xr6:coauthVersionMax="47" xr10:uidLastSave="{B246EFD8-20F7-46A7-9951-0939321526F0}"/>
  <bookViews>
    <workbookView xWindow="-93" yWindow="-93" windowWidth="25786" windowHeight="13866" xr2:uid="{00000000-000D-0000-FFFF-FFFF00000000}"/>
  </bookViews>
  <sheets>
    <sheet name="2-staff-43 c)" sheetId="1" r:id="rId1"/>
    <sheet name="2-staff-64" sheetId="5" r:id="rId2"/>
    <sheet name="2-staff-103" sheetId="4" r:id="rId3"/>
    <sheet name="2026 IRM Application" sheetId="2" r:id="rId4"/>
    <sheet name="EB-2012-0161 Decision" sheetId="7" r:id="rId5"/>
    <sheet name="EB-2024-0115_IRR Hydro Ottaw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5" l="1"/>
  <c r="O50" i="5" s="1"/>
  <c r="N49" i="5"/>
  <c r="M49" i="5"/>
  <c r="L49" i="5"/>
  <c r="K49" i="5"/>
  <c r="J49" i="5"/>
  <c r="C49" i="5"/>
  <c r="D49" i="5"/>
  <c r="E49" i="5"/>
  <c r="E50" i="5" s="1"/>
  <c r="E51" i="5" s="1"/>
  <c r="F49" i="5"/>
  <c r="F50" i="5" s="1"/>
  <c r="G49" i="5"/>
  <c r="B49" i="5"/>
  <c r="G50" i="5"/>
  <c r="O22" i="5"/>
  <c r="O23" i="5" s="1"/>
  <c r="N22" i="5"/>
  <c r="M22" i="5"/>
  <c r="L22" i="5"/>
  <c r="K22" i="5"/>
  <c r="J22" i="5"/>
  <c r="G22" i="5"/>
  <c r="G23" i="5" s="1"/>
  <c r="F22" i="5"/>
  <c r="F23" i="5" s="1"/>
  <c r="E22" i="5"/>
  <c r="E23" i="5" s="1"/>
  <c r="D22" i="5"/>
  <c r="D23" i="5" s="1"/>
  <c r="C22" i="5"/>
  <c r="B22" i="5"/>
  <c r="D7" i="1"/>
  <c r="E7" i="1"/>
  <c r="F7" i="1"/>
  <c r="G7" i="1"/>
  <c r="H7" i="1"/>
  <c r="I7" i="1"/>
  <c r="J7" i="1"/>
  <c r="K7" i="1"/>
  <c r="L7" i="1"/>
  <c r="M7" i="1"/>
  <c r="N7" i="1"/>
  <c r="D8" i="1"/>
  <c r="E8" i="1"/>
  <c r="F8" i="1"/>
  <c r="G8" i="1"/>
  <c r="H8" i="1"/>
  <c r="I8" i="1"/>
  <c r="J8" i="1"/>
  <c r="K8" i="1"/>
  <c r="L8" i="1"/>
  <c r="M8" i="1"/>
  <c r="N8" i="1"/>
  <c r="C8" i="1"/>
  <c r="C7" i="1"/>
  <c r="L23" i="5" l="1"/>
  <c r="M23" i="5"/>
  <c r="M24" i="5" s="1"/>
  <c r="J50" i="5"/>
  <c r="N23" i="5"/>
  <c r="K50" i="5"/>
  <c r="L50" i="5"/>
  <c r="B23" i="5"/>
  <c r="M50" i="5"/>
  <c r="C23" i="5"/>
  <c r="B24" i="5" s="1"/>
  <c r="N50" i="5"/>
  <c r="K23" i="5"/>
  <c r="M51" i="5"/>
  <c r="C10" i="1"/>
  <c r="J23" i="5"/>
  <c r="J51" i="5"/>
  <c r="B50" i="5"/>
  <c r="C50" i="5"/>
  <c r="D50" i="5"/>
  <c r="E24" i="5"/>
  <c r="J9" i="1"/>
  <c r="C9" i="1"/>
  <c r="J24" i="5" l="1"/>
  <c r="B51" i="5"/>
</calcChain>
</file>

<file path=xl/sharedStrings.xml><?xml version="1.0" encoding="utf-8"?>
<sst xmlns="http://schemas.openxmlformats.org/spreadsheetml/2006/main" count="140" uniqueCount="75">
  <si>
    <t>Actual Expenditures</t>
  </si>
  <si>
    <t>Bridge</t>
  </si>
  <si>
    <t>Contributions</t>
  </si>
  <si>
    <t>Source</t>
  </si>
  <si>
    <t>Customer Connections Net</t>
  </si>
  <si>
    <t>Customer Connections Gross</t>
  </si>
  <si>
    <t>Average per period</t>
  </si>
  <si>
    <t>OEB Staff - Table 1</t>
  </si>
  <si>
    <t>https://www.rds.oeb.ca/CMWebDrawer/Record/925816/File/document</t>
  </si>
  <si>
    <t>Decision</t>
  </si>
  <si>
    <t>Application</t>
  </si>
  <si>
    <t>Attachments 22, 23 and 24, RGCRP models for BRZ, PRZ and ERZ respectively</t>
  </si>
  <si>
    <t>Item 1</t>
  </si>
  <si>
    <t>Item 2-4</t>
  </si>
  <si>
    <t>2-staff-43 c)</t>
  </si>
  <si>
    <t>1-sec-24 attachement 1, 2-AA</t>
  </si>
  <si>
    <t xml:space="preserve">Item </t>
  </si>
  <si>
    <t xml:space="preserve">Table 1 – Number of Transformer Failures and Customer Hours of Interruption per year 2018-2025 </t>
  </si>
  <si>
    <t>Year</t>
  </si>
  <si>
    <t>Number of Outages</t>
  </si>
  <si>
    <t>Customer Hour Interruptions</t>
  </si>
  <si>
    <t>Interrogatory Responses</t>
  </si>
  <si>
    <t>2-Staff-64</t>
  </si>
  <si>
    <r>
      <rPr>
        <b/>
        <sz val="11"/>
        <color rgb="FFFFFFFF"/>
        <rFont val="Arial"/>
        <family val="2"/>
      </rPr>
      <t>Age Range (Years)</t>
    </r>
  </si>
  <si>
    <r>
      <rPr>
        <b/>
        <sz val="11"/>
        <color rgb="FFFFFFFF"/>
        <rFont val="Arial"/>
        <family val="2"/>
      </rPr>
      <t>VERY POOR</t>
    </r>
  </si>
  <si>
    <r>
      <rPr>
        <b/>
        <sz val="11"/>
        <color rgb="FFFFFFFF"/>
        <rFont val="Arial"/>
        <family val="2"/>
      </rPr>
      <t>POOR</t>
    </r>
  </si>
  <si>
    <r>
      <rPr>
        <b/>
        <sz val="11"/>
        <color rgb="FFFFFFFF"/>
        <rFont val="Arial"/>
        <family val="2"/>
      </rPr>
      <t>FAIR</t>
    </r>
  </si>
  <si>
    <r>
      <rPr>
        <b/>
        <sz val="11"/>
        <color rgb="FFFFFFFF"/>
        <rFont val="Arial"/>
        <family val="2"/>
      </rPr>
      <t>GOOD</t>
    </r>
  </si>
  <si>
    <r>
      <rPr>
        <b/>
        <sz val="11"/>
        <color rgb="FFFFFFFF"/>
        <rFont val="Arial"/>
        <family val="2"/>
      </rPr>
      <t>VERY GOOD</t>
    </r>
  </si>
  <si>
    <r>
      <rPr>
        <b/>
        <sz val="11"/>
        <color rgb="FFFFFFFF"/>
        <rFont val="Arial"/>
        <family val="2"/>
      </rPr>
      <t>Total</t>
    </r>
  </si>
  <si>
    <r>
      <rPr>
        <sz val="11"/>
        <rFont val="Arial"/>
        <family val="2"/>
      </rPr>
      <t>0-5</t>
    </r>
  </si>
  <si>
    <r>
      <rPr>
        <sz val="11"/>
        <rFont val="Arial"/>
        <family val="2"/>
      </rPr>
      <t>6-10</t>
    </r>
  </si>
  <si>
    <r>
      <rPr>
        <sz val="11"/>
        <rFont val="Arial"/>
        <family val="2"/>
      </rPr>
      <t>11-15</t>
    </r>
  </si>
  <si>
    <r>
      <rPr>
        <sz val="11"/>
        <rFont val="Arial"/>
        <family val="2"/>
      </rPr>
      <t>16-20</t>
    </r>
  </si>
  <si>
    <r>
      <rPr>
        <sz val="11"/>
        <rFont val="Arial"/>
        <family val="2"/>
      </rPr>
      <t>21-25</t>
    </r>
  </si>
  <si>
    <r>
      <rPr>
        <sz val="11"/>
        <rFont val="Arial"/>
        <family val="2"/>
      </rPr>
      <t>26-30</t>
    </r>
  </si>
  <si>
    <r>
      <rPr>
        <sz val="11"/>
        <rFont val="Arial"/>
        <family val="2"/>
      </rPr>
      <t>31-35</t>
    </r>
  </si>
  <si>
    <r>
      <rPr>
        <sz val="11"/>
        <rFont val="Arial"/>
        <family val="2"/>
      </rPr>
      <t>36-40</t>
    </r>
  </si>
  <si>
    <r>
      <rPr>
        <sz val="11"/>
        <rFont val="Arial"/>
        <family val="2"/>
      </rPr>
      <t>41-45</t>
    </r>
  </si>
  <si>
    <r>
      <rPr>
        <sz val="11"/>
        <rFont val="Arial"/>
        <family val="2"/>
      </rPr>
      <t>46-50</t>
    </r>
  </si>
  <si>
    <r>
      <rPr>
        <sz val="11"/>
        <rFont val="Arial"/>
        <family val="2"/>
      </rPr>
      <t>51-55</t>
    </r>
  </si>
  <si>
    <r>
      <rPr>
        <sz val="11"/>
        <rFont val="Arial"/>
        <family val="2"/>
      </rPr>
      <t>56-60</t>
    </r>
  </si>
  <si>
    <r>
      <rPr>
        <sz val="11"/>
        <rFont val="Arial"/>
        <family val="2"/>
      </rPr>
      <t>Unknown</t>
    </r>
  </si>
  <si>
    <t>Total</t>
  </si>
  <si>
    <t>%</t>
  </si>
  <si>
    <t>31-35</t>
  </si>
  <si>
    <t>36-40</t>
  </si>
  <si>
    <t>41-45</t>
  </si>
  <si>
    <t>46-50</t>
  </si>
  <si>
    <t>51-55</t>
  </si>
  <si>
    <t>56-60</t>
  </si>
  <si>
    <t>61+</t>
  </si>
  <si>
    <t>Unknown</t>
  </si>
  <si>
    <r>
      <rPr>
        <sz val="11"/>
        <rFont val="Arial"/>
        <family val="2"/>
      </rPr>
      <t>61-65</t>
    </r>
  </si>
  <si>
    <r>
      <rPr>
        <sz val="11"/>
        <rFont val="Arial"/>
        <family val="2"/>
      </rPr>
      <t>66-70</t>
    </r>
  </si>
  <si>
    <r>
      <rPr>
        <sz val="11"/>
        <rFont val="Arial"/>
        <family val="2"/>
      </rPr>
      <t>71-75</t>
    </r>
  </si>
  <si>
    <r>
      <rPr>
        <sz val="11"/>
        <rFont val="Arial"/>
        <family val="2"/>
      </rPr>
      <t>76+</t>
    </r>
  </si>
  <si>
    <t>Range</t>
  </si>
  <si>
    <t>Table 11 - 2023 Age Range Breakdown By HI for Wood Poles</t>
  </si>
  <si>
    <t>Table 12 - 2018 Age Range Breakdown By HI for Wood Poles</t>
  </si>
  <si>
    <t>Table 3 - 2023 Age Range Breakdown By HI for Pole-Mounted Distribution</t>
  </si>
  <si>
    <t>Table 4 - 2018 Age Range Breakdown By HI for Pole-Mounted Distribution</t>
  </si>
  <si>
    <t>Contributions as % of Gross</t>
  </si>
  <si>
    <t>Forecast Expenditures</t>
  </si>
  <si>
    <t>https://www.rds.oeb.ca/CMWebDrawer/Record/908665/File/document</t>
  </si>
  <si>
    <t>https://www.rds.oeb.ca/CMWebDrawer/Record/908664/File/document</t>
  </si>
  <si>
    <t>https://www.rds.oeb.ca/CMWebDrawer/Record/908663/File/document</t>
  </si>
  <si>
    <t>Please have these documents available in case required:</t>
  </si>
  <si>
    <t>https://www.rds.oeb.ca/CMWebDrawer/Record/909467/File/document</t>
  </si>
  <si>
    <t>EB-2024-0115, Hydro Ottawa Interrogatory Response to 4-Staff-171, Table A</t>
  </si>
  <si>
    <t>EB-2025-0055, IRM Application for 2026 rates</t>
  </si>
  <si>
    <t>https://www.rds.oeb.ca/CMWebDrawer/Record/377937/File/document</t>
  </si>
  <si>
    <t>Please have this document available in case required:</t>
  </si>
  <si>
    <t>The screenshot of Table A is shown below.</t>
  </si>
  <si>
    <t>EB-2012-0161, Decision and Order, December 21, 2012, Settlement Agreement, Issue 5.2, pp. 50-51 of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</si>
</sst>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9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0" borderId="1" xfId="0" applyFont="1" applyBorder="1"/>
    <xf numFmtId="1" fontId="3" fillId="0" borderId="1" xfId="0" applyNumberFormat="1" applyFont="1" applyBorder="1" applyAlignment="1">
      <alignment horizontal="left" vertical="top" indent="1" shrinkToFit="1"/>
    </xf>
    <xf numFmtId="1" fontId="3" fillId="0" borderId="1" xfId="0" applyNumberFormat="1" applyFont="1" applyBorder="1" applyAlignment="1">
      <alignment horizontal="left" vertical="top" indent="2" shrinkToFit="1"/>
    </xf>
    <xf numFmtId="164" fontId="2" fillId="0" borderId="1" xfId="0" applyNumberFormat="1" applyFont="1" applyBorder="1"/>
    <xf numFmtId="164" fontId="0" fillId="0" borderId="1" xfId="0" applyNumberFormat="1" applyBorder="1"/>
    <xf numFmtId="9" fontId="0" fillId="0" borderId="1" xfId="1" applyFont="1" applyBorder="1"/>
    <xf numFmtId="0" fontId="0" fillId="0" borderId="0" xfId="0" applyAlignment="1">
      <alignment vertical="center"/>
    </xf>
    <xf numFmtId="0" fontId="0" fillId="2" borderId="0" xfId="0" applyFill="1"/>
    <xf numFmtId="0" fontId="6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2" borderId="1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top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1" fontId="9" fillId="0" borderId="8" xfId="0" applyNumberFormat="1" applyFont="1" applyBorder="1" applyAlignment="1">
      <alignment horizontal="right" vertical="top" shrinkToFit="1"/>
    </xf>
    <xf numFmtId="3" fontId="9" fillId="0" borderId="8" xfId="0" applyNumberFormat="1" applyFont="1" applyBorder="1" applyAlignment="1">
      <alignment horizontal="right" vertical="top" shrinkToFit="1"/>
    </xf>
    <xf numFmtId="0" fontId="8" fillId="0" borderId="9" xfId="0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right" vertical="top" shrinkToFit="1"/>
    </xf>
    <xf numFmtId="3" fontId="9" fillId="0" borderId="9" xfId="0" applyNumberFormat="1" applyFont="1" applyBorder="1" applyAlignment="1">
      <alignment horizontal="right" vertical="top" shrinkToFit="1"/>
    </xf>
    <xf numFmtId="0" fontId="8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/>
    <xf numFmtId="1" fontId="9" fillId="0" borderId="10" xfId="0" applyNumberFormat="1" applyFont="1" applyBorder="1" applyAlignment="1">
      <alignment horizontal="right" vertical="top" shrinkToFit="1"/>
    </xf>
    <xf numFmtId="1" fontId="11" fillId="0" borderId="1" xfId="0" applyNumberFormat="1" applyFont="1" applyBorder="1"/>
    <xf numFmtId="165" fontId="11" fillId="0" borderId="1" xfId="2" applyNumberFormat="1" applyFont="1" applyBorder="1"/>
    <xf numFmtId="166" fontId="11" fillId="0" borderId="1" xfId="1" applyNumberFormat="1" applyFont="1" applyBorder="1"/>
    <xf numFmtId="9" fontId="11" fillId="0" borderId="1" xfId="1" applyFont="1" applyBorder="1"/>
    <xf numFmtId="0" fontId="11" fillId="0" borderId="1" xfId="0" applyFont="1" applyBorder="1"/>
    <xf numFmtId="9" fontId="10" fillId="0" borderId="0" xfId="1" applyFont="1"/>
    <xf numFmtId="0" fontId="3" fillId="4" borderId="5" xfId="0" applyFont="1" applyFill="1" applyBorder="1" applyAlignment="1">
      <alignment horizontal="left" vertical="center" wrapText="1" indent="1"/>
    </xf>
    <xf numFmtId="0" fontId="3" fillId="4" borderId="6" xfId="0" applyFont="1" applyFill="1" applyBorder="1" applyAlignment="1">
      <alignment horizontal="left" vertical="center" wrapText="1" indent="1"/>
    </xf>
    <xf numFmtId="0" fontId="3" fillId="4" borderId="6" xfId="0" applyFont="1" applyFill="1" applyBorder="1" applyAlignment="1">
      <alignment horizontal="right" vertical="center" wrapText="1" indent="1"/>
    </xf>
    <xf numFmtId="0" fontId="11" fillId="0" borderId="0" xfId="0" applyFont="1"/>
    <xf numFmtId="0" fontId="0" fillId="0" borderId="11" xfId="0" applyBorder="1"/>
    <xf numFmtId="0" fontId="14" fillId="0" borderId="0" xfId="0" applyFont="1"/>
    <xf numFmtId="0" fontId="15" fillId="0" borderId="0" xfId="0" applyFont="1"/>
    <xf numFmtId="0" fontId="14" fillId="0" borderId="11" xfId="0" applyFont="1" applyBorder="1" applyAlignment="1">
      <alignment vertical="center"/>
    </xf>
    <xf numFmtId="0" fontId="16" fillId="0" borderId="0" xfId="3"/>
    <xf numFmtId="0" fontId="17" fillId="0" borderId="0" xfId="0" applyFont="1" applyAlignment="1">
      <alignment vertical="center"/>
    </xf>
    <xf numFmtId="9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 indent="8"/>
    </xf>
    <xf numFmtId="0" fontId="3" fillId="0" borderId="1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wrapText="1" indent="9"/>
    </xf>
    <xf numFmtId="9" fontId="2" fillId="0" borderId="2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9" fontId="13" fillId="0" borderId="2" xfId="0" applyNumberFormat="1" applyFont="1" applyBorder="1" applyAlignment="1">
      <alignment horizontal="center"/>
    </xf>
    <xf numFmtId="9" fontId="13" fillId="0" borderId="4" xfId="0" applyNumberFormat="1" applyFont="1" applyBorder="1" applyAlignment="1">
      <alignment horizontal="center"/>
    </xf>
    <xf numFmtId="0" fontId="14" fillId="0" borderId="11" xfId="0" applyFont="1" applyBorder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Outages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'2-staff-103'!$B$4:$B$11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xVal>
          <c:yVal>
            <c:numRef>
              <c:f>'2-staff-103'!$C$4:$C$11</c:f>
              <c:numCache>
                <c:formatCode>General</c:formatCode>
                <c:ptCount val="8"/>
                <c:pt idx="0">
                  <c:v>330</c:v>
                </c:pt>
                <c:pt idx="1">
                  <c:v>280</c:v>
                </c:pt>
                <c:pt idx="2">
                  <c:v>393</c:v>
                </c:pt>
                <c:pt idx="3">
                  <c:v>334</c:v>
                </c:pt>
                <c:pt idx="4">
                  <c:v>331</c:v>
                </c:pt>
                <c:pt idx="5">
                  <c:v>348</c:v>
                </c:pt>
                <c:pt idx="6">
                  <c:v>321</c:v>
                </c:pt>
                <c:pt idx="7">
                  <c:v>306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AF-49DA-954A-BA33AB65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156399"/>
        <c:axId val="829153999"/>
      </c:scatterChart>
      <c:valAx>
        <c:axId val="82915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53999"/>
        <c:crosses val="autoZero"/>
        <c:crossBetween val="midCat"/>
      </c:valAx>
      <c:valAx>
        <c:axId val="82915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56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Customer Hour Interruption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'2-staff-103'!$B$4:$B$11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xVal>
          <c:yVal>
            <c:numRef>
              <c:f>'2-staff-103'!$D$4:$D$11</c:f>
              <c:numCache>
                <c:formatCode>_(* #,##0_);_(* \(#,##0\);_(* "-"??_);_(@_)</c:formatCode>
                <c:ptCount val="8"/>
                <c:pt idx="0">
                  <c:v>35972</c:v>
                </c:pt>
                <c:pt idx="1">
                  <c:v>39545</c:v>
                </c:pt>
                <c:pt idx="2">
                  <c:v>48162</c:v>
                </c:pt>
                <c:pt idx="3">
                  <c:v>33832</c:v>
                </c:pt>
                <c:pt idx="4">
                  <c:v>40630</c:v>
                </c:pt>
                <c:pt idx="5">
                  <c:v>38920</c:v>
                </c:pt>
                <c:pt idx="6">
                  <c:v>35016</c:v>
                </c:pt>
                <c:pt idx="7">
                  <c:v>32980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04-4247-8A14-2B709860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156399"/>
        <c:axId val="829153999"/>
      </c:scatterChart>
      <c:valAx>
        <c:axId val="82915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53999"/>
        <c:crosses val="autoZero"/>
        <c:crossBetween val="midCat"/>
      </c:valAx>
      <c:valAx>
        <c:axId val="82915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56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173037</xdr:rowOff>
    </xdr:from>
    <xdr:to>
      <xdr:col>5</xdr:col>
      <xdr:colOff>228600</xdr:colOff>
      <xdr:row>27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EC7B7-BBAD-44AA-B40F-6819D66A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11</xdr:row>
      <xdr:rowOff>161925</xdr:rowOff>
    </xdr:from>
    <xdr:to>
      <xdr:col>12</xdr:col>
      <xdr:colOff>561975</xdr:colOff>
      <xdr:row>27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1EACD0-DC11-408F-B82D-4559C0C10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119940</xdr:rowOff>
    </xdr:from>
    <xdr:to>
      <xdr:col>11</xdr:col>
      <xdr:colOff>381000</xdr:colOff>
      <xdr:row>37</xdr:row>
      <xdr:rowOff>24817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DA2A9-A423-B7E0-18AB-CA5159C8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5440"/>
          <a:ext cx="7459133" cy="5911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ds.oeb.ca/CMWebDrawer/Record/908663/File/document" TargetMode="External"/><Relationship Id="rId2" Type="http://schemas.openxmlformats.org/officeDocument/2006/relationships/hyperlink" Target="https://www.rds.oeb.ca/CMWebDrawer/Record/908664/File/document" TargetMode="External"/><Relationship Id="rId1" Type="http://schemas.openxmlformats.org/officeDocument/2006/relationships/hyperlink" Target="https://www.rds.oeb.ca/CMWebDrawer/Record/908665/File/document" TargetMode="External"/><Relationship Id="rId4" Type="http://schemas.openxmlformats.org/officeDocument/2006/relationships/hyperlink" Target="https://www.rds.oeb.ca/CMWebDrawer/Record/925816/File/documen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ds.oeb.ca/CMWebDrawer/Record/377937/File/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rds.oeb.ca/CMWebDrawer/Record/909467/File/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="115" zoomScaleNormal="115" workbookViewId="0">
      <selection activeCell="J4" sqref="J4"/>
    </sheetView>
  </sheetViews>
  <sheetFormatPr defaultRowHeight="14.35" x14ac:dyDescent="0.5"/>
  <cols>
    <col min="1" max="1" width="33.29296875" bestFit="1" customWidth="1"/>
    <col min="2" max="2" width="25.64453125" bestFit="1" customWidth="1"/>
    <col min="3" max="3" width="12" customWidth="1"/>
  </cols>
  <sheetData>
    <row r="1" spans="1:14" ht="20.7" x14ac:dyDescent="0.7">
      <c r="A1" s="41" t="s">
        <v>7</v>
      </c>
    </row>
    <row r="2" spans="1:14" ht="23.35" x14ac:dyDescent="0.8">
      <c r="A2" s="42"/>
    </row>
    <row r="3" spans="1:14" x14ac:dyDescent="0.5">
      <c r="A3" s="2" t="s">
        <v>3</v>
      </c>
      <c r="B3" s="2" t="s">
        <v>16</v>
      </c>
      <c r="C3" s="47" t="s">
        <v>0</v>
      </c>
      <c r="D3" s="47"/>
      <c r="E3" s="47"/>
      <c r="F3" s="47"/>
      <c r="G3" s="47"/>
      <c r="H3" s="48" t="s">
        <v>1</v>
      </c>
      <c r="I3" s="48"/>
      <c r="J3" s="49" t="s">
        <v>63</v>
      </c>
      <c r="K3" s="49"/>
      <c r="L3" s="49"/>
      <c r="M3" s="49"/>
      <c r="N3" s="49"/>
    </row>
    <row r="4" spans="1:14" x14ac:dyDescent="0.5">
      <c r="A4" s="2"/>
      <c r="B4" s="1"/>
      <c r="C4" s="3">
        <v>2020</v>
      </c>
      <c r="D4" s="3">
        <v>2021</v>
      </c>
      <c r="E4" s="3">
        <v>2022</v>
      </c>
      <c r="F4" s="4">
        <v>2023</v>
      </c>
      <c r="G4" s="3">
        <v>2024</v>
      </c>
      <c r="H4" s="3">
        <v>2025</v>
      </c>
      <c r="I4" s="3">
        <v>2026</v>
      </c>
      <c r="J4" s="3">
        <v>2027</v>
      </c>
      <c r="K4" s="3">
        <v>2028</v>
      </c>
      <c r="L4" s="3">
        <v>2029</v>
      </c>
      <c r="M4" s="3">
        <v>2030</v>
      </c>
      <c r="N4" s="4">
        <v>2031</v>
      </c>
    </row>
    <row r="5" spans="1:14" x14ac:dyDescent="0.5">
      <c r="A5" s="1" t="s">
        <v>15</v>
      </c>
      <c r="B5" s="2" t="s">
        <v>5</v>
      </c>
      <c r="C5" s="1">
        <v>70.599999999999994</v>
      </c>
      <c r="D5" s="1">
        <v>88.8</v>
      </c>
      <c r="E5" s="1">
        <v>75.5</v>
      </c>
      <c r="F5" s="1">
        <v>114.4</v>
      </c>
      <c r="G5" s="1">
        <v>148.9</v>
      </c>
      <c r="H5" s="1">
        <v>154.80000000000001</v>
      </c>
      <c r="I5" s="1">
        <v>153.1</v>
      </c>
      <c r="J5" s="1">
        <v>189.8</v>
      </c>
      <c r="K5" s="1">
        <v>204</v>
      </c>
      <c r="L5" s="1">
        <v>185.2</v>
      </c>
      <c r="M5" s="1">
        <v>166.6</v>
      </c>
      <c r="N5" s="1">
        <v>195.20000000000002</v>
      </c>
    </row>
    <row r="6" spans="1:14" x14ac:dyDescent="0.5">
      <c r="A6" s="1" t="s">
        <v>14</v>
      </c>
      <c r="B6" s="5" t="s">
        <v>2</v>
      </c>
      <c r="C6" s="6">
        <v>-36.799999999999997</v>
      </c>
      <c r="D6" s="6">
        <v>-49.4</v>
      </c>
      <c r="E6" s="6">
        <v>-48</v>
      </c>
      <c r="F6" s="6">
        <v>-74.099999999999994</v>
      </c>
      <c r="G6" s="6">
        <v>-88.9</v>
      </c>
      <c r="H6" s="6">
        <v>-80.900000000000006</v>
      </c>
      <c r="I6" s="6">
        <v>-100.4</v>
      </c>
      <c r="J6" s="6">
        <v>-114.7</v>
      </c>
      <c r="K6" s="6">
        <v>-112.7</v>
      </c>
      <c r="L6" s="6">
        <v>-102.8</v>
      </c>
      <c r="M6" s="6">
        <v>-100.6</v>
      </c>
      <c r="N6" s="6">
        <v>-123.2</v>
      </c>
    </row>
    <row r="7" spans="1:14" x14ac:dyDescent="0.5">
      <c r="A7" s="1"/>
      <c r="B7" s="2" t="s">
        <v>4</v>
      </c>
      <c r="C7" s="6">
        <f>C6+C5</f>
        <v>33.799999999999997</v>
      </c>
      <c r="D7" s="6">
        <f t="shared" ref="D7:N7" si="0">D6+D5</f>
        <v>39.4</v>
      </c>
      <c r="E7" s="6">
        <f t="shared" si="0"/>
        <v>27.5</v>
      </c>
      <c r="F7" s="6">
        <f t="shared" si="0"/>
        <v>40.300000000000011</v>
      </c>
      <c r="G7" s="6">
        <f t="shared" si="0"/>
        <v>60</v>
      </c>
      <c r="H7" s="6">
        <f t="shared" si="0"/>
        <v>73.900000000000006</v>
      </c>
      <c r="I7" s="6">
        <f t="shared" si="0"/>
        <v>52.699999999999989</v>
      </c>
      <c r="J7" s="6">
        <f t="shared" si="0"/>
        <v>75.100000000000009</v>
      </c>
      <c r="K7" s="6">
        <f t="shared" si="0"/>
        <v>91.3</v>
      </c>
      <c r="L7" s="6">
        <f t="shared" si="0"/>
        <v>82.399999999999991</v>
      </c>
      <c r="M7" s="6">
        <f t="shared" si="0"/>
        <v>66</v>
      </c>
      <c r="N7" s="6">
        <f t="shared" si="0"/>
        <v>72.000000000000014</v>
      </c>
    </row>
    <row r="8" spans="1:14" x14ac:dyDescent="0.5">
      <c r="A8" s="1"/>
      <c r="B8" s="2" t="s">
        <v>62</v>
      </c>
      <c r="C8" s="7">
        <f>C6/C5</f>
        <v>-0.52124645892351273</v>
      </c>
      <c r="D8" s="7">
        <f t="shared" ref="D8:N8" si="1">D6/D5</f>
        <v>-0.55630630630630629</v>
      </c>
      <c r="E8" s="7">
        <f t="shared" si="1"/>
        <v>-0.63576158940397354</v>
      </c>
      <c r="F8" s="7">
        <f t="shared" si="1"/>
        <v>-0.6477272727272726</v>
      </c>
      <c r="G8" s="7">
        <f t="shared" si="1"/>
        <v>-0.59704499664204169</v>
      </c>
      <c r="H8" s="7">
        <f t="shared" si="1"/>
        <v>-0.52260981912144699</v>
      </c>
      <c r="I8" s="7">
        <f t="shared" si="1"/>
        <v>-0.65578053559764871</v>
      </c>
      <c r="J8" s="7">
        <f t="shared" si="1"/>
        <v>-0.60432033719704947</v>
      </c>
      <c r="K8" s="7">
        <f t="shared" si="1"/>
        <v>-0.5524509803921569</v>
      </c>
      <c r="L8" s="7">
        <f t="shared" si="1"/>
        <v>-0.55507559395248385</v>
      </c>
      <c r="M8" s="7">
        <f t="shared" si="1"/>
        <v>-0.60384153661464579</v>
      </c>
      <c r="N8" s="7">
        <f t="shared" si="1"/>
        <v>-0.63114754098360648</v>
      </c>
    </row>
    <row r="9" spans="1:14" x14ac:dyDescent="0.5">
      <c r="A9" s="1"/>
      <c r="B9" s="2" t="s">
        <v>6</v>
      </c>
      <c r="C9" s="50">
        <f>AVERAGE(C8:I8)</f>
        <v>-0.59092528267460043</v>
      </c>
      <c r="D9" s="51"/>
      <c r="E9" s="51"/>
      <c r="F9" s="51"/>
      <c r="G9" s="51"/>
      <c r="H9" s="51"/>
      <c r="I9" s="52"/>
      <c r="J9" s="50">
        <f>AVERAGE(J8:N8)</f>
        <v>-0.58936719782798852</v>
      </c>
      <c r="K9" s="51"/>
      <c r="L9" s="51"/>
      <c r="M9" s="51"/>
      <c r="N9" s="52"/>
    </row>
    <row r="10" spans="1:14" x14ac:dyDescent="0.5">
      <c r="A10" s="1"/>
      <c r="B10" s="2" t="s">
        <v>6</v>
      </c>
      <c r="C10" s="46">
        <f>AVERAGE(C8:H8)</f>
        <v>-0.58011607385409236</v>
      </c>
      <c r="D10" s="46"/>
      <c r="E10" s="46"/>
      <c r="F10" s="46"/>
      <c r="G10" s="46"/>
      <c r="H10" s="46"/>
    </row>
  </sheetData>
  <mergeCells count="6">
    <mergeCell ref="C10:H10"/>
    <mergeCell ref="C3:G3"/>
    <mergeCell ref="H3:I3"/>
    <mergeCell ref="J3:N3"/>
    <mergeCell ref="C9:I9"/>
    <mergeCell ref="J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AF4B-1618-471A-9D06-10312AC5598B}">
  <dimension ref="A1:O51"/>
  <sheetViews>
    <sheetView workbookViewId="0">
      <selection activeCell="A2" sqref="A2"/>
    </sheetView>
  </sheetViews>
  <sheetFormatPr defaultRowHeight="14.35" x14ac:dyDescent="0.5"/>
  <cols>
    <col min="1" max="1" width="17.52734375" customWidth="1"/>
    <col min="2" max="2" width="13.29296875" bestFit="1" customWidth="1"/>
    <col min="3" max="4" width="9.87890625" bestFit="1" customWidth="1"/>
    <col min="5" max="5" width="11" bestFit="1" customWidth="1"/>
    <col min="6" max="6" width="13.64453125" bestFit="1" customWidth="1"/>
    <col min="7" max="7" width="12.05859375" bestFit="1" customWidth="1"/>
    <col min="9" max="9" width="9.46875" customWidth="1"/>
    <col min="10" max="10" width="13.17578125" bestFit="1" customWidth="1"/>
    <col min="11" max="11" width="9.29296875" customWidth="1"/>
    <col min="12" max="12" width="8.29296875" bestFit="1" customWidth="1"/>
    <col min="13" max="13" width="9.46875" customWidth="1"/>
    <col min="14" max="14" width="13.46875" bestFit="1" customWidth="1"/>
    <col min="15" max="15" width="9.3515625" bestFit="1" customWidth="1"/>
  </cols>
  <sheetData>
    <row r="1" spans="1:15" ht="20.7" x14ac:dyDescent="0.7">
      <c r="A1" s="41" t="s">
        <v>21</v>
      </c>
    </row>
    <row r="2" spans="1:15" ht="20.7" x14ac:dyDescent="0.7">
      <c r="A2" s="41" t="s">
        <v>22</v>
      </c>
    </row>
    <row r="5" spans="1:15" x14ac:dyDescent="0.5">
      <c r="A5" s="39" t="s">
        <v>60</v>
      </c>
      <c r="B5" s="39"/>
      <c r="C5" s="39"/>
      <c r="D5" s="39"/>
      <c r="E5" s="39"/>
      <c r="F5" s="39"/>
      <c r="G5" s="39"/>
      <c r="H5" s="39"/>
      <c r="I5" s="39" t="s">
        <v>61</v>
      </c>
    </row>
    <row r="7" spans="1:15" ht="41" x14ac:dyDescent="0.5">
      <c r="A7" s="13" t="s">
        <v>23</v>
      </c>
      <c r="B7" s="14" t="s">
        <v>24</v>
      </c>
      <c r="C7" s="15" t="s">
        <v>25</v>
      </c>
      <c r="D7" s="15" t="s">
        <v>26</v>
      </c>
      <c r="E7" s="15" t="s">
        <v>27</v>
      </c>
      <c r="F7" s="16" t="s">
        <v>28</v>
      </c>
      <c r="G7" s="17" t="s">
        <v>29</v>
      </c>
      <c r="I7" s="13" t="s">
        <v>23</v>
      </c>
      <c r="J7" s="14" t="s">
        <v>24</v>
      </c>
      <c r="K7" s="15" t="s">
        <v>25</v>
      </c>
      <c r="L7" s="15" t="s">
        <v>26</v>
      </c>
      <c r="M7" s="15" t="s">
        <v>27</v>
      </c>
      <c r="N7" s="16" t="s">
        <v>28</v>
      </c>
      <c r="O7" s="18" t="s">
        <v>29</v>
      </c>
    </row>
    <row r="8" spans="1:15" x14ac:dyDescent="0.5">
      <c r="A8" s="19" t="s">
        <v>30</v>
      </c>
      <c r="B8" s="20">
        <v>10</v>
      </c>
      <c r="C8" s="20">
        <v>0</v>
      </c>
      <c r="D8" s="20">
        <v>10</v>
      </c>
      <c r="E8" s="20">
        <v>0</v>
      </c>
      <c r="F8" s="21">
        <v>4961</v>
      </c>
      <c r="G8" s="21">
        <v>4981</v>
      </c>
      <c r="I8" s="22" t="s">
        <v>30</v>
      </c>
      <c r="J8" s="23">
        <v>0</v>
      </c>
      <c r="K8" s="23">
        <v>0</v>
      </c>
      <c r="L8" s="23">
        <v>0</v>
      </c>
      <c r="M8" s="23">
        <v>822</v>
      </c>
      <c r="N8" s="24">
        <v>3936</v>
      </c>
      <c r="O8" s="24">
        <v>4758</v>
      </c>
    </row>
    <row r="9" spans="1:15" x14ac:dyDescent="0.5">
      <c r="A9" s="22" t="s">
        <v>31</v>
      </c>
      <c r="B9" s="23">
        <v>15</v>
      </c>
      <c r="C9" s="23">
        <v>0</v>
      </c>
      <c r="D9" s="23">
        <v>44</v>
      </c>
      <c r="E9" s="23">
        <v>1</v>
      </c>
      <c r="F9" s="24">
        <v>4601</v>
      </c>
      <c r="G9" s="24">
        <v>4661</v>
      </c>
      <c r="I9" s="22" t="s">
        <v>31</v>
      </c>
      <c r="J9" s="23">
        <v>3</v>
      </c>
      <c r="K9" s="23">
        <v>0</v>
      </c>
      <c r="L9" s="23">
        <v>0</v>
      </c>
      <c r="M9" s="24">
        <v>1318</v>
      </c>
      <c r="N9" s="24">
        <v>2170</v>
      </c>
      <c r="O9" s="24">
        <v>3491</v>
      </c>
    </row>
    <row r="10" spans="1:15" x14ac:dyDescent="0.5">
      <c r="A10" s="22" t="s">
        <v>32</v>
      </c>
      <c r="B10" s="23">
        <v>13</v>
      </c>
      <c r="C10" s="23">
        <v>0</v>
      </c>
      <c r="D10" s="23">
        <v>47</v>
      </c>
      <c r="E10" s="23">
        <v>1</v>
      </c>
      <c r="F10" s="24">
        <v>3107</v>
      </c>
      <c r="G10" s="24">
        <v>3168</v>
      </c>
      <c r="I10" s="22" t="s">
        <v>32</v>
      </c>
      <c r="J10" s="23">
        <v>21</v>
      </c>
      <c r="K10" s="23">
        <v>0</v>
      </c>
      <c r="L10" s="23">
        <v>0</v>
      </c>
      <c r="M10" s="24">
        <v>1466</v>
      </c>
      <c r="N10" s="24">
        <v>3643</v>
      </c>
      <c r="O10" s="24">
        <v>5130</v>
      </c>
    </row>
    <row r="11" spans="1:15" x14ac:dyDescent="0.5">
      <c r="A11" s="22" t="s">
        <v>33</v>
      </c>
      <c r="B11" s="23">
        <v>77</v>
      </c>
      <c r="C11" s="23">
        <v>0</v>
      </c>
      <c r="D11" s="23">
        <v>113</v>
      </c>
      <c r="E11" s="23">
        <v>0</v>
      </c>
      <c r="F11" s="24">
        <v>4153</v>
      </c>
      <c r="G11" s="24">
        <v>4343</v>
      </c>
      <c r="I11" s="22" t="s">
        <v>33</v>
      </c>
      <c r="J11" s="23">
        <v>27</v>
      </c>
      <c r="K11" s="23">
        <v>0</v>
      </c>
      <c r="L11" s="23">
        <v>0</v>
      </c>
      <c r="M11" s="24">
        <v>2213</v>
      </c>
      <c r="N11" s="24">
        <v>1995</v>
      </c>
      <c r="O11" s="24">
        <v>4235</v>
      </c>
    </row>
    <row r="12" spans="1:15" x14ac:dyDescent="0.5">
      <c r="A12" s="22" t="s">
        <v>34</v>
      </c>
      <c r="B12" s="23">
        <v>66</v>
      </c>
      <c r="C12" s="23">
        <v>12</v>
      </c>
      <c r="D12" s="23">
        <v>76</v>
      </c>
      <c r="E12" s="23">
        <v>2</v>
      </c>
      <c r="F12" s="24">
        <v>3533</v>
      </c>
      <c r="G12" s="24">
        <v>3689</v>
      </c>
      <c r="I12" s="22" t="s">
        <v>34</v>
      </c>
      <c r="J12" s="23">
        <v>17</v>
      </c>
      <c r="K12" s="23">
        <v>0</v>
      </c>
      <c r="L12" s="23">
        <v>0</v>
      </c>
      <c r="M12" s="24">
        <v>1926</v>
      </c>
      <c r="N12" s="24">
        <v>1969</v>
      </c>
      <c r="O12" s="24">
        <v>3912</v>
      </c>
    </row>
    <row r="13" spans="1:15" x14ac:dyDescent="0.5">
      <c r="A13" s="22" t="s">
        <v>35</v>
      </c>
      <c r="B13" s="23">
        <v>63</v>
      </c>
      <c r="C13" s="23">
        <v>39</v>
      </c>
      <c r="D13" s="23">
        <v>30</v>
      </c>
      <c r="E13" s="23">
        <v>227</v>
      </c>
      <c r="F13" s="24">
        <v>2923</v>
      </c>
      <c r="G13" s="24">
        <v>3282</v>
      </c>
      <c r="I13" s="22" t="s">
        <v>35</v>
      </c>
      <c r="J13" s="23">
        <v>53</v>
      </c>
      <c r="K13" s="23">
        <v>0</v>
      </c>
      <c r="L13" s="23">
        <v>0</v>
      </c>
      <c r="M13" s="24">
        <v>1562</v>
      </c>
      <c r="N13" s="24">
        <v>1630</v>
      </c>
      <c r="O13" s="24">
        <v>3245</v>
      </c>
    </row>
    <row r="14" spans="1:15" x14ac:dyDescent="0.5">
      <c r="A14" s="22" t="s">
        <v>45</v>
      </c>
      <c r="B14" s="23">
        <v>81</v>
      </c>
      <c r="C14" s="23">
        <v>43</v>
      </c>
      <c r="D14" s="23">
        <v>22</v>
      </c>
      <c r="E14" s="23">
        <v>531</v>
      </c>
      <c r="F14" s="24">
        <v>2061</v>
      </c>
      <c r="G14" s="24">
        <v>2738</v>
      </c>
      <c r="H14" s="28"/>
      <c r="I14" s="22" t="s">
        <v>45</v>
      </c>
      <c r="J14" s="23">
        <v>75</v>
      </c>
      <c r="K14" s="23">
        <v>0</v>
      </c>
      <c r="L14" s="23">
        <v>338</v>
      </c>
      <c r="M14" s="23">
        <v>594</v>
      </c>
      <c r="N14" s="23">
        <v>936</v>
      </c>
      <c r="O14" s="24">
        <v>1943</v>
      </c>
    </row>
    <row r="15" spans="1:15" x14ac:dyDescent="0.5">
      <c r="A15" s="22" t="s">
        <v>46</v>
      </c>
      <c r="B15" s="23">
        <v>86</v>
      </c>
      <c r="C15" s="23">
        <v>22</v>
      </c>
      <c r="D15" s="23">
        <v>12</v>
      </c>
      <c r="E15" s="23">
        <v>405</v>
      </c>
      <c r="F15" s="24">
        <v>1070</v>
      </c>
      <c r="G15" s="24">
        <v>1595</v>
      </c>
      <c r="H15" s="28"/>
      <c r="I15" s="22" t="s">
        <v>46</v>
      </c>
      <c r="J15" s="23">
        <v>38</v>
      </c>
      <c r="K15" s="23">
        <v>0</v>
      </c>
      <c r="L15" s="23">
        <v>461</v>
      </c>
      <c r="M15" s="23">
        <v>235</v>
      </c>
      <c r="N15" s="23">
        <v>855</v>
      </c>
      <c r="O15" s="24">
        <v>1589</v>
      </c>
    </row>
    <row r="16" spans="1:15" x14ac:dyDescent="0.5">
      <c r="A16" s="22" t="s">
        <v>47</v>
      </c>
      <c r="B16" s="23">
        <v>59</v>
      </c>
      <c r="C16" s="23">
        <v>20</v>
      </c>
      <c r="D16" s="23">
        <v>39</v>
      </c>
      <c r="E16" s="23">
        <v>398</v>
      </c>
      <c r="F16" s="23">
        <v>728</v>
      </c>
      <c r="G16" s="24">
        <v>1244</v>
      </c>
      <c r="H16" s="28"/>
      <c r="I16" s="22" t="s">
        <v>47</v>
      </c>
      <c r="J16" s="23">
        <v>51</v>
      </c>
      <c r="K16" s="23">
        <v>0</v>
      </c>
      <c r="L16" s="23">
        <v>362</v>
      </c>
      <c r="M16" s="23">
        <v>107</v>
      </c>
      <c r="N16" s="23">
        <v>242</v>
      </c>
      <c r="O16" s="23">
        <v>762</v>
      </c>
    </row>
    <row r="17" spans="1:15" x14ac:dyDescent="0.5">
      <c r="A17" s="22" t="s">
        <v>48</v>
      </c>
      <c r="B17" s="23">
        <v>55</v>
      </c>
      <c r="C17" s="23">
        <v>42</v>
      </c>
      <c r="D17" s="23">
        <v>100</v>
      </c>
      <c r="E17" s="23">
        <v>267</v>
      </c>
      <c r="F17" s="23">
        <v>94</v>
      </c>
      <c r="G17" s="23">
        <v>558</v>
      </c>
      <c r="H17" s="28"/>
      <c r="I17" s="22" t="s">
        <v>48</v>
      </c>
      <c r="J17" s="23">
        <v>64</v>
      </c>
      <c r="K17" s="23">
        <v>96</v>
      </c>
      <c r="L17" s="23">
        <v>527</v>
      </c>
      <c r="M17" s="23">
        <v>250</v>
      </c>
      <c r="N17" s="23">
        <v>98</v>
      </c>
      <c r="O17" s="24">
        <v>1035</v>
      </c>
    </row>
    <row r="18" spans="1:15" x14ac:dyDescent="0.5">
      <c r="A18" s="22" t="s">
        <v>49</v>
      </c>
      <c r="B18" s="23">
        <v>136</v>
      </c>
      <c r="C18" s="23">
        <v>52</v>
      </c>
      <c r="D18" s="23">
        <v>235</v>
      </c>
      <c r="E18" s="23">
        <v>327</v>
      </c>
      <c r="F18" s="23">
        <v>0</v>
      </c>
      <c r="G18" s="23">
        <v>750</v>
      </c>
      <c r="H18" s="28"/>
      <c r="I18" s="22" t="s">
        <v>49</v>
      </c>
      <c r="J18" s="23">
        <v>78</v>
      </c>
      <c r="K18" s="23">
        <v>180</v>
      </c>
      <c r="L18" s="23">
        <v>120</v>
      </c>
      <c r="M18" s="23">
        <v>201</v>
      </c>
      <c r="N18" s="23">
        <v>0</v>
      </c>
      <c r="O18" s="23">
        <v>579</v>
      </c>
    </row>
    <row r="19" spans="1:15" x14ac:dyDescent="0.5">
      <c r="A19" s="22" t="s">
        <v>50</v>
      </c>
      <c r="B19" s="23">
        <v>64</v>
      </c>
      <c r="C19" s="23">
        <v>26</v>
      </c>
      <c r="D19" s="23">
        <v>86</v>
      </c>
      <c r="E19" s="23">
        <v>163</v>
      </c>
      <c r="F19" s="23">
        <v>0</v>
      </c>
      <c r="G19" s="23">
        <v>339</v>
      </c>
      <c r="H19" s="28"/>
      <c r="I19" s="22" t="s">
        <v>50</v>
      </c>
      <c r="J19" s="23">
        <v>26</v>
      </c>
      <c r="K19" s="23">
        <v>103</v>
      </c>
      <c r="L19" s="23">
        <v>37</v>
      </c>
      <c r="M19" s="23">
        <v>70</v>
      </c>
      <c r="N19" s="23">
        <v>0</v>
      </c>
      <c r="O19" s="23">
        <v>236</v>
      </c>
    </row>
    <row r="20" spans="1:15" x14ac:dyDescent="0.5">
      <c r="A20" s="22" t="s">
        <v>51</v>
      </c>
      <c r="B20" s="23">
        <v>59</v>
      </c>
      <c r="C20" s="23">
        <v>20</v>
      </c>
      <c r="D20" s="23">
        <v>65</v>
      </c>
      <c r="E20" s="23">
        <v>115</v>
      </c>
      <c r="F20" s="23">
        <v>0</v>
      </c>
      <c r="G20" s="23">
        <v>259</v>
      </c>
      <c r="H20" s="28"/>
      <c r="I20" s="22" t="s">
        <v>51</v>
      </c>
      <c r="J20" s="23">
        <v>33</v>
      </c>
      <c r="K20" s="23">
        <v>132</v>
      </c>
      <c r="L20" s="23">
        <v>15</v>
      </c>
      <c r="M20" s="23">
        <v>214</v>
      </c>
      <c r="N20" s="23">
        <v>0</v>
      </c>
      <c r="O20" s="23">
        <v>394</v>
      </c>
    </row>
    <row r="21" spans="1:15" x14ac:dyDescent="0.5">
      <c r="A21" s="26" t="s">
        <v>52</v>
      </c>
      <c r="B21" s="29">
        <v>1</v>
      </c>
      <c r="C21" s="29">
        <v>9</v>
      </c>
      <c r="D21" s="29">
        <v>1</v>
      </c>
      <c r="E21" s="29">
        <v>25</v>
      </c>
      <c r="F21" s="29">
        <v>164</v>
      </c>
      <c r="G21" s="29">
        <v>200</v>
      </c>
      <c r="H21" s="28"/>
      <c r="I21" s="26" t="s">
        <v>52</v>
      </c>
      <c r="J21" s="29">
        <v>18</v>
      </c>
      <c r="K21" s="29">
        <v>0</v>
      </c>
      <c r="L21" s="29">
        <v>46</v>
      </c>
      <c r="M21" s="29">
        <v>148</v>
      </c>
      <c r="N21" s="29">
        <v>602</v>
      </c>
      <c r="O21" s="29">
        <v>814</v>
      </c>
    </row>
    <row r="22" spans="1:15" x14ac:dyDescent="0.5">
      <c r="A22" s="27" t="s">
        <v>43</v>
      </c>
      <c r="B22" s="30">
        <f>SUM(B8:B21)</f>
        <v>785</v>
      </c>
      <c r="C22" s="30">
        <f t="shared" ref="C22:G22" si="0">SUM(C8:C21)</f>
        <v>285</v>
      </c>
      <c r="D22" s="30">
        <f t="shared" si="0"/>
        <v>880</v>
      </c>
      <c r="E22" s="31">
        <f t="shared" si="0"/>
        <v>2462</v>
      </c>
      <c r="F22" s="31">
        <f t="shared" si="0"/>
        <v>27395</v>
      </c>
      <c r="G22" s="31">
        <f t="shared" si="0"/>
        <v>31807</v>
      </c>
      <c r="H22" s="28"/>
      <c r="I22" s="27" t="s">
        <v>43</v>
      </c>
      <c r="J22" s="30">
        <f>SUM(J8:J21)</f>
        <v>504</v>
      </c>
      <c r="K22" s="30">
        <f t="shared" ref="K22:O22" si="1">SUM(K8:K21)</f>
        <v>511</v>
      </c>
      <c r="L22" s="31">
        <f t="shared" si="1"/>
        <v>1906</v>
      </c>
      <c r="M22" s="31">
        <f t="shared" si="1"/>
        <v>11126</v>
      </c>
      <c r="N22" s="31">
        <f t="shared" si="1"/>
        <v>18076</v>
      </c>
      <c r="O22" s="31">
        <f t="shared" si="1"/>
        <v>32123</v>
      </c>
    </row>
    <row r="23" spans="1:15" x14ac:dyDescent="0.5">
      <c r="A23" s="27" t="s">
        <v>44</v>
      </c>
      <c r="B23" s="32">
        <f>B22/$G22</f>
        <v>2.4680101864369478E-2</v>
      </c>
      <c r="C23" s="32">
        <f t="shared" ref="C23:G23" si="2">C22/$G22</f>
        <v>8.9602917596755434E-3</v>
      </c>
      <c r="D23" s="32">
        <f t="shared" si="2"/>
        <v>2.7666865784261325E-2</v>
      </c>
      <c r="E23" s="32">
        <f t="shared" si="2"/>
        <v>7.7404344955512933E-2</v>
      </c>
      <c r="F23" s="32">
        <f t="shared" si="2"/>
        <v>0.86128839563618076</v>
      </c>
      <c r="G23" s="33">
        <f t="shared" si="2"/>
        <v>1</v>
      </c>
      <c r="H23" s="28"/>
      <c r="I23" s="27" t="s">
        <v>44</v>
      </c>
      <c r="J23" s="32">
        <f>J22/$O22</f>
        <v>1.5689692743517107E-2</v>
      </c>
      <c r="K23" s="32">
        <f t="shared" ref="K23:O23" si="3">K22/$O22</f>
        <v>1.5907605142732623E-2</v>
      </c>
      <c r="L23" s="32">
        <f t="shared" si="3"/>
        <v>5.9334433272110326E-2</v>
      </c>
      <c r="M23" s="32">
        <f t="shared" si="3"/>
        <v>0.34635619338168916</v>
      </c>
      <c r="N23" s="32">
        <f t="shared" si="3"/>
        <v>0.56271207545995083</v>
      </c>
      <c r="O23" s="33">
        <f t="shared" si="3"/>
        <v>1</v>
      </c>
    </row>
    <row r="24" spans="1:15" x14ac:dyDescent="0.5">
      <c r="A24" s="27"/>
      <c r="B24" s="53">
        <f>B23+C23</f>
        <v>3.3640393624045022E-2</v>
      </c>
      <c r="C24" s="54"/>
      <c r="D24" s="33"/>
      <c r="E24" s="55">
        <f>E23+F23</f>
        <v>0.93869274059169372</v>
      </c>
      <c r="F24" s="56"/>
      <c r="G24" s="33"/>
      <c r="H24" s="28"/>
      <c r="I24" s="34"/>
      <c r="J24" s="53">
        <f>J23+K23</f>
        <v>3.159729788624973E-2</v>
      </c>
      <c r="K24" s="54"/>
      <c r="L24" s="34"/>
      <c r="M24" s="55">
        <f>M23+N23</f>
        <v>0.90906826884164005</v>
      </c>
      <c r="N24" s="56"/>
      <c r="O24" s="34"/>
    </row>
    <row r="25" spans="1:15" x14ac:dyDescent="0.5">
      <c r="A25" s="25"/>
      <c r="B25" s="35"/>
      <c r="C25" s="35"/>
      <c r="D25" s="35"/>
      <c r="E25" s="35"/>
      <c r="F25" s="35"/>
      <c r="G25" s="35"/>
      <c r="H25" s="28"/>
      <c r="I25" s="28"/>
      <c r="J25" s="28"/>
      <c r="K25" s="28"/>
      <c r="L25" s="28"/>
      <c r="M25" s="28"/>
      <c r="N25" s="28"/>
      <c r="O25" s="28"/>
    </row>
    <row r="26" spans="1:15" x14ac:dyDescent="0.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9" spans="1:15" x14ac:dyDescent="0.5">
      <c r="A29" s="39" t="s">
        <v>58</v>
      </c>
      <c r="B29" s="39"/>
      <c r="C29" s="39"/>
      <c r="D29" s="39"/>
      <c r="E29" s="39"/>
      <c r="F29" s="39"/>
      <c r="G29" s="39"/>
      <c r="H29" s="39"/>
      <c r="I29" s="39" t="s">
        <v>59</v>
      </c>
      <c r="J29" s="39"/>
      <c r="K29" s="39"/>
    </row>
    <row r="31" spans="1:15" ht="41" x14ac:dyDescent="0.5">
      <c r="A31" s="13" t="s">
        <v>57</v>
      </c>
      <c r="B31" s="36" t="s">
        <v>24</v>
      </c>
      <c r="C31" s="37" t="s">
        <v>25</v>
      </c>
      <c r="D31" s="37" t="s">
        <v>26</v>
      </c>
      <c r="E31" s="37" t="s">
        <v>27</v>
      </c>
      <c r="F31" s="38" t="s">
        <v>28</v>
      </c>
      <c r="G31" s="17" t="s">
        <v>29</v>
      </c>
      <c r="I31" s="13" t="s">
        <v>23</v>
      </c>
      <c r="J31" s="36" t="s">
        <v>24</v>
      </c>
      <c r="K31" s="37" t="s">
        <v>25</v>
      </c>
      <c r="L31" s="37" t="s">
        <v>26</v>
      </c>
      <c r="M31" s="37" t="s">
        <v>27</v>
      </c>
      <c r="N31" s="38" t="s">
        <v>28</v>
      </c>
      <c r="O31" s="17" t="s">
        <v>29</v>
      </c>
    </row>
    <row r="32" spans="1:15" x14ac:dyDescent="0.5">
      <c r="A32" s="22" t="s">
        <v>30</v>
      </c>
      <c r="B32" s="23">
        <v>11</v>
      </c>
      <c r="C32" s="23">
        <v>5</v>
      </c>
      <c r="D32" s="23">
        <v>0</v>
      </c>
      <c r="E32" s="23">
        <v>65</v>
      </c>
      <c r="F32" s="24">
        <v>10522</v>
      </c>
      <c r="G32" s="24">
        <v>10603</v>
      </c>
      <c r="I32" s="22" t="s">
        <v>30</v>
      </c>
      <c r="J32" s="23">
        <v>185</v>
      </c>
      <c r="K32" s="23">
        <v>0</v>
      </c>
      <c r="L32" s="23">
        <v>39</v>
      </c>
      <c r="M32" s="24">
        <v>2396</v>
      </c>
      <c r="N32" s="24">
        <v>8458</v>
      </c>
      <c r="O32" s="24">
        <v>11078</v>
      </c>
    </row>
    <row r="33" spans="1:15" x14ac:dyDescent="0.5">
      <c r="A33" s="22" t="s">
        <v>31</v>
      </c>
      <c r="B33" s="23">
        <v>28</v>
      </c>
      <c r="C33" s="23">
        <v>11</v>
      </c>
      <c r="D33" s="23">
        <v>0</v>
      </c>
      <c r="E33" s="23">
        <v>49</v>
      </c>
      <c r="F33" s="24">
        <v>11359</v>
      </c>
      <c r="G33" s="24">
        <v>11447</v>
      </c>
      <c r="I33" s="22" t="s">
        <v>31</v>
      </c>
      <c r="J33" s="23">
        <v>181</v>
      </c>
      <c r="K33" s="23">
        <v>0</v>
      </c>
      <c r="L33" s="23">
        <v>180</v>
      </c>
      <c r="M33" s="24">
        <v>4635</v>
      </c>
      <c r="N33" s="24">
        <v>4608</v>
      </c>
      <c r="O33" s="24">
        <v>9604</v>
      </c>
    </row>
    <row r="34" spans="1:15" x14ac:dyDescent="0.5">
      <c r="A34" s="22" t="s">
        <v>32</v>
      </c>
      <c r="B34" s="23">
        <v>50</v>
      </c>
      <c r="C34" s="23">
        <v>41</v>
      </c>
      <c r="D34" s="23">
        <v>2</v>
      </c>
      <c r="E34" s="23">
        <v>144</v>
      </c>
      <c r="F34" s="24">
        <v>8879</v>
      </c>
      <c r="G34" s="24">
        <v>9116</v>
      </c>
      <c r="I34" s="22" t="s">
        <v>32</v>
      </c>
      <c r="J34" s="23">
        <v>163</v>
      </c>
      <c r="K34" s="23">
        <v>0</v>
      </c>
      <c r="L34" s="23">
        <v>206</v>
      </c>
      <c r="M34" s="24">
        <v>4836</v>
      </c>
      <c r="N34" s="24">
        <v>4519</v>
      </c>
      <c r="O34" s="24">
        <v>9724</v>
      </c>
    </row>
    <row r="35" spans="1:15" x14ac:dyDescent="0.5">
      <c r="A35" s="22" t="s">
        <v>33</v>
      </c>
      <c r="B35" s="23">
        <v>226</v>
      </c>
      <c r="C35" s="23">
        <v>74</v>
      </c>
      <c r="D35" s="23">
        <v>10</v>
      </c>
      <c r="E35" s="23">
        <v>295</v>
      </c>
      <c r="F35" s="24">
        <v>8266</v>
      </c>
      <c r="G35" s="24">
        <v>8871</v>
      </c>
      <c r="I35" s="22" t="s">
        <v>33</v>
      </c>
      <c r="J35" s="23">
        <v>244</v>
      </c>
      <c r="K35" s="23">
        <v>0</v>
      </c>
      <c r="L35" s="23">
        <v>321</v>
      </c>
      <c r="M35" s="24">
        <v>5050</v>
      </c>
      <c r="N35" s="24">
        <v>3868</v>
      </c>
      <c r="O35" s="24">
        <v>9483</v>
      </c>
    </row>
    <row r="36" spans="1:15" x14ac:dyDescent="0.5">
      <c r="A36" s="22" t="s">
        <v>34</v>
      </c>
      <c r="B36" s="23">
        <v>268</v>
      </c>
      <c r="C36" s="23">
        <v>178</v>
      </c>
      <c r="D36" s="23">
        <v>11</v>
      </c>
      <c r="E36" s="23">
        <v>473</v>
      </c>
      <c r="F36" s="24">
        <v>7522</v>
      </c>
      <c r="G36" s="24">
        <v>8452</v>
      </c>
      <c r="I36" s="22" t="s">
        <v>34</v>
      </c>
      <c r="J36" s="23">
        <v>519</v>
      </c>
      <c r="K36" s="23">
        <v>0</v>
      </c>
      <c r="L36" s="23">
        <v>527</v>
      </c>
      <c r="M36" s="24">
        <v>5284</v>
      </c>
      <c r="N36" s="24">
        <v>3334</v>
      </c>
      <c r="O36" s="24">
        <v>9664</v>
      </c>
    </row>
    <row r="37" spans="1:15" x14ac:dyDescent="0.5">
      <c r="A37" s="22" t="s">
        <v>35</v>
      </c>
      <c r="B37" s="23">
        <v>401</v>
      </c>
      <c r="C37" s="23">
        <v>213</v>
      </c>
      <c r="D37" s="23">
        <v>27</v>
      </c>
      <c r="E37" s="23">
        <v>944</v>
      </c>
      <c r="F37" s="24">
        <v>6878</v>
      </c>
      <c r="G37" s="24">
        <v>8463</v>
      </c>
      <c r="I37" s="22" t="s">
        <v>35</v>
      </c>
      <c r="J37" s="23">
        <v>578</v>
      </c>
      <c r="K37" s="23">
        <v>0</v>
      </c>
      <c r="L37" s="23">
        <v>627</v>
      </c>
      <c r="M37" s="24">
        <v>4546</v>
      </c>
      <c r="N37" s="24">
        <v>3175</v>
      </c>
      <c r="O37" s="24">
        <v>8926</v>
      </c>
    </row>
    <row r="38" spans="1:15" x14ac:dyDescent="0.5">
      <c r="A38" s="22" t="s">
        <v>36</v>
      </c>
      <c r="B38" s="23">
        <v>494</v>
      </c>
      <c r="C38" s="23">
        <v>296</v>
      </c>
      <c r="D38" s="23">
        <v>78</v>
      </c>
      <c r="E38" s="24">
        <v>1030</v>
      </c>
      <c r="F38" s="24">
        <v>5810</v>
      </c>
      <c r="G38" s="24">
        <v>7708</v>
      </c>
      <c r="I38" s="22" t="s">
        <v>36</v>
      </c>
      <c r="J38" s="23">
        <v>453</v>
      </c>
      <c r="K38" s="23">
        <v>0</v>
      </c>
      <c r="L38" s="24">
        <v>1312</v>
      </c>
      <c r="M38" s="24">
        <v>2847</v>
      </c>
      <c r="N38" s="24">
        <v>2393</v>
      </c>
      <c r="O38" s="24">
        <v>7005</v>
      </c>
    </row>
    <row r="39" spans="1:15" x14ac:dyDescent="0.5">
      <c r="A39" s="22" t="s">
        <v>37</v>
      </c>
      <c r="B39" s="23">
        <v>340</v>
      </c>
      <c r="C39" s="23">
        <v>289</v>
      </c>
      <c r="D39" s="23">
        <v>38</v>
      </c>
      <c r="E39" s="23">
        <v>901</v>
      </c>
      <c r="F39" s="24">
        <v>4314</v>
      </c>
      <c r="G39" s="24">
        <v>5882</v>
      </c>
      <c r="I39" s="22" t="s">
        <v>37</v>
      </c>
      <c r="J39" s="23">
        <v>489</v>
      </c>
      <c r="K39" s="23">
        <v>0</v>
      </c>
      <c r="L39" s="24">
        <v>1499</v>
      </c>
      <c r="M39" s="24">
        <v>1669</v>
      </c>
      <c r="N39" s="24">
        <v>1524</v>
      </c>
      <c r="O39" s="24">
        <v>5181</v>
      </c>
    </row>
    <row r="40" spans="1:15" x14ac:dyDescent="0.5">
      <c r="A40" s="22" t="s">
        <v>38</v>
      </c>
      <c r="B40" s="23">
        <v>343</v>
      </c>
      <c r="C40" s="23">
        <v>380</v>
      </c>
      <c r="D40" s="23">
        <v>77</v>
      </c>
      <c r="E40" s="24">
        <v>1245</v>
      </c>
      <c r="F40" s="24">
        <v>2370</v>
      </c>
      <c r="G40" s="24">
        <v>4415</v>
      </c>
      <c r="I40" s="22" t="s">
        <v>38</v>
      </c>
      <c r="J40" s="23">
        <v>390</v>
      </c>
      <c r="K40" s="23">
        <v>0</v>
      </c>
      <c r="L40" s="24">
        <v>2576</v>
      </c>
      <c r="M40" s="24">
        <v>1194</v>
      </c>
      <c r="N40" s="23">
        <v>742</v>
      </c>
      <c r="O40" s="24">
        <v>4902</v>
      </c>
    </row>
    <row r="41" spans="1:15" x14ac:dyDescent="0.5">
      <c r="A41" s="22" t="s">
        <v>39</v>
      </c>
      <c r="B41" s="23">
        <v>345</v>
      </c>
      <c r="C41" s="23">
        <v>321</v>
      </c>
      <c r="D41" s="23">
        <v>133</v>
      </c>
      <c r="E41" s="24">
        <v>1312</v>
      </c>
      <c r="F41" s="24">
        <v>2117</v>
      </c>
      <c r="G41" s="24">
        <v>4228</v>
      </c>
      <c r="I41" s="22" t="s">
        <v>39</v>
      </c>
      <c r="J41" s="23">
        <v>517</v>
      </c>
      <c r="K41" s="23">
        <v>167</v>
      </c>
      <c r="L41" s="24">
        <v>2137</v>
      </c>
      <c r="M41" s="24">
        <v>1795</v>
      </c>
      <c r="N41" s="23">
        <v>917</v>
      </c>
      <c r="O41" s="24">
        <v>5533</v>
      </c>
    </row>
    <row r="42" spans="1:15" x14ac:dyDescent="0.5">
      <c r="A42" s="22" t="s">
        <v>40</v>
      </c>
      <c r="B42" s="23">
        <v>428</v>
      </c>
      <c r="C42" s="23">
        <v>264</v>
      </c>
      <c r="D42" s="23">
        <v>492</v>
      </c>
      <c r="E42" s="24">
        <v>1876</v>
      </c>
      <c r="F42" s="24">
        <v>1696</v>
      </c>
      <c r="G42" s="24">
        <v>4756</v>
      </c>
      <c r="I42" s="22" t="s">
        <v>40</v>
      </c>
      <c r="J42" s="23">
        <v>285</v>
      </c>
      <c r="K42" s="23">
        <v>205</v>
      </c>
      <c r="L42" s="24">
        <v>1706</v>
      </c>
      <c r="M42" s="24">
        <v>1354</v>
      </c>
      <c r="N42" s="23">
        <v>647</v>
      </c>
      <c r="O42" s="24">
        <v>4197</v>
      </c>
    </row>
    <row r="43" spans="1:15" x14ac:dyDescent="0.5">
      <c r="A43" s="22" t="s">
        <v>41</v>
      </c>
      <c r="B43" s="23">
        <v>409</v>
      </c>
      <c r="C43" s="23">
        <v>356</v>
      </c>
      <c r="D43" s="23">
        <v>500</v>
      </c>
      <c r="E43" s="24">
        <v>1844</v>
      </c>
      <c r="F43" s="23">
        <v>440</v>
      </c>
      <c r="G43" s="24">
        <v>3549</v>
      </c>
      <c r="I43" s="22" t="s">
        <v>41</v>
      </c>
      <c r="J43" s="23">
        <v>325</v>
      </c>
      <c r="K43" s="23">
        <v>161</v>
      </c>
      <c r="L43" s="24">
        <v>1929</v>
      </c>
      <c r="M43" s="24">
        <v>1461</v>
      </c>
      <c r="N43" s="23">
        <v>181</v>
      </c>
      <c r="O43" s="24">
        <v>4057</v>
      </c>
    </row>
    <row r="44" spans="1:15" x14ac:dyDescent="0.5">
      <c r="A44" s="22" t="s">
        <v>53</v>
      </c>
      <c r="B44" s="23">
        <v>533</v>
      </c>
      <c r="C44" s="23">
        <v>280</v>
      </c>
      <c r="D44" s="23">
        <v>795</v>
      </c>
      <c r="E44" s="24">
        <v>1408</v>
      </c>
      <c r="F44" s="23">
        <v>204</v>
      </c>
      <c r="G44" s="24">
        <v>3220</v>
      </c>
      <c r="I44" s="22" t="s">
        <v>53</v>
      </c>
      <c r="J44" s="23">
        <v>252</v>
      </c>
      <c r="K44" s="24">
        <v>1349</v>
      </c>
      <c r="L44" s="24">
        <v>1703</v>
      </c>
      <c r="M44" s="24">
        <v>1374</v>
      </c>
      <c r="N44" s="23">
        <v>130</v>
      </c>
      <c r="O44" s="24">
        <v>4808</v>
      </c>
    </row>
    <row r="45" spans="1:15" x14ac:dyDescent="0.5">
      <c r="A45" s="22" t="s">
        <v>54</v>
      </c>
      <c r="B45" s="23">
        <v>754</v>
      </c>
      <c r="C45" s="23">
        <v>339</v>
      </c>
      <c r="D45" s="24">
        <v>1562</v>
      </c>
      <c r="E45" s="24">
        <v>1039</v>
      </c>
      <c r="F45" s="23">
        <v>32</v>
      </c>
      <c r="G45" s="24">
        <v>3726</v>
      </c>
      <c r="I45" s="22" t="s">
        <v>54</v>
      </c>
      <c r="J45" s="23">
        <v>67</v>
      </c>
      <c r="K45" s="24">
        <v>1060</v>
      </c>
      <c r="L45" s="23">
        <v>683</v>
      </c>
      <c r="M45" s="23">
        <v>331</v>
      </c>
      <c r="N45" s="23">
        <v>34</v>
      </c>
      <c r="O45" s="24">
        <v>2175</v>
      </c>
    </row>
    <row r="46" spans="1:15" x14ac:dyDescent="0.5">
      <c r="A46" s="22" t="s">
        <v>55</v>
      </c>
      <c r="B46" s="23">
        <v>792</v>
      </c>
      <c r="C46" s="23">
        <v>367</v>
      </c>
      <c r="D46" s="24">
        <v>2121</v>
      </c>
      <c r="E46" s="23">
        <v>698</v>
      </c>
      <c r="F46" s="23">
        <v>8</v>
      </c>
      <c r="G46" s="24">
        <v>3986</v>
      </c>
      <c r="I46" s="22" t="s">
        <v>55</v>
      </c>
      <c r="J46" s="23">
        <v>13</v>
      </c>
      <c r="K46" s="23">
        <v>281</v>
      </c>
      <c r="L46" s="23">
        <v>161</v>
      </c>
      <c r="M46" s="23">
        <v>35</v>
      </c>
      <c r="N46" s="23">
        <v>3</v>
      </c>
      <c r="O46" s="23">
        <v>493</v>
      </c>
    </row>
    <row r="47" spans="1:15" x14ac:dyDescent="0.5">
      <c r="A47" s="22" t="s">
        <v>56</v>
      </c>
      <c r="B47" s="23">
        <v>335</v>
      </c>
      <c r="C47" s="23">
        <v>102</v>
      </c>
      <c r="D47" s="23">
        <v>327</v>
      </c>
      <c r="E47" s="23">
        <v>88</v>
      </c>
      <c r="F47" s="23">
        <v>2</v>
      </c>
      <c r="G47" s="23">
        <v>854</v>
      </c>
      <c r="I47" s="22" t="s">
        <v>56</v>
      </c>
      <c r="J47" s="23">
        <v>13</v>
      </c>
      <c r="K47" s="23">
        <v>432</v>
      </c>
      <c r="L47" s="23">
        <v>148</v>
      </c>
      <c r="M47" s="23">
        <v>28</v>
      </c>
      <c r="N47" s="23">
        <v>3</v>
      </c>
      <c r="O47" s="23">
        <v>624</v>
      </c>
    </row>
    <row r="48" spans="1:15" x14ac:dyDescent="0.5">
      <c r="A48" s="22" t="s">
        <v>42</v>
      </c>
      <c r="B48" s="23">
        <v>323</v>
      </c>
      <c r="C48" s="23">
        <v>95</v>
      </c>
      <c r="D48" s="23">
        <v>57</v>
      </c>
      <c r="E48" s="23">
        <v>612</v>
      </c>
      <c r="F48" s="24">
        <v>4899</v>
      </c>
      <c r="G48" s="24">
        <v>5986</v>
      </c>
      <c r="I48" s="22" t="s">
        <v>42</v>
      </c>
      <c r="J48" s="23">
        <v>209</v>
      </c>
      <c r="K48" s="23">
        <v>9</v>
      </c>
      <c r="L48" s="24">
        <v>1792</v>
      </c>
      <c r="M48" s="24">
        <v>1417</v>
      </c>
      <c r="N48" s="24">
        <v>4688</v>
      </c>
      <c r="O48" s="24">
        <v>8115</v>
      </c>
    </row>
    <row r="49" spans="1:15" x14ac:dyDescent="0.5">
      <c r="A49" s="27" t="s">
        <v>43</v>
      </c>
      <c r="B49" s="31">
        <f>SUM(B32:B48)</f>
        <v>6080</v>
      </c>
      <c r="C49" s="31">
        <f t="shared" ref="C49:G49" si="4">SUM(C32:C48)</f>
        <v>3611</v>
      </c>
      <c r="D49" s="31">
        <f t="shared" si="4"/>
        <v>6230</v>
      </c>
      <c r="E49" s="31">
        <f t="shared" si="4"/>
        <v>14023</v>
      </c>
      <c r="F49" s="31">
        <f t="shared" si="4"/>
        <v>75318</v>
      </c>
      <c r="G49" s="31">
        <f t="shared" si="4"/>
        <v>105262</v>
      </c>
      <c r="I49" s="27" t="s">
        <v>43</v>
      </c>
      <c r="J49" s="31">
        <f>SUM(J32:J48)</f>
        <v>4883</v>
      </c>
      <c r="K49" s="31">
        <f t="shared" ref="K49" si="5">SUM(K32:K48)</f>
        <v>3664</v>
      </c>
      <c r="L49" s="31">
        <f t="shared" ref="L49" si="6">SUM(L32:L48)</f>
        <v>17546</v>
      </c>
      <c r="M49" s="31">
        <f t="shared" ref="M49" si="7">SUM(M32:M48)</f>
        <v>40252</v>
      </c>
      <c r="N49" s="31">
        <f t="shared" ref="N49" si="8">SUM(N32:N48)</f>
        <v>39224</v>
      </c>
      <c r="O49" s="31">
        <f t="shared" ref="O49" si="9">SUM(O32:O48)</f>
        <v>105569</v>
      </c>
    </row>
    <row r="50" spans="1:15" x14ac:dyDescent="0.5">
      <c r="A50" s="27" t="s">
        <v>44</v>
      </c>
      <c r="B50" s="32">
        <f>B49/$G49</f>
        <v>5.7760635366989034E-2</v>
      </c>
      <c r="C50" s="32">
        <f t="shared" ref="C50" si="10">C49/$G49</f>
        <v>3.4304877353650891E-2</v>
      </c>
      <c r="D50" s="32">
        <f t="shared" ref="D50" si="11">D49/$G49</f>
        <v>5.9185651042161461E-2</v>
      </c>
      <c r="E50" s="32">
        <f t="shared" ref="E50" si="12">E49/$G49</f>
        <v>0.13321996541961961</v>
      </c>
      <c r="F50" s="32">
        <f t="shared" ref="F50" si="13">F49/$G49</f>
        <v>0.71552887081757899</v>
      </c>
      <c r="G50" s="33">
        <f t="shared" ref="G50" si="14">G49/$G49</f>
        <v>1</v>
      </c>
      <c r="I50" s="27" t="s">
        <v>44</v>
      </c>
      <c r="J50" s="32">
        <f>J49/$G49</f>
        <v>4.6389010279113067E-2</v>
      </c>
      <c r="K50" s="32">
        <f t="shared" ref="K50" si="15">K49/$G49</f>
        <v>3.4808382892211817E-2</v>
      </c>
      <c r="L50" s="32">
        <f t="shared" ref="L50" si="16">L49/$G49</f>
        <v>0.16668883357716935</v>
      </c>
      <c r="M50" s="32">
        <f t="shared" ref="M50" si="17">M49/$G49</f>
        <v>0.38239820638027017</v>
      </c>
      <c r="N50" s="32">
        <f t="shared" ref="N50" si="18">N49/$G49</f>
        <v>0.37263209895308846</v>
      </c>
      <c r="O50" s="33">
        <f t="shared" ref="O50" si="19">O49/$G49</f>
        <v>1.0029165320818529</v>
      </c>
    </row>
    <row r="51" spans="1:15" x14ac:dyDescent="0.5">
      <c r="A51" s="27"/>
      <c r="B51" s="53">
        <f>B50+C50</f>
        <v>9.2065512720639925E-2</v>
      </c>
      <c r="C51" s="54"/>
      <c r="D51" s="33"/>
      <c r="E51" s="55">
        <f>E50+F50</f>
        <v>0.84874883623719866</v>
      </c>
      <c r="F51" s="56"/>
      <c r="G51" s="33"/>
      <c r="I51" s="27"/>
      <c r="J51" s="53">
        <f>J50+K50</f>
        <v>8.1197393171324878E-2</v>
      </c>
      <c r="K51" s="54"/>
      <c r="L51" s="33"/>
      <c r="M51" s="55">
        <f>M50+N50</f>
        <v>0.75503030533335869</v>
      </c>
      <c r="N51" s="56"/>
      <c r="O51" s="33"/>
    </row>
  </sheetData>
  <mergeCells count="8">
    <mergeCell ref="B24:C24"/>
    <mergeCell ref="E24:F24"/>
    <mergeCell ref="J24:K24"/>
    <mergeCell ref="M24:N24"/>
    <mergeCell ref="B51:C51"/>
    <mergeCell ref="E51:F51"/>
    <mergeCell ref="J51:K51"/>
    <mergeCell ref="M51:N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147D-9308-457C-815B-74DB71AAC045}">
  <dimension ref="B2:D11"/>
  <sheetViews>
    <sheetView workbookViewId="0">
      <selection activeCell="I7" sqref="I7"/>
    </sheetView>
  </sheetViews>
  <sheetFormatPr defaultColWidth="8.703125" defaultRowHeight="14.35" x14ac:dyDescent="0.5"/>
  <cols>
    <col min="1" max="1" width="8.703125" style="9"/>
    <col min="2" max="2" width="10" style="9" customWidth="1"/>
    <col min="3" max="3" width="17.703125" style="9" bestFit="1" customWidth="1"/>
    <col min="4" max="4" width="25.703125" style="9" bestFit="1" customWidth="1"/>
    <col min="5" max="16384" width="8.703125" style="9"/>
  </cols>
  <sheetData>
    <row r="2" spans="2:4" x14ac:dyDescent="0.5">
      <c r="B2" s="9" t="s">
        <v>17</v>
      </c>
    </row>
    <row r="3" spans="2:4" x14ac:dyDescent="0.5">
      <c r="B3" s="10" t="s">
        <v>18</v>
      </c>
      <c r="C3" s="10" t="s">
        <v>19</v>
      </c>
      <c r="D3" s="10" t="s">
        <v>20</v>
      </c>
    </row>
    <row r="4" spans="2:4" x14ac:dyDescent="0.5">
      <c r="B4" s="11">
        <v>2018</v>
      </c>
      <c r="C4" s="11">
        <v>330</v>
      </c>
      <c r="D4" s="12">
        <v>35972</v>
      </c>
    </row>
    <row r="5" spans="2:4" x14ac:dyDescent="0.5">
      <c r="B5" s="11">
        <v>2019</v>
      </c>
      <c r="C5" s="11">
        <v>280</v>
      </c>
      <c r="D5" s="12">
        <v>39545</v>
      </c>
    </row>
    <row r="6" spans="2:4" x14ac:dyDescent="0.5">
      <c r="B6" s="11">
        <v>2020</v>
      </c>
      <c r="C6" s="11">
        <v>393</v>
      </c>
      <c r="D6" s="12">
        <v>48162</v>
      </c>
    </row>
    <row r="7" spans="2:4" x14ac:dyDescent="0.5">
      <c r="B7" s="11">
        <v>2021</v>
      </c>
      <c r="C7" s="11">
        <v>334</v>
      </c>
      <c r="D7" s="12">
        <v>33832</v>
      </c>
    </row>
    <row r="8" spans="2:4" x14ac:dyDescent="0.5">
      <c r="B8" s="11">
        <v>2022</v>
      </c>
      <c r="C8" s="11">
        <v>331</v>
      </c>
      <c r="D8" s="12">
        <v>40630</v>
      </c>
    </row>
    <row r="9" spans="2:4" x14ac:dyDescent="0.5">
      <c r="B9" s="11">
        <v>2023</v>
      </c>
      <c r="C9" s="11">
        <v>348</v>
      </c>
      <c r="D9" s="12">
        <v>38920</v>
      </c>
    </row>
    <row r="10" spans="2:4" x14ac:dyDescent="0.5">
      <c r="B10" s="11">
        <v>2024</v>
      </c>
      <c r="C10" s="11">
        <v>321</v>
      </c>
      <c r="D10" s="12">
        <v>35016</v>
      </c>
    </row>
    <row r="11" spans="2:4" x14ac:dyDescent="0.5">
      <c r="B11" s="11">
        <v>2025</v>
      </c>
      <c r="C11" s="11">
        <v>306</v>
      </c>
      <c r="D11" s="12">
        <v>32980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4267-72B6-4249-9333-FAAA6A6668BB}">
  <dimension ref="A1:C7"/>
  <sheetViews>
    <sheetView workbookViewId="0">
      <selection activeCell="A2" sqref="A2"/>
    </sheetView>
  </sheetViews>
  <sheetFormatPr defaultRowHeight="14.35" x14ac:dyDescent="0.5"/>
  <cols>
    <col min="1" max="1" width="39.17578125" bestFit="1" customWidth="1"/>
    <col min="2" max="2" width="10.64453125" bestFit="1" customWidth="1"/>
    <col min="3" max="3" width="66.05859375" bestFit="1" customWidth="1"/>
  </cols>
  <sheetData>
    <row r="1" spans="1:3" ht="20.7" x14ac:dyDescent="0.5">
      <c r="A1" s="43" t="s">
        <v>70</v>
      </c>
      <c r="B1" s="40"/>
      <c r="C1" s="40"/>
    </row>
    <row r="2" spans="1:3" ht="15.7" x14ac:dyDescent="0.5">
      <c r="A2" s="45" t="s">
        <v>67</v>
      </c>
    </row>
    <row r="3" spans="1:3" x14ac:dyDescent="0.5">
      <c r="A3" s="8" t="s">
        <v>12</v>
      </c>
      <c r="B3" t="s">
        <v>9</v>
      </c>
      <c r="C3" s="44" t="s">
        <v>8</v>
      </c>
    </row>
    <row r="4" spans="1:3" x14ac:dyDescent="0.5">
      <c r="A4" s="8" t="s">
        <v>13</v>
      </c>
      <c r="B4" t="s">
        <v>10</v>
      </c>
      <c r="C4" t="s">
        <v>11</v>
      </c>
    </row>
    <row r="5" spans="1:3" x14ac:dyDescent="0.5">
      <c r="C5" s="44" t="s">
        <v>66</v>
      </c>
    </row>
    <row r="6" spans="1:3" x14ac:dyDescent="0.5">
      <c r="C6" s="44" t="s">
        <v>65</v>
      </c>
    </row>
    <row r="7" spans="1:3" x14ac:dyDescent="0.5">
      <c r="A7" s="8"/>
      <c r="C7" s="44" t="s">
        <v>64</v>
      </c>
    </row>
  </sheetData>
  <phoneticPr fontId="5" type="noConversion"/>
  <hyperlinks>
    <hyperlink ref="C7" r:id="rId1" xr:uid="{2BCD9F37-F6DF-43E7-A27C-09562494EAD3}"/>
    <hyperlink ref="C6" r:id="rId2" xr:uid="{295EFFEF-E338-417F-8391-ADB0D334E27F}"/>
    <hyperlink ref="C5" r:id="rId3" xr:uid="{EDFE7FE2-EB99-4320-A826-B067B9DFE471}"/>
    <hyperlink ref="C3" r:id="rId4" xr:uid="{DF70FFCF-277E-4FDD-A0AB-EC29C0C4DE9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BB83-42FD-4C57-A892-F4C425DB26F9}">
  <dimension ref="A1:A3"/>
  <sheetViews>
    <sheetView workbookViewId="0">
      <selection activeCell="G19" sqref="G19"/>
    </sheetView>
  </sheetViews>
  <sheetFormatPr defaultRowHeight="14.35" x14ac:dyDescent="0.5"/>
  <sheetData>
    <row r="1" spans="1:1" ht="20.7" x14ac:dyDescent="0.5">
      <c r="A1" s="43" t="s">
        <v>74</v>
      </c>
    </row>
    <row r="2" spans="1:1" ht="15.7" x14ac:dyDescent="0.5">
      <c r="A2" s="45" t="s">
        <v>72</v>
      </c>
    </row>
    <row r="3" spans="1:1" x14ac:dyDescent="0.5">
      <c r="A3" s="44" t="s">
        <v>71</v>
      </c>
    </row>
  </sheetData>
  <hyperlinks>
    <hyperlink ref="A3" r:id="rId1" xr:uid="{FBAD3EE5-A540-4B5E-8110-377F24DE305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0EC9-F77B-4B7F-BA8F-935781EF3185}">
  <dimension ref="A1:K4"/>
  <sheetViews>
    <sheetView workbookViewId="0">
      <selection activeCell="Q9" sqref="Q9"/>
    </sheetView>
  </sheetViews>
  <sheetFormatPr defaultRowHeight="14.35" x14ac:dyDescent="0.5"/>
  <sheetData>
    <row r="1" spans="1:11" ht="20.7" x14ac:dyDescent="0.7">
      <c r="A1" s="57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" x14ac:dyDescent="0.5">
      <c r="A2" s="45" t="s">
        <v>72</v>
      </c>
    </row>
    <row r="3" spans="1:11" x14ac:dyDescent="0.5">
      <c r="A3" s="44" t="s">
        <v>68</v>
      </c>
    </row>
    <row r="4" spans="1:11" x14ac:dyDescent="0.5">
      <c r="A4" t="s">
        <v>73</v>
      </c>
    </row>
  </sheetData>
  <hyperlinks>
    <hyperlink ref="A3" r:id="rId1" xr:uid="{C8716D2B-3099-49D3-89A7-D7377387EF6B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a7ebd70f9836dec32b4b93b7542d5364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a6c5029327904a573e795508ed1fe5be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C03A95-0AA2-4994-B909-4FF3E9C1F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1AE58-9E10-43BE-9993-796774CAD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FBDA0-6AD8-45D1-8052-E0562689F17C}">
  <ds:schemaRefs>
    <ds:schemaRef ds:uri="http://schemas.microsoft.com/office/2006/metadata/properties"/>
    <ds:schemaRef ds:uri="http://schemas.microsoft.com/office/infopath/2007/PartnerControls"/>
    <ds:schemaRef ds:uri="18c4c99b-0bc1-4dd5-829e-ad5714449cd6"/>
    <ds:schemaRef ds:uri="83abfa7a-daeb-4e82-8a7e-c5824009c7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2-staff-43 c)</vt:lpstr>
      <vt:lpstr>2-staff-64</vt:lpstr>
      <vt:lpstr>2-staff-103</vt:lpstr>
      <vt:lpstr>2026 IRM Application</vt:lpstr>
      <vt:lpstr>EB-2012-0161 Decision</vt:lpstr>
      <vt:lpstr>EB-2024-0115_IRR Hydro Ottawa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DeFazio</dc:creator>
  <cp:lastModifiedBy>Narisa Jotiban</cp:lastModifiedBy>
  <dcterms:created xsi:type="dcterms:W3CDTF">2015-06-05T18:17:20Z</dcterms:created>
  <dcterms:modified xsi:type="dcterms:W3CDTF">2026-03-09T00:39:06Z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</Properties>
</file>