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cyr\Documents\Class A\10.  Interrogatories\10.  Interrogatories\Interrogatories #2\Interrgatories #2 Submitted\"/>
    </mc:Choice>
  </mc:AlternateContent>
  <xr:revisionPtr revIDLastSave="0" documentId="8_{C36561E8-C288-4EE1-A074-2522628D12B1}" xr6:coauthVersionLast="47" xr6:coauthVersionMax="47" xr10:uidLastSave="{00000000-0000-0000-0000-000000000000}"/>
  <bookViews>
    <workbookView xWindow="-28920" yWindow="-120" windowWidth="29040" windowHeight="15720" xr2:uid="{9F8C21F5-91C6-4DA2-9462-4336E0E2C1E2}"/>
  </bookViews>
  <sheets>
    <sheet name="Sheet1" sheetId="1" r:id="rId1"/>
  </sheets>
  <definedNames>
    <definedName name="_xlnm.Print_Titles" localSheetId="0">Sheet1!$A:$B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12" i="1" l="1"/>
  <c r="BJ12" i="1"/>
  <c r="BI12" i="1"/>
  <c r="BE12" i="1"/>
  <c r="BD12" i="1"/>
  <c r="BC12" i="1"/>
  <c r="BK6" i="1"/>
  <c r="BJ6" i="1"/>
  <c r="BI6" i="1"/>
  <c r="BH6" i="1"/>
  <c r="BG6" i="1"/>
  <c r="BF6" i="1"/>
  <c r="BE6" i="1"/>
  <c r="BD6" i="1"/>
  <c r="BC6" i="1"/>
  <c r="BB6" i="1"/>
  <c r="AZ12" i="1"/>
  <c r="AY12" i="1"/>
  <c r="AX12" i="1"/>
  <c r="AU12" i="1"/>
  <c r="AT12" i="1"/>
  <c r="AS12" i="1"/>
  <c r="BA6" i="1"/>
  <c r="AZ6" i="1"/>
  <c r="AY6" i="1"/>
  <c r="AX6" i="1"/>
  <c r="AW6" i="1"/>
  <c r="AV6" i="1"/>
  <c r="AU6" i="1"/>
  <c r="AT6" i="1"/>
  <c r="AS6" i="1"/>
  <c r="AR6" i="1"/>
  <c r="BK11" i="1" l="1"/>
  <c r="AP6" i="1"/>
  <c r="AF6" i="1"/>
  <c r="AK6" i="1"/>
  <c r="AA6" i="1"/>
  <c r="V6" i="1"/>
  <c r="Q6" i="1"/>
  <c r="M11" i="1"/>
  <c r="S11" i="1" s="1"/>
  <c r="W11" i="1" s="1"/>
  <c r="AC11" i="1" s="1"/>
  <c r="AG11" i="1" s="1"/>
  <c r="AM11" i="1" s="1"/>
  <c r="AQ11" i="1" s="1"/>
  <c r="AW11" i="1" s="1"/>
  <c r="BA11" i="1" s="1"/>
  <c r="BG11" i="1" s="1"/>
  <c r="M10" i="1"/>
  <c r="S10" i="1" s="1"/>
  <c r="W10" i="1" s="1"/>
  <c r="AC10" i="1" s="1"/>
  <c r="AG10" i="1" s="1"/>
  <c r="AM10" i="1" s="1"/>
  <c r="AQ10" i="1" s="1"/>
  <c r="AW10" i="1" s="1"/>
  <c r="BA10" i="1" s="1"/>
  <c r="BG10" i="1" s="1"/>
  <c r="BK10" i="1" s="1"/>
  <c r="M9" i="1"/>
  <c r="S9" i="1" s="1"/>
  <c r="W9" i="1" s="1"/>
  <c r="AC9" i="1" s="1"/>
  <c r="H10" i="1"/>
  <c r="N10" i="1" s="1"/>
  <c r="R10" i="1" s="1"/>
  <c r="X10" i="1" s="1"/>
  <c r="AB10" i="1" s="1"/>
  <c r="AH10" i="1" s="1"/>
  <c r="AL10" i="1" s="1"/>
  <c r="AR10" i="1" s="1"/>
  <c r="AV10" i="1" s="1"/>
  <c r="BB10" i="1" s="1"/>
  <c r="BF10" i="1" s="1"/>
  <c r="H9" i="1"/>
  <c r="N9" i="1" s="1"/>
  <c r="R9" i="1" s="1"/>
  <c r="X9" i="1" s="1"/>
  <c r="H11" i="1"/>
  <c r="N11" i="1" s="1"/>
  <c r="R11" i="1" s="1"/>
  <c r="X11" i="1" s="1"/>
  <c r="AB11" i="1" s="1"/>
  <c r="AH11" i="1" s="1"/>
  <c r="AL11" i="1" s="1"/>
  <c r="AR11" i="1" s="1"/>
  <c r="AV11" i="1" s="1"/>
  <c r="BB11" i="1" s="1"/>
  <c r="BF11" i="1" s="1"/>
  <c r="AP12" i="1"/>
  <c r="AO12" i="1"/>
  <c r="AN12" i="1"/>
  <c r="AK12" i="1"/>
  <c r="AJ12" i="1"/>
  <c r="AI12" i="1"/>
  <c r="AF12" i="1"/>
  <c r="AE12" i="1"/>
  <c r="AD12" i="1"/>
  <c r="AA12" i="1"/>
  <c r="Z12" i="1"/>
  <c r="Y12" i="1"/>
  <c r="V12" i="1"/>
  <c r="U12" i="1"/>
  <c r="T12" i="1"/>
  <c r="Q12" i="1"/>
  <c r="P12" i="1"/>
  <c r="O12" i="1"/>
  <c r="L12" i="1"/>
  <c r="K12" i="1"/>
  <c r="J12" i="1"/>
  <c r="I12" i="1"/>
  <c r="G12" i="1"/>
  <c r="F12" i="1"/>
  <c r="E12" i="1"/>
  <c r="D12" i="1"/>
  <c r="L6" i="1"/>
  <c r="G6" i="1"/>
  <c r="AQ6" i="1"/>
  <c r="AO6" i="1"/>
  <c r="AN6" i="1"/>
  <c r="AM6" i="1"/>
  <c r="AL6" i="1"/>
  <c r="AJ6" i="1"/>
  <c r="AI6" i="1"/>
  <c r="AH6" i="1"/>
  <c r="AG6" i="1"/>
  <c r="AE6" i="1"/>
  <c r="AD6" i="1"/>
  <c r="AC6" i="1"/>
  <c r="AB6" i="1"/>
  <c r="Z6" i="1"/>
  <c r="Y6" i="1"/>
  <c r="X6" i="1"/>
  <c r="W6" i="1"/>
  <c r="U6" i="1"/>
  <c r="T6" i="1"/>
  <c r="S6" i="1"/>
  <c r="R6" i="1"/>
  <c r="P6" i="1"/>
  <c r="O6" i="1"/>
  <c r="N6" i="1"/>
  <c r="M6" i="1"/>
  <c r="K6" i="1"/>
  <c r="J6" i="1"/>
  <c r="I6" i="1"/>
  <c r="H6" i="1"/>
  <c r="F6" i="1"/>
  <c r="E6" i="1"/>
  <c r="D6" i="1"/>
  <c r="AG9" i="1" l="1"/>
  <c r="AM9" i="1" s="1"/>
  <c r="AC12" i="1"/>
  <c r="S12" i="1"/>
  <c r="W12" i="1"/>
  <c r="X12" i="1"/>
  <c r="AB9" i="1"/>
  <c r="AH9" i="1" s="1"/>
  <c r="M12" i="1"/>
  <c r="N12" i="1"/>
  <c r="R12" i="1"/>
  <c r="H12" i="1"/>
  <c r="AG12" i="1" l="1"/>
  <c r="AM12" i="1"/>
  <c r="AQ9" i="1"/>
  <c r="AW9" i="1" s="1"/>
  <c r="AB12" i="1"/>
  <c r="AH12" i="1"/>
  <c r="AL9" i="1"/>
  <c r="AR9" i="1" s="1"/>
  <c r="AR12" i="1" l="1"/>
  <c r="AV9" i="1"/>
  <c r="BA9" i="1"/>
  <c r="AW12" i="1"/>
  <c r="AQ12" i="1"/>
  <c r="AL12" i="1"/>
  <c r="AV12" i="1" l="1"/>
  <c r="BB9" i="1"/>
  <c r="BA12" i="1"/>
  <c r="BG9" i="1"/>
  <c r="BK9" i="1" l="1"/>
  <c r="BK12" i="1" s="1"/>
  <c r="BG12" i="1"/>
  <c r="BF9" i="1"/>
  <c r="BF12" i="1" s="1"/>
  <c r="BB12" i="1"/>
</calcChain>
</file>

<file path=xl/sharedStrings.xml><?xml version="1.0" encoding="utf-8"?>
<sst xmlns="http://schemas.openxmlformats.org/spreadsheetml/2006/main" count="8" uniqueCount="6">
  <si>
    <t>Total</t>
  </si>
  <si>
    <t>Disposition and Recovery/Refund of Regulatory Balances</t>
  </si>
  <si>
    <t>USofA</t>
  </si>
  <si>
    <t>Year</t>
  </si>
  <si>
    <t>Account Descriptions</t>
  </si>
  <si>
    <t>EB-2025-0034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</si>
</sst>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_);[Red]\(&quot;$&quot;#,##0.00\)"/>
    <numFmt numFmtId="165" formatCode="_ #,##0;[Red]\(#,##0\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Book Antiqua"/>
      <family val="1"/>
    </font>
    <font>
      <sz val="10"/>
      <name val="Book Antiqua"/>
      <family val="1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0" fillId="0" borderId="1" xfId="1" applyNumberFormat="1" applyFont="1" applyBorder="1"/>
    <xf numFmtId="165" fontId="0" fillId="0" borderId="0" xfId="1" applyNumberFormat="1" applyFont="1" applyBorder="1"/>
    <xf numFmtId="165" fontId="0" fillId="0" borderId="2" xfId="1" applyNumberFormat="1" applyFont="1" applyBorder="1"/>
    <xf numFmtId="165" fontId="0" fillId="0" borderId="4" xfId="1" applyNumberFormat="1" applyFont="1" applyBorder="1"/>
    <xf numFmtId="165" fontId="0" fillId="0" borderId="3" xfId="1" applyNumberFormat="1" applyFont="1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165" fontId="0" fillId="0" borderId="7" xfId="1" applyNumberFormat="1" applyFont="1" applyBorder="1"/>
    <xf numFmtId="165" fontId="0" fillId="0" borderId="8" xfId="1" applyNumberFormat="1" applyFont="1" applyBorder="1"/>
    <xf numFmtId="165" fontId="0" fillId="0" borderId="0" xfId="1" applyNumberFormat="1" applyFont="1" applyFill="1" applyBorder="1"/>
    <xf numFmtId="165" fontId="0" fillId="0" borderId="9" xfId="1" applyNumberFormat="1" applyFont="1" applyBorder="1"/>
    <xf numFmtId="165" fontId="0" fillId="0" borderId="10" xfId="1" applyNumberFormat="1" applyFont="1" applyBorder="1"/>
    <xf numFmtId="165" fontId="0" fillId="0" borderId="11" xfId="1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165" fontId="0" fillId="0" borderId="3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FF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1F3D3-D648-4BEE-95D9-3554DE922185}">
  <dimension ref="A1:BK13"/>
  <sheetViews>
    <sheetView tabSelected="1" zoomScaleNormal="100" zoomScaleSheetLayoutView="110" workbookViewId="0">
      <selection activeCell="AX17" sqref="AX17"/>
    </sheetView>
  </sheetViews>
  <sheetFormatPr defaultRowHeight="14.4" x14ac:dyDescent="0.3"/>
  <cols>
    <col min="1" max="1" width="30.6640625" customWidth="1"/>
    <col min="3" max="3" width="6" bestFit="1" customWidth="1"/>
    <col min="4" max="4" width="12.44140625" bestFit="1" customWidth="1"/>
    <col min="5" max="5" width="11.44140625" customWidth="1"/>
    <col min="6" max="6" width="11.21875" customWidth="1"/>
    <col min="7" max="7" width="12.5546875" customWidth="1"/>
    <col min="8" max="9" width="11.44140625" bestFit="1" customWidth="1"/>
    <col min="10" max="10" width="10.44140625" bestFit="1" customWidth="1"/>
    <col min="11" max="11" width="11" customWidth="1"/>
    <col min="12" max="12" width="12.5546875" customWidth="1"/>
    <col min="13" max="14" width="11.44140625" bestFit="1" customWidth="1"/>
    <col min="15" max="15" width="11.44140625" customWidth="1"/>
    <col min="16" max="16" width="11.21875" customWidth="1"/>
    <col min="17" max="17" width="11.44140625" customWidth="1"/>
    <col min="18" max="18" width="10.88671875" customWidth="1"/>
    <col min="19" max="19" width="11.44140625" bestFit="1" customWidth="1"/>
    <col min="20" max="20" width="9.44140625" bestFit="1" customWidth="1"/>
    <col min="21" max="21" width="10.88671875" customWidth="1"/>
    <col min="22" max="22" width="11.33203125" customWidth="1"/>
    <col min="23" max="23" width="10.6640625" customWidth="1"/>
    <col min="24" max="24" width="11.44140625" bestFit="1" customWidth="1"/>
    <col min="25" max="25" width="11.77734375" customWidth="1"/>
    <col min="26" max="26" width="11.33203125" customWidth="1"/>
    <col min="27" max="27" width="11.77734375" customWidth="1"/>
    <col min="28" max="29" width="11.44140625" bestFit="1" customWidth="1"/>
    <col min="30" max="30" width="9.44140625" bestFit="1" customWidth="1"/>
    <col min="31" max="31" width="11.21875" customWidth="1"/>
    <col min="32" max="32" width="11.77734375" customWidth="1"/>
    <col min="33" max="34" width="11.44140625" bestFit="1" customWidth="1"/>
    <col min="35" max="35" width="11.33203125" customWidth="1"/>
    <col min="36" max="36" width="10.77734375" customWidth="1"/>
    <col min="37" max="37" width="11.33203125" customWidth="1"/>
    <col min="38" max="39" width="11.44140625" bestFit="1" customWidth="1"/>
    <col min="40" max="40" width="9.44140625" bestFit="1" customWidth="1"/>
    <col min="41" max="41" width="11.109375" customWidth="1"/>
    <col min="42" max="42" width="11.77734375" customWidth="1"/>
    <col min="43" max="43" width="11.44140625" bestFit="1" customWidth="1"/>
    <col min="44" max="44" width="9.44140625" bestFit="1" customWidth="1"/>
    <col min="45" max="45" width="12.33203125" customWidth="1"/>
    <col min="46" max="46" width="11" customWidth="1"/>
    <col min="47" max="47" width="11.77734375" customWidth="1"/>
    <col min="48" max="49" width="11.44140625" bestFit="1" customWidth="1"/>
    <col min="50" max="50" width="10.44140625" bestFit="1" customWidth="1"/>
    <col min="51" max="51" width="11.5546875" customWidth="1"/>
    <col min="52" max="52" width="11.6640625" customWidth="1"/>
    <col min="53" max="54" width="11.44140625" bestFit="1" customWidth="1"/>
    <col min="55" max="55" width="12.33203125" customWidth="1"/>
    <col min="56" max="56" width="11" customWidth="1"/>
    <col min="57" max="57" width="11.77734375" customWidth="1"/>
    <col min="58" max="58" width="12.44140625" customWidth="1"/>
    <col min="59" max="59" width="10" customWidth="1"/>
    <col min="60" max="60" width="9.44140625" bestFit="1" customWidth="1"/>
    <col min="61" max="61" width="10.88671875" customWidth="1"/>
    <col min="62" max="62" width="11.77734375" customWidth="1"/>
    <col min="63" max="63" width="9.77734375" customWidth="1"/>
  </cols>
  <sheetData>
    <row r="1" spans="1:63" ht="15.6" x14ac:dyDescent="0.3">
      <c r="A1" s="18" t="s">
        <v>5</v>
      </c>
    </row>
    <row r="4" spans="1:63" ht="15" thickBot="1" x14ac:dyDescent="0.35"/>
    <row r="5" spans="1:63" ht="15" thickBot="1" x14ac:dyDescent="0.35">
      <c r="A5" s="2" t="s">
        <v>4</v>
      </c>
      <c r="B5" s="17" t="s">
        <v>3</v>
      </c>
      <c r="C5" s="17" t="s">
        <v>2</v>
      </c>
      <c r="D5" s="20">
        <v>2019</v>
      </c>
      <c r="E5" s="21"/>
      <c r="F5" s="21"/>
      <c r="G5" s="21"/>
      <c r="H5" s="21"/>
      <c r="I5" s="21"/>
      <c r="J5" s="21"/>
      <c r="K5" s="21"/>
      <c r="L5" s="21"/>
      <c r="M5" s="22"/>
      <c r="N5" s="20">
        <v>2020</v>
      </c>
      <c r="O5" s="21"/>
      <c r="P5" s="21"/>
      <c r="Q5" s="21"/>
      <c r="R5" s="21"/>
      <c r="S5" s="21"/>
      <c r="T5" s="21"/>
      <c r="U5" s="21"/>
      <c r="V5" s="21"/>
      <c r="W5" s="22"/>
      <c r="X5" s="20">
        <v>2021</v>
      </c>
      <c r="Y5" s="21"/>
      <c r="Z5" s="21"/>
      <c r="AA5" s="21"/>
      <c r="AB5" s="21"/>
      <c r="AC5" s="21"/>
      <c r="AD5" s="21"/>
      <c r="AE5" s="21"/>
      <c r="AF5" s="21"/>
      <c r="AG5" s="22"/>
      <c r="AH5" s="20">
        <v>2022</v>
      </c>
      <c r="AI5" s="21"/>
      <c r="AJ5" s="21"/>
      <c r="AK5" s="21"/>
      <c r="AL5" s="21"/>
      <c r="AM5" s="21"/>
      <c r="AN5" s="21"/>
      <c r="AO5" s="21"/>
      <c r="AP5" s="21"/>
      <c r="AQ5" s="22"/>
      <c r="AR5" s="20">
        <v>2023</v>
      </c>
      <c r="AS5" s="21"/>
      <c r="AT5" s="21"/>
      <c r="AU5" s="21"/>
      <c r="AV5" s="21"/>
      <c r="AW5" s="21"/>
      <c r="AX5" s="21"/>
      <c r="AY5" s="21"/>
      <c r="AZ5" s="21"/>
      <c r="BA5" s="22"/>
      <c r="BB5" s="20">
        <v>2024</v>
      </c>
      <c r="BC5" s="21"/>
      <c r="BD5" s="21"/>
      <c r="BE5" s="21"/>
      <c r="BF5" s="21"/>
      <c r="BG5" s="21"/>
      <c r="BH5" s="21"/>
      <c r="BI5" s="21"/>
      <c r="BJ5" s="21"/>
      <c r="BK5" s="22"/>
    </row>
    <row r="6" spans="1:63" ht="26.4" customHeight="1" x14ac:dyDescent="0.3">
      <c r="B6" s="1"/>
      <c r="C6" s="1"/>
      <c r="D6" s="23" t="str">
        <f>"Opening Principal Amounts as of Jan 1, " &amp; D5</f>
        <v>Opening Principal Amounts as of Jan 1, 2019</v>
      </c>
      <c r="E6" s="31" t="str">
        <f>"Transactions Debit / (Credit) during " &amp; D5</f>
        <v>Transactions Debit / (Credit) during 2019</v>
      </c>
      <c r="F6" s="25" t="str">
        <f>"OEB-Approved Disposition during " &amp; D5</f>
        <v>OEB-Approved Disposition during 2019</v>
      </c>
      <c r="G6" s="25" t="str">
        <f>"Principal Adjustments during "&amp; D5</f>
        <v>Principal Adjustments during 2019</v>
      </c>
      <c r="H6" s="36" t="str">
        <f>"Closing Principal Balance as of Dec 31, " &amp; D5</f>
        <v>Closing Principal Balance as of Dec 31, 2019</v>
      </c>
      <c r="I6" s="25" t="str">
        <f>"Opening Interest Amounts as of Jan 1, " &amp;D5</f>
        <v>Opening Interest Amounts as of Jan 1, 2019</v>
      </c>
      <c r="J6" s="25" t="str">
        <f>"Interest Jan 1 to Dec 31, " &amp; D5</f>
        <v>Interest Jan 1 to Dec 31, 2019</v>
      </c>
      <c r="K6" s="25" t="str">
        <f>"OEB-Approved Disposition during " &amp; D5</f>
        <v>OEB-Approved Disposition during 2019</v>
      </c>
      <c r="L6" s="25" t="str">
        <f>"Interest Adjustments during " &amp; D5</f>
        <v>Interest Adjustments during 2019</v>
      </c>
      <c r="M6" s="29" t="str">
        <f>"Closing Interest Amounts as of Dec 31, " &amp; D5</f>
        <v>Closing Interest Amounts as of Dec 31, 2019</v>
      </c>
      <c r="N6" s="23" t="str">
        <f>"Opening Principal Amounts as of Jan 1, " &amp; N5</f>
        <v>Opening Principal Amounts as of Jan 1, 2020</v>
      </c>
      <c r="O6" s="31" t="str">
        <f>"Transactions Debit / (Credit) during " &amp; N5</f>
        <v>Transactions Debit / (Credit) during 2020</v>
      </c>
      <c r="P6" s="25" t="str">
        <f>"OEB-Approved Disposition during " &amp; N5</f>
        <v>OEB-Approved Disposition during 2020</v>
      </c>
      <c r="Q6" s="25" t="str">
        <f>"Principal Adjustments during "&amp; N5</f>
        <v>Principal Adjustments during 2020</v>
      </c>
      <c r="R6" s="33" t="str">
        <f>"Closing Principal Balance as of Dec 31, " &amp; N5</f>
        <v>Closing Principal Balance as of Dec 31, 2020</v>
      </c>
      <c r="S6" s="25" t="str">
        <f>"Opening Interest Amounts as of Jan 1, " &amp;N5</f>
        <v>Opening Interest Amounts as of Jan 1, 2020</v>
      </c>
      <c r="T6" s="25" t="str">
        <f>"Interest Jan 1 to Dec 31, " &amp; N5</f>
        <v>Interest Jan 1 to Dec 31, 2020</v>
      </c>
      <c r="U6" s="25" t="str">
        <f>"OEB-Approved Disposition during " &amp; N5</f>
        <v>OEB-Approved Disposition during 2020</v>
      </c>
      <c r="V6" s="25" t="str">
        <f>"Interest Adjustments during " &amp; N5</f>
        <v>Interest Adjustments during 2020</v>
      </c>
      <c r="W6" s="29" t="str">
        <f>"Closing Interest Amounts as of Dec 31, " &amp; N5</f>
        <v>Closing Interest Amounts as of Dec 31, 2020</v>
      </c>
      <c r="X6" s="23" t="str">
        <f>"Opening Principal Amounts as of Jan 1, " &amp; X5</f>
        <v>Opening Principal Amounts as of Jan 1, 2021</v>
      </c>
      <c r="Y6" s="31" t="str">
        <f>"Transactions Debit / (Credit) during " &amp; X5</f>
        <v>Transactions Debit / (Credit) during 2021</v>
      </c>
      <c r="Z6" s="25" t="str">
        <f>"OEB-Approved Disposition during " &amp; X5</f>
        <v>OEB-Approved Disposition during 2021</v>
      </c>
      <c r="AA6" s="25" t="str">
        <f>"Principal Adjustments during "&amp; X5</f>
        <v>Principal Adjustments during 2021</v>
      </c>
      <c r="AB6" s="36" t="str">
        <f>"Closing Principal Balance as of Dec 31, " &amp; X5</f>
        <v>Closing Principal Balance as of Dec 31, 2021</v>
      </c>
      <c r="AC6" s="25" t="str">
        <f>"Opening Interest Amounts as of Jan 1, " &amp;X5</f>
        <v>Opening Interest Amounts as of Jan 1, 2021</v>
      </c>
      <c r="AD6" s="25" t="str">
        <f>"Interest Jan 1 to Dec 31, " &amp; X5</f>
        <v>Interest Jan 1 to Dec 31, 2021</v>
      </c>
      <c r="AE6" s="25" t="str">
        <f>"OEB-Approved Disposition during " &amp; X5</f>
        <v>OEB-Approved Disposition during 2021</v>
      </c>
      <c r="AF6" s="25" t="str">
        <f>"Interest Adjustments during " &amp; X5</f>
        <v>Interest Adjustments during 2021</v>
      </c>
      <c r="AG6" s="29" t="str">
        <f>"Closing Interest Amounts as of Dec 31, " &amp; X5</f>
        <v>Closing Interest Amounts as of Dec 31, 2021</v>
      </c>
      <c r="AH6" s="23" t="str">
        <f>"Opening Principal Amounts as of Jan 1, " &amp; AH5</f>
        <v>Opening Principal Amounts as of Jan 1, 2022</v>
      </c>
      <c r="AI6" s="31" t="str">
        <f>"Transactions Debit / (Credit) during " &amp; AH5</f>
        <v>Transactions Debit / (Credit) during 2022</v>
      </c>
      <c r="AJ6" s="25" t="str">
        <f>"OEB-Approved Disposition during " &amp; AH5</f>
        <v>OEB-Approved Disposition during 2022</v>
      </c>
      <c r="AK6" s="25" t="str">
        <f>"Principal Adjustments during "&amp; AH5</f>
        <v>Principal Adjustments during 2022</v>
      </c>
      <c r="AL6" s="33" t="str">
        <f>"Closing Principal Balance as of Dec 31, " &amp; AH5</f>
        <v>Closing Principal Balance as of Dec 31, 2022</v>
      </c>
      <c r="AM6" s="25" t="str">
        <f>"Opening Interest Amounts as of Jan 1, " &amp;AH5</f>
        <v>Opening Interest Amounts as of Jan 1, 2022</v>
      </c>
      <c r="AN6" s="25" t="str">
        <f>"Interest Jan 1 to Dec 31, " &amp; AH5</f>
        <v>Interest Jan 1 to Dec 31, 2022</v>
      </c>
      <c r="AO6" s="25" t="str">
        <f>"OEB-Approved Disposition during " &amp; AH5</f>
        <v>OEB-Approved Disposition during 2022</v>
      </c>
      <c r="AP6" s="25" t="str">
        <f>"Interest Adjustments during " &amp; AH5</f>
        <v>Interest Adjustments during 2022</v>
      </c>
      <c r="AQ6" s="29" t="str">
        <f>"Closing Interest Amounts as of Dec 31, " &amp; AH5</f>
        <v>Closing Interest Amounts as of Dec 31, 2022</v>
      </c>
      <c r="AR6" s="23" t="str">
        <f>"Opening Principal Amounts as of Jan 1, " &amp; AR5</f>
        <v>Opening Principal Amounts as of Jan 1, 2023</v>
      </c>
      <c r="AS6" s="31" t="str">
        <f>"Transactions Debit / (Credit) during " &amp; AR5</f>
        <v>Transactions Debit / (Credit) during 2023</v>
      </c>
      <c r="AT6" s="25" t="str">
        <f>"OEB-Approved Disposition during " &amp; AR5</f>
        <v>OEB-Approved Disposition during 2023</v>
      </c>
      <c r="AU6" s="25" t="str">
        <f>"Principal Adjustments during "&amp; AR5</f>
        <v>Principal Adjustments during 2023</v>
      </c>
      <c r="AV6" s="33" t="str">
        <f>"Closing Principal Balance as of Dec 31, " &amp; AR5</f>
        <v>Closing Principal Balance as of Dec 31, 2023</v>
      </c>
      <c r="AW6" s="25" t="str">
        <f>"Opening Interest Amounts as of Jan 1, " &amp;AR5</f>
        <v>Opening Interest Amounts as of Jan 1, 2023</v>
      </c>
      <c r="AX6" s="25" t="str">
        <f>"Interest Jan 1 to Dec 31, " &amp; AR5</f>
        <v>Interest Jan 1 to Dec 31, 2023</v>
      </c>
      <c r="AY6" s="25" t="str">
        <f>"OEB-Approved Disposition during " &amp; AR5</f>
        <v>OEB-Approved Disposition during 2023</v>
      </c>
      <c r="AZ6" s="25" t="str">
        <f>"Interest Adjustments during " &amp; AR5</f>
        <v>Interest Adjustments during 2023</v>
      </c>
      <c r="BA6" s="29" t="str">
        <f>"Closing Interest Amounts as of Dec 31, " &amp; AR5</f>
        <v>Closing Interest Amounts as of Dec 31, 2023</v>
      </c>
      <c r="BB6" s="23" t="str">
        <f>"Opening Principal Amounts as of Jan 1, " &amp; BB5</f>
        <v>Opening Principal Amounts as of Jan 1, 2024</v>
      </c>
      <c r="BC6" s="31" t="str">
        <f>"Transactions Debit / (Credit) during " &amp; BB5</f>
        <v>Transactions Debit / (Credit) during 2024</v>
      </c>
      <c r="BD6" s="25" t="str">
        <f>"OEB-Approved Disposition during " &amp; BB5</f>
        <v>OEB-Approved Disposition during 2024</v>
      </c>
      <c r="BE6" s="25" t="str">
        <f>"Principal Adjustments during "&amp; BB5</f>
        <v>Principal Adjustments during 2024</v>
      </c>
      <c r="BF6" s="33" t="str">
        <f>"Closing Principal Balance as of Dec 31, " &amp; BB5</f>
        <v>Closing Principal Balance as of Dec 31, 2024</v>
      </c>
      <c r="BG6" s="25" t="str">
        <f>"Opening Interest Amounts as of Jan 1, " &amp;BB5</f>
        <v>Opening Interest Amounts as of Jan 1, 2024</v>
      </c>
      <c r="BH6" s="25" t="str">
        <f>"Interest Jan 1 to Dec 31, " &amp; BB5</f>
        <v>Interest Jan 1 to Dec 31, 2024</v>
      </c>
      <c r="BI6" s="25" t="str">
        <f>"OEB-Approved Disposition during " &amp; BB5</f>
        <v>OEB-Approved Disposition during 2024</v>
      </c>
      <c r="BJ6" s="25" t="str">
        <f>"Interest Adjustments during " &amp; BB5</f>
        <v>Interest Adjustments during 2024</v>
      </c>
      <c r="BK6" s="29" t="str">
        <f>"Closing Interest Amounts as of Dec 31, " &amp; BB5</f>
        <v>Closing Interest Amounts as of Dec 31, 2024</v>
      </c>
    </row>
    <row r="7" spans="1:63" ht="27" customHeight="1" x14ac:dyDescent="0.3">
      <c r="B7" s="1"/>
      <c r="C7" s="1"/>
      <c r="D7" s="23"/>
      <c r="E7" s="31"/>
      <c r="F7" s="26"/>
      <c r="G7" s="25"/>
      <c r="H7" s="34"/>
      <c r="I7" s="25"/>
      <c r="J7" s="26"/>
      <c r="K7" s="26"/>
      <c r="L7" s="25"/>
      <c r="M7" s="29"/>
      <c r="N7" s="23"/>
      <c r="O7" s="31"/>
      <c r="P7" s="26"/>
      <c r="Q7" s="25"/>
      <c r="R7" s="34"/>
      <c r="S7" s="25"/>
      <c r="T7" s="26"/>
      <c r="U7" s="26"/>
      <c r="V7" s="25"/>
      <c r="W7" s="29"/>
      <c r="X7" s="23"/>
      <c r="Y7" s="31"/>
      <c r="Z7" s="26"/>
      <c r="AA7" s="25"/>
      <c r="AB7" s="34"/>
      <c r="AC7" s="25"/>
      <c r="AD7" s="26"/>
      <c r="AE7" s="26"/>
      <c r="AF7" s="25"/>
      <c r="AG7" s="29"/>
      <c r="AH7" s="23"/>
      <c r="AI7" s="31"/>
      <c r="AJ7" s="26"/>
      <c r="AK7" s="25"/>
      <c r="AL7" s="34"/>
      <c r="AM7" s="25"/>
      <c r="AN7" s="26"/>
      <c r="AO7" s="26"/>
      <c r="AP7" s="25"/>
      <c r="AQ7" s="29"/>
      <c r="AR7" s="23"/>
      <c r="AS7" s="31"/>
      <c r="AT7" s="26"/>
      <c r="AU7" s="25"/>
      <c r="AV7" s="34"/>
      <c r="AW7" s="25"/>
      <c r="AX7" s="26"/>
      <c r="AY7" s="26"/>
      <c r="AZ7" s="25"/>
      <c r="BA7" s="29"/>
      <c r="BB7" s="23"/>
      <c r="BC7" s="31"/>
      <c r="BD7" s="26"/>
      <c r="BE7" s="25"/>
      <c r="BF7" s="34"/>
      <c r="BG7" s="25"/>
      <c r="BH7" s="26"/>
      <c r="BI7" s="26"/>
      <c r="BJ7" s="25"/>
      <c r="BK7" s="29"/>
    </row>
    <row r="8" spans="1:63" ht="37.799999999999997" customHeight="1" thickBot="1" x14ac:dyDescent="0.35">
      <c r="B8" s="1"/>
      <c r="C8" s="1"/>
      <c r="D8" s="24"/>
      <c r="E8" s="32"/>
      <c r="F8" s="27"/>
      <c r="G8" s="28"/>
      <c r="H8" s="35"/>
      <c r="I8" s="28"/>
      <c r="J8" s="27"/>
      <c r="K8" s="27"/>
      <c r="L8" s="28"/>
      <c r="M8" s="30"/>
      <c r="N8" s="24"/>
      <c r="O8" s="32"/>
      <c r="P8" s="27"/>
      <c r="Q8" s="28"/>
      <c r="R8" s="35"/>
      <c r="S8" s="28"/>
      <c r="T8" s="27"/>
      <c r="U8" s="27"/>
      <c r="V8" s="28"/>
      <c r="W8" s="30"/>
      <c r="X8" s="24"/>
      <c r="Y8" s="32"/>
      <c r="Z8" s="27"/>
      <c r="AA8" s="28"/>
      <c r="AB8" s="35"/>
      <c r="AC8" s="28"/>
      <c r="AD8" s="27"/>
      <c r="AE8" s="27"/>
      <c r="AF8" s="28"/>
      <c r="AG8" s="30"/>
      <c r="AH8" s="24"/>
      <c r="AI8" s="32"/>
      <c r="AJ8" s="27"/>
      <c r="AK8" s="28"/>
      <c r="AL8" s="35"/>
      <c r="AM8" s="28"/>
      <c r="AN8" s="27"/>
      <c r="AO8" s="27"/>
      <c r="AP8" s="28"/>
      <c r="AQ8" s="30"/>
      <c r="AR8" s="24"/>
      <c r="AS8" s="32"/>
      <c r="AT8" s="27"/>
      <c r="AU8" s="28"/>
      <c r="AV8" s="35"/>
      <c r="AW8" s="28"/>
      <c r="AX8" s="27"/>
      <c r="AY8" s="27"/>
      <c r="AZ8" s="28"/>
      <c r="BA8" s="30"/>
      <c r="BB8" s="24"/>
      <c r="BC8" s="32"/>
      <c r="BD8" s="27"/>
      <c r="BE8" s="28"/>
      <c r="BF8" s="35"/>
      <c r="BG8" s="28"/>
      <c r="BH8" s="27"/>
      <c r="BI8" s="27"/>
      <c r="BJ8" s="28"/>
      <c r="BK8" s="30"/>
    </row>
    <row r="9" spans="1:63" ht="29.4" customHeight="1" x14ac:dyDescent="0.3">
      <c r="A9" s="19" t="s">
        <v>1</v>
      </c>
      <c r="B9" s="17">
        <v>2016</v>
      </c>
      <c r="C9" s="17">
        <v>1595</v>
      </c>
      <c r="D9" s="3">
        <v>-27869</v>
      </c>
      <c r="E9" s="4">
        <v>0</v>
      </c>
      <c r="F9" s="4">
        <v>0</v>
      </c>
      <c r="G9" s="4">
        <v>0</v>
      </c>
      <c r="H9" s="13">
        <f t="shared" ref="H9:H10" si="0">D9+E9-F9+G9</f>
        <v>-27869</v>
      </c>
      <c r="I9" s="4">
        <v>63201</v>
      </c>
      <c r="J9" s="4">
        <v>-626</v>
      </c>
      <c r="K9" s="4">
        <v>0</v>
      </c>
      <c r="L9" s="4">
        <v>0</v>
      </c>
      <c r="M9" s="5">
        <f t="shared" ref="M9:M11" si="1">I9+J9-K9+L9</f>
        <v>62575</v>
      </c>
      <c r="N9" s="3">
        <f>H9</f>
        <v>-27869</v>
      </c>
      <c r="O9" s="4">
        <v>0</v>
      </c>
      <c r="P9" s="4">
        <v>0</v>
      </c>
      <c r="Q9" s="4">
        <v>0</v>
      </c>
      <c r="R9" s="13">
        <f t="shared" ref="R9:R11" si="2">N9+O9-P9+Q9</f>
        <v>-27869</v>
      </c>
      <c r="S9" s="4">
        <f>M9</f>
        <v>62575</v>
      </c>
      <c r="T9" s="4">
        <v>-383</v>
      </c>
      <c r="U9" s="4">
        <v>0</v>
      </c>
      <c r="V9" s="4">
        <v>0</v>
      </c>
      <c r="W9" s="5">
        <f t="shared" ref="W9:W11" si="3">S9+T9-U9+V9</f>
        <v>62192</v>
      </c>
      <c r="X9" s="3">
        <f>R9</f>
        <v>-27869</v>
      </c>
      <c r="Y9" s="4">
        <v>0</v>
      </c>
      <c r="Z9" s="4">
        <v>0</v>
      </c>
      <c r="AA9" s="4">
        <v>0</v>
      </c>
      <c r="AB9" s="13">
        <f t="shared" ref="AB9:AB11" si="4">X9+Y9-Z9+AA9</f>
        <v>-27869</v>
      </c>
      <c r="AC9" s="4">
        <f t="shared" ref="AC9:AC11" si="5">W9</f>
        <v>62192</v>
      </c>
      <c r="AD9" s="4">
        <v>-159</v>
      </c>
      <c r="AE9" s="4">
        <v>0</v>
      </c>
      <c r="AF9" s="4">
        <v>0</v>
      </c>
      <c r="AG9" s="5">
        <f t="shared" ref="AG9:AG11" si="6">AC9+AD9-AE9+AF9</f>
        <v>62033</v>
      </c>
      <c r="AH9" s="3">
        <f>AB9</f>
        <v>-27869</v>
      </c>
      <c r="AI9" s="4">
        <v>0</v>
      </c>
      <c r="AJ9" s="4">
        <v>0</v>
      </c>
      <c r="AK9" s="4">
        <v>0</v>
      </c>
      <c r="AL9" s="13">
        <f t="shared" ref="AL9:AL11" si="7">AH9+AI9-AJ9+AK9</f>
        <v>-27869</v>
      </c>
      <c r="AM9" s="4">
        <f t="shared" ref="AM9:AM11" si="8">AG9</f>
        <v>62033</v>
      </c>
      <c r="AN9" s="4">
        <v>-534</v>
      </c>
      <c r="AO9" s="4">
        <v>0</v>
      </c>
      <c r="AP9" s="4">
        <v>0</v>
      </c>
      <c r="AQ9" s="5">
        <f t="shared" ref="AQ9:AQ11" si="9">AM9+AN9-AO9+AP9</f>
        <v>61499</v>
      </c>
      <c r="AR9" s="3">
        <f>AL9</f>
        <v>-27869</v>
      </c>
      <c r="AS9" s="12">
        <v>0</v>
      </c>
      <c r="AT9" s="12">
        <v>-27869</v>
      </c>
      <c r="AU9" s="12">
        <v>0</v>
      </c>
      <c r="AV9" s="13">
        <f t="shared" ref="AV9:AV11" si="10">AR9+AS9-AT9+AU9</f>
        <v>0</v>
      </c>
      <c r="AW9" s="4">
        <f t="shared" ref="AW9:AW11" si="11">AQ9</f>
        <v>61499</v>
      </c>
      <c r="AX9" s="12">
        <v>-359</v>
      </c>
      <c r="AY9" s="12">
        <v>61140</v>
      </c>
      <c r="AZ9" s="12">
        <v>0</v>
      </c>
      <c r="BA9" s="5">
        <f t="shared" ref="BA9:BA11" si="12">AW9+AX9-AY9+AZ9</f>
        <v>0</v>
      </c>
      <c r="BB9" s="3">
        <f>AV9</f>
        <v>0</v>
      </c>
      <c r="BC9" s="12">
        <v>0</v>
      </c>
      <c r="BD9" s="12">
        <v>0</v>
      </c>
      <c r="BE9" s="12">
        <v>0</v>
      </c>
      <c r="BF9" s="13">
        <f t="shared" ref="BF9:BF11" si="13">BB9+BC9-BD9+BE9</f>
        <v>0</v>
      </c>
      <c r="BG9" s="4">
        <f t="shared" ref="BG9:BG11" si="14">BA9</f>
        <v>0</v>
      </c>
      <c r="BH9" s="12">
        <v>0</v>
      </c>
      <c r="BI9" s="12">
        <v>0</v>
      </c>
      <c r="BJ9" s="12">
        <v>0</v>
      </c>
      <c r="BK9" s="5">
        <f t="shared" ref="BK9:BK11" si="15">BG9+BH9-BI9+BJ9</f>
        <v>0</v>
      </c>
    </row>
    <row r="10" spans="1:63" ht="28.8" x14ac:dyDescent="0.3">
      <c r="A10" s="19" t="s">
        <v>1</v>
      </c>
      <c r="B10" s="17">
        <v>2018</v>
      </c>
      <c r="C10" s="17">
        <v>1595</v>
      </c>
      <c r="D10" s="3">
        <v>-578490</v>
      </c>
      <c r="E10" s="4">
        <v>360677</v>
      </c>
      <c r="F10" s="4">
        <v>0</v>
      </c>
      <c r="G10" s="4">
        <v>0</v>
      </c>
      <c r="H10" s="13">
        <f t="shared" si="0"/>
        <v>-217813</v>
      </c>
      <c r="I10" s="4">
        <v>209890</v>
      </c>
      <c r="J10" s="4">
        <v>-6720</v>
      </c>
      <c r="K10" s="4">
        <v>0</v>
      </c>
      <c r="L10" s="4">
        <v>0</v>
      </c>
      <c r="M10" s="5">
        <f t="shared" si="1"/>
        <v>203170</v>
      </c>
      <c r="N10" s="3">
        <f t="shared" ref="N10:N11" si="16">H10</f>
        <v>-217813</v>
      </c>
      <c r="O10" s="4">
        <v>0</v>
      </c>
      <c r="P10" s="4">
        <v>0</v>
      </c>
      <c r="Q10" s="4">
        <v>0</v>
      </c>
      <c r="R10" s="13">
        <f t="shared" si="2"/>
        <v>-217813</v>
      </c>
      <c r="S10" s="4">
        <f t="shared" ref="S10:S11" si="17">M10</f>
        <v>203170</v>
      </c>
      <c r="T10" s="4">
        <v>-3000</v>
      </c>
      <c r="U10" s="4">
        <v>0</v>
      </c>
      <c r="V10" s="4">
        <v>0</v>
      </c>
      <c r="W10" s="5">
        <f t="shared" si="3"/>
        <v>200170</v>
      </c>
      <c r="X10" s="3">
        <f t="shared" ref="X10:X11" si="18">R10</f>
        <v>-217813</v>
      </c>
      <c r="Y10" s="4">
        <v>0</v>
      </c>
      <c r="Z10" s="4">
        <v>0</v>
      </c>
      <c r="AA10" s="4">
        <v>0</v>
      </c>
      <c r="AB10" s="13">
        <f t="shared" si="4"/>
        <v>-217813</v>
      </c>
      <c r="AC10" s="4">
        <f t="shared" si="5"/>
        <v>200170</v>
      </c>
      <c r="AD10" s="4">
        <v>-1242</v>
      </c>
      <c r="AE10" s="4">
        <v>0</v>
      </c>
      <c r="AF10" s="4">
        <v>0</v>
      </c>
      <c r="AG10" s="5">
        <f t="shared" si="6"/>
        <v>198928</v>
      </c>
      <c r="AH10" s="3">
        <f t="shared" ref="AH10:AH11" si="19">AB10</f>
        <v>-217813</v>
      </c>
      <c r="AI10" s="4">
        <v>0</v>
      </c>
      <c r="AJ10" s="4">
        <v>0</v>
      </c>
      <c r="AK10" s="4">
        <v>0</v>
      </c>
      <c r="AL10" s="13">
        <f t="shared" si="7"/>
        <v>-217813</v>
      </c>
      <c r="AM10" s="4">
        <f t="shared" si="8"/>
        <v>198928</v>
      </c>
      <c r="AN10" s="4">
        <v>-4171</v>
      </c>
      <c r="AO10" s="4">
        <v>0</v>
      </c>
      <c r="AP10" s="4">
        <v>0</v>
      </c>
      <c r="AQ10" s="5">
        <f t="shared" si="9"/>
        <v>194757</v>
      </c>
      <c r="AR10" s="3">
        <f t="shared" ref="AR10:AR11" si="20">AL10</f>
        <v>-217813</v>
      </c>
      <c r="AS10" s="12">
        <v>0</v>
      </c>
      <c r="AT10" s="12">
        <v>0</v>
      </c>
      <c r="AU10" s="12">
        <v>0</v>
      </c>
      <c r="AV10" s="13">
        <f t="shared" si="10"/>
        <v>-217813</v>
      </c>
      <c r="AW10" s="4">
        <f t="shared" si="11"/>
        <v>194757</v>
      </c>
      <c r="AX10" s="12">
        <v>-10989</v>
      </c>
      <c r="AY10" s="12">
        <v>0</v>
      </c>
      <c r="AZ10" s="12">
        <v>0</v>
      </c>
      <c r="BA10" s="5">
        <f t="shared" si="12"/>
        <v>183768</v>
      </c>
      <c r="BB10" s="3">
        <f>AV10</f>
        <v>-217813</v>
      </c>
      <c r="BC10" s="12">
        <v>0</v>
      </c>
      <c r="BD10" s="12">
        <v>-217814</v>
      </c>
      <c r="BE10" s="12">
        <v>0</v>
      </c>
      <c r="BF10" s="13">
        <f t="shared" si="13"/>
        <v>1</v>
      </c>
      <c r="BG10" s="4">
        <f t="shared" si="14"/>
        <v>183768</v>
      </c>
      <c r="BH10" s="12">
        <v>-3985</v>
      </c>
      <c r="BI10" s="12">
        <v>179783</v>
      </c>
      <c r="BJ10" s="12">
        <v>0</v>
      </c>
      <c r="BK10" s="5">
        <f t="shared" si="15"/>
        <v>0</v>
      </c>
    </row>
    <row r="11" spans="1:63" ht="29.4" thickBot="1" x14ac:dyDescent="0.35">
      <c r="A11" s="19" t="s">
        <v>1</v>
      </c>
      <c r="B11" s="17">
        <v>2019</v>
      </c>
      <c r="C11" s="17">
        <v>1595</v>
      </c>
      <c r="D11" s="6">
        <v>0</v>
      </c>
      <c r="E11" s="7">
        <v>481611</v>
      </c>
      <c r="F11" s="7">
        <v>710672</v>
      </c>
      <c r="G11" s="7">
        <v>0</v>
      </c>
      <c r="H11" s="14">
        <f>D11+E11-F11+G11</f>
        <v>-229061</v>
      </c>
      <c r="I11" s="7">
        <v>0</v>
      </c>
      <c r="J11" s="7">
        <v>-6077</v>
      </c>
      <c r="K11" s="7">
        <v>13044</v>
      </c>
      <c r="L11" s="7">
        <v>0</v>
      </c>
      <c r="M11" s="8">
        <f t="shared" si="1"/>
        <v>-19121</v>
      </c>
      <c r="N11" s="6">
        <f t="shared" si="16"/>
        <v>-229061</v>
      </c>
      <c r="O11" s="7">
        <v>200763</v>
      </c>
      <c r="P11" s="7">
        <v>0</v>
      </c>
      <c r="Q11" s="7">
        <v>0</v>
      </c>
      <c r="R11" s="14">
        <f t="shared" si="2"/>
        <v>-28298</v>
      </c>
      <c r="S11" s="7">
        <f t="shared" si="17"/>
        <v>-19121</v>
      </c>
      <c r="T11" s="7">
        <v>-1364</v>
      </c>
      <c r="U11" s="7">
        <v>0</v>
      </c>
      <c r="V11" s="7">
        <v>0</v>
      </c>
      <c r="W11" s="8">
        <f t="shared" si="3"/>
        <v>-20485</v>
      </c>
      <c r="X11" s="6">
        <f t="shared" si="18"/>
        <v>-28298</v>
      </c>
      <c r="Y11" s="7">
        <v>-7</v>
      </c>
      <c r="Z11" s="7">
        <v>0</v>
      </c>
      <c r="AA11" s="7">
        <v>0</v>
      </c>
      <c r="AB11" s="14">
        <f t="shared" si="4"/>
        <v>-28305</v>
      </c>
      <c r="AC11" s="7">
        <f t="shared" si="5"/>
        <v>-20485</v>
      </c>
      <c r="AD11" s="7">
        <v>-142</v>
      </c>
      <c r="AE11" s="7">
        <v>0</v>
      </c>
      <c r="AF11" s="7">
        <v>0</v>
      </c>
      <c r="AG11" s="8">
        <f t="shared" si="6"/>
        <v>-20627</v>
      </c>
      <c r="AH11" s="6">
        <f t="shared" si="19"/>
        <v>-28305</v>
      </c>
      <c r="AI11" s="7">
        <v>0</v>
      </c>
      <c r="AJ11" s="7">
        <v>0</v>
      </c>
      <c r="AK11" s="7">
        <v>0</v>
      </c>
      <c r="AL11" s="14">
        <f t="shared" si="7"/>
        <v>-28305</v>
      </c>
      <c r="AM11" s="7">
        <f t="shared" si="8"/>
        <v>-20627</v>
      </c>
      <c r="AN11" s="7">
        <v>-523</v>
      </c>
      <c r="AO11" s="7">
        <v>0</v>
      </c>
      <c r="AP11" s="7">
        <v>0</v>
      </c>
      <c r="AQ11" s="8">
        <f t="shared" si="9"/>
        <v>-21150</v>
      </c>
      <c r="AR11" s="6">
        <f t="shared" si="20"/>
        <v>-28305</v>
      </c>
      <c r="AS11" s="37">
        <v>0</v>
      </c>
      <c r="AT11" s="37">
        <v>0</v>
      </c>
      <c r="AU11" s="37">
        <v>0</v>
      </c>
      <c r="AV11" s="14">
        <f t="shared" si="10"/>
        <v>-28305</v>
      </c>
      <c r="AW11" s="7">
        <f t="shared" si="11"/>
        <v>-21150</v>
      </c>
      <c r="AX11" s="37">
        <v>-1428</v>
      </c>
      <c r="AY11" s="37">
        <v>0</v>
      </c>
      <c r="AZ11" s="37">
        <v>0</v>
      </c>
      <c r="BA11" s="8">
        <f t="shared" si="12"/>
        <v>-22578</v>
      </c>
      <c r="BB11" s="6">
        <f t="shared" ref="BB11" si="21">AV11</f>
        <v>-28305</v>
      </c>
      <c r="BC11" s="37">
        <v>0</v>
      </c>
      <c r="BD11" s="37">
        <v>0</v>
      </c>
      <c r="BE11" s="37">
        <v>0</v>
      </c>
      <c r="BF11" s="14">
        <f t="shared" si="13"/>
        <v>-28305</v>
      </c>
      <c r="BG11" s="7">
        <f t="shared" si="14"/>
        <v>-22578</v>
      </c>
      <c r="BH11" s="37">
        <v>-1471</v>
      </c>
      <c r="BI11" s="37">
        <v>0</v>
      </c>
      <c r="BJ11" s="37">
        <v>0</v>
      </c>
      <c r="BK11" s="8">
        <f t="shared" si="15"/>
        <v>-24049</v>
      </c>
    </row>
    <row r="12" spans="1:63" ht="15" thickBot="1" x14ac:dyDescent="0.35">
      <c r="B12" s="16" t="s">
        <v>0</v>
      </c>
      <c r="C12" s="16"/>
      <c r="D12" s="9">
        <f>SUM(D9:D11)</f>
        <v>-606359</v>
      </c>
      <c r="E12" s="10">
        <f t="shared" ref="E12:AQ12" si="22">SUM(E9:E11)</f>
        <v>842288</v>
      </c>
      <c r="F12" s="10">
        <f t="shared" si="22"/>
        <v>710672</v>
      </c>
      <c r="G12" s="10">
        <f t="shared" si="22"/>
        <v>0</v>
      </c>
      <c r="H12" s="15">
        <f t="shared" si="22"/>
        <v>-474743</v>
      </c>
      <c r="I12" s="10">
        <f t="shared" si="22"/>
        <v>273091</v>
      </c>
      <c r="J12" s="10">
        <f t="shared" si="22"/>
        <v>-13423</v>
      </c>
      <c r="K12" s="10">
        <f t="shared" si="22"/>
        <v>13044</v>
      </c>
      <c r="L12" s="10">
        <f t="shared" si="22"/>
        <v>0</v>
      </c>
      <c r="M12" s="11">
        <f t="shared" si="22"/>
        <v>246624</v>
      </c>
      <c r="N12" s="9">
        <f t="shared" si="22"/>
        <v>-474743</v>
      </c>
      <c r="O12" s="10">
        <f t="shared" si="22"/>
        <v>200763</v>
      </c>
      <c r="P12" s="10">
        <f t="shared" si="22"/>
        <v>0</v>
      </c>
      <c r="Q12" s="10">
        <f t="shared" si="22"/>
        <v>0</v>
      </c>
      <c r="R12" s="15">
        <f t="shared" si="22"/>
        <v>-273980</v>
      </c>
      <c r="S12" s="10">
        <f t="shared" si="22"/>
        <v>246624</v>
      </c>
      <c r="T12" s="10">
        <f t="shared" si="22"/>
        <v>-4747</v>
      </c>
      <c r="U12" s="10">
        <f t="shared" si="22"/>
        <v>0</v>
      </c>
      <c r="V12" s="10">
        <f t="shared" si="22"/>
        <v>0</v>
      </c>
      <c r="W12" s="11">
        <f t="shared" si="22"/>
        <v>241877</v>
      </c>
      <c r="X12" s="9">
        <f t="shared" si="22"/>
        <v>-273980</v>
      </c>
      <c r="Y12" s="10">
        <f t="shared" si="22"/>
        <v>-7</v>
      </c>
      <c r="Z12" s="10">
        <f t="shared" si="22"/>
        <v>0</v>
      </c>
      <c r="AA12" s="10">
        <f t="shared" si="22"/>
        <v>0</v>
      </c>
      <c r="AB12" s="15">
        <f t="shared" si="22"/>
        <v>-273987</v>
      </c>
      <c r="AC12" s="10">
        <f t="shared" si="22"/>
        <v>241877</v>
      </c>
      <c r="AD12" s="10">
        <f t="shared" si="22"/>
        <v>-1543</v>
      </c>
      <c r="AE12" s="10">
        <f t="shared" si="22"/>
        <v>0</v>
      </c>
      <c r="AF12" s="10">
        <f t="shared" si="22"/>
        <v>0</v>
      </c>
      <c r="AG12" s="11">
        <f t="shared" si="22"/>
        <v>240334</v>
      </c>
      <c r="AH12" s="9">
        <f t="shared" si="22"/>
        <v>-273987</v>
      </c>
      <c r="AI12" s="10">
        <f t="shared" si="22"/>
        <v>0</v>
      </c>
      <c r="AJ12" s="10">
        <f t="shared" si="22"/>
        <v>0</v>
      </c>
      <c r="AK12" s="10">
        <f t="shared" si="22"/>
        <v>0</v>
      </c>
      <c r="AL12" s="15">
        <f t="shared" si="22"/>
        <v>-273987</v>
      </c>
      <c r="AM12" s="10">
        <f t="shared" si="22"/>
        <v>240334</v>
      </c>
      <c r="AN12" s="10">
        <f t="shared" si="22"/>
        <v>-5228</v>
      </c>
      <c r="AO12" s="10">
        <f t="shared" si="22"/>
        <v>0</v>
      </c>
      <c r="AP12" s="10">
        <f t="shared" si="22"/>
        <v>0</v>
      </c>
      <c r="AQ12" s="11">
        <f t="shared" si="22"/>
        <v>235106</v>
      </c>
      <c r="AR12" s="9">
        <f t="shared" ref="AR12" si="23">SUM(AR9:AR11)</f>
        <v>-273987</v>
      </c>
      <c r="AS12" s="10">
        <f t="shared" ref="AS12" si="24">SUM(AS9:AS11)</f>
        <v>0</v>
      </c>
      <c r="AT12" s="10">
        <f t="shared" ref="AT12" si="25">SUM(AT9:AT11)</f>
        <v>-27869</v>
      </c>
      <c r="AU12" s="10">
        <f t="shared" ref="AU12" si="26">SUM(AU9:AU11)</f>
        <v>0</v>
      </c>
      <c r="AV12" s="15">
        <f t="shared" ref="AV12" si="27">SUM(AV9:AV11)</f>
        <v>-246118</v>
      </c>
      <c r="AW12" s="10">
        <f t="shared" ref="AW12" si="28">SUM(AW9:AW11)</f>
        <v>235106</v>
      </c>
      <c r="AX12" s="10">
        <f t="shared" ref="AX12" si="29">SUM(AX9:AX11)</f>
        <v>-12776</v>
      </c>
      <c r="AY12" s="10">
        <f t="shared" ref="AY12" si="30">SUM(AY9:AY11)</f>
        <v>61140</v>
      </c>
      <c r="AZ12" s="10">
        <f t="shared" ref="AZ12" si="31">SUM(AZ9:AZ11)</f>
        <v>0</v>
      </c>
      <c r="BA12" s="11">
        <f t="shared" ref="BA12:BJ12" si="32">SUM(BA9:BA11)</f>
        <v>161190</v>
      </c>
      <c r="BB12" s="9">
        <f t="shared" si="32"/>
        <v>-246118</v>
      </c>
      <c r="BC12" s="10">
        <f t="shared" si="32"/>
        <v>0</v>
      </c>
      <c r="BD12" s="10">
        <f t="shared" si="32"/>
        <v>-217814</v>
      </c>
      <c r="BE12" s="10">
        <f t="shared" si="32"/>
        <v>0</v>
      </c>
      <c r="BF12" s="15">
        <f t="shared" si="32"/>
        <v>-28304</v>
      </c>
      <c r="BG12" s="10">
        <f t="shared" si="32"/>
        <v>161190</v>
      </c>
      <c r="BH12" s="10">
        <f t="shared" si="32"/>
        <v>-5456</v>
      </c>
      <c r="BI12" s="10">
        <f t="shared" si="32"/>
        <v>179783</v>
      </c>
      <c r="BJ12" s="10">
        <f t="shared" si="32"/>
        <v>0</v>
      </c>
      <c r="BK12" s="11">
        <f t="shared" ref="BK12" si="33">SUM(BK9:BK11)</f>
        <v>-24049</v>
      </c>
    </row>
    <row r="13" spans="1:63" x14ac:dyDescent="0.3">
      <c r="AI13" s="12"/>
    </row>
  </sheetData>
  <mergeCells count="66">
    <mergeCell ref="I6:I8"/>
    <mergeCell ref="BB5:BK5"/>
    <mergeCell ref="BB6:BB8"/>
    <mergeCell ref="BC6:BC8"/>
    <mergeCell ref="BD6:BD8"/>
    <mergeCell ref="BE6:BE8"/>
    <mergeCell ref="BF6:BF8"/>
    <mergeCell ref="BG6:BG8"/>
    <mergeCell ref="BH6:BH8"/>
    <mergeCell ref="BI6:BI8"/>
    <mergeCell ref="BJ6:BJ8"/>
    <mergeCell ref="BK6:BK8"/>
    <mergeCell ref="D6:D8"/>
    <mergeCell ref="E6:E8"/>
    <mergeCell ref="F6:F8"/>
    <mergeCell ref="G6:G8"/>
    <mergeCell ref="H6:H8"/>
    <mergeCell ref="U6:U8"/>
    <mergeCell ref="J6:J8"/>
    <mergeCell ref="K6:K8"/>
    <mergeCell ref="L6:L8"/>
    <mergeCell ref="M6:M8"/>
    <mergeCell ref="N6:N8"/>
    <mergeCell ref="O6:O8"/>
    <mergeCell ref="P6:P8"/>
    <mergeCell ref="Q6:Q8"/>
    <mergeCell ref="R6:R8"/>
    <mergeCell ref="S6:S8"/>
    <mergeCell ref="T6:T8"/>
    <mergeCell ref="AG6:AG8"/>
    <mergeCell ref="V6:V8"/>
    <mergeCell ref="W6:W8"/>
    <mergeCell ref="X6:X8"/>
    <mergeCell ref="Y6:Y8"/>
    <mergeCell ref="Z6:Z8"/>
    <mergeCell ref="AA6:AA8"/>
    <mergeCell ref="AB6:AB8"/>
    <mergeCell ref="AC6:AC8"/>
    <mergeCell ref="AD6:AD8"/>
    <mergeCell ref="AE6:AE8"/>
    <mergeCell ref="AF6:AF8"/>
    <mergeCell ref="AO6:AO8"/>
    <mergeCell ref="AP6:AP8"/>
    <mergeCell ref="AQ6:AQ8"/>
    <mergeCell ref="AH6:AH8"/>
    <mergeCell ref="AI6:AI8"/>
    <mergeCell ref="AJ6:AJ8"/>
    <mergeCell ref="AK6:AK8"/>
    <mergeCell ref="AL6:AL8"/>
    <mergeCell ref="AM6:AM8"/>
    <mergeCell ref="AR5:BA5"/>
    <mergeCell ref="AR6:AR8"/>
    <mergeCell ref="D5:M5"/>
    <mergeCell ref="N5:W5"/>
    <mergeCell ref="X5:AG5"/>
    <mergeCell ref="AH5:AQ5"/>
    <mergeCell ref="AY6:AY8"/>
    <mergeCell ref="AZ6:AZ8"/>
    <mergeCell ref="BA6:BA8"/>
    <mergeCell ref="AS6:AS8"/>
    <mergeCell ref="AT6:AT8"/>
    <mergeCell ref="AU6:AU8"/>
    <mergeCell ref="AV6:AV8"/>
    <mergeCell ref="AW6:AW8"/>
    <mergeCell ref="AX6:AX8"/>
    <mergeCell ref="AN6:AN8"/>
  </mergeCells>
  <pageMargins left="0.70866141732283472" right="0.70866141732283472" top="0.74803149606299213" bottom="0.74803149606299213" header="0.31496062992125984" footer="0.31496062992125984"/>
  <pageSetup scale="61" fitToWidth="8" orientation="landscape" horizontalDpi="1200" verticalDpi="1200" r:id="rId1"/>
  <colBreaks count="5" manualBreakCount="5">
    <brk id="13" max="1048575" man="1"/>
    <brk id="23" max="1048575" man="1"/>
    <brk id="33" max="1048575" man="1"/>
    <brk id="43" max="1048575" man="1"/>
    <brk id="5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Rehberg-Rawlingson</dc:creator>
  <cp:lastModifiedBy>Tracy Rehberg-Rawlingson</cp:lastModifiedBy>
  <cp:lastPrinted>2026-03-19T15:57:34Z</cp:lastPrinted>
  <dcterms:created xsi:type="dcterms:W3CDTF">2026-03-18T19:39:26Z</dcterms:created>
  <dcterms:modified xsi:type="dcterms:W3CDTF">2026-03-19T16:36:26Z</dcterms:modified>
</cp:coreProperties>
</file>