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elleygrice/Documents/25-0297 OPG/IR/"/>
    </mc:Choice>
  </mc:AlternateContent>
  <xr:revisionPtr revIDLastSave="0" documentId="13_ncr:1_{61B5EB1A-1D8B-0549-AE06-82EFA76571C5}" xr6:coauthVersionLast="47" xr6:coauthVersionMax="47" xr10:uidLastSave="{00000000-0000-0000-0000-000000000000}"/>
  <bookViews>
    <workbookView xWindow="0" yWindow="620" windowWidth="25600" windowHeight="14980" xr2:uid="{0B683AD6-B252-004C-9540-E53505FC8AB9}"/>
  </bookViews>
  <sheets>
    <sheet name="Table 1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P16" i="1"/>
  <c r="O16" i="1"/>
  <c r="N16" i="1"/>
  <c r="M16" i="1"/>
  <c r="K16" i="1"/>
  <c r="T16" i="1" l="1"/>
  <c r="S16" i="1"/>
  <c r="AB15" i="1"/>
  <c r="AB14" i="1"/>
  <c r="AB12" i="1"/>
  <c r="AB11" i="1"/>
  <c r="AB10" i="1"/>
  <c r="AB9" i="1"/>
  <c r="AB16" i="1" s="1"/>
  <c r="L15" i="1" l="1"/>
  <c r="L14" i="1"/>
  <c r="L13" i="1"/>
  <c r="L12" i="1"/>
  <c r="L11" i="1"/>
  <c r="L10" i="1"/>
  <c r="L9" i="1"/>
  <c r="J16" i="1"/>
  <c r="U16" i="1"/>
  <c r="L16" i="1" l="1"/>
  <c r="L17" i="1"/>
  <c r="A10" i="1" l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<sst xmlns="http://schemas.openxmlformats.org/spreadsheetml/2006/main" count="75" uniqueCount="63">
  <si>
    <t>ONGOING PROJECTS FROM EB-2020-0290</t>
  </si>
  <si>
    <t>DN</t>
  </si>
  <si>
    <t xml:space="preserve">Sustaining                                        </t>
  </si>
  <si>
    <t xml:space="preserve">Regulatory                                        </t>
  </si>
  <si>
    <t>COMPLETED/DEFERRED/CANCELLED FROM EB-2020-0290</t>
  </si>
  <si>
    <t>DN Shutdown Cooling Heat Exchanger Replacement</t>
  </si>
  <si>
    <t>31710</t>
  </si>
  <si>
    <t>34000</t>
  </si>
  <si>
    <t>DN Zebra Mussels Mitigation &amp; Improvements</t>
  </si>
  <si>
    <t>38948</t>
  </si>
  <si>
    <t>DN Steam Generator Level Control Valve Replacement</t>
  </si>
  <si>
    <t>80023</t>
  </si>
  <si>
    <t>DN Primary Heat Transport Pump Motor Overhaul</t>
  </si>
  <si>
    <t>80144</t>
  </si>
  <si>
    <t>DN Copper Piping Replacement</t>
  </si>
  <si>
    <t>Category</t>
  </si>
  <si>
    <t>Variance $</t>
  </si>
  <si>
    <t>Variance %</t>
  </si>
  <si>
    <t>Project #</t>
  </si>
  <si>
    <t>SPI = EV/PV</t>
  </si>
  <si>
    <t>CPI = EV/AC</t>
  </si>
  <si>
    <t>BCS Tab #</t>
  </si>
  <si>
    <t>73566, 80144, 36001</t>
  </si>
  <si>
    <t>83049, 83784, 83819</t>
  </si>
  <si>
    <t>Start Date</t>
  </si>
  <si>
    <t>Final In-Service Date</t>
  </si>
  <si>
    <t>Cancelled</t>
  </si>
  <si>
    <t>n/a</t>
  </si>
  <si>
    <t>Final In-Service Date from 1st Execution BCS</t>
  </si>
  <si>
    <t>In-Service LTD</t>
  </si>
  <si>
    <t>Forecast In-Service IR Term</t>
  </si>
  <si>
    <t>In-Service 2026</t>
  </si>
  <si>
    <t>In-Service 2025</t>
  </si>
  <si>
    <t>Schedule Variance (SV) = PV-EV</t>
  </si>
  <si>
    <t>Cost Variance = EV-AC</t>
  </si>
  <si>
    <t>Planned Hours</t>
  </si>
  <si>
    <t>Earned Hours</t>
  </si>
  <si>
    <t>Total Project Cost 0297 ($M)</t>
  </si>
  <si>
    <t>Total Project Cost 0290 ($M)</t>
  </si>
  <si>
    <t>First Execution BCS ($M)</t>
  </si>
  <si>
    <t>First Execution BCS 0290 ($M)</t>
  </si>
  <si>
    <t>Total In-Service 0297 ($ M)</t>
  </si>
  <si>
    <t>Total In-Service 0290 ($M)</t>
  </si>
  <si>
    <t>Ref: D2-1-3 Table 1b</t>
  </si>
  <si>
    <t xml:space="preserve">DN Auxiliary Heating System </t>
  </si>
  <si>
    <t>Variance Total Project Cost to BCS</t>
  </si>
  <si>
    <r>
      <t>DN RS Primary Heat Transport Pump Motor Replacement</t>
    </r>
    <r>
      <rPr>
        <vertAlign val="superscript"/>
        <sz val="10"/>
        <rFont val="Calibri"/>
        <family val="2"/>
      </rPr>
      <t>4</t>
    </r>
  </si>
  <si>
    <t>Drivers of Variance</t>
  </si>
  <si>
    <t>Variance: Cost Management ($M)</t>
  </si>
  <si>
    <t>Variance: Project Management ($M)</t>
  </si>
  <si>
    <t>Variance: Inspection ($M)</t>
  </si>
  <si>
    <t>Variance: Engineering ($M)</t>
  </si>
  <si>
    <t>Variance: Procurement ($M)</t>
  </si>
  <si>
    <t>Variance: Construction ($M)</t>
  </si>
  <si>
    <t>Variance: Commissioning ($M)</t>
  </si>
  <si>
    <t>Variance: Contingency ($M)</t>
  </si>
  <si>
    <t>Variance: Interest ($M)</t>
  </si>
  <si>
    <t>Variance: Other ($M)</t>
  </si>
  <si>
    <t>If Other, Please Explain</t>
  </si>
  <si>
    <t>Total</t>
  </si>
  <si>
    <t>Capital Project Listing - OPG Nuclear Facilities Projects</t>
  </si>
  <si>
    <t>Projects ≥ $30M Total Project Cost (Allocated)</t>
  </si>
  <si>
    <t>D2-AMPCO-30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</si>
</sst>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12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Aptos Narrow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vertAlign val="superscript"/>
      <sz val="10"/>
      <name val="Calibri"/>
      <family val="2"/>
    </font>
    <font>
      <b/>
      <u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17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3" xfId="0" applyFont="1" applyBorder="1"/>
    <xf numFmtId="164" fontId="6" fillId="0" borderId="1" xfId="1" applyNumberFormat="1" applyFont="1" applyBorder="1" applyAlignment="1" applyProtection="1">
      <alignment vertical="center"/>
      <protection locked="0"/>
    </xf>
    <xf numFmtId="164" fontId="9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vertical="center"/>
    </xf>
    <xf numFmtId="0" fontId="7" fillId="0" borderId="1" xfId="2" applyFont="1" applyBorder="1" applyAlignment="1">
      <alignment horizontal="right" vertical="center" wrapText="1"/>
    </xf>
    <xf numFmtId="164" fontId="8" fillId="0" borderId="1" xfId="0" applyNumberFormat="1" applyFont="1" applyBorder="1"/>
    <xf numFmtId="0" fontId="0" fillId="0" borderId="1" xfId="0" applyBorder="1"/>
    <xf numFmtId="0" fontId="11" fillId="0" borderId="0" xfId="0" applyFont="1"/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3">
    <cellStyle name="Normal" xfId="0" builtinId="0"/>
    <cellStyle name="Normal 2 2" xfId="1" xr:uid="{31A1F70F-6012-3647-913C-E73455D81919}"/>
    <cellStyle name="Normal_Copy of WPC Mar 2004 R1" xfId="2" xr:uid="{FEEBBBEE-9997-2043-A37C-B4D9071F716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6B07-7EEC-9B47-ABD0-74B378D50FD6}">
  <dimension ref="A1:AM27"/>
  <sheetViews>
    <sheetView tabSelected="1" workbookViewId="0">
      <selection activeCell="C19" sqref="C19"/>
    </sheetView>
  </sheetViews>
  <sheetFormatPr baseColWidth="10" defaultRowHeight="16" x14ac:dyDescent="0.2"/>
  <cols>
    <col min="1" max="1" width="4.5" customWidth="1"/>
    <col min="2" max="2" width="9.33203125" customWidth="1"/>
    <col min="3" max="3" width="62.83203125" customWidth="1"/>
    <col min="5" max="5" width="6" customWidth="1"/>
    <col min="12" max="13" width="0" hidden="1" customWidth="1"/>
    <col min="14" max="15" width="11.83203125" style="3" customWidth="1"/>
    <col min="28" max="28" width="11.83203125" style="3" customWidth="1"/>
  </cols>
  <sheetData>
    <row r="1" spans="1:39" x14ac:dyDescent="0.2">
      <c r="A1" s="5" t="s">
        <v>62</v>
      </c>
      <c r="B1" s="6"/>
      <c r="C1" s="6"/>
    </row>
    <row r="2" spans="1:39" x14ac:dyDescent="0.2">
      <c r="A2" s="5"/>
      <c r="B2" s="6"/>
      <c r="C2" s="6"/>
    </row>
    <row r="3" spans="1:39" x14ac:dyDescent="0.2">
      <c r="A3" s="6" t="s">
        <v>43</v>
      </c>
      <c r="B3" s="5"/>
      <c r="C3" s="6"/>
    </row>
    <row r="4" spans="1:39" x14ac:dyDescent="0.2">
      <c r="A4" s="6"/>
      <c r="B4" s="5"/>
      <c r="C4" s="6"/>
    </row>
    <row r="5" spans="1:39" x14ac:dyDescent="0.2">
      <c r="B5" s="1"/>
      <c r="C5" s="5" t="s">
        <v>60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39" x14ac:dyDescent="0.2">
      <c r="C6" s="30" t="s">
        <v>61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AB6" s="4"/>
      <c r="AC6" s="31" t="s">
        <v>47</v>
      </c>
      <c r="AD6" s="32"/>
      <c r="AE6" s="32"/>
      <c r="AF6" s="32"/>
      <c r="AG6" s="32"/>
      <c r="AH6" s="32"/>
      <c r="AI6" s="32"/>
      <c r="AJ6" s="32"/>
      <c r="AK6" s="32"/>
      <c r="AL6" s="32"/>
      <c r="AM6" s="33"/>
    </row>
    <row r="7" spans="1:39" ht="63" customHeight="1" x14ac:dyDescent="0.2">
      <c r="A7" s="7"/>
      <c r="B7" s="7"/>
      <c r="C7" s="8" t="s">
        <v>0</v>
      </c>
      <c r="D7" s="8" t="s">
        <v>18</v>
      </c>
      <c r="E7" s="8" t="s">
        <v>21</v>
      </c>
      <c r="F7" s="8" t="s">
        <v>15</v>
      </c>
      <c r="G7" s="8" t="s">
        <v>24</v>
      </c>
      <c r="H7" s="8" t="s">
        <v>25</v>
      </c>
      <c r="I7" s="8" t="s">
        <v>28</v>
      </c>
      <c r="J7" s="8" t="s">
        <v>37</v>
      </c>
      <c r="K7" s="8" t="s">
        <v>38</v>
      </c>
      <c r="L7" s="8" t="s">
        <v>16</v>
      </c>
      <c r="M7" s="8" t="s">
        <v>17</v>
      </c>
      <c r="N7" s="8" t="s">
        <v>39</v>
      </c>
      <c r="O7" s="8" t="s">
        <v>40</v>
      </c>
      <c r="P7" s="8" t="s">
        <v>41</v>
      </c>
      <c r="Q7" s="8" t="s">
        <v>42</v>
      </c>
      <c r="R7" s="8" t="s">
        <v>29</v>
      </c>
      <c r="S7" s="8" t="s">
        <v>32</v>
      </c>
      <c r="T7" s="9" t="s">
        <v>31</v>
      </c>
      <c r="U7" s="9" t="s">
        <v>30</v>
      </c>
      <c r="V7" s="8" t="s">
        <v>19</v>
      </c>
      <c r="W7" s="8" t="s">
        <v>33</v>
      </c>
      <c r="X7" s="8" t="s">
        <v>20</v>
      </c>
      <c r="Y7" s="8" t="s">
        <v>34</v>
      </c>
      <c r="Z7" s="8" t="s">
        <v>35</v>
      </c>
      <c r="AA7" s="8" t="s">
        <v>36</v>
      </c>
      <c r="AB7" s="8" t="s">
        <v>45</v>
      </c>
      <c r="AC7" s="8" t="s">
        <v>48</v>
      </c>
      <c r="AD7" s="8" t="s">
        <v>49</v>
      </c>
      <c r="AE7" s="8" t="s">
        <v>50</v>
      </c>
      <c r="AF7" s="8" t="s">
        <v>51</v>
      </c>
      <c r="AG7" s="8" t="s">
        <v>52</v>
      </c>
      <c r="AH7" s="8" t="s">
        <v>53</v>
      </c>
      <c r="AI7" s="8" t="s">
        <v>54</v>
      </c>
      <c r="AJ7" s="8" t="s">
        <v>55</v>
      </c>
      <c r="AK7" s="8" t="s">
        <v>56</v>
      </c>
      <c r="AL7" s="8" t="s">
        <v>57</v>
      </c>
      <c r="AM7" s="8" t="s">
        <v>58</v>
      </c>
    </row>
    <row r="8" spans="1:39" x14ac:dyDescent="0.2">
      <c r="A8" s="10"/>
      <c r="B8" s="10"/>
      <c r="C8" s="11" t="s">
        <v>4</v>
      </c>
      <c r="D8" s="12"/>
      <c r="E8" s="12"/>
      <c r="F8" s="13"/>
      <c r="G8" s="13"/>
      <c r="H8" s="13"/>
      <c r="I8" s="13"/>
      <c r="J8" s="14"/>
      <c r="K8" s="14"/>
      <c r="L8" s="14"/>
      <c r="M8" s="14"/>
      <c r="N8" s="14"/>
      <c r="O8" s="14"/>
      <c r="P8" s="14"/>
      <c r="Q8" s="15"/>
      <c r="R8" s="14"/>
      <c r="S8" s="14"/>
      <c r="T8" s="14"/>
      <c r="U8" s="14"/>
      <c r="V8" s="14"/>
      <c r="W8" s="14"/>
      <c r="X8" s="14"/>
      <c r="Y8" s="14"/>
      <c r="Z8" s="14"/>
      <c r="AA8" s="14"/>
      <c r="AB8" s="16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ht="25" customHeight="1" x14ac:dyDescent="0.2">
      <c r="A9" s="17">
        <v>31</v>
      </c>
      <c r="B9" s="17" t="s">
        <v>1</v>
      </c>
      <c r="C9" s="18" t="s">
        <v>5</v>
      </c>
      <c r="D9" s="12" t="s">
        <v>6</v>
      </c>
      <c r="E9" s="12">
        <v>30</v>
      </c>
      <c r="F9" s="12" t="s">
        <v>2</v>
      </c>
      <c r="G9" s="19">
        <v>41214</v>
      </c>
      <c r="H9" s="19">
        <v>44501</v>
      </c>
      <c r="I9" s="19"/>
      <c r="J9" s="20">
        <v>85.517979999999994</v>
      </c>
      <c r="K9" s="20">
        <v>111.4</v>
      </c>
      <c r="L9" s="21">
        <f t="shared" ref="L9:L15" si="0">J9-K9</f>
        <v>-25.882020000000011</v>
      </c>
      <c r="M9" s="22"/>
      <c r="N9" s="20">
        <v>56.085000000000001</v>
      </c>
      <c r="O9" s="20">
        <v>56.085000000000001</v>
      </c>
      <c r="P9" s="20">
        <v>73.809119999999993</v>
      </c>
      <c r="Q9" s="23"/>
      <c r="R9" s="24">
        <v>73.809121189999999</v>
      </c>
      <c r="S9" s="25">
        <v>0</v>
      </c>
      <c r="T9" s="25">
        <v>0</v>
      </c>
      <c r="U9" s="25">
        <v>0</v>
      </c>
      <c r="V9" s="13"/>
      <c r="W9" s="13"/>
      <c r="X9" s="13"/>
      <c r="Y9" s="13"/>
      <c r="Z9" s="13"/>
      <c r="AA9" s="13"/>
      <c r="AB9" s="20">
        <f>J9-N9</f>
        <v>29.432979999999993</v>
      </c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 ht="25" customHeight="1" x14ac:dyDescent="0.2">
      <c r="A10" s="17">
        <f>+A9+1</f>
        <v>32</v>
      </c>
      <c r="B10" s="17" t="s">
        <v>1</v>
      </c>
      <c r="C10" s="18" t="s">
        <v>44</v>
      </c>
      <c r="D10" s="12" t="s">
        <v>7</v>
      </c>
      <c r="E10" s="12">
        <v>31</v>
      </c>
      <c r="F10" s="12" t="s">
        <v>3</v>
      </c>
      <c r="G10" s="19">
        <v>38777</v>
      </c>
      <c r="H10" s="19">
        <v>43252</v>
      </c>
      <c r="I10" s="19"/>
      <c r="J10" s="20">
        <v>106.35965400000001</v>
      </c>
      <c r="K10" s="20">
        <v>107.149</v>
      </c>
      <c r="L10" s="21">
        <f t="shared" si="0"/>
        <v>-0.78934599999999477</v>
      </c>
      <c r="M10" s="22"/>
      <c r="N10" s="20">
        <v>45.606999999999999</v>
      </c>
      <c r="O10" s="20">
        <v>45.606999999999999</v>
      </c>
      <c r="P10" s="20">
        <v>102.64417</v>
      </c>
      <c r="Q10" s="23"/>
      <c r="R10" s="24">
        <v>102.64416682</v>
      </c>
      <c r="S10" s="25">
        <v>0</v>
      </c>
      <c r="T10" s="25">
        <v>0</v>
      </c>
      <c r="U10" s="25">
        <v>0</v>
      </c>
      <c r="V10" s="13"/>
      <c r="W10" s="13"/>
      <c r="X10" s="13"/>
      <c r="Y10" s="13"/>
      <c r="Z10" s="13"/>
      <c r="AA10" s="13"/>
      <c r="AB10" s="20">
        <f>J10-N10</f>
        <v>60.752654000000007</v>
      </c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ht="25" customHeight="1" x14ac:dyDescent="0.2">
      <c r="A11" s="17">
        <f t="shared" ref="A11:A15" si="1">+A10+1</f>
        <v>33</v>
      </c>
      <c r="B11" s="17" t="s">
        <v>1</v>
      </c>
      <c r="C11" s="18" t="s">
        <v>8</v>
      </c>
      <c r="D11" s="12" t="s">
        <v>9</v>
      </c>
      <c r="E11" s="12">
        <v>32</v>
      </c>
      <c r="F11" s="12" t="s">
        <v>2</v>
      </c>
      <c r="G11" s="19">
        <v>41214</v>
      </c>
      <c r="H11" s="19">
        <v>44531</v>
      </c>
      <c r="I11" s="19"/>
      <c r="J11" s="20">
        <v>37.139190999999997</v>
      </c>
      <c r="K11" s="20">
        <v>36.634</v>
      </c>
      <c r="L11" s="21">
        <f t="shared" si="0"/>
        <v>0.50519099999999639</v>
      </c>
      <c r="M11" s="22"/>
      <c r="N11" s="20">
        <v>21.481000000000002</v>
      </c>
      <c r="O11" s="20">
        <v>21.481000000000002</v>
      </c>
      <c r="P11" s="20">
        <v>37.139189999999999</v>
      </c>
      <c r="Q11" s="23"/>
      <c r="R11" s="26">
        <v>37.139191930000003</v>
      </c>
      <c r="S11" s="25">
        <v>0</v>
      </c>
      <c r="T11" s="25">
        <v>0</v>
      </c>
      <c r="U11" s="25">
        <v>0</v>
      </c>
      <c r="V11" s="13"/>
      <c r="W11" s="13"/>
      <c r="X11" s="13"/>
      <c r="Y11" s="13"/>
      <c r="Z11" s="13"/>
      <c r="AA11" s="13"/>
      <c r="AB11" s="20">
        <f>J11-N11</f>
        <v>15.658190999999995</v>
      </c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46" customHeight="1" x14ac:dyDescent="0.2">
      <c r="A12" s="17">
        <f t="shared" si="1"/>
        <v>34</v>
      </c>
      <c r="B12" s="17" t="s">
        <v>1</v>
      </c>
      <c r="C12" s="18" t="s">
        <v>46</v>
      </c>
      <c r="D12" s="12" t="s">
        <v>22</v>
      </c>
      <c r="E12" s="12">
        <v>33</v>
      </c>
      <c r="F12" s="12" t="s">
        <v>2</v>
      </c>
      <c r="G12" s="19">
        <v>42186</v>
      </c>
      <c r="H12" s="19">
        <v>44835</v>
      </c>
      <c r="I12" s="19"/>
      <c r="J12" s="20">
        <v>77.898274000000001</v>
      </c>
      <c r="K12" s="20">
        <v>84</v>
      </c>
      <c r="L12" s="21">
        <f t="shared" si="0"/>
        <v>-6.1017259999999993</v>
      </c>
      <c r="M12" s="22"/>
      <c r="N12" s="20">
        <v>26.7</v>
      </c>
      <c r="O12" s="20">
        <v>26.7</v>
      </c>
      <c r="P12" s="20">
        <v>72.093500000000006</v>
      </c>
      <c r="Q12" s="23"/>
      <c r="R12" s="24">
        <v>72.093502029999996</v>
      </c>
      <c r="S12" s="25">
        <v>0</v>
      </c>
      <c r="T12" s="25">
        <v>0</v>
      </c>
      <c r="U12" s="25">
        <v>0</v>
      </c>
      <c r="V12" s="13"/>
      <c r="W12" s="13"/>
      <c r="X12" s="13"/>
      <c r="Y12" s="13"/>
      <c r="Z12" s="13"/>
      <c r="AA12" s="13"/>
      <c r="AB12" s="20">
        <f>J12-N12</f>
        <v>51.198273999999998</v>
      </c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25" customHeight="1" x14ac:dyDescent="0.2">
      <c r="A13" s="17">
        <f t="shared" si="1"/>
        <v>35</v>
      </c>
      <c r="B13" s="17" t="s">
        <v>1</v>
      </c>
      <c r="C13" s="18" t="s">
        <v>10</v>
      </c>
      <c r="D13" s="12" t="s">
        <v>11</v>
      </c>
      <c r="E13" s="12">
        <v>34</v>
      </c>
      <c r="F13" s="12" t="s">
        <v>2</v>
      </c>
      <c r="G13" s="19">
        <v>42005</v>
      </c>
      <c r="H13" s="19" t="s">
        <v>26</v>
      </c>
      <c r="I13" s="19"/>
      <c r="J13" s="20">
        <v>9.3297760000000007</v>
      </c>
      <c r="K13" s="20">
        <v>38.6</v>
      </c>
      <c r="L13" s="21">
        <f t="shared" si="0"/>
        <v>-29.270223999999999</v>
      </c>
      <c r="M13" s="22"/>
      <c r="N13" s="20" t="s">
        <v>27</v>
      </c>
      <c r="O13" s="20" t="s">
        <v>27</v>
      </c>
      <c r="P13" s="20">
        <v>0</v>
      </c>
      <c r="Q13" s="23"/>
      <c r="R13" s="26">
        <v>0</v>
      </c>
      <c r="S13" s="25">
        <v>0</v>
      </c>
      <c r="T13" s="25">
        <v>0</v>
      </c>
      <c r="U13" s="25">
        <v>0</v>
      </c>
      <c r="V13" s="13"/>
      <c r="W13" s="13"/>
      <c r="X13" s="13"/>
      <c r="Y13" s="13"/>
      <c r="Z13" s="13"/>
      <c r="AA13" s="13"/>
      <c r="AB13" s="20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25" customHeight="1" x14ac:dyDescent="0.2">
      <c r="A14" s="17">
        <f t="shared" si="1"/>
        <v>36</v>
      </c>
      <c r="B14" s="17" t="s">
        <v>1</v>
      </c>
      <c r="C14" s="18" t="s">
        <v>12</v>
      </c>
      <c r="D14" s="12" t="s">
        <v>13</v>
      </c>
      <c r="E14" s="12">
        <v>33</v>
      </c>
      <c r="F14" s="12" t="s">
        <v>2</v>
      </c>
      <c r="G14" s="19">
        <v>42186</v>
      </c>
      <c r="H14" s="19">
        <v>44531</v>
      </c>
      <c r="I14" s="19"/>
      <c r="J14" s="20">
        <v>43.574368999999997</v>
      </c>
      <c r="K14" s="20">
        <v>53.3</v>
      </c>
      <c r="L14" s="21">
        <f t="shared" si="0"/>
        <v>-9.7256309999999999</v>
      </c>
      <c r="M14" s="22"/>
      <c r="N14" s="20">
        <v>102.8</v>
      </c>
      <c r="O14" s="20">
        <v>102.8</v>
      </c>
      <c r="P14" s="20">
        <v>42.61186</v>
      </c>
      <c r="Q14" s="23"/>
      <c r="R14" s="24">
        <v>42.611859070000001</v>
      </c>
      <c r="S14" s="25">
        <v>0</v>
      </c>
      <c r="T14" s="25">
        <v>0</v>
      </c>
      <c r="U14" s="25">
        <v>0</v>
      </c>
      <c r="V14" s="13"/>
      <c r="W14" s="13"/>
      <c r="X14" s="13"/>
      <c r="Y14" s="13"/>
      <c r="Z14" s="13"/>
      <c r="AA14" s="13"/>
      <c r="AB14" s="20">
        <f>J14-N14</f>
        <v>-59.225631</v>
      </c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47" customHeight="1" x14ac:dyDescent="0.2">
      <c r="A15" s="17">
        <f t="shared" si="1"/>
        <v>37</v>
      </c>
      <c r="B15" s="17" t="s">
        <v>1</v>
      </c>
      <c r="C15" s="18" t="s">
        <v>14</v>
      </c>
      <c r="D15" s="12" t="s">
        <v>23</v>
      </c>
      <c r="E15" s="12">
        <v>35</v>
      </c>
      <c r="F15" s="12" t="s">
        <v>2</v>
      </c>
      <c r="G15" s="19">
        <v>42583</v>
      </c>
      <c r="H15" s="19">
        <v>45139</v>
      </c>
      <c r="I15" s="19"/>
      <c r="J15" s="20">
        <v>44.305602999999998</v>
      </c>
      <c r="K15" s="20">
        <v>45.072000000000003</v>
      </c>
      <c r="L15" s="21">
        <f t="shared" si="0"/>
        <v>-0.76639700000000488</v>
      </c>
      <c r="M15" s="22"/>
      <c r="N15" s="20">
        <v>29.334</v>
      </c>
      <c r="O15" s="20">
        <v>29.334</v>
      </c>
      <c r="P15" s="20">
        <v>42.824800000000003</v>
      </c>
      <c r="Q15" s="23"/>
      <c r="R15" s="24">
        <v>42.82479833</v>
      </c>
      <c r="S15" s="25">
        <v>0</v>
      </c>
      <c r="T15" s="25">
        <v>0</v>
      </c>
      <c r="U15" s="25">
        <v>0</v>
      </c>
      <c r="V15" s="13"/>
      <c r="W15" s="13"/>
      <c r="X15" s="13"/>
      <c r="Y15" s="13"/>
      <c r="Z15" s="13"/>
      <c r="AA15" s="13"/>
      <c r="AB15" s="20">
        <f>J15-N15</f>
        <v>14.971602999999998</v>
      </c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">
      <c r="A16" s="13"/>
      <c r="B16" s="13"/>
      <c r="C16" s="27" t="s">
        <v>59</v>
      </c>
      <c r="D16" s="13"/>
      <c r="E16" s="13"/>
      <c r="F16" s="13"/>
      <c r="G16" s="13"/>
      <c r="H16" s="13"/>
      <c r="I16" s="13"/>
      <c r="J16" s="21">
        <f>SUM(J9:J15)</f>
        <v>404.12484699999999</v>
      </c>
      <c r="K16" s="21">
        <f t="shared" ref="K16:R16" si="2">SUM(K9:K15)</f>
        <v>476.15500000000003</v>
      </c>
      <c r="L16" s="21">
        <f t="shared" si="2"/>
        <v>-72.030153000000013</v>
      </c>
      <c r="M16" s="21">
        <f t="shared" si="2"/>
        <v>0</v>
      </c>
      <c r="N16" s="21">
        <f t="shared" si="2"/>
        <v>282.00700000000001</v>
      </c>
      <c r="O16" s="21">
        <f t="shared" si="2"/>
        <v>282.00700000000001</v>
      </c>
      <c r="P16" s="21">
        <f t="shared" si="2"/>
        <v>371.12263999999993</v>
      </c>
      <c r="Q16" s="28"/>
      <c r="R16" s="28">
        <f t="shared" si="2"/>
        <v>371.12263937</v>
      </c>
      <c r="S16" s="25">
        <f t="shared" ref="S16:U16" si="3">SUM(S9:S15)</f>
        <v>0</v>
      </c>
      <c r="T16" s="25">
        <f t="shared" si="3"/>
        <v>0</v>
      </c>
      <c r="U16" s="28">
        <f t="shared" si="3"/>
        <v>0</v>
      </c>
      <c r="V16" s="13"/>
      <c r="W16" s="13"/>
      <c r="X16" s="13"/>
      <c r="Y16" s="13"/>
      <c r="Z16" s="13"/>
      <c r="AA16" s="13"/>
      <c r="AB16" s="21">
        <f>SUM(AB9:AB15)</f>
        <v>112.78807099999999</v>
      </c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2:28" x14ac:dyDescent="0.2">
      <c r="L17" s="2">
        <f>L16+K13</f>
        <v>-33.430153000000011</v>
      </c>
      <c r="N17"/>
      <c r="O17"/>
      <c r="AB17"/>
    </row>
    <row r="18" spans="12:28" x14ac:dyDescent="0.2">
      <c r="N18"/>
      <c r="O18"/>
      <c r="AB18"/>
    </row>
    <row r="19" spans="12:28" x14ac:dyDescent="0.2">
      <c r="N19"/>
      <c r="O19"/>
      <c r="AB19"/>
    </row>
    <row r="20" spans="12:28" x14ac:dyDescent="0.2">
      <c r="N20"/>
      <c r="O20"/>
      <c r="AB20"/>
    </row>
    <row r="21" spans="12:28" x14ac:dyDescent="0.2">
      <c r="N21"/>
      <c r="O21"/>
      <c r="AB21"/>
    </row>
    <row r="22" spans="12:28" x14ac:dyDescent="0.2">
      <c r="N22"/>
      <c r="O22"/>
      <c r="AB22"/>
    </row>
    <row r="23" spans="12:28" x14ac:dyDescent="0.2">
      <c r="N23"/>
      <c r="O23"/>
      <c r="AB23"/>
    </row>
    <row r="24" spans="12:28" x14ac:dyDescent="0.2">
      <c r="N24"/>
      <c r="O24"/>
      <c r="AB24"/>
    </row>
    <row r="25" spans="12:28" x14ac:dyDescent="0.2">
      <c r="N25"/>
      <c r="O25"/>
      <c r="AB25"/>
    </row>
    <row r="26" spans="12:28" x14ac:dyDescent="0.2">
      <c r="N26"/>
      <c r="O26"/>
      <c r="AB26"/>
    </row>
    <row r="27" spans="12:28" x14ac:dyDescent="0.2">
      <c r="N27"/>
      <c r="O27"/>
      <c r="AB27"/>
    </row>
  </sheetData>
  <mergeCells count="1">
    <mergeCell ref="AC6:AM6"/>
  </mergeCells>
  <conditionalFormatting sqref="P9:P12 P14:P15"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Shelley Grice</cp:lastModifiedBy>
  <dcterms:created xsi:type="dcterms:W3CDTF">2026-02-04T15:55:55Z</dcterms:created>
  <dcterms:modified xsi:type="dcterms:W3CDTF">2026-03-25T23:52:52Z</dcterms:modified>
</cp:coreProperties>
</file>