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Tax\Rate Applications\2027 COS\Technical Conference\Undertakings\JT-1.1.13\"/>
    </mc:Choice>
  </mc:AlternateContent>
  <xr:revisionPtr revIDLastSave="0" documentId="13_ncr:1_{A2B7FC5B-3833-4D81-8449-507670445741}" xr6:coauthVersionLast="47" xr6:coauthVersionMax="47" xr10:uidLastSave="{00000000-0000-0000-0000-000000000000}"/>
  <bookViews>
    <workbookView xWindow="28680" yWindow="-120" windowWidth="29040" windowHeight="15840" xr2:uid="{8DFF6585-1ED7-4D83-B7CD-4375B154779B}"/>
  </bookViews>
  <sheets>
    <sheet name="2019 Open UCC Rec" sheetId="2" r:id="rId1"/>
  </sheets>
  <definedNames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TRAIN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w1" hidden="1">{#N/A,#N/A,TRUE,"UKUPNO";#N/A,#N/A,TRUE,"PLASMAN";#N/A,#N/A,TRUE,"REKAP"}</definedName>
    <definedName name="_xlcn.WorksheetConnection_BudgetVarA2X2141" hidden="1">#REF!</definedName>
    <definedName name="_z1" hidden="1">{#N/A,#N/A,TRUE,"UKUPNO";#N/A,#N/A,TRUE,"PLASMAN";#N/A,#N/A,TRUE,"REKAP"}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{#N/A,#N/A,FALSE,"CLAIMS";#N/A,#N/A,FALSE,"EXPENSE";#N/A,#N/A,FALSE,"CAPITAL"}</definedName>
    <definedName name="AccessDatabase" hidden="1">"C:\My Documents\発注予測.mdb"</definedName>
    <definedName name="ads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{#N/A,#N/A,FALSE,"Aging Summary";#N/A,#N/A,FALSE,"Ratio Analysis";#N/A,#N/A,FALSE,"Test 120 Day Accts";#N/A,#N/A,FALSE,"Tickmarks"}</definedName>
    <definedName name="AVSEM3" hidden="1">{#N/A,#N/A,FALSE,"Sheet1"}</definedName>
    <definedName name="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2" hidden="1">#REF!</definedName>
    <definedName name="BLPH3" hidden="1">#REF!</definedName>
    <definedName name="BS" hidden="1">{#N/A,#N/A,FALSE,"CASHFLOW WS"}</definedName>
    <definedName name="BSS" hidden="1">{#N/A,#N/A,FALSE,"CASHFLOW WS"}</definedName>
    <definedName name="cafe_validation_temp" hidden="1">#REF!</definedName>
    <definedName name="CIQWBGuid" hidden="1">"b2a64c6c-42e0-40ff-84b5-17e326ba1c46"</definedName>
    <definedName name="D" hidden="1">#REF!</definedName>
    <definedName name="dyfhn" hidden="1">{#N/A,#N/A,FALSE,"Aging Summary";#N/A,#N/A,FALSE,"Ratio Analysis";#N/A,#N/A,FALSE,"Test 120 Day Accts";#N/A,#N/A,FALSE,"Tickmarks"}</definedName>
    <definedName name="EV__LASTREFTIME__" hidden="1">39729.3809143519</definedName>
    <definedName name="FA" hidden="1">{"datatable",#N/A,FALSE,"Cust.Adds_Volumes"}</definedName>
    <definedName name="ff" hidden="1">{"OM_data",#N/A,FALSE,"O&amp;M Data Table";"OM_regulatory_adjustments",#N/A,FALSE,"O&amp;M Data Table";"OM_select_data",#N/A,FALSE,"O&amp;M Data Table"}</definedName>
    <definedName name="fff" hidden="1">{"income",#N/A,FALSE,"income_statement"}</definedName>
    <definedName name="fg" hidden="1">{#N/A,#N/A,FALSE,"Aging Summary";#N/A,#N/A,FALSE,"Ratio Analysis";#N/A,#N/A,FALSE,"Test 120 Day Accts";#N/A,#N/A,FALSE,"Tickmarks"}</definedName>
    <definedName name="Fill2" hidden="1">#REF!</definedName>
    <definedName name="G" hidden="1">#REF!</definedName>
    <definedName name="GG" hidden="1">{#N/A,#N/A,FALSE,"Aging Summary";#N/A,#N/A,FALSE,"Ratio Analysis";#N/A,#N/A,FALSE,"Test 120 Day Accts";#N/A,#N/A,FALSE,"Tickmarks"}</definedName>
    <definedName name="HAR" hidden="1">{#N/A,#N/A,FALSE,"Sheet1"}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_CIQ" hidden="1">"c12026"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REV" hidden="1">"c2113"</definedName>
    <definedName name="IQ_EST_ACT_REV_CIQ" hidden="1">"c3666"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CIQ" hidden="1">"c3690"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OOTNOTE" hidden="1">"c4540"</definedName>
    <definedName name="IQ_EST_FOOTNOTE_CIQ" hidden="1">"c12022"</definedName>
    <definedName name="IQ_EST_NEXT_EARNINGS_DATE" hidden="1">"c13591"</definedName>
    <definedName name="IQ_EST_NUM_BUY" hidden="1">"c1759"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OPERATING_INC_AVG_ASSETS_FFIEC" hidden="1">"c13365"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1" hidden="1">"c190"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40042.4670833333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taly" hidden="1">#REF!</definedName>
    <definedName name="jhnhgg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astSheet" hidden="1">"Total Bill Impacts_All Customer"</definedName>
    <definedName name="Law_Account" hidden="1">#REF!</definedName>
    <definedName name="Law_Accounting_Unit" hidden="1">#REF!</definedName>
    <definedName name="Law_Company" hidden="1">#REF!</definedName>
    <definedName name="LC" hidden="1">#REF!</definedName>
    <definedName name="listlist" hidden="1">#REF!</definedName>
    <definedName name="ListOffset" hidden="1">1</definedName>
    <definedName name="Lws_FormVersion_7.0" hidden="1">#REF!</definedName>
    <definedName name="Lws_SSType_Columns" hidden="1">#REF!</definedName>
    <definedName name="m" hidden="1">{#N/A,#N/A,FALSE,"Aging Summary";#N/A,#N/A,FALSE,"Ratio Analysis";#N/A,#N/A,FALSE,"Test 120 Day Accts";#N/A,#N/A,FALSE,"Tickmarks"}</definedName>
    <definedName name="MM" hidden="1">#N/A</definedName>
    <definedName name="o" hidden="1">{#N/A,#N/A,FALSE,"New Depr Sch-150% DB";#N/A,#N/A,FALSE,"Cash Flows RLP";#N/A,#N/A,FALSE,"IRR";#N/A,#N/A,FALSE,"Proforma IS";#N/A,#N/A,FALSE,"Assumptions"}</definedName>
    <definedName name="Order" hidden="1">255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REP" hidden="1">{#N/A,#N/A,FALSE,"Sheet1"}</definedName>
    <definedName name="rr" hidden="1">{#N/A,#N/A,FALSE,"Aging Summary";#N/A,#N/A,FALSE,"Ratio Analysis";#N/A,#N/A,FALSE,"Test 120 Day Accts";#N/A,#N/A,FALSE,"Tickmarks"}</definedName>
    <definedName name="SAPBEXrevision" hidden="1">9</definedName>
    <definedName name="SAPBEXsysID" hidden="1">"BWP"</definedName>
    <definedName name="SAPBEXwbID" hidden="1">"451N6G6HNH5M7RVWKXOTIVLAA"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cured" hidden="1">#REF!</definedName>
    <definedName name="srdfg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TextRefCopyRangeCount" hidden="1">22</definedName>
    <definedName name="u" hidden="1">{#N/A,#N/A,FALSE,"Aging Summary";#N/A,#N/A,FALSE,"Ratio Analysis";#N/A,#N/A,FALSE,"Test 120 Day Accts";#N/A,#N/A,FALSE,"Tickmarks"}</definedName>
    <definedName name="VTM_154" hidden="1">#REF!</definedName>
    <definedName name="VV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1996._.PROPERTY._.AND._.BUSINESS._.INTERRUPTION._.VALUES." hidden="1">{#N/A,#N/A,TRUE,"96PROP"}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ssumptions." hidden="1">{"assumptions1",#N/A,FALSE,"Valuation Analysis";"assumptions2",#N/A,FALSE,"Valuation Analysis"}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BOTTOM." hidden="1">{#N/A,#N/A,FALSE,"CASHFLOW WS"}</definedName>
    <definedName name="WRN.BOTTOM2." hidden="1">{#N/A,#N/A,FALSE,"CASHFLOW WS"}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ocumentation." hidden="1">{"documentation1",#N/A,FALSE,"Documentation";"documentation2",#N/A,FALSE,"Documentation"}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OOTNOTES." hidden="1">{"Footnotespg1",#N/A,FALSE,"Footnotes";"Footnotespg2",#N/A,FALSE,"Footnotes"}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historical._.performance." hidden="1">{"historical acquirer",#N/A,FALSE,"Historical Performance";"historical target",#N/A,FALSE,"Historical Performance"}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OP." hidden="1">{#N/A,#N/A,FALSE,"CASHFLOW WS"}</definedName>
    <definedName name="WRN.TOP2." hidden="1">{#N/A,#N/A,FALSE,"CASHFLOW WS"}</definedName>
    <definedName name="wrn.trademark._.and._.trade._.name." hidden="1">{"trademark1",#N/A,FALSE,"Trademark(s) and Trade Name(s)"}</definedName>
    <definedName name="wrn.TYUT." hidden="1">{#N/A,#N/A,FALSE,"Sheet1"}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土地." hidden="1">{"土地",#N/A,FALSE,"土地建物"}</definedName>
    <definedName name="wrn.建物." hidden="1">{"建物",#N/A,FALSE,"土地建物"}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4Row" hidden="1">#REF!</definedName>
    <definedName name="XRefPaste15Row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5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3</definedName>
    <definedName name="xx" hidden="1">{#N/A,#N/A,FALSE,"Sheet1"}</definedName>
    <definedName name="xxxxx" hidden="1">{#N/A,#N/A,FALSE,"Sheet1"}</definedName>
    <definedName name="yrh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" l="1"/>
  <c r="E67" i="2"/>
  <c r="H76" i="2"/>
  <c r="E72" i="2"/>
  <c r="E71" i="2"/>
  <c r="E55" i="2"/>
  <c r="E73" i="2" s="1"/>
  <c r="E50" i="2"/>
  <c r="E70" i="2" s="1"/>
  <c r="G70" i="2" s="1"/>
  <c r="I53" i="2" l="1"/>
  <c r="I54" i="2"/>
  <c r="I55" i="2"/>
  <c r="I56" i="2"/>
  <c r="I57" i="2"/>
  <c r="I58" i="2"/>
  <c r="I61" i="2"/>
  <c r="I64" i="2"/>
  <c r="I65" i="2"/>
  <c r="I66" i="2"/>
  <c r="I67" i="2"/>
  <c r="I68" i="2"/>
  <c r="I69" i="2"/>
  <c r="I70" i="2"/>
  <c r="I71" i="2"/>
  <c r="I72" i="2"/>
  <c r="I73" i="2"/>
  <c r="E44" i="2"/>
  <c r="D44" i="2"/>
  <c r="I46" i="2" l="1"/>
  <c r="I45" i="2"/>
  <c r="G24" i="2"/>
  <c r="G76" i="2" s="1"/>
  <c r="D31" i="2"/>
  <c r="D30" i="2"/>
  <c r="D29" i="2"/>
  <c r="D28" i="2"/>
  <c r="D27" i="2"/>
  <c r="D26" i="2"/>
  <c r="D25" i="2"/>
  <c r="D17" i="2"/>
  <c r="I17" i="2" s="1"/>
  <c r="D16" i="2"/>
  <c r="I16" i="2" s="1"/>
  <c r="D15" i="2"/>
  <c r="I15" i="2" s="1"/>
  <c r="D14" i="2"/>
  <c r="I14" i="2" s="1"/>
  <c r="D13" i="2"/>
  <c r="I13" i="2" s="1"/>
  <c r="D12" i="2"/>
  <c r="I12" i="2" s="1"/>
  <c r="D11" i="2"/>
  <c r="I11" i="2" s="1"/>
  <c r="D10" i="2"/>
  <c r="D9" i="2"/>
  <c r="I9" i="2" s="1"/>
  <c r="E63" i="2"/>
  <c r="I63" i="2" s="1"/>
  <c r="E22" i="2"/>
  <c r="E62" i="2" s="1"/>
  <c r="I62" i="2" s="1"/>
  <c r="E60" i="2"/>
  <c r="I60" i="2" s="1"/>
  <c r="E59" i="2"/>
  <c r="I59" i="2" s="1"/>
  <c r="I18" i="2"/>
  <c r="I44" i="2"/>
  <c r="D32" i="2" l="1"/>
  <c r="I32" i="2" s="1"/>
  <c r="E76" i="2"/>
  <c r="D8" i="2"/>
  <c r="I8" i="2" l="1"/>
  <c r="D76" i="2"/>
  <c r="I7" i="2" l="1"/>
  <c r="C76" i="2" l="1"/>
  <c r="C78" i="2" s="1"/>
  <c r="I10" i="2" l="1"/>
  <c r="I19" i="2"/>
  <c r="I20" i="2"/>
  <c r="I21" i="2"/>
  <c r="I42" i="2"/>
  <c r="I39" i="2"/>
  <c r="I29" i="2"/>
  <c r="I50" i="2"/>
  <c r="I51" i="2"/>
  <c r="I34" i="2"/>
  <c r="I36" i="2"/>
  <c r="I31" i="2"/>
  <c r="I33" i="2"/>
  <c r="I49" i="2"/>
  <c r="I37" i="2"/>
  <c r="I22" i="2"/>
  <c r="I28" i="2"/>
  <c r="I30" i="2"/>
  <c r="I47" i="2"/>
  <c r="I43" i="2"/>
  <c r="I25" i="2"/>
  <c r="I52" i="2"/>
  <c r="I40" i="2"/>
  <c r="I38" i="2"/>
  <c r="I27" i="2"/>
  <c r="I26" i="2"/>
  <c r="I48" i="2"/>
  <c r="I24" i="2"/>
  <c r="I23" i="2"/>
  <c r="I35" i="2"/>
  <c r="I41" i="2"/>
  <c r="I75" i="2"/>
  <c r="I74" i="2"/>
  <c r="I80" i="2" s="1"/>
  <c r="I79" i="2" l="1"/>
  <c r="I81" i="2" s="1"/>
  <c r="I76" i="2"/>
</calcChain>
</file>

<file path=xl/sharedStrings.xml><?xml version="1.0" encoding="utf-8"?>
<sst xmlns="http://schemas.openxmlformats.org/spreadsheetml/2006/main" count="95" uniqueCount="75">
  <si>
    <t>Class</t>
  </si>
  <si>
    <t>Description</t>
  </si>
  <si>
    <t>1b</t>
  </si>
  <si>
    <t>HUC</t>
  </si>
  <si>
    <t>2185 Derry Rd</t>
  </si>
  <si>
    <t>Aquintaine Substation</t>
  </si>
  <si>
    <t>BCM Building</t>
  </si>
  <si>
    <t>Erin Mills Substation</t>
  </si>
  <si>
    <t>Rubin MS</t>
  </si>
  <si>
    <t>Winston Churchill Substation</t>
  </si>
  <si>
    <t>2185 Derry Rd 2018</t>
  </si>
  <si>
    <t>55 John St 2018</t>
  </si>
  <si>
    <t>Solar Business - Office Equip</t>
  </si>
  <si>
    <t>Addiscott Ops Centre</t>
  </si>
  <si>
    <t>Barrie Hydro - right to use</t>
  </si>
  <si>
    <t>PS Inc - 2005 Additions</t>
  </si>
  <si>
    <t>14</t>
  </si>
  <si>
    <t>Churchill Meadows CCRA</t>
  </si>
  <si>
    <t>Dundas</t>
  </si>
  <si>
    <t>H1 Midhurst CC</t>
  </si>
  <si>
    <t>Nebo Road</t>
  </si>
  <si>
    <t>Vansickle</t>
  </si>
  <si>
    <t>Winona</t>
  </si>
  <si>
    <t>Pleasant CCRA (Brampton)</t>
  </si>
  <si>
    <t>14.1</t>
  </si>
  <si>
    <t>Solar Business - Solar Panels</t>
  </si>
  <si>
    <t>CORE WIP</t>
  </si>
  <si>
    <t>Solar Business - WIP</t>
  </si>
  <si>
    <t>Per Return</t>
  </si>
  <si>
    <t>Difference</t>
  </si>
  <si>
    <t>Alectra Utilities Corporation</t>
  </si>
  <si>
    <t>Rounding</t>
  </si>
  <si>
    <t>Presentation Reclass</t>
  </si>
  <si>
    <t>Opening UCC (post PILs Audit)</t>
  </si>
  <si>
    <t>Buildings, Distribution System (acq'd post 1987)</t>
  </si>
  <si>
    <t>Buildings, Distribution System (acq'd post 1987) - GHESI - Envida</t>
  </si>
  <si>
    <t>Non-Residential Buildings [Reg. 1100(1)(a.1) election] - GHESI - Envida</t>
  </si>
  <si>
    <t>Buildings (acq'd pre 1988) - Brampton FMV Bump</t>
  </si>
  <si>
    <t>General Office Equipment, Furniture, Fixtures - Brampton FMV Bump</t>
  </si>
  <si>
    <t>General Office Equipment, Furniture, Fixtures - GHESI - Envida</t>
  </si>
  <si>
    <t>General Office Equipment, Furniture, Fixtures - Solar Business</t>
  </si>
  <si>
    <t>Motor Vehicles, Fleet - Brampton FMV Bump</t>
  </si>
  <si>
    <t>Motor Vehicles, Fleet - GHESI - Envida</t>
  </si>
  <si>
    <t>Eligible Capital Property (acq'd pre Jan 1, 2017)</t>
  </si>
  <si>
    <t>Eligible Capital Property (acq'd pre Jan 1, 2017) - Brampton FMV Bump</t>
  </si>
  <si>
    <t>Eligible Capital Property (acq'd pre Jan 1, 2017) - Brampton Goodwill</t>
  </si>
  <si>
    <t>Eligible Capital Property (acq'd post Jan 1, 2017) - GHESI - Envida</t>
  </si>
  <si>
    <t>Certain Clean Energy/Energy-Efficient Generation Equipment - Solar Business</t>
  </si>
  <si>
    <t>Distribution System (acq'd post Feb 22/05) - Brampton FMV Bump</t>
  </si>
  <si>
    <t>General Purpose Computer Hardware &amp; Software (acq'd post Mar 18/07) - Brampton FMV Bump</t>
  </si>
  <si>
    <t>CWIP - Solar Business</t>
  </si>
  <si>
    <t>Opening UCC Per Tax Return</t>
  </si>
  <si>
    <t>Non-Residential Buildings [Reg. 1100(1)(a.1) election]</t>
  </si>
  <si>
    <t>Distribution System (acq'd pre 1988)</t>
  </si>
  <si>
    <t>Buildings (acq'd pre 1988)</t>
  </si>
  <si>
    <t>Certain Buildings; Fences</t>
  </si>
  <si>
    <t>Motor Vehicles, Fleet</t>
  </si>
  <si>
    <t>Certain Automobiles</t>
  </si>
  <si>
    <t>Eligible Capital Property (acq'd post Jan 1, 2017)</t>
  </si>
  <si>
    <t>Elec. Generation Equip. (Non-Bldng, acq'd post Feb 27/00); Roads, Lots, Storage</t>
  </si>
  <si>
    <t>Certain Clean Energy/Energy-Efficient Generation Equipment</t>
  </si>
  <si>
    <t>Non-Distribution Portion</t>
  </si>
  <si>
    <t>Cumulative PILs Audit Adjustments</t>
  </si>
  <si>
    <t>Regulated</t>
  </si>
  <si>
    <t>Non-distribution</t>
  </si>
  <si>
    <t>Total</t>
  </si>
  <si>
    <t>Agrees to 6-Staff-209_Attach 3_Actual Additions</t>
  </si>
  <si>
    <t>Eligible Capital Property (acq'd psot Jan 1, 2017)</t>
  </si>
  <si>
    <t>General Office Equipment, Furniture, Fixtures</t>
  </si>
  <si>
    <t>Computers &amp; System Software (acq'd post Mar 22/04 and pre Mar 19/07)</t>
  </si>
  <si>
    <t>Distribution System (acq'd post Feb 22/05)</t>
  </si>
  <si>
    <t>General Purpose Computer Hardware &amp; Software (acq'd post Mar 18/07)</t>
  </si>
  <si>
    <t>2019 Opening UCC Reconciliation</t>
  </si>
  <si>
    <t>[A]</t>
  </si>
  <si>
    <t>CIP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</si>
</sst>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0" fillId="0" borderId="0" xfId="1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0" fillId="0" borderId="0" xfId="1" applyNumberFormat="1" applyFont="1"/>
    <xf numFmtId="164" fontId="0" fillId="0" borderId="2" xfId="1" applyNumberFormat="1" applyFont="1" applyBorder="1"/>
    <xf numFmtId="49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0" fillId="0" borderId="0" xfId="0" applyAlignment="1">
      <alignment horizontal="right"/>
    </xf>
    <xf numFmtId="164" fontId="0" fillId="0" borderId="2" xfId="0" applyNumberFormat="1" applyBorder="1"/>
    <xf numFmtId="0" fontId="0" fillId="0" borderId="0" xfId="0" applyAlignment="1">
      <alignment horizontal="left"/>
    </xf>
    <xf numFmtId="164" fontId="0" fillId="0" borderId="2" xfId="1" applyNumberFormat="1" applyFont="1" applyFill="1" applyBorder="1"/>
    <xf numFmtId="0" fontId="0" fillId="2" borderId="0" xfId="0" applyFill="1" applyAlignment="1">
      <alignment horizontal="right"/>
    </xf>
    <xf numFmtId="164" fontId="0" fillId="2" borderId="0" xfId="0" applyNumberFormat="1" applyFill="1"/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DAC9-ABCC-4B22-97A8-9E4C3CF1B97D}">
  <sheetPr>
    <pageSetUpPr fitToPage="1"/>
  </sheetPr>
  <dimension ref="A1:K83"/>
  <sheetViews>
    <sheetView tabSelected="1" zoomScale="85" zoomScaleNormal="85" workbookViewId="0">
      <pane xSplit="2" ySplit="6" topLeftCell="C55" activePane="bottomRight" state="frozenSplit"/>
      <selection pane="topRight" activeCell="D1" sqref="D1"/>
      <selection pane="bottomLeft" activeCell="A16" sqref="A16"/>
      <selection pane="bottomRight" activeCell="B71" sqref="B71"/>
    </sheetView>
  </sheetViews>
  <sheetFormatPr defaultRowHeight="15" x14ac:dyDescent="0.25"/>
  <cols>
    <col min="1" max="1" width="9.42578125" customWidth="1"/>
    <col min="2" max="2" width="87" bestFit="1" customWidth="1"/>
    <col min="3" max="4" width="14.5703125" customWidth="1"/>
    <col min="5" max="5" width="13.42578125" bestFit="1" customWidth="1"/>
    <col min="6" max="6" width="11.85546875" customWidth="1"/>
    <col min="7" max="7" width="14.5703125" customWidth="1"/>
    <col min="8" max="8" width="9.42578125" bestFit="1" customWidth="1"/>
    <col min="9" max="10" width="16.140625" customWidth="1"/>
    <col min="11" max="13" width="13.42578125" bestFit="1" customWidth="1"/>
    <col min="15" max="15" width="11.5703125" bestFit="1" customWidth="1"/>
    <col min="16" max="16" width="13.42578125" bestFit="1" customWidth="1"/>
    <col min="19" max="19" width="13.28515625" bestFit="1" customWidth="1"/>
    <col min="20" max="20" width="14.28515625" bestFit="1" customWidth="1"/>
  </cols>
  <sheetData>
    <row r="1" spans="1:9" ht="23.25" x14ac:dyDescent="0.35">
      <c r="A1" s="1" t="s">
        <v>30</v>
      </c>
    </row>
    <row r="2" spans="1:9" ht="18.75" x14ac:dyDescent="0.3">
      <c r="A2" s="2" t="s">
        <v>72</v>
      </c>
    </row>
    <row r="3" spans="1:9" x14ac:dyDescent="0.25">
      <c r="A3" s="3"/>
    </row>
    <row r="4" spans="1:9" x14ac:dyDescent="0.25">
      <c r="A4" s="3"/>
    </row>
    <row r="5" spans="1:9" ht="45" x14ac:dyDescent="0.25">
      <c r="A5" s="5" t="s">
        <v>0</v>
      </c>
      <c r="B5" s="5" t="s">
        <v>1</v>
      </c>
      <c r="C5" s="5" t="s">
        <v>51</v>
      </c>
      <c r="D5" s="5" t="s">
        <v>32</v>
      </c>
      <c r="E5" s="5" t="s">
        <v>61</v>
      </c>
      <c r="F5" s="5" t="s">
        <v>74</v>
      </c>
      <c r="G5" s="5" t="s">
        <v>62</v>
      </c>
      <c r="H5" s="5" t="s">
        <v>31</v>
      </c>
      <c r="I5" s="5" t="s">
        <v>33</v>
      </c>
    </row>
    <row r="6" spans="1:9" ht="15.75" thickBot="1" x14ac:dyDescent="0.3">
      <c r="A6" s="6"/>
      <c r="B6" s="6"/>
      <c r="C6" s="6"/>
      <c r="D6" s="6"/>
      <c r="E6" s="6"/>
      <c r="F6" s="6"/>
      <c r="G6" s="6"/>
      <c r="H6" s="6"/>
      <c r="I6" s="6"/>
    </row>
    <row r="7" spans="1:9" x14ac:dyDescent="0.25">
      <c r="A7" s="7">
        <v>1</v>
      </c>
      <c r="B7" t="s">
        <v>34</v>
      </c>
      <c r="C7" s="9">
        <v>813457114</v>
      </c>
      <c r="D7" s="9"/>
      <c r="E7" s="9"/>
      <c r="F7" s="9"/>
      <c r="G7" s="9">
        <v>-66047.346982598305</v>
      </c>
      <c r="H7" s="9"/>
      <c r="I7" s="9">
        <f t="shared" ref="I7:I52" si="0">SUM(C7:H7)</f>
        <v>813391066.6530174</v>
      </c>
    </row>
    <row r="8" spans="1:9" x14ac:dyDescent="0.25">
      <c r="A8" s="10" t="s">
        <v>2</v>
      </c>
      <c r="B8" t="s">
        <v>52</v>
      </c>
      <c r="C8" s="9"/>
      <c r="D8" s="9">
        <f>-SUM(D9:D17)</f>
        <v>24399776</v>
      </c>
      <c r="E8" s="9"/>
      <c r="F8" s="9"/>
      <c r="G8" s="9"/>
      <c r="H8" s="9">
        <v>-3</v>
      </c>
      <c r="I8" s="9">
        <f t="shared" si="0"/>
        <v>24399773</v>
      </c>
    </row>
    <row r="9" spans="1:9" x14ac:dyDescent="0.25">
      <c r="A9" s="10" t="s">
        <v>2</v>
      </c>
      <c r="B9" t="s">
        <v>3</v>
      </c>
      <c r="C9" s="9">
        <v>9935122</v>
      </c>
      <c r="D9" s="9">
        <f t="shared" ref="D9:D17" si="1">-C9</f>
        <v>-9935122</v>
      </c>
      <c r="E9" s="9"/>
      <c r="F9" s="9"/>
      <c r="G9" s="9"/>
      <c r="H9" s="9"/>
      <c r="I9" s="9">
        <f t="shared" si="0"/>
        <v>0</v>
      </c>
    </row>
    <row r="10" spans="1:9" x14ac:dyDescent="0.25">
      <c r="A10" s="10" t="s">
        <v>2</v>
      </c>
      <c r="B10" t="s">
        <v>4</v>
      </c>
      <c r="C10" s="9">
        <v>3303129</v>
      </c>
      <c r="D10" s="9">
        <f t="shared" si="1"/>
        <v>-3303129</v>
      </c>
      <c r="E10" s="9"/>
      <c r="F10" s="9"/>
      <c r="G10" s="9"/>
      <c r="H10" s="9"/>
      <c r="I10" s="9">
        <f t="shared" si="0"/>
        <v>0</v>
      </c>
    </row>
    <row r="11" spans="1:9" x14ac:dyDescent="0.25">
      <c r="A11" s="10" t="s">
        <v>2</v>
      </c>
      <c r="B11" t="s">
        <v>5</v>
      </c>
      <c r="C11" s="9">
        <v>386508</v>
      </c>
      <c r="D11" s="9">
        <f t="shared" si="1"/>
        <v>-386508</v>
      </c>
      <c r="E11" s="9"/>
      <c r="F11" s="9"/>
      <c r="G11" s="9"/>
      <c r="H11" s="9"/>
      <c r="I11" s="9">
        <f t="shared" si="0"/>
        <v>0</v>
      </c>
    </row>
    <row r="12" spans="1:9" x14ac:dyDescent="0.25">
      <c r="A12" s="10" t="s">
        <v>2</v>
      </c>
      <c r="B12" t="s">
        <v>6</v>
      </c>
      <c r="C12" s="9">
        <v>654834</v>
      </c>
      <c r="D12" s="9">
        <f t="shared" si="1"/>
        <v>-654834</v>
      </c>
      <c r="E12" s="9"/>
      <c r="F12" s="9"/>
      <c r="G12" s="9"/>
      <c r="H12" s="9"/>
      <c r="I12" s="9">
        <f t="shared" si="0"/>
        <v>0</v>
      </c>
    </row>
    <row r="13" spans="1:9" x14ac:dyDescent="0.25">
      <c r="A13" s="10" t="s">
        <v>2</v>
      </c>
      <c r="B13" t="s">
        <v>7</v>
      </c>
      <c r="C13" s="9">
        <v>1490428</v>
      </c>
      <c r="D13" s="9">
        <f t="shared" si="1"/>
        <v>-1490428</v>
      </c>
      <c r="E13" s="9"/>
      <c r="F13" s="9"/>
      <c r="G13" s="9"/>
      <c r="H13" s="9"/>
      <c r="I13" s="9">
        <f t="shared" si="0"/>
        <v>0</v>
      </c>
    </row>
    <row r="14" spans="1:9" x14ac:dyDescent="0.25">
      <c r="A14" s="10" t="s">
        <v>2</v>
      </c>
      <c r="B14" t="s">
        <v>8</v>
      </c>
      <c r="C14" s="9">
        <v>580700</v>
      </c>
      <c r="D14" s="9">
        <f t="shared" si="1"/>
        <v>-580700</v>
      </c>
      <c r="E14" s="9"/>
      <c r="F14" s="9"/>
      <c r="G14" s="9"/>
      <c r="H14" s="9"/>
      <c r="I14" s="9">
        <f t="shared" si="0"/>
        <v>0</v>
      </c>
    </row>
    <row r="15" spans="1:9" x14ac:dyDescent="0.25">
      <c r="A15" s="10" t="s">
        <v>2</v>
      </c>
      <c r="B15" t="s">
        <v>9</v>
      </c>
      <c r="C15" s="9">
        <v>109358</v>
      </c>
      <c r="D15" s="9">
        <f t="shared" si="1"/>
        <v>-109358</v>
      </c>
      <c r="E15" s="9"/>
      <c r="F15" s="9"/>
      <c r="G15" s="9"/>
      <c r="H15" s="9"/>
      <c r="I15" s="9">
        <f t="shared" si="0"/>
        <v>0</v>
      </c>
    </row>
    <row r="16" spans="1:9" x14ac:dyDescent="0.25">
      <c r="A16" s="10" t="s">
        <v>2</v>
      </c>
      <c r="B16" t="s">
        <v>10</v>
      </c>
      <c r="C16" s="9">
        <v>3534308</v>
      </c>
      <c r="D16" s="9">
        <f t="shared" si="1"/>
        <v>-3534308</v>
      </c>
      <c r="E16" s="9"/>
      <c r="F16" s="9"/>
      <c r="G16" s="9"/>
      <c r="H16" s="9"/>
      <c r="I16" s="9">
        <f t="shared" si="0"/>
        <v>0</v>
      </c>
    </row>
    <row r="17" spans="1:9" x14ac:dyDescent="0.25">
      <c r="A17" s="10" t="s">
        <v>2</v>
      </c>
      <c r="B17" t="s">
        <v>11</v>
      </c>
      <c r="C17" s="9">
        <v>4405389</v>
      </c>
      <c r="D17" s="9">
        <f t="shared" si="1"/>
        <v>-4405389</v>
      </c>
      <c r="E17" s="9"/>
      <c r="F17" s="9"/>
      <c r="G17" s="9"/>
      <c r="H17" s="9"/>
      <c r="I17" s="9">
        <f t="shared" si="0"/>
        <v>0</v>
      </c>
    </row>
    <row r="18" spans="1:9" x14ac:dyDescent="0.25">
      <c r="A18" s="10">
        <v>2</v>
      </c>
      <c r="B18" t="s">
        <v>53</v>
      </c>
      <c r="C18" s="9">
        <v>86196075</v>
      </c>
      <c r="D18" s="9"/>
      <c r="E18" s="9"/>
      <c r="F18" s="9"/>
      <c r="G18" s="9">
        <v>-10.9566676914692</v>
      </c>
      <c r="H18" s="9"/>
      <c r="I18" s="9">
        <f t="shared" si="0"/>
        <v>86196064.043332309</v>
      </c>
    </row>
    <row r="19" spans="1:9" x14ac:dyDescent="0.25">
      <c r="A19" s="10">
        <v>3</v>
      </c>
      <c r="B19" t="s">
        <v>54</v>
      </c>
      <c r="C19" s="9">
        <v>2975860</v>
      </c>
      <c r="D19" s="9"/>
      <c r="E19" s="9">
        <v>-241096.48419999983</v>
      </c>
      <c r="F19" s="9"/>
      <c r="G19" s="9"/>
      <c r="H19" s="9"/>
      <c r="I19" s="9">
        <f t="shared" si="0"/>
        <v>2734763.5158000002</v>
      </c>
    </row>
    <row r="20" spans="1:9" x14ac:dyDescent="0.25">
      <c r="A20" s="10">
        <v>6</v>
      </c>
      <c r="B20" t="s">
        <v>55</v>
      </c>
      <c r="C20" s="9">
        <v>7694</v>
      </c>
      <c r="D20" s="9"/>
      <c r="E20" s="9"/>
      <c r="F20" s="9"/>
      <c r="G20" s="9"/>
      <c r="H20" s="9"/>
      <c r="I20" s="9">
        <f t="shared" si="0"/>
        <v>7694</v>
      </c>
    </row>
    <row r="21" spans="1:9" x14ac:dyDescent="0.25">
      <c r="A21" s="10">
        <v>8</v>
      </c>
      <c r="B21" t="s">
        <v>68</v>
      </c>
      <c r="C21" s="9">
        <v>24788694</v>
      </c>
      <c r="D21" s="9"/>
      <c r="E21" s="9">
        <v>-21109</v>
      </c>
      <c r="F21" s="9"/>
      <c r="G21" s="9">
        <v>-377370.65440000198</v>
      </c>
      <c r="H21" s="9"/>
      <c r="I21" s="9">
        <f t="shared" si="0"/>
        <v>24390214.345599998</v>
      </c>
    </row>
    <row r="22" spans="1:9" x14ac:dyDescent="0.25">
      <c r="A22" s="10">
        <v>8</v>
      </c>
      <c r="B22" t="s">
        <v>12</v>
      </c>
      <c r="C22" s="9">
        <v>638</v>
      </c>
      <c r="D22" s="9"/>
      <c r="E22" s="9">
        <f>-C22</f>
        <v>-638</v>
      </c>
      <c r="F22" s="9"/>
      <c r="G22" s="9"/>
      <c r="H22" s="9"/>
      <c r="I22" s="9">
        <f t="shared" si="0"/>
        <v>0</v>
      </c>
    </row>
    <row r="23" spans="1:9" x14ac:dyDescent="0.25">
      <c r="A23" s="10">
        <v>10</v>
      </c>
      <c r="B23" t="s">
        <v>56</v>
      </c>
      <c r="C23" s="9">
        <v>17208185</v>
      </c>
      <c r="D23" s="9"/>
      <c r="E23" s="9">
        <v>-2619687</v>
      </c>
      <c r="F23" s="9"/>
      <c r="G23" s="9">
        <v>-34556.529399998501</v>
      </c>
      <c r="H23" s="9"/>
      <c r="I23" s="9">
        <f t="shared" si="0"/>
        <v>14553941.470600002</v>
      </c>
    </row>
    <row r="24" spans="1:9" x14ac:dyDescent="0.25">
      <c r="A24" s="10">
        <v>10.1</v>
      </c>
      <c r="C24" s="9">
        <v>2396</v>
      </c>
      <c r="D24" s="9"/>
      <c r="E24" s="9"/>
      <c r="F24" s="9"/>
      <c r="G24" s="9">
        <f>-C24</f>
        <v>-2396</v>
      </c>
      <c r="H24" s="9"/>
      <c r="I24" s="9">
        <f t="shared" si="0"/>
        <v>0</v>
      </c>
    </row>
    <row r="25" spans="1:9" x14ac:dyDescent="0.25">
      <c r="A25" s="10">
        <v>10.1</v>
      </c>
      <c r="B25" s="11"/>
      <c r="C25" s="9">
        <v>580</v>
      </c>
      <c r="D25" s="9">
        <f t="shared" ref="D25:D31" si="2">-C25</f>
        <v>-580</v>
      </c>
      <c r="E25" s="9"/>
      <c r="F25" s="9"/>
      <c r="G25" s="9"/>
      <c r="H25" s="9"/>
      <c r="I25" s="9">
        <f t="shared" si="0"/>
        <v>0</v>
      </c>
    </row>
    <row r="26" spans="1:9" x14ac:dyDescent="0.25">
      <c r="A26" s="10">
        <v>10.1</v>
      </c>
      <c r="B26" s="11"/>
      <c r="C26" s="9">
        <v>406</v>
      </c>
      <c r="D26" s="9">
        <f t="shared" si="2"/>
        <v>-406</v>
      </c>
      <c r="E26" s="9"/>
      <c r="F26" s="9"/>
      <c r="G26" s="9"/>
      <c r="H26" s="9"/>
      <c r="I26" s="9">
        <f t="shared" si="0"/>
        <v>0</v>
      </c>
    </row>
    <row r="27" spans="1:9" x14ac:dyDescent="0.25">
      <c r="A27" s="10">
        <v>10.1</v>
      </c>
      <c r="B27" s="11"/>
      <c r="C27" s="9">
        <v>287</v>
      </c>
      <c r="D27" s="9">
        <f t="shared" si="2"/>
        <v>-287</v>
      </c>
      <c r="E27" s="9"/>
      <c r="F27" s="9"/>
      <c r="G27" s="9"/>
      <c r="H27" s="9"/>
      <c r="I27" s="9">
        <f t="shared" si="0"/>
        <v>0</v>
      </c>
    </row>
    <row r="28" spans="1:9" x14ac:dyDescent="0.25">
      <c r="A28" s="10">
        <v>10.1</v>
      </c>
      <c r="B28" s="11"/>
      <c r="C28" s="9">
        <v>287</v>
      </c>
      <c r="D28" s="9">
        <f t="shared" si="2"/>
        <v>-287</v>
      </c>
      <c r="E28" s="9"/>
      <c r="F28" s="9"/>
      <c r="G28" s="9"/>
      <c r="H28" s="9"/>
      <c r="I28" s="9">
        <f t="shared" si="0"/>
        <v>0</v>
      </c>
    </row>
    <row r="29" spans="1:9" x14ac:dyDescent="0.25">
      <c r="A29" s="10">
        <v>10.1</v>
      </c>
      <c r="B29" s="11"/>
      <c r="C29" s="9">
        <v>287</v>
      </c>
      <c r="D29" s="9">
        <f t="shared" si="2"/>
        <v>-287</v>
      </c>
      <c r="E29" s="9"/>
      <c r="F29" s="9"/>
      <c r="G29" s="9"/>
      <c r="H29" s="9"/>
      <c r="I29" s="9">
        <f t="shared" si="0"/>
        <v>0</v>
      </c>
    </row>
    <row r="30" spans="1:9" x14ac:dyDescent="0.25">
      <c r="A30" s="10">
        <v>10.1</v>
      </c>
      <c r="B30" s="11"/>
      <c r="C30" s="9">
        <v>822</v>
      </c>
      <c r="D30" s="9">
        <f t="shared" si="2"/>
        <v>-822</v>
      </c>
      <c r="E30" s="9"/>
      <c r="F30" s="9"/>
      <c r="G30" s="9"/>
      <c r="H30" s="9"/>
      <c r="I30" s="9">
        <f t="shared" si="0"/>
        <v>0</v>
      </c>
    </row>
    <row r="31" spans="1:9" x14ac:dyDescent="0.25">
      <c r="A31" s="10">
        <v>10.1</v>
      </c>
      <c r="B31" s="11"/>
      <c r="C31" s="9">
        <v>822</v>
      </c>
      <c r="D31" s="9">
        <f t="shared" si="2"/>
        <v>-822</v>
      </c>
      <c r="E31" s="9"/>
      <c r="F31" s="9"/>
      <c r="G31" s="9"/>
      <c r="H31" s="9"/>
      <c r="I31" s="9">
        <f t="shared" si="0"/>
        <v>0</v>
      </c>
    </row>
    <row r="32" spans="1:9" x14ac:dyDescent="0.25">
      <c r="A32" s="10">
        <v>10.1</v>
      </c>
      <c r="B32" s="12" t="s">
        <v>57</v>
      </c>
      <c r="C32" s="9"/>
      <c r="D32" s="9">
        <f>-SUM(D24:D31)</f>
        <v>3491</v>
      </c>
      <c r="E32" s="9"/>
      <c r="F32" s="9"/>
      <c r="G32" s="9"/>
      <c r="H32" s="9"/>
      <c r="I32" s="9">
        <f t="shared" si="0"/>
        <v>3491</v>
      </c>
    </row>
    <row r="33" spans="1:11" x14ac:dyDescent="0.25">
      <c r="A33" s="10">
        <v>12</v>
      </c>
      <c r="C33" s="9">
        <v>16217678</v>
      </c>
      <c r="D33" s="9"/>
      <c r="E33" s="9"/>
      <c r="F33" s="9"/>
      <c r="G33" s="9"/>
      <c r="H33" s="9"/>
      <c r="I33" s="9">
        <f t="shared" si="0"/>
        <v>16217678</v>
      </c>
    </row>
    <row r="34" spans="1:11" x14ac:dyDescent="0.25">
      <c r="A34" s="10">
        <v>13</v>
      </c>
      <c r="B34" t="s">
        <v>13</v>
      </c>
      <c r="C34" s="9">
        <v>768225</v>
      </c>
      <c r="D34" s="9"/>
      <c r="E34" s="9"/>
      <c r="F34" s="9"/>
      <c r="G34" s="9"/>
      <c r="H34" s="9"/>
      <c r="I34" s="9">
        <f t="shared" si="0"/>
        <v>768225</v>
      </c>
    </row>
    <row r="35" spans="1:11" x14ac:dyDescent="0.25">
      <c r="A35" s="10">
        <v>13</v>
      </c>
      <c r="B35" t="s">
        <v>14</v>
      </c>
      <c r="C35" s="9">
        <v>360309</v>
      </c>
      <c r="D35" s="9"/>
      <c r="E35" s="9"/>
      <c r="F35" s="9"/>
      <c r="G35" s="9">
        <v>748</v>
      </c>
      <c r="H35" s="9"/>
      <c r="I35" s="9">
        <f t="shared" si="0"/>
        <v>361057</v>
      </c>
    </row>
    <row r="36" spans="1:11" x14ac:dyDescent="0.25">
      <c r="A36" s="10">
        <v>13</v>
      </c>
      <c r="B36" t="s">
        <v>15</v>
      </c>
      <c r="C36" s="9">
        <v>128431</v>
      </c>
      <c r="D36" s="9"/>
      <c r="E36" s="9"/>
      <c r="F36" s="9"/>
      <c r="G36" s="9"/>
      <c r="H36" s="9"/>
      <c r="I36" s="9">
        <f t="shared" si="0"/>
        <v>128431</v>
      </c>
    </row>
    <row r="37" spans="1:11" x14ac:dyDescent="0.25">
      <c r="A37" s="7" t="s">
        <v>16</v>
      </c>
      <c r="B37" s="8" t="s">
        <v>17</v>
      </c>
      <c r="C37" s="9">
        <v>33531826</v>
      </c>
      <c r="D37" s="9"/>
      <c r="E37" s="9"/>
      <c r="F37" s="9"/>
      <c r="G37" s="9"/>
      <c r="H37" s="9">
        <v>-4</v>
      </c>
      <c r="I37" s="9">
        <f t="shared" si="0"/>
        <v>33531822</v>
      </c>
    </row>
    <row r="38" spans="1:11" x14ac:dyDescent="0.25">
      <c r="A38" s="10">
        <v>14</v>
      </c>
      <c r="B38" t="s">
        <v>18</v>
      </c>
      <c r="C38" s="9">
        <v>44338</v>
      </c>
      <c r="D38" s="9"/>
      <c r="E38" s="9"/>
      <c r="F38" s="9"/>
      <c r="G38" s="9"/>
      <c r="H38" s="9">
        <v>1</v>
      </c>
      <c r="I38" s="9">
        <f t="shared" si="0"/>
        <v>44339</v>
      </c>
    </row>
    <row r="39" spans="1:11" x14ac:dyDescent="0.25">
      <c r="A39" s="10">
        <v>14</v>
      </c>
      <c r="B39" t="s">
        <v>19</v>
      </c>
      <c r="C39" s="9">
        <v>3346762</v>
      </c>
      <c r="D39" s="9"/>
      <c r="E39" s="9"/>
      <c r="F39" s="9"/>
      <c r="G39" s="9"/>
      <c r="H39" s="9">
        <v>-1</v>
      </c>
      <c r="I39" s="9">
        <f t="shared" si="0"/>
        <v>3346761</v>
      </c>
    </row>
    <row r="40" spans="1:11" x14ac:dyDescent="0.25">
      <c r="A40" s="10">
        <v>14</v>
      </c>
      <c r="B40" t="s">
        <v>20</v>
      </c>
      <c r="C40" s="9">
        <v>880754</v>
      </c>
      <c r="D40" s="9"/>
      <c r="E40" s="9"/>
      <c r="F40" s="9"/>
      <c r="G40" s="9"/>
      <c r="H40" s="9"/>
      <c r="I40" s="9">
        <f t="shared" si="0"/>
        <v>880754</v>
      </c>
      <c r="K40" s="4"/>
    </row>
    <row r="41" spans="1:11" x14ac:dyDescent="0.25">
      <c r="A41" s="10">
        <v>14</v>
      </c>
      <c r="B41" t="s">
        <v>21</v>
      </c>
      <c r="C41" s="9">
        <v>6493079</v>
      </c>
      <c r="D41" s="9"/>
      <c r="E41" s="9"/>
      <c r="F41" s="9"/>
      <c r="G41" s="9"/>
      <c r="H41" s="9"/>
      <c r="I41" s="9">
        <f t="shared" si="0"/>
        <v>6493079</v>
      </c>
      <c r="K41" s="4"/>
    </row>
    <row r="42" spans="1:11" x14ac:dyDescent="0.25">
      <c r="A42" s="10">
        <v>14</v>
      </c>
      <c r="B42" t="s">
        <v>22</v>
      </c>
      <c r="C42" s="9">
        <v>5466856</v>
      </c>
      <c r="D42" s="9"/>
      <c r="E42" s="9"/>
      <c r="F42" s="9"/>
      <c r="G42" s="9"/>
      <c r="H42" s="9"/>
      <c r="I42" s="9">
        <f t="shared" si="0"/>
        <v>5466856</v>
      </c>
      <c r="K42" s="4"/>
    </row>
    <row r="43" spans="1:11" x14ac:dyDescent="0.25">
      <c r="A43" s="10">
        <v>14</v>
      </c>
      <c r="B43" t="s">
        <v>23</v>
      </c>
      <c r="C43" s="9">
        <v>6539873</v>
      </c>
      <c r="D43" s="9"/>
      <c r="E43" s="9"/>
      <c r="F43" s="9"/>
      <c r="G43" s="9"/>
      <c r="H43" s="9"/>
      <c r="I43" s="9">
        <f t="shared" si="0"/>
        <v>6539873</v>
      </c>
      <c r="K43" s="4"/>
    </row>
    <row r="44" spans="1:11" x14ac:dyDescent="0.25">
      <c r="A44" s="7" t="s">
        <v>24</v>
      </c>
      <c r="C44" s="9">
        <v>155908194</v>
      </c>
      <c r="D44" s="9">
        <f>-SUM(D45:D46)</f>
        <v>-25444441.713985637</v>
      </c>
      <c r="E44" s="9">
        <f>-SUM(E65:E69)</f>
        <v>-130463752.28601436</v>
      </c>
      <c r="F44" s="9"/>
      <c r="G44" s="9"/>
      <c r="H44" s="9"/>
      <c r="I44" s="9">
        <f t="shared" si="0"/>
        <v>0</v>
      </c>
      <c r="K44" s="4"/>
    </row>
    <row r="45" spans="1:11" x14ac:dyDescent="0.25">
      <c r="A45" s="15" t="s">
        <v>24</v>
      </c>
      <c r="B45" s="16" t="s">
        <v>43</v>
      </c>
      <c r="C45" s="9"/>
      <c r="D45" s="9">
        <v>18915009.657410294</v>
      </c>
      <c r="E45" s="9"/>
      <c r="F45" s="9"/>
      <c r="G45" s="9"/>
      <c r="H45" s="9"/>
      <c r="I45" s="9">
        <f t="shared" si="0"/>
        <v>18915009.657410294</v>
      </c>
      <c r="K45" s="4"/>
    </row>
    <row r="46" spans="1:11" x14ac:dyDescent="0.25">
      <c r="A46" s="15" t="s">
        <v>24</v>
      </c>
      <c r="B46" s="16" t="s">
        <v>58</v>
      </c>
      <c r="C46" s="9"/>
      <c r="D46" s="9">
        <v>6529432.0565753421</v>
      </c>
      <c r="E46" s="9"/>
      <c r="F46" s="9"/>
      <c r="G46" s="9"/>
      <c r="H46" s="9"/>
      <c r="I46" s="9">
        <f t="shared" si="0"/>
        <v>6529432.0565753421</v>
      </c>
      <c r="K46" s="4"/>
    </row>
    <row r="47" spans="1:11" x14ac:dyDescent="0.25">
      <c r="A47" s="10">
        <v>17</v>
      </c>
      <c r="B47" t="s">
        <v>59</v>
      </c>
      <c r="C47" s="9">
        <v>778311</v>
      </c>
      <c r="D47" s="9"/>
      <c r="E47" s="9"/>
      <c r="F47" s="9"/>
      <c r="G47" s="9"/>
      <c r="H47" s="9">
        <v>1</v>
      </c>
      <c r="I47" s="9">
        <f t="shared" si="0"/>
        <v>778312</v>
      </c>
      <c r="K47" s="4"/>
    </row>
    <row r="48" spans="1:11" x14ac:dyDescent="0.25">
      <c r="A48" s="10">
        <v>43.1</v>
      </c>
      <c r="B48" t="s">
        <v>60</v>
      </c>
      <c r="C48" s="9">
        <v>27600</v>
      </c>
      <c r="D48" s="9"/>
      <c r="E48" s="9"/>
      <c r="F48" s="9"/>
      <c r="G48" s="9"/>
      <c r="H48" s="9"/>
      <c r="I48" s="9">
        <f t="shared" si="0"/>
        <v>27600</v>
      </c>
      <c r="K48" s="4"/>
    </row>
    <row r="49" spans="1:11" x14ac:dyDescent="0.25">
      <c r="A49" s="10">
        <v>43.2</v>
      </c>
      <c r="B49" t="s">
        <v>60</v>
      </c>
      <c r="C49" s="9">
        <v>921094</v>
      </c>
      <c r="D49" s="9"/>
      <c r="E49" s="9"/>
      <c r="F49" s="9"/>
      <c r="G49" s="9"/>
      <c r="H49" s="9">
        <v>1</v>
      </c>
      <c r="I49" s="9">
        <f t="shared" si="0"/>
        <v>921095</v>
      </c>
      <c r="K49" s="4"/>
    </row>
    <row r="50" spans="1:11" x14ac:dyDescent="0.25">
      <c r="A50" s="10">
        <v>43.2</v>
      </c>
      <c r="B50" t="s">
        <v>25</v>
      </c>
      <c r="C50" s="9">
        <v>7296808</v>
      </c>
      <c r="D50" s="9"/>
      <c r="E50" s="9">
        <f>-C50</f>
        <v>-7296808</v>
      </c>
      <c r="F50" s="9"/>
      <c r="G50" s="9"/>
      <c r="H50" s="9"/>
      <c r="I50" s="9">
        <f t="shared" si="0"/>
        <v>0</v>
      </c>
      <c r="K50" s="4"/>
    </row>
    <row r="51" spans="1:11" x14ac:dyDescent="0.25">
      <c r="A51" s="10">
        <v>45</v>
      </c>
      <c r="B51" t="s">
        <v>69</v>
      </c>
      <c r="C51" s="9">
        <v>8449</v>
      </c>
      <c r="D51" s="9"/>
      <c r="E51" s="9"/>
      <c r="F51" s="9"/>
      <c r="G51" s="9"/>
      <c r="H51" s="9"/>
      <c r="I51" s="9">
        <f t="shared" si="0"/>
        <v>8449</v>
      </c>
      <c r="K51" s="4"/>
    </row>
    <row r="52" spans="1:11" x14ac:dyDescent="0.25">
      <c r="A52" s="10">
        <v>47</v>
      </c>
      <c r="B52" t="s">
        <v>70</v>
      </c>
      <c r="C52" s="9">
        <v>1381413816</v>
      </c>
      <c r="D52" s="9"/>
      <c r="E52" s="9">
        <v>-67424068.974058002</v>
      </c>
      <c r="F52" s="9"/>
      <c r="G52" s="9">
        <v>-818811.33464741695</v>
      </c>
      <c r="H52" s="9"/>
      <c r="I52" s="9">
        <f t="shared" si="0"/>
        <v>1313170935.6912947</v>
      </c>
      <c r="K52" s="4"/>
    </row>
    <row r="53" spans="1:11" x14ac:dyDescent="0.25">
      <c r="A53" s="10">
        <v>50</v>
      </c>
      <c r="B53" t="s">
        <v>71</v>
      </c>
      <c r="C53" s="9">
        <v>3506358</v>
      </c>
      <c r="D53" s="9"/>
      <c r="E53" s="9">
        <v>-92203.789565860803</v>
      </c>
      <c r="F53" s="9"/>
      <c r="G53" s="9"/>
      <c r="H53" s="9">
        <v>-3</v>
      </c>
      <c r="I53" s="9">
        <f t="shared" ref="I53:I75" si="3">SUM(C53:H53)</f>
        <v>3414151.2104341392</v>
      </c>
      <c r="K53" s="4"/>
    </row>
    <row r="54" spans="1:11" x14ac:dyDescent="0.25">
      <c r="A54" s="10">
        <v>95</v>
      </c>
      <c r="B54" t="s">
        <v>26</v>
      </c>
      <c r="C54" s="9">
        <v>131922477</v>
      </c>
      <c r="D54" s="9"/>
      <c r="E54" s="9"/>
      <c r="F54" s="9">
        <v>-4840852.7899999795</v>
      </c>
      <c r="G54" s="9"/>
      <c r="H54" s="9"/>
      <c r="I54" s="9">
        <f t="shared" si="3"/>
        <v>127081624.21000002</v>
      </c>
    </row>
    <row r="55" spans="1:11" x14ac:dyDescent="0.25">
      <c r="A55" s="10">
        <v>95</v>
      </c>
      <c r="B55" t="s">
        <v>27</v>
      </c>
      <c r="C55" s="9">
        <v>884</v>
      </c>
      <c r="D55" s="9"/>
      <c r="E55" s="9">
        <f>-C55</f>
        <v>-884</v>
      </c>
      <c r="F55" s="9"/>
      <c r="G55" s="9"/>
      <c r="H55" s="9"/>
      <c r="I55" s="9">
        <f t="shared" si="3"/>
        <v>0</v>
      </c>
    </row>
    <row r="56" spans="1:11" x14ac:dyDescent="0.25">
      <c r="A56" s="10"/>
      <c r="C56" s="9"/>
      <c r="D56" s="9"/>
      <c r="E56" s="9"/>
      <c r="F56" s="9"/>
      <c r="G56" s="9"/>
      <c r="H56" s="9"/>
      <c r="I56" s="9">
        <f t="shared" si="3"/>
        <v>0</v>
      </c>
    </row>
    <row r="57" spans="1:11" x14ac:dyDescent="0.25">
      <c r="A57" s="10">
        <v>1</v>
      </c>
      <c r="B57" t="s">
        <v>35</v>
      </c>
      <c r="C57" s="9"/>
      <c r="D57" s="9"/>
      <c r="E57" s="9"/>
      <c r="F57" s="9"/>
      <c r="G57" s="9"/>
      <c r="H57" s="9"/>
      <c r="I57" s="9">
        <f t="shared" si="3"/>
        <v>0</v>
      </c>
    </row>
    <row r="58" spans="1:11" x14ac:dyDescent="0.25">
      <c r="A58" s="10" t="s">
        <v>2</v>
      </c>
      <c r="B58" t="s">
        <v>36</v>
      </c>
      <c r="C58" s="9"/>
      <c r="D58" s="9"/>
      <c r="E58" s="9"/>
      <c r="F58" s="9"/>
      <c r="G58" s="9"/>
      <c r="H58" s="9"/>
      <c r="I58" s="9">
        <f t="shared" si="3"/>
        <v>0</v>
      </c>
    </row>
    <row r="59" spans="1:11" x14ac:dyDescent="0.25">
      <c r="A59" s="10">
        <v>3</v>
      </c>
      <c r="B59" t="s">
        <v>37</v>
      </c>
      <c r="C59" s="9"/>
      <c r="D59" s="9"/>
      <c r="E59" s="9">
        <f>-E19</f>
        <v>241096.48419999983</v>
      </c>
      <c r="F59" s="9"/>
      <c r="G59" s="9"/>
      <c r="H59" s="9"/>
      <c r="I59" s="9">
        <f t="shared" si="3"/>
        <v>241096.48419999983</v>
      </c>
    </row>
    <row r="60" spans="1:11" x14ac:dyDescent="0.25">
      <c r="A60" s="10">
        <v>8</v>
      </c>
      <c r="B60" t="s">
        <v>38</v>
      </c>
      <c r="C60" s="9"/>
      <c r="D60" s="9"/>
      <c r="E60" s="9">
        <f>-E21</f>
        <v>21109</v>
      </c>
      <c r="F60" s="9"/>
      <c r="G60" s="9"/>
      <c r="H60" s="9"/>
      <c r="I60" s="9">
        <f t="shared" si="3"/>
        <v>21109</v>
      </c>
    </row>
    <row r="61" spans="1:11" x14ac:dyDescent="0.25">
      <c r="A61" s="10">
        <v>8</v>
      </c>
      <c r="B61" t="s">
        <v>39</v>
      </c>
      <c r="C61" s="9"/>
      <c r="D61" s="9"/>
      <c r="E61" s="9"/>
      <c r="F61" s="9"/>
      <c r="G61" s="9"/>
      <c r="H61" s="9"/>
      <c r="I61" s="9">
        <f t="shared" si="3"/>
        <v>0</v>
      </c>
    </row>
    <row r="62" spans="1:11" x14ac:dyDescent="0.25">
      <c r="A62" s="10">
        <v>8</v>
      </c>
      <c r="B62" t="s">
        <v>40</v>
      </c>
      <c r="C62" s="9"/>
      <c r="D62" s="9"/>
      <c r="E62" s="9">
        <f>-E22</f>
        <v>638</v>
      </c>
      <c r="F62" s="9"/>
      <c r="G62" s="9"/>
      <c r="H62" s="9"/>
      <c r="I62" s="9">
        <f t="shared" si="3"/>
        <v>638</v>
      </c>
    </row>
    <row r="63" spans="1:11" x14ac:dyDescent="0.25">
      <c r="A63" s="10">
        <v>10</v>
      </c>
      <c r="B63" t="s">
        <v>41</v>
      </c>
      <c r="C63" s="9"/>
      <c r="D63" s="9"/>
      <c r="E63" s="9">
        <f>-E23</f>
        <v>2619687</v>
      </c>
      <c r="F63" s="9"/>
      <c r="G63" s="9"/>
      <c r="H63" s="9"/>
      <c r="I63" s="9">
        <f t="shared" si="3"/>
        <v>2619687</v>
      </c>
    </row>
    <row r="64" spans="1:11" x14ac:dyDescent="0.25">
      <c r="A64" s="10">
        <v>10</v>
      </c>
      <c r="B64" t="s">
        <v>42</v>
      </c>
      <c r="C64" s="9"/>
      <c r="D64" s="9"/>
      <c r="E64" s="9"/>
      <c r="F64" s="9"/>
      <c r="G64" s="9"/>
      <c r="H64" s="9"/>
      <c r="I64" s="9">
        <f t="shared" si="3"/>
        <v>0</v>
      </c>
    </row>
    <row r="65" spans="1:10" x14ac:dyDescent="0.25">
      <c r="A65" s="10" t="s">
        <v>24</v>
      </c>
      <c r="B65" t="s">
        <v>43</v>
      </c>
      <c r="C65" s="9"/>
      <c r="D65" s="9"/>
      <c r="E65" s="9">
        <v>2137234</v>
      </c>
      <c r="F65" s="9"/>
      <c r="G65" s="9"/>
      <c r="H65" s="9"/>
      <c r="I65" s="9">
        <f t="shared" si="3"/>
        <v>2137234</v>
      </c>
    </row>
    <row r="66" spans="1:10" x14ac:dyDescent="0.25">
      <c r="A66" s="10" t="s">
        <v>24</v>
      </c>
      <c r="B66" t="s">
        <v>44</v>
      </c>
      <c r="C66" s="9"/>
      <c r="D66" s="9"/>
      <c r="E66" s="9">
        <v>9085698</v>
      </c>
      <c r="F66" s="9"/>
      <c r="G66" s="9"/>
      <c r="H66" s="9"/>
      <c r="I66" s="9">
        <f t="shared" si="3"/>
        <v>9085698</v>
      </c>
    </row>
    <row r="67" spans="1:10" x14ac:dyDescent="0.25">
      <c r="A67" s="10" t="s">
        <v>24</v>
      </c>
      <c r="B67" t="s">
        <v>45</v>
      </c>
      <c r="C67" s="9"/>
      <c r="D67" s="9"/>
      <c r="E67" s="9">
        <f>117302304+1236463.28601436</f>
        <v>118538767.28601436</v>
      </c>
      <c r="F67" s="9"/>
      <c r="G67" s="9">
        <v>-1236463.2860143599</v>
      </c>
      <c r="H67" s="9"/>
      <c r="I67" s="9">
        <f t="shared" si="3"/>
        <v>117302304</v>
      </c>
    </row>
    <row r="68" spans="1:10" x14ac:dyDescent="0.25">
      <c r="A68" s="10" t="s">
        <v>24</v>
      </c>
      <c r="B68" t="s">
        <v>46</v>
      </c>
      <c r="C68" s="9"/>
      <c r="D68" s="9"/>
      <c r="E68" s="9"/>
      <c r="F68" s="9"/>
      <c r="G68" s="9"/>
      <c r="H68" s="9"/>
      <c r="I68" s="9">
        <f t="shared" si="3"/>
        <v>0</v>
      </c>
    </row>
    <row r="69" spans="1:10" x14ac:dyDescent="0.25">
      <c r="A69" s="10" t="s">
        <v>24</v>
      </c>
      <c r="B69" t="s">
        <v>67</v>
      </c>
      <c r="C69" s="9"/>
      <c r="D69" s="9"/>
      <c r="E69" s="9">
        <v>702053</v>
      </c>
      <c r="F69" s="9"/>
      <c r="G69" s="9"/>
      <c r="H69" s="9"/>
      <c r="I69" s="9">
        <f t="shared" si="3"/>
        <v>702053</v>
      </c>
    </row>
    <row r="70" spans="1:10" x14ac:dyDescent="0.25">
      <c r="A70" s="10">
        <v>43.2</v>
      </c>
      <c r="B70" t="s">
        <v>47</v>
      </c>
      <c r="C70" s="9"/>
      <c r="D70" s="9"/>
      <c r="E70" s="9">
        <f>-E50</f>
        <v>7296808</v>
      </c>
      <c r="F70" s="9"/>
      <c r="G70" s="9">
        <f>-E70+7242927</f>
        <v>-53881</v>
      </c>
      <c r="H70" s="9"/>
      <c r="I70" s="9">
        <f t="shared" si="3"/>
        <v>7242927</v>
      </c>
    </row>
    <row r="71" spans="1:10" x14ac:dyDescent="0.25">
      <c r="A71" s="10">
        <v>47</v>
      </c>
      <c r="B71" t="s">
        <v>48</v>
      </c>
      <c r="C71" s="9"/>
      <c r="D71" s="9"/>
      <c r="E71" s="9">
        <f>-E52</f>
        <v>67424068.974058002</v>
      </c>
      <c r="F71" s="9"/>
      <c r="G71" s="9"/>
      <c r="H71" s="9"/>
      <c r="I71" s="9">
        <f t="shared" si="3"/>
        <v>67424068.974058002</v>
      </c>
    </row>
    <row r="72" spans="1:10" x14ac:dyDescent="0.25">
      <c r="A72" s="10">
        <v>50</v>
      </c>
      <c r="B72" t="s">
        <v>49</v>
      </c>
      <c r="C72" s="9"/>
      <c r="D72" s="9"/>
      <c r="E72" s="9">
        <f>-E53</f>
        <v>92203.789565860803</v>
      </c>
      <c r="F72" s="9"/>
      <c r="G72" s="9"/>
      <c r="H72" s="9"/>
      <c r="I72" s="9">
        <f t="shared" si="3"/>
        <v>92203.789565860803</v>
      </c>
    </row>
    <row r="73" spans="1:10" x14ac:dyDescent="0.25">
      <c r="A73" s="10">
        <v>95</v>
      </c>
      <c r="B73" t="s">
        <v>50</v>
      </c>
      <c r="C73" s="9"/>
      <c r="D73" s="9"/>
      <c r="E73" s="9">
        <f>-E55</f>
        <v>884</v>
      </c>
      <c r="F73" s="9"/>
      <c r="G73" s="9"/>
      <c r="H73" s="9"/>
      <c r="I73" s="9">
        <f t="shared" si="3"/>
        <v>884</v>
      </c>
    </row>
    <row r="74" spans="1:10" x14ac:dyDescent="0.25">
      <c r="A74" s="10"/>
      <c r="C74" s="9"/>
      <c r="D74" s="9"/>
      <c r="E74" s="9"/>
      <c r="F74" s="9"/>
      <c r="G74" s="9"/>
      <c r="H74" s="9"/>
      <c r="I74" s="9">
        <f t="shared" si="3"/>
        <v>0</v>
      </c>
    </row>
    <row r="75" spans="1:10" x14ac:dyDescent="0.25">
      <c r="A75" s="10"/>
      <c r="C75" s="13"/>
      <c r="D75" s="13"/>
      <c r="E75" s="13"/>
      <c r="F75" s="13"/>
      <c r="G75" s="13"/>
      <c r="H75" s="9"/>
      <c r="I75" s="9">
        <f t="shared" si="3"/>
        <v>0</v>
      </c>
    </row>
    <row r="76" spans="1:10" ht="15.75" thickBot="1" x14ac:dyDescent="0.3">
      <c r="A76" s="10"/>
      <c r="C76" s="14">
        <f>SUM(C7:C75)</f>
        <v>2724602045</v>
      </c>
      <c r="D76" s="14">
        <f>SUM(D7:D75)</f>
        <v>0</v>
      </c>
      <c r="E76" s="14">
        <f>SUM(E7:E75)</f>
        <v>-1.5323166735470295E-8</v>
      </c>
      <c r="F76" s="14">
        <f>SUM(F7:F75)</f>
        <v>-4840852.7899999795</v>
      </c>
      <c r="G76" s="14">
        <f t="shared" ref="G76:I76" si="4">SUM(G7:G75)</f>
        <v>-2588789.108112067</v>
      </c>
      <c r="H76" s="14">
        <f t="shared" si="4"/>
        <v>-8</v>
      </c>
      <c r="I76" s="20">
        <f t="shared" si="4"/>
        <v>2717172395.1018882</v>
      </c>
    </row>
    <row r="77" spans="1:10" ht="15.75" thickTop="1" x14ac:dyDescent="0.25">
      <c r="A77" s="10"/>
      <c r="B77" s="17" t="s">
        <v>28</v>
      </c>
      <c r="C77" s="13">
        <v>2724602042</v>
      </c>
      <c r="D77" s="13"/>
      <c r="E77" s="13"/>
      <c r="F77" s="13"/>
      <c r="G77" s="13"/>
      <c r="H77" s="13"/>
      <c r="I77" s="13"/>
    </row>
    <row r="78" spans="1:10" x14ac:dyDescent="0.25">
      <c r="B78" s="17" t="s">
        <v>29</v>
      </c>
      <c r="C78" s="4">
        <f>+C76-C77</f>
        <v>3</v>
      </c>
      <c r="D78" s="4"/>
      <c r="E78" s="4"/>
      <c r="F78" s="4"/>
      <c r="G78" s="4"/>
    </row>
    <row r="79" spans="1:10" x14ac:dyDescent="0.25">
      <c r="H79" s="21" t="s">
        <v>63</v>
      </c>
      <c r="I79" s="22">
        <f>SUM(I7:I55)</f>
        <v>2510302491.854064</v>
      </c>
      <c r="J79" s="23" t="s">
        <v>73</v>
      </c>
    </row>
    <row r="80" spans="1:10" x14ac:dyDescent="0.25">
      <c r="H80" s="17" t="s">
        <v>64</v>
      </c>
      <c r="I80" s="4">
        <f>SUM(I57:I75)</f>
        <v>206869903.24782386</v>
      </c>
    </row>
    <row r="81" spans="4:9" ht="15.75" thickBot="1" x14ac:dyDescent="0.3">
      <c r="H81" s="17" t="s">
        <v>65</v>
      </c>
      <c r="I81" s="18">
        <f>SUM(I79:I80)</f>
        <v>2717172395.1018877</v>
      </c>
    </row>
    <row r="82" spans="4:9" ht="15.75" thickTop="1" x14ac:dyDescent="0.25"/>
    <row r="83" spans="4:9" x14ac:dyDescent="0.25">
      <c r="D83" s="24" t="s">
        <v>73</v>
      </c>
      <c r="E83" s="19" t="s">
        <v>66</v>
      </c>
      <c r="F83" s="19"/>
    </row>
  </sheetData>
  <pageMargins left="0.63" right="0.43" top="0.75" bottom="0.75" header="0.3" footer="0.3"/>
  <pageSetup scale="2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DAE05915-DC6A-4B64-8EBF-8715B86016C7}"/>
</file>

<file path=customXml/itemProps2.xml><?xml version="1.0" encoding="utf-8"?>
<ds:datastoreItem xmlns:ds="http://schemas.openxmlformats.org/officeDocument/2006/customXml" ds:itemID="{FD9C4C23-9E30-4206-AD70-30D089D7FA7B}"/>
</file>

<file path=customXml/itemProps3.xml><?xml version="1.0" encoding="utf-8"?>
<ds:datastoreItem xmlns:ds="http://schemas.openxmlformats.org/officeDocument/2006/customXml" ds:itemID="{E83F75DA-F4BF-4DC2-90AC-F0893E224E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Open UCC Rec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Sultana</dc:creator>
  <cp:lastModifiedBy>Martin Sultana</cp:lastModifiedBy>
  <cp:lastPrinted>2026-03-11T21:13:17Z</cp:lastPrinted>
  <dcterms:created xsi:type="dcterms:W3CDTF">2026-03-11T19:33:55Z</dcterms:created>
  <dcterms:modified xsi:type="dcterms:W3CDTF">2026-03-13T20:01:13Z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