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290 - HONI s.92 Welland-Thorold Project (WTPL)/Working Folder/Interrogatories/Interrogatory Responses by HONI/PDF Folder - RRA/Excels to be filed/"/>
    </mc:Choice>
  </mc:AlternateContent>
  <xr:revisionPtr revIDLastSave="2212" documentId="8_{DBA02CCA-A9F0-41F8-A8F0-527781E79DA8}" xr6:coauthVersionLast="47" xr6:coauthVersionMax="47" xr10:uidLastSave="{F68250CC-BBF2-42A2-8B71-23E1770EEF86}"/>
  <bookViews>
    <workbookView xWindow="-110" yWindow="-110" windowWidth="19420" windowHeight="11500" xr2:uid="{00000000-000D-0000-FFFF-FFFF00000000}"/>
  </bookViews>
  <sheets>
    <sheet name="Calculation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6" l="1"/>
  <c r="J62" i="6" s="1"/>
  <c r="P60" i="6"/>
  <c r="J60" i="6"/>
  <c r="P59" i="6"/>
  <c r="J59" i="6"/>
  <c r="P58" i="6"/>
  <c r="J58" i="6"/>
  <c r="P57" i="6"/>
  <c r="J57" i="6"/>
  <c r="P56" i="6"/>
  <c r="J56" i="6"/>
  <c r="P55" i="6"/>
  <c r="J55" i="6"/>
  <c r="P54" i="6"/>
  <c r="J54" i="6"/>
  <c r="P53" i="6"/>
  <c r="J53" i="6"/>
  <c r="P52" i="6"/>
  <c r="J52" i="6"/>
  <c r="P51" i="6"/>
  <c r="J51" i="6"/>
  <c r="P50" i="6"/>
  <c r="J50" i="6"/>
  <c r="P49" i="6"/>
  <c r="J49" i="6"/>
  <c r="P48" i="6"/>
  <c r="J48" i="6"/>
  <c r="P47" i="6"/>
  <c r="J47" i="6"/>
  <c r="P23" i="6"/>
  <c r="P22" i="6"/>
  <c r="P21" i="6"/>
  <c r="P20" i="6"/>
  <c r="P19" i="6"/>
  <c r="P17" i="6"/>
  <c r="P16" i="6"/>
  <c r="P15" i="6"/>
  <c r="P14" i="6"/>
  <c r="P13" i="6"/>
  <c r="P12" i="6"/>
  <c r="P11" i="6"/>
  <c r="P10" i="6"/>
  <c r="J23" i="6"/>
  <c r="J22" i="6"/>
  <c r="J21" i="6"/>
  <c r="J20" i="6"/>
  <c r="J19" i="6"/>
  <c r="J18" i="6"/>
  <c r="J10" i="6"/>
  <c r="J11" i="6"/>
  <c r="J12" i="6"/>
  <c r="J13" i="6"/>
  <c r="J14" i="6"/>
  <c r="J15" i="6"/>
  <c r="J16" i="6"/>
  <c r="P24" i="6"/>
  <c r="P62" i="6" l="1"/>
  <c r="D63" i="6"/>
  <c r="D25" i="6"/>
  <c r="D26" i="6" s="1"/>
  <c r="D27" i="6" s="1"/>
  <c r="J24" i="6"/>
  <c r="J27" i="6" l="1"/>
  <c r="P27" i="6"/>
  <c r="D64" i="6"/>
  <c r="P63" i="6"/>
  <c r="J63" i="6"/>
  <c r="P26" i="6"/>
  <c r="J26" i="6"/>
  <c r="P25" i="6"/>
  <c r="J25" i="6"/>
  <c r="H47" i="6"/>
  <c r="N47" i="6"/>
  <c r="N10" i="6"/>
  <c r="H10" i="6"/>
  <c r="P18" i="6"/>
  <c r="J17" i="6"/>
  <c r="Q47" i="6" l="1"/>
  <c r="N48" i="6"/>
  <c r="K47" i="6"/>
  <c r="H48" i="6"/>
  <c r="B47" i="6"/>
  <c r="J64" i="6"/>
  <c r="P64" i="6"/>
  <c r="Q10" i="6"/>
  <c r="N11" i="6"/>
  <c r="K10" i="6"/>
  <c r="H11" i="6"/>
  <c r="B10" i="6"/>
  <c r="B48" i="6" l="1"/>
  <c r="E47" i="6"/>
  <c r="K48" i="6"/>
  <c r="H49" i="6"/>
  <c r="Q48" i="6"/>
  <c r="N49" i="6"/>
  <c r="N12" i="6"/>
  <c r="Q11" i="6"/>
  <c r="K11" i="6"/>
  <c r="H12" i="6"/>
  <c r="E10" i="6"/>
  <c r="B11" i="6"/>
  <c r="N50" i="6" l="1"/>
  <c r="Q49" i="6"/>
  <c r="H50" i="6"/>
  <c r="K49" i="6"/>
  <c r="E48" i="6"/>
  <c r="B49" i="6"/>
  <c r="Q12" i="6"/>
  <c r="N13" i="6"/>
  <c r="K12" i="6"/>
  <c r="H13" i="6"/>
  <c r="B12" i="6"/>
  <c r="E11" i="6"/>
  <c r="B50" i="6" l="1"/>
  <c r="E49" i="6"/>
  <c r="K50" i="6"/>
  <c r="H51" i="6"/>
  <c r="Q50" i="6"/>
  <c r="N51" i="6"/>
  <c r="N14" i="6"/>
  <c r="Q13" i="6"/>
  <c r="K13" i="6"/>
  <c r="H14" i="6"/>
  <c r="E12" i="6"/>
  <c r="B13" i="6"/>
  <c r="N52" i="6" l="1"/>
  <c r="Q51" i="6"/>
  <c r="H52" i="6"/>
  <c r="K51" i="6"/>
  <c r="E50" i="6"/>
  <c r="B51" i="6"/>
  <c r="N15" i="6"/>
  <c r="Q14" i="6"/>
  <c r="H15" i="6"/>
  <c r="K14" i="6"/>
  <c r="E13" i="6"/>
  <c r="B14" i="6"/>
  <c r="B52" i="6" l="1"/>
  <c r="E51" i="6"/>
  <c r="K52" i="6"/>
  <c r="H53" i="6"/>
  <c r="N53" i="6"/>
  <c r="Q52" i="6"/>
  <c r="N16" i="6"/>
  <c r="Q15" i="6"/>
  <c r="K15" i="6"/>
  <c r="H16" i="6"/>
  <c r="E14" i="6"/>
  <c r="B15" i="6"/>
  <c r="N54" i="6" l="1"/>
  <c r="Q53" i="6"/>
  <c r="K53" i="6"/>
  <c r="H54" i="6"/>
  <c r="B53" i="6"/>
  <c r="E52" i="6"/>
  <c r="Q16" i="6"/>
  <c r="N17" i="6"/>
  <c r="H17" i="6"/>
  <c r="K16" i="6"/>
  <c r="E15" i="6"/>
  <c r="B16" i="6"/>
  <c r="E53" i="6" l="1"/>
  <c r="B54" i="6"/>
  <c r="K54" i="6"/>
  <c r="H55" i="6"/>
  <c r="Q54" i="6"/>
  <c r="N55" i="6"/>
  <c r="N18" i="6"/>
  <c r="Q17" i="6"/>
  <c r="H18" i="6"/>
  <c r="K17" i="6"/>
  <c r="E16" i="6"/>
  <c r="B17" i="6"/>
  <c r="Q55" i="6" l="1"/>
  <c r="N56" i="6"/>
  <c r="K55" i="6"/>
  <c r="H56" i="6"/>
  <c r="E54" i="6"/>
  <c r="B55" i="6"/>
  <c r="Q18" i="6"/>
  <c r="N19" i="6"/>
  <c r="H19" i="6"/>
  <c r="K18" i="6"/>
  <c r="E17" i="6"/>
  <c r="B18" i="6"/>
  <c r="E55" i="6" l="1"/>
  <c r="B56" i="6"/>
  <c r="H57" i="6"/>
  <c r="K56" i="6"/>
  <c r="Q56" i="6"/>
  <c r="N57" i="6"/>
  <c r="Q19" i="6"/>
  <c r="N20" i="6"/>
  <c r="K19" i="6"/>
  <c r="H20" i="6"/>
  <c r="B19" i="6"/>
  <c r="E18" i="6"/>
  <c r="N58" i="6" l="1"/>
  <c r="Q57" i="6"/>
  <c r="K57" i="6"/>
  <c r="H58" i="6"/>
  <c r="E56" i="6"/>
  <c r="B57" i="6"/>
  <c r="Q20" i="6"/>
  <c r="N21" i="6"/>
  <c r="K20" i="6"/>
  <c r="H21" i="6"/>
  <c r="B20" i="6"/>
  <c r="E19" i="6"/>
  <c r="H59" i="6" l="1"/>
  <c r="K58" i="6"/>
  <c r="B58" i="6"/>
  <c r="E57" i="6"/>
  <c r="N59" i="6"/>
  <c r="Q58" i="6"/>
  <c r="Q21" i="6"/>
  <c r="N22" i="6"/>
  <c r="H22" i="6"/>
  <c r="K21" i="6"/>
  <c r="B21" i="6"/>
  <c r="E20" i="6"/>
  <c r="N60" i="6" l="1"/>
  <c r="Q59" i="6"/>
  <c r="B59" i="6"/>
  <c r="E58" i="6"/>
  <c r="K59" i="6"/>
  <c r="H60" i="6"/>
  <c r="Q22" i="6"/>
  <c r="N23" i="6"/>
  <c r="K22" i="6"/>
  <c r="H23" i="6"/>
  <c r="E21" i="6"/>
  <c r="B22" i="6"/>
  <c r="K60" i="6" l="1"/>
  <c r="H61" i="6"/>
  <c r="B60" i="6"/>
  <c r="E59" i="6"/>
  <c r="Q60" i="6"/>
  <c r="N61" i="6"/>
  <c r="Q23" i="6"/>
  <c r="N24" i="6"/>
  <c r="K23" i="6"/>
  <c r="H24" i="6"/>
  <c r="E22" i="6"/>
  <c r="B23" i="6"/>
  <c r="N62" i="6" l="1"/>
  <c r="Q61" i="6"/>
  <c r="E60" i="6"/>
  <c r="B61" i="6"/>
  <c r="H62" i="6"/>
  <c r="K61" i="6"/>
  <c r="Q24" i="6"/>
  <c r="N25" i="6"/>
  <c r="N26" i="6" s="1"/>
  <c r="N27" i="6" s="1"/>
  <c r="Q27" i="6" s="1"/>
  <c r="K24" i="6"/>
  <c r="H25" i="6"/>
  <c r="H26" i="6" s="1"/>
  <c r="H27" i="6" s="1"/>
  <c r="E23" i="6"/>
  <c r="B24" i="6"/>
  <c r="K27" i="6" l="1"/>
  <c r="K62" i="6"/>
  <c r="H63" i="6"/>
  <c r="B62" i="6"/>
  <c r="E61" i="6"/>
  <c r="Q62" i="6"/>
  <c r="N63" i="6"/>
  <c r="K26" i="6"/>
  <c r="Q26" i="6"/>
  <c r="Q25" i="6"/>
  <c r="K25" i="6"/>
  <c r="B25" i="6"/>
  <c r="B26" i="6" s="1"/>
  <c r="B27" i="6" s="1"/>
  <c r="E24" i="6"/>
  <c r="E27" i="6" l="1"/>
  <c r="N64" i="6"/>
  <c r="Q63" i="6"/>
  <c r="B63" i="6"/>
  <c r="E62" i="6"/>
  <c r="K63" i="6"/>
  <c r="H64" i="6"/>
  <c r="E26" i="6"/>
  <c r="Q29" i="6"/>
  <c r="N33" i="6" s="1"/>
  <c r="N34" i="6" s="1"/>
  <c r="N37" i="6" s="1"/>
  <c r="K29" i="6"/>
  <c r="H33" i="6" s="1"/>
  <c r="H34" i="6" s="1"/>
  <c r="H37" i="6" s="1"/>
  <c r="E25" i="6"/>
  <c r="E29" i="6" l="1"/>
  <c r="K64" i="6"/>
  <c r="B64" i="6"/>
  <c r="E63" i="6"/>
  <c r="Q64" i="6"/>
  <c r="K66" i="6" l="1"/>
  <c r="H70" i="6" s="1"/>
  <c r="H71" i="6" s="1"/>
  <c r="Q66" i="6"/>
  <c r="N70" i="6" s="1"/>
  <c r="N71" i="6" s="1"/>
  <c r="E64" i="6"/>
  <c r="E66" i="6" s="1"/>
  <c r="B33" i="6"/>
  <c r="B34" i="6" s="1"/>
  <c r="B70" i="6" l="1"/>
  <c r="B71" i="6" s="1"/>
  <c r="B37" i="6"/>
</calcChain>
</file>

<file path=xl/sharedStrings.xml><?xml version="1.0" encoding="utf-8"?>
<sst xmlns="http://schemas.openxmlformats.org/spreadsheetml/2006/main" count="195" uniqueCount="53">
  <si>
    <t>End Period</t>
  </si>
  <si>
    <t>Escalation</t>
  </si>
  <si>
    <t>y-end 2020</t>
  </si>
  <si>
    <t>y-end 2021</t>
  </si>
  <si>
    <t>y-end 2022</t>
  </si>
  <si>
    <t>y-end 2023</t>
  </si>
  <si>
    <t>y-end 2024</t>
  </si>
  <si>
    <t>y-end 2025</t>
  </si>
  <si>
    <t>Opening Cost</t>
  </si>
  <si>
    <t>Inflation increase</t>
  </si>
  <si>
    <t>Closing Cost</t>
  </si>
  <si>
    <t>line (Kms)</t>
  </si>
  <si>
    <t>Comparable Cost</t>
  </si>
  <si>
    <t>Months Elapsed</t>
  </si>
  <si>
    <t>y-end 2016</t>
  </si>
  <si>
    <t>y-end 2017</t>
  </si>
  <si>
    <t>y-end 2018</t>
  </si>
  <si>
    <t>y-end 2019</t>
  </si>
  <si>
    <t>Summation=</t>
  </si>
  <si>
    <t>Average Cost/Km</t>
  </si>
  <si>
    <t>(In $M)</t>
  </si>
  <si>
    <t>Interest Rate*</t>
  </si>
  <si>
    <t>Interest 
Rate*</t>
  </si>
  <si>
    <t>y-end 2026</t>
  </si>
  <si>
    <t>y-end 2027</t>
  </si>
  <si>
    <t>y-end 2012</t>
  </si>
  <si>
    <t>y-end 2013</t>
  </si>
  <si>
    <t>y-end 2014</t>
  </si>
  <si>
    <t>y-end 2015</t>
  </si>
  <si>
    <t>y-end 2028</t>
  </si>
  <si>
    <t>Project Name: Guelph Area Reforcement</t>
  </si>
  <si>
    <r>
      <t xml:space="preserve">Table 5: Line - Comparable Projects - </t>
    </r>
    <r>
      <rPr>
        <i/>
        <sz val="14"/>
        <color theme="1"/>
        <rFont val="Calibri"/>
        <family val="2"/>
        <scheme val="minor"/>
      </rPr>
      <t>Updated to reflect OEB 2026 Inflation Factor</t>
    </r>
  </si>
  <si>
    <t>Cost Escalation ($M)</t>
  </si>
  <si>
    <t>(in $M)</t>
  </si>
  <si>
    <t>A</t>
  </si>
  <si>
    <t>B</t>
  </si>
  <si>
    <t>C=A+B</t>
  </si>
  <si>
    <t>D</t>
  </si>
  <si>
    <t>E=C/D</t>
  </si>
  <si>
    <r>
      <rPr>
        <b/>
        <u/>
        <sz val="14"/>
        <color theme="1"/>
        <rFont val="Calibri"/>
        <family val="2"/>
        <scheme val="minor"/>
      </rPr>
      <t>Table 6: Station  - Comparable Projects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>- Updated to reflect OEB 2026 Inflation Factor</t>
    </r>
  </si>
  <si>
    <t>30-Feb-19</t>
  </si>
  <si>
    <t>Project Name: St. Isidore TS</t>
  </si>
  <si>
    <t>Project Name: Minden TS</t>
  </si>
  <si>
    <t>Project Name: Arnprior TS</t>
  </si>
  <si>
    <t>Project Name: Power South Nepean</t>
  </si>
  <si>
    <t>Project Name: Woodstock Area Reinforcement</t>
  </si>
  <si>
    <t>OEB Inflation Rate References:</t>
  </si>
  <si>
    <t xml:space="preserve">https://www.rds.oeb.ca/CMWebDrawer/Record/901406/File/document </t>
  </si>
  <si>
    <t>https://www.oeb.ca/sites/default/files/OEBltr-2024-inflation-updates-20230629.pdf</t>
  </si>
  <si>
    <t>https://www.oeb.ca/sites/default/files/Backgrounder-EB-2021-0212-IPI-Generic-Hearing-20211118.pdf</t>
  </si>
  <si>
    <t>https://www.oeb.ca/sites/default/files/OEB_ltr_2023_inflation%20updates_20221020.pdf</t>
  </si>
  <si>
    <t>https://www.oeb.ca/sites/default/files/OEBltr_2025%20inflation_updates_20240620.pdf</t>
  </si>
  <si>
    <t>*Interest Rate based on the OEB-approved inflation rate utilized to set rates for electricity transmitters.  Note: the inflation rate of 2% is assumed for years prior to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</si>
</sst>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00"/>
    <numFmt numFmtId="168" formatCode="_(* #,##0.000_);_(* \(#,##0.000\);_(* &quot;-&quot;??_);_(@_)"/>
    <numFmt numFmtId="169" formatCode="_(&quot;$&quot;* #,##0.000_);_(&quot;$&quot;* \(#,##0.0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166" fontId="12" fillId="0" borderId="0" xfId="0" applyNumberFormat="1" applyFont="1"/>
    <xf numFmtId="1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0" fontId="16" fillId="0" borderId="0" xfId="0" applyFont="1"/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1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8" fontId="6" fillId="0" borderId="1" xfId="1" applyNumberFormat="1" applyFont="1" applyFill="1" applyBorder="1"/>
    <xf numFmtId="165" fontId="2" fillId="0" borderId="0" xfId="1" applyNumberFormat="1" applyFont="1" applyFill="1" applyBorder="1"/>
    <xf numFmtId="0" fontId="11" fillId="0" borderId="0" xfId="0" applyFont="1" applyAlignment="1">
      <alignment horizontal="center"/>
    </xf>
    <xf numFmtId="17" fontId="0" fillId="0" borderId="0" xfId="0" applyNumberFormat="1" applyAlignment="1">
      <alignment horizontal="center" vertical="center" wrapText="1"/>
    </xf>
    <xf numFmtId="17" fontId="0" fillId="0" borderId="0" xfId="0" applyNumberFormat="1"/>
    <xf numFmtId="43" fontId="0" fillId="0" borderId="0" xfId="1" applyFont="1" applyFill="1" applyBorder="1"/>
    <xf numFmtId="1" fontId="0" fillId="0" borderId="0" xfId="0" applyNumberFormat="1" applyAlignment="1">
      <alignment horizontal="right"/>
    </xf>
    <xf numFmtId="10" fontId="9" fillId="0" borderId="0" xfId="3" applyNumberFormat="1" applyFont="1" applyFill="1" applyBorder="1"/>
    <xf numFmtId="10" fontId="0" fillId="0" borderId="0" xfId="3" applyNumberFormat="1" applyFont="1" applyFill="1" applyBorder="1"/>
    <xf numFmtId="10" fontId="0" fillId="0" borderId="0" xfId="0" applyNumberFormat="1"/>
    <xf numFmtId="0" fontId="0" fillId="0" borderId="0" xfId="0" applyAlignment="1">
      <alignment horizontal="right"/>
    </xf>
    <xf numFmtId="10" fontId="3" fillId="0" borderId="0" xfId="0" applyNumberFormat="1" applyFont="1" applyAlignment="1">
      <alignment horizontal="right"/>
    </xf>
    <xf numFmtId="9" fontId="0" fillId="0" borderId="0" xfId="0" applyNumberFormat="1"/>
    <xf numFmtId="43" fontId="0" fillId="0" borderId="0" xfId="0" applyNumberFormat="1"/>
    <xf numFmtId="168" fontId="7" fillId="0" borderId="0" xfId="0" applyNumberFormat="1" applyFont="1"/>
    <xf numFmtId="168" fontId="5" fillId="0" borderId="0" xfId="0" applyNumberFormat="1" applyFont="1"/>
    <xf numFmtId="164" fontId="0" fillId="0" borderId="0" xfId="1" applyNumberFormat="1" applyFont="1" applyFill="1" applyBorder="1"/>
    <xf numFmtId="166" fontId="0" fillId="0" borderId="0" xfId="0" applyNumberFormat="1" applyAlignment="1">
      <alignment horizontal="right"/>
    </xf>
    <xf numFmtId="43" fontId="2" fillId="0" borderId="0" xfId="1" applyFont="1" applyFill="1" applyBorder="1"/>
    <xf numFmtId="168" fontId="2" fillId="0" borderId="2" xfId="1" applyNumberFormat="1" applyFont="1" applyFill="1" applyBorder="1"/>
    <xf numFmtId="169" fontId="2" fillId="0" borderId="2" xfId="2" applyNumberFormat="1" applyFont="1" applyFill="1" applyBorder="1"/>
    <xf numFmtId="0" fontId="17" fillId="0" borderId="0" xfId="0" applyFont="1"/>
    <xf numFmtId="168" fontId="6" fillId="0" borderId="0" xfId="1" applyNumberFormat="1" applyFont="1" applyFill="1" applyBorder="1"/>
    <xf numFmtId="0" fontId="2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0" fillId="0" borderId="7" xfId="0" applyBorder="1"/>
    <xf numFmtId="17" fontId="0" fillId="0" borderId="6" xfId="0" applyNumberFormat="1" applyBorder="1"/>
    <xf numFmtId="17" fontId="0" fillId="0" borderId="7" xfId="0" applyNumberFormat="1" applyBorder="1" applyAlignment="1">
      <alignment horizontal="center" vertical="center" wrapText="1"/>
    </xf>
    <xf numFmtId="15" fontId="3" fillId="0" borderId="6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43" fontId="0" fillId="0" borderId="7" xfId="1" applyFont="1" applyFill="1" applyBorder="1"/>
    <xf numFmtId="168" fontId="8" fillId="0" borderId="8" xfId="0" applyNumberFormat="1" applyFont="1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0" fillId="0" borderId="9" xfId="0" applyBorder="1"/>
    <xf numFmtId="43" fontId="0" fillId="0" borderId="10" xfId="0" applyNumberFormat="1" applyBorder="1"/>
    <xf numFmtId="0" fontId="0" fillId="0" borderId="10" xfId="0" applyBorder="1"/>
    <xf numFmtId="0" fontId="0" fillId="0" borderId="11" xfId="0" applyBorder="1"/>
    <xf numFmtId="15" fontId="10" fillId="0" borderId="6" xfId="0" applyNumberFormat="1" applyFont="1" applyBorder="1" applyAlignment="1">
      <alignment horizontal="right"/>
    </xf>
    <xf numFmtId="164" fontId="0" fillId="0" borderId="7" xfId="1" applyNumberFormat="1" applyFont="1" applyFill="1" applyBorder="1"/>
    <xf numFmtId="15" fontId="0" fillId="0" borderId="6" xfId="0" applyNumberFormat="1" applyBorder="1"/>
    <xf numFmtId="0" fontId="14" fillId="0" borderId="6" xfId="0" applyFont="1" applyBorder="1"/>
    <xf numFmtId="0" fontId="13" fillId="0" borderId="7" xfId="0" applyFont="1" applyBorder="1" applyAlignment="1">
      <alignment horizontal="right"/>
    </xf>
    <xf numFmtId="15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11" fillId="0" borderId="7" xfId="0" applyFont="1" applyBorder="1" applyAlignment="1">
      <alignment horizontal="center"/>
    </xf>
    <xf numFmtId="0" fontId="2" fillId="0" borderId="9" xfId="0" applyFont="1" applyBorder="1"/>
    <xf numFmtId="168" fontId="2" fillId="0" borderId="10" xfId="1" applyNumberFormat="1" applyFont="1" applyFill="1" applyBorder="1"/>
    <xf numFmtId="0" fontId="2" fillId="0" borderId="10" xfId="0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6" fontId="12" fillId="0" borderId="4" xfId="0" applyNumberFormat="1" applyFont="1" applyBorder="1"/>
    <xf numFmtId="0" fontId="12" fillId="0" borderId="4" xfId="0" applyFont="1" applyBorder="1"/>
    <xf numFmtId="0" fontId="13" fillId="0" borderId="6" xfId="0" applyFont="1" applyBorder="1"/>
    <xf numFmtId="169" fontId="2" fillId="0" borderId="10" xfId="2" applyNumberFormat="1" applyFont="1" applyFill="1" applyBorder="1"/>
    <xf numFmtId="0" fontId="10" fillId="0" borderId="6" xfId="0" applyFont="1" applyBorder="1"/>
    <xf numFmtId="0" fontId="19" fillId="0" borderId="0" xfId="0" applyFont="1"/>
    <xf numFmtId="0" fontId="20" fillId="0" borderId="0" xfId="4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eb.ca/sites/default/files/OEB_ltr_2023_inflation%20updates_20221020.pdf" TargetMode="External"/><Relationship Id="rId2" Type="http://schemas.openxmlformats.org/officeDocument/2006/relationships/hyperlink" Target="https://www.oeb.ca/sites/default/files/Backgrounder-EB-2021-0212-IPI-Generic-Hearing-20211118.pdf" TargetMode="External"/><Relationship Id="rId1" Type="http://schemas.openxmlformats.org/officeDocument/2006/relationships/hyperlink" Target="https://www.oeb.ca/sites/default/files/OEBltr-2024-inflation-updates-2023062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rds.oeb.ca/CMWebDrawer/Record/901406/File/document" TargetMode="External"/><Relationship Id="rId4" Type="http://schemas.openxmlformats.org/officeDocument/2006/relationships/hyperlink" Target="https://www.oeb.ca/sites/default/files/OEBltr_2025%20inflation_updates_202406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53D1-5079-45A8-9F68-D54AD04DA135}">
  <dimension ref="A1:T81"/>
  <sheetViews>
    <sheetView tabSelected="1" zoomScale="60" zoomScaleNormal="60" workbookViewId="0"/>
  </sheetViews>
  <sheetFormatPr defaultRowHeight="14.5" x14ac:dyDescent="0.35"/>
  <cols>
    <col min="1" max="1" width="16.54296875" bestFit="1" customWidth="1"/>
    <col min="2" max="2" width="14.36328125" customWidth="1"/>
    <col min="3" max="3" width="11.1796875" customWidth="1"/>
    <col min="5" max="5" width="10" customWidth="1"/>
    <col min="6" max="6" width="4.08984375" customWidth="1"/>
    <col min="7" max="7" width="15.90625" bestFit="1" customWidth="1"/>
    <col min="8" max="8" width="17.54296875" customWidth="1"/>
    <col min="9" max="9" width="11.36328125" customWidth="1"/>
    <col min="10" max="10" width="12.54296875" customWidth="1"/>
    <col min="11" max="11" width="10.26953125" customWidth="1"/>
    <col min="12" max="12" width="3.90625" customWidth="1"/>
    <col min="13" max="13" width="15.90625" bestFit="1" customWidth="1"/>
    <col min="14" max="14" width="13.81640625" customWidth="1"/>
    <col min="15" max="15" width="8.08984375" customWidth="1"/>
    <col min="17" max="17" width="9.81640625" customWidth="1"/>
    <col min="18" max="18" width="11.36328125" customWidth="1"/>
    <col min="19" max="19" width="14.7265625" customWidth="1"/>
    <col min="20" max="20" width="12.26953125" customWidth="1"/>
    <col min="23" max="23" width="11.54296875" customWidth="1"/>
    <col min="24" max="24" width="11.1796875" customWidth="1"/>
  </cols>
  <sheetData>
    <row r="1" spans="1:20" x14ac:dyDescent="0.35">
      <c r="A1" s="2"/>
      <c r="B1" s="3"/>
      <c r="E1" s="12"/>
      <c r="F1" s="5"/>
      <c r="G1" s="13"/>
      <c r="H1" s="5"/>
      <c r="I1" s="12"/>
      <c r="J1" s="5"/>
      <c r="K1" s="14"/>
    </row>
    <row r="2" spans="1:20" x14ac:dyDescent="0.35">
      <c r="A2" s="2"/>
      <c r="B2" s="3"/>
      <c r="G2" s="15"/>
      <c r="H2" s="15"/>
      <c r="I2" s="10"/>
      <c r="J2" s="16"/>
    </row>
    <row r="3" spans="1:20" ht="14.4" customHeight="1" x14ac:dyDescent="0.45">
      <c r="A3" s="1" t="s">
        <v>31</v>
      </c>
      <c r="E3" s="10"/>
      <c r="G3" s="16"/>
      <c r="I3" s="10"/>
      <c r="J3" s="11"/>
    </row>
    <row r="4" spans="1:20" x14ac:dyDescent="0.35">
      <c r="A4" s="18" t="s">
        <v>33</v>
      </c>
      <c r="I4" s="7"/>
      <c r="J4" s="6"/>
    </row>
    <row r="5" spans="1:20" ht="15" thickBot="1" x14ac:dyDescent="0.4">
      <c r="A5" s="18"/>
      <c r="I5" s="7"/>
      <c r="J5" s="6"/>
    </row>
    <row r="6" spans="1:20" x14ac:dyDescent="0.35">
      <c r="A6" s="42" t="s">
        <v>30</v>
      </c>
      <c r="B6" s="43"/>
      <c r="C6" s="43"/>
      <c r="D6" s="43"/>
      <c r="E6" s="44"/>
      <c r="G6" s="42" t="s">
        <v>44</v>
      </c>
      <c r="H6" s="43"/>
      <c r="I6" s="74"/>
      <c r="J6" s="75"/>
      <c r="K6" s="44"/>
      <c r="M6" s="42" t="s">
        <v>45</v>
      </c>
      <c r="N6" s="43"/>
      <c r="O6" s="43"/>
      <c r="P6" s="43"/>
      <c r="Q6" s="44"/>
    </row>
    <row r="7" spans="1:20" x14ac:dyDescent="0.35">
      <c r="A7" s="64"/>
      <c r="B7" s="5"/>
      <c r="E7" s="65"/>
      <c r="F7" s="17"/>
      <c r="G7" s="76"/>
      <c r="H7" s="5"/>
      <c r="K7" s="65"/>
      <c r="L7" s="17"/>
      <c r="M7" s="78"/>
      <c r="N7" s="5"/>
      <c r="Q7" s="65"/>
      <c r="R7" s="17"/>
    </row>
    <row r="8" spans="1:20" ht="43.5" x14ac:dyDescent="0.35">
      <c r="A8" s="47" t="s">
        <v>0</v>
      </c>
      <c r="B8" s="22" t="s">
        <v>12</v>
      </c>
      <c r="C8" s="22" t="s">
        <v>13</v>
      </c>
      <c r="D8" s="22" t="s">
        <v>21</v>
      </c>
      <c r="E8" s="48" t="s">
        <v>32</v>
      </c>
      <c r="G8" s="47" t="s">
        <v>0</v>
      </c>
      <c r="H8" s="22" t="s">
        <v>12</v>
      </c>
      <c r="I8" s="22" t="s">
        <v>13</v>
      </c>
      <c r="J8" s="22" t="s">
        <v>22</v>
      </c>
      <c r="K8" s="48" t="s">
        <v>1</v>
      </c>
      <c r="M8" s="47" t="s">
        <v>0</v>
      </c>
      <c r="N8" s="22" t="s">
        <v>12</v>
      </c>
      <c r="O8" s="22" t="s">
        <v>13</v>
      </c>
      <c r="P8" s="22" t="s">
        <v>21</v>
      </c>
      <c r="Q8" s="48" t="s">
        <v>1</v>
      </c>
    </row>
    <row r="9" spans="1:20" x14ac:dyDescent="0.35">
      <c r="A9" s="49">
        <v>42704</v>
      </c>
      <c r="B9" s="41">
        <v>22.1</v>
      </c>
      <c r="C9" s="23"/>
      <c r="E9" s="46"/>
      <c r="G9" s="49">
        <v>44530</v>
      </c>
      <c r="H9" s="41">
        <v>40.898000000000003</v>
      </c>
      <c r="I9" s="23"/>
      <c r="K9" s="46"/>
      <c r="M9" s="49">
        <v>44285</v>
      </c>
      <c r="N9" s="41">
        <v>30.8</v>
      </c>
      <c r="O9" s="23"/>
      <c r="Q9" s="46"/>
    </row>
    <row r="10" spans="1:20" x14ac:dyDescent="0.35">
      <c r="A10" s="50" t="s">
        <v>25</v>
      </c>
      <c r="B10" s="24">
        <f t="shared" ref="B10:B25" si="0">+B9*(1+(D10*C10/12))</f>
        <v>22.1</v>
      </c>
      <c r="C10" s="25">
        <v>0</v>
      </c>
      <c r="D10" s="26">
        <v>0.02</v>
      </c>
      <c r="E10" s="51">
        <f t="shared" ref="E10:E25" si="1">+B10-B9</f>
        <v>0</v>
      </c>
      <c r="G10" s="61" t="s">
        <v>25</v>
      </c>
      <c r="H10" s="24">
        <f t="shared" ref="H10:H25" si="2">+H9*(1+(J10*I10/12))</f>
        <v>40.898000000000003</v>
      </c>
      <c r="I10" s="25">
        <v>0</v>
      </c>
      <c r="J10" s="26">
        <f t="shared" ref="J10:J25" si="3">D10</f>
        <v>0.02</v>
      </c>
      <c r="K10" s="51">
        <f t="shared" ref="K10:K25" si="4">+H10-H9</f>
        <v>0</v>
      </c>
      <c r="M10" s="61" t="s">
        <v>25</v>
      </c>
      <c r="N10" s="24">
        <f t="shared" ref="N10:N25" si="5">+N9*(1+(P10*O10/12))</f>
        <v>31.261999999999997</v>
      </c>
      <c r="O10" s="25">
        <v>9</v>
      </c>
      <c r="P10" s="26">
        <f t="shared" ref="P10:P25" si="6">D10</f>
        <v>0.02</v>
      </c>
      <c r="Q10" s="51">
        <f t="shared" ref="Q10:Q25" si="7">+N10-N9</f>
        <v>0.46199999999999619</v>
      </c>
    </row>
    <row r="11" spans="1:20" x14ac:dyDescent="0.35">
      <c r="A11" s="50" t="s">
        <v>26</v>
      </c>
      <c r="B11" s="24">
        <f t="shared" si="0"/>
        <v>22.1</v>
      </c>
      <c r="C11" s="25">
        <v>0</v>
      </c>
      <c r="D11" s="26">
        <v>0.02</v>
      </c>
      <c r="E11" s="51">
        <f t="shared" si="1"/>
        <v>0</v>
      </c>
      <c r="G11" s="61" t="s">
        <v>26</v>
      </c>
      <c r="H11" s="24">
        <f t="shared" si="2"/>
        <v>40.898000000000003</v>
      </c>
      <c r="I11" s="25">
        <v>0</v>
      </c>
      <c r="J11" s="26">
        <f t="shared" si="3"/>
        <v>0.02</v>
      </c>
      <c r="K11" s="51">
        <f t="shared" si="4"/>
        <v>0</v>
      </c>
      <c r="M11" s="61" t="s">
        <v>26</v>
      </c>
      <c r="N11" s="24">
        <f t="shared" si="5"/>
        <v>31.887239999999998</v>
      </c>
      <c r="O11" s="25">
        <v>12</v>
      </c>
      <c r="P11" s="26">
        <f t="shared" si="6"/>
        <v>0.02</v>
      </c>
      <c r="Q11" s="51">
        <f t="shared" si="7"/>
        <v>0.62524000000000157</v>
      </c>
    </row>
    <row r="12" spans="1:20" x14ac:dyDescent="0.35">
      <c r="A12" s="50" t="s">
        <v>27</v>
      </c>
      <c r="B12" s="24">
        <f t="shared" si="0"/>
        <v>22.1</v>
      </c>
      <c r="C12" s="25">
        <v>0</v>
      </c>
      <c r="D12" s="26">
        <v>0.02</v>
      </c>
      <c r="E12" s="51">
        <f t="shared" si="1"/>
        <v>0</v>
      </c>
      <c r="G12" s="61" t="s">
        <v>27</v>
      </c>
      <c r="H12" s="24">
        <f t="shared" si="2"/>
        <v>40.898000000000003</v>
      </c>
      <c r="I12" s="25">
        <v>0</v>
      </c>
      <c r="J12" s="26">
        <f t="shared" si="3"/>
        <v>0.02</v>
      </c>
      <c r="K12" s="51">
        <f t="shared" si="4"/>
        <v>0</v>
      </c>
      <c r="M12" s="61" t="s">
        <v>27</v>
      </c>
      <c r="N12" s="24">
        <f t="shared" si="5"/>
        <v>32.524984799999999</v>
      </c>
      <c r="O12" s="25">
        <v>12</v>
      </c>
      <c r="P12" s="26">
        <f t="shared" si="6"/>
        <v>0.02</v>
      </c>
      <c r="Q12" s="51">
        <f t="shared" si="7"/>
        <v>0.63774480000000011</v>
      </c>
    </row>
    <row r="13" spans="1:20" x14ac:dyDescent="0.35">
      <c r="A13" s="50" t="s">
        <v>28</v>
      </c>
      <c r="B13" s="24">
        <f t="shared" si="0"/>
        <v>22.1</v>
      </c>
      <c r="C13" s="25">
        <v>0</v>
      </c>
      <c r="D13" s="26">
        <v>0.02</v>
      </c>
      <c r="E13" s="51">
        <f t="shared" si="1"/>
        <v>0</v>
      </c>
      <c r="G13" s="61" t="s">
        <v>28</v>
      </c>
      <c r="H13" s="24">
        <f t="shared" si="2"/>
        <v>40.898000000000003</v>
      </c>
      <c r="I13" s="25">
        <v>0</v>
      </c>
      <c r="J13" s="26">
        <f t="shared" si="3"/>
        <v>0.02</v>
      </c>
      <c r="K13" s="51">
        <f t="shared" si="4"/>
        <v>0</v>
      </c>
      <c r="M13" s="61" t="s">
        <v>28</v>
      </c>
      <c r="N13" s="24">
        <f t="shared" si="5"/>
        <v>33.175484495999996</v>
      </c>
      <c r="O13" s="25">
        <v>12</v>
      </c>
      <c r="P13" s="26">
        <f t="shared" si="6"/>
        <v>0.02</v>
      </c>
      <c r="Q13" s="51">
        <f t="shared" si="7"/>
        <v>0.65049969599999713</v>
      </c>
    </row>
    <row r="14" spans="1:20" x14ac:dyDescent="0.35">
      <c r="A14" s="50" t="s">
        <v>14</v>
      </c>
      <c r="B14" s="24">
        <f t="shared" si="0"/>
        <v>22.136833333333335</v>
      </c>
      <c r="C14" s="25">
        <v>1</v>
      </c>
      <c r="D14" s="26">
        <v>0.02</v>
      </c>
      <c r="E14" s="51">
        <f t="shared" si="1"/>
        <v>3.683333333333394E-2</v>
      </c>
      <c r="G14" s="50" t="s">
        <v>14</v>
      </c>
      <c r="H14" s="24">
        <f t="shared" si="2"/>
        <v>40.898000000000003</v>
      </c>
      <c r="I14" s="25">
        <v>0</v>
      </c>
      <c r="J14" s="26">
        <f t="shared" si="3"/>
        <v>0.02</v>
      </c>
      <c r="K14" s="51">
        <f t="shared" si="4"/>
        <v>0</v>
      </c>
      <c r="M14" s="50" t="s">
        <v>14</v>
      </c>
      <c r="N14" s="24">
        <f t="shared" si="5"/>
        <v>33.838994185919994</v>
      </c>
      <c r="O14" s="25">
        <v>12</v>
      </c>
      <c r="P14" s="26">
        <f t="shared" si="6"/>
        <v>0.02</v>
      </c>
      <c r="Q14" s="51">
        <f t="shared" si="7"/>
        <v>0.66350968991999792</v>
      </c>
      <c r="T14" s="8"/>
    </row>
    <row r="15" spans="1:20" x14ac:dyDescent="0.35">
      <c r="A15" s="50" t="s">
        <v>15</v>
      </c>
      <c r="B15" s="24">
        <f t="shared" si="0"/>
        <v>22.579570000000004</v>
      </c>
      <c r="C15" s="25">
        <v>12</v>
      </c>
      <c r="D15" s="26">
        <v>0.02</v>
      </c>
      <c r="E15" s="51">
        <f t="shared" si="1"/>
        <v>0.44273666666666855</v>
      </c>
      <c r="G15" s="50" t="s">
        <v>15</v>
      </c>
      <c r="H15" s="24">
        <f t="shared" si="2"/>
        <v>40.898000000000003</v>
      </c>
      <c r="I15" s="25">
        <v>0</v>
      </c>
      <c r="J15" s="26">
        <f t="shared" si="3"/>
        <v>0.02</v>
      </c>
      <c r="K15" s="51">
        <f t="shared" si="4"/>
        <v>0</v>
      </c>
      <c r="M15" s="50" t="s">
        <v>15</v>
      </c>
      <c r="N15" s="24">
        <f t="shared" si="5"/>
        <v>34.515774069638397</v>
      </c>
      <c r="O15" s="25">
        <v>12</v>
      </c>
      <c r="P15" s="26">
        <f t="shared" si="6"/>
        <v>0.02</v>
      </c>
      <c r="Q15" s="51">
        <f t="shared" si="7"/>
        <v>0.67677988371840314</v>
      </c>
      <c r="T15" s="8"/>
    </row>
    <row r="16" spans="1:20" x14ac:dyDescent="0.35">
      <c r="A16" s="50" t="s">
        <v>16</v>
      </c>
      <c r="B16" s="24">
        <f t="shared" si="0"/>
        <v>23.031161400000006</v>
      </c>
      <c r="C16" s="25">
        <v>12</v>
      </c>
      <c r="D16" s="26">
        <v>0.02</v>
      </c>
      <c r="E16" s="51">
        <f t="shared" si="1"/>
        <v>0.45159140000000164</v>
      </c>
      <c r="G16" s="50" t="s">
        <v>16</v>
      </c>
      <c r="H16" s="24">
        <f t="shared" si="2"/>
        <v>40.898000000000003</v>
      </c>
      <c r="I16" s="25">
        <v>0</v>
      </c>
      <c r="J16" s="26">
        <f t="shared" si="3"/>
        <v>0.02</v>
      </c>
      <c r="K16" s="51">
        <f t="shared" si="4"/>
        <v>0</v>
      </c>
      <c r="M16" s="50" t="s">
        <v>16</v>
      </c>
      <c r="N16" s="24">
        <f t="shared" si="5"/>
        <v>35.206089551031162</v>
      </c>
      <c r="O16" s="25">
        <v>12</v>
      </c>
      <c r="P16" s="26">
        <f t="shared" si="6"/>
        <v>0.02</v>
      </c>
      <c r="Q16" s="51">
        <f t="shared" si="7"/>
        <v>0.69031548139276566</v>
      </c>
      <c r="T16" s="8"/>
    </row>
    <row r="17" spans="1:20" x14ac:dyDescent="0.35">
      <c r="A17" s="50" t="s">
        <v>17</v>
      </c>
      <c r="B17" s="24">
        <f t="shared" si="0"/>
        <v>23.491784628000005</v>
      </c>
      <c r="C17" s="25">
        <v>12</v>
      </c>
      <c r="D17" s="26">
        <v>0.02</v>
      </c>
      <c r="E17" s="51">
        <f t="shared" si="1"/>
        <v>0.46062322799999933</v>
      </c>
      <c r="G17" s="50" t="s">
        <v>17</v>
      </c>
      <c r="H17" s="24">
        <f t="shared" si="2"/>
        <v>40.898000000000003</v>
      </c>
      <c r="I17" s="25">
        <v>0</v>
      </c>
      <c r="J17" s="26">
        <f t="shared" si="3"/>
        <v>0.02</v>
      </c>
      <c r="K17" s="51">
        <f t="shared" si="4"/>
        <v>0</v>
      </c>
      <c r="M17" s="50" t="s">
        <v>17</v>
      </c>
      <c r="N17" s="24">
        <f t="shared" si="5"/>
        <v>35.910211342051788</v>
      </c>
      <c r="O17" s="25">
        <v>12</v>
      </c>
      <c r="P17" s="26">
        <f t="shared" si="6"/>
        <v>0.02</v>
      </c>
      <c r="Q17" s="51">
        <f t="shared" si="7"/>
        <v>0.70412179102062566</v>
      </c>
      <c r="T17" s="8"/>
    </row>
    <row r="18" spans="1:20" x14ac:dyDescent="0.35">
      <c r="A18" s="50" t="s">
        <v>2</v>
      </c>
      <c r="B18" s="24">
        <f t="shared" si="0"/>
        <v>23.961620320560005</v>
      </c>
      <c r="C18" s="25">
        <v>12</v>
      </c>
      <c r="D18" s="27">
        <v>0.02</v>
      </c>
      <c r="E18" s="51">
        <f t="shared" si="1"/>
        <v>0.46983569256000024</v>
      </c>
      <c r="G18" s="50" t="s">
        <v>2</v>
      </c>
      <c r="H18" s="24">
        <f t="shared" si="2"/>
        <v>40.898000000000003</v>
      </c>
      <c r="I18" s="25">
        <v>0</v>
      </c>
      <c r="J18" s="26">
        <f t="shared" si="3"/>
        <v>0.02</v>
      </c>
      <c r="K18" s="51">
        <f t="shared" si="4"/>
        <v>0</v>
      </c>
      <c r="M18" s="50" t="s">
        <v>2</v>
      </c>
      <c r="N18" s="24">
        <f t="shared" si="5"/>
        <v>36.628415568892827</v>
      </c>
      <c r="O18" s="25">
        <v>12</v>
      </c>
      <c r="P18" s="26">
        <f t="shared" ref="P18" si="8">D18</f>
        <v>0.02</v>
      </c>
      <c r="Q18" s="51">
        <f t="shared" si="7"/>
        <v>0.71820422684103846</v>
      </c>
      <c r="T18" s="8"/>
    </row>
    <row r="19" spans="1:20" x14ac:dyDescent="0.35">
      <c r="A19" s="50" t="s">
        <v>3</v>
      </c>
      <c r="B19" s="24">
        <f t="shared" si="0"/>
        <v>24.440852726971205</v>
      </c>
      <c r="C19" s="25">
        <v>12</v>
      </c>
      <c r="D19" s="28">
        <v>0.02</v>
      </c>
      <c r="E19" s="51">
        <f t="shared" si="1"/>
        <v>0.47923240641119946</v>
      </c>
      <c r="G19" s="50" t="s">
        <v>3</v>
      </c>
      <c r="H19" s="24">
        <f t="shared" si="2"/>
        <v>40.966163333333341</v>
      </c>
      <c r="I19" s="25">
        <v>1</v>
      </c>
      <c r="J19" s="26">
        <f t="shared" si="3"/>
        <v>0.02</v>
      </c>
      <c r="K19" s="51">
        <f t="shared" si="4"/>
        <v>6.8163333333338016E-2</v>
      </c>
      <c r="M19" s="50" t="s">
        <v>3</v>
      </c>
      <c r="N19" s="24">
        <f t="shared" si="5"/>
        <v>37.36098388027068</v>
      </c>
      <c r="O19" s="25">
        <v>12</v>
      </c>
      <c r="P19" s="26">
        <f t="shared" si="6"/>
        <v>0.02</v>
      </c>
      <c r="Q19" s="51">
        <f t="shared" si="7"/>
        <v>0.73256831137785383</v>
      </c>
      <c r="T19" s="8"/>
    </row>
    <row r="20" spans="1:20" x14ac:dyDescent="0.35">
      <c r="A20" s="50" t="s">
        <v>4</v>
      </c>
      <c r="B20" s="24">
        <f t="shared" si="0"/>
        <v>25.051874045145482</v>
      </c>
      <c r="C20" s="25">
        <v>12</v>
      </c>
      <c r="D20" s="28">
        <v>2.5000000000000001E-2</v>
      </c>
      <c r="E20" s="51">
        <f t="shared" si="1"/>
        <v>0.61102131817427718</v>
      </c>
      <c r="G20" s="50" t="s">
        <v>4</v>
      </c>
      <c r="H20" s="24">
        <f t="shared" si="2"/>
        <v>41.99031741666667</v>
      </c>
      <c r="I20" s="25">
        <v>12</v>
      </c>
      <c r="J20" s="26">
        <f t="shared" si="3"/>
        <v>2.5000000000000001E-2</v>
      </c>
      <c r="K20" s="51">
        <f t="shared" si="4"/>
        <v>1.0241540833333289</v>
      </c>
      <c r="M20" s="50" t="s">
        <v>4</v>
      </c>
      <c r="N20" s="24">
        <f t="shared" si="5"/>
        <v>38.295008477277442</v>
      </c>
      <c r="O20" s="25">
        <v>12</v>
      </c>
      <c r="P20" s="26">
        <f t="shared" si="6"/>
        <v>2.5000000000000001E-2</v>
      </c>
      <c r="Q20" s="51">
        <f t="shared" si="7"/>
        <v>0.93402459700676133</v>
      </c>
      <c r="T20" s="8"/>
    </row>
    <row r="21" spans="1:20" x14ac:dyDescent="0.35">
      <c r="A21" s="50" t="s">
        <v>5</v>
      </c>
      <c r="B21" s="24">
        <f t="shared" si="0"/>
        <v>26.003845258861009</v>
      </c>
      <c r="C21" s="25">
        <v>12</v>
      </c>
      <c r="D21" s="28">
        <v>3.7999999999999999E-2</v>
      </c>
      <c r="E21" s="51">
        <f t="shared" si="1"/>
        <v>0.9519712137155274</v>
      </c>
      <c r="G21" s="50" t="s">
        <v>5</v>
      </c>
      <c r="H21" s="24">
        <f t="shared" si="2"/>
        <v>43.585949478500005</v>
      </c>
      <c r="I21" s="25">
        <v>12</v>
      </c>
      <c r="J21" s="26">
        <f t="shared" si="3"/>
        <v>3.7999999999999999E-2</v>
      </c>
      <c r="K21" s="51">
        <f t="shared" si="4"/>
        <v>1.5956320618333351</v>
      </c>
      <c r="M21" s="50" t="s">
        <v>5</v>
      </c>
      <c r="N21" s="24">
        <f t="shared" si="5"/>
        <v>39.750218799413986</v>
      </c>
      <c r="O21" s="25">
        <v>12</v>
      </c>
      <c r="P21" s="26">
        <f t="shared" si="6"/>
        <v>3.7999999999999999E-2</v>
      </c>
      <c r="Q21" s="51">
        <f t="shared" si="7"/>
        <v>1.4552103221365442</v>
      </c>
      <c r="T21" s="8"/>
    </row>
    <row r="22" spans="1:20" x14ac:dyDescent="0.35">
      <c r="A22" s="50" t="s">
        <v>6</v>
      </c>
      <c r="B22" s="24">
        <f t="shared" si="0"/>
        <v>27.408052902839504</v>
      </c>
      <c r="C22" s="25">
        <v>12</v>
      </c>
      <c r="D22" s="28">
        <v>5.3999999999999999E-2</v>
      </c>
      <c r="E22" s="51">
        <f t="shared" si="1"/>
        <v>1.404207643978495</v>
      </c>
      <c r="G22" s="50" t="s">
        <v>6</v>
      </c>
      <c r="H22" s="24">
        <f t="shared" si="2"/>
        <v>45.939590750339008</v>
      </c>
      <c r="I22" s="25">
        <v>12</v>
      </c>
      <c r="J22" s="26">
        <f t="shared" si="3"/>
        <v>5.3999999999999999E-2</v>
      </c>
      <c r="K22" s="51">
        <f t="shared" si="4"/>
        <v>2.3536412718390025</v>
      </c>
      <c r="M22" s="50" t="s">
        <v>6</v>
      </c>
      <c r="N22" s="24">
        <f t="shared" si="5"/>
        <v>41.896730614582346</v>
      </c>
      <c r="O22" s="25">
        <v>12</v>
      </c>
      <c r="P22" s="26">
        <f t="shared" si="6"/>
        <v>5.3999999999999999E-2</v>
      </c>
      <c r="Q22" s="51">
        <f t="shared" si="7"/>
        <v>2.1465118151683598</v>
      </c>
      <c r="T22" s="8"/>
    </row>
    <row r="23" spans="1:20" x14ac:dyDescent="0.35">
      <c r="A23" s="50" t="s">
        <v>7</v>
      </c>
      <c r="B23" s="24">
        <f t="shared" si="0"/>
        <v>28.422150860244564</v>
      </c>
      <c r="C23" s="25">
        <v>12</v>
      </c>
      <c r="D23" s="28">
        <v>3.6999999999999998E-2</v>
      </c>
      <c r="E23" s="51">
        <f t="shared" si="1"/>
        <v>1.0140979574050597</v>
      </c>
      <c r="G23" s="50" t="s">
        <v>7</v>
      </c>
      <c r="H23" s="24">
        <f t="shared" si="2"/>
        <v>47.639355608101546</v>
      </c>
      <c r="I23" s="25">
        <v>12</v>
      </c>
      <c r="J23" s="26">
        <f t="shared" si="3"/>
        <v>3.6999999999999998E-2</v>
      </c>
      <c r="K23" s="51">
        <f t="shared" si="4"/>
        <v>1.6997648577625384</v>
      </c>
      <c r="M23" s="50" t="s">
        <v>7</v>
      </c>
      <c r="N23" s="24">
        <f t="shared" si="5"/>
        <v>43.446909647321888</v>
      </c>
      <c r="O23" s="36">
        <v>12</v>
      </c>
      <c r="P23" s="26">
        <f t="shared" si="6"/>
        <v>3.6999999999999998E-2</v>
      </c>
      <c r="Q23" s="51">
        <f t="shared" si="7"/>
        <v>1.5501790327395426</v>
      </c>
      <c r="T23" s="8"/>
    </row>
    <row r="24" spans="1:20" x14ac:dyDescent="0.35">
      <c r="A24" s="50" t="s">
        <v>23</v>
      </c>
      <c r="B24" s="24">
        <f t="shared" si="0"/>
        <v>29.416926140353123</v>
      </c>
      <c r="C24" s="25">
        <v>12</v>
      </c>
      <c r="D24" s="28">
        <v>3.5000000000000003E-2</v>
      </c>
      <c r="E24" s="51">
        <f t="shared" si="1"/>
        <v>0.9947752801085592</v>
      </c>
      <c r="G24" s="50" t="s">
        <v>23</v>
      </c>
      <c r="H24" s="24">
        <f t="shared" si="2"/>
        <v>49.306733054385099</v>
      </c>
      <c r="I24" s="25">
        <v>12</v>
      </c>
      <c r="J24" s="26">
        <f t="shared" si="3"/>
        <v>3.5000000000000003E-2</v>
      </c>
      <c r="K24" s="51">
        <f t="shared" si="4"/>
        <v>1.6673774462835524</v>
      </c>
      <c r="M24" s="50" t="s">
        <v>23</v>
      </c>
      <c r="N24" s="24">
        <f t="shared" si="5"/>
        <v>44.967551484978152</v>
      </c>
      <c r="O24" s="25">
        <v>12</v>
      </c>
      <c r="P24" s="26">
        <f t="shared" si="6"/>
        <v>3.5000000000000003E-2</v>
      </c>
      <c r="Q24" s="51">
        <f t="shared" si="7"/>
        <v>1.5206418376562638</v>
      </c>
      <c r="T24" s="8"/>
    </row>
    <row r="25" spans="1:20" x14ac:dyDescent="0.35">
      <c r="A25" s="50" t="s">
        <v>24</v>
      </c>
      <c r="B25" s="24">
        <f t="shared" si="0"/>
        <v>30.446518555265481</v>
      </c>
      <c r="C25" s="25">
        <v>12</v>
      </c>
      <c r="D25" s="28">
        <f>D24</f>
        <v>3.5000000000000003E-2</v>
      </c>
      <c r="E25" s="51">
        <f t="shared" si="1"/>
        <v>1.0295924149123579</v>
      </c>
      <c r="G25" s="50" t="s">
        <v>24</v>
      </c>
      <c r="H25" s="24">
        <f t="shared" si="2"/>
        <v>51.032468711288573</v>
      </c>
      <c r="I25" s="25">
        <v>12</v>
      </c>
      <c r="J25" s="26">
        <f t="shared" si="3"/>
        <v>3.5000000000000003E-2</v>
      </c>
      <c r="K25" s="51">
        <f t="shared" si="4"/>
        <v>1.7257356569034741</v>
      </c>
      <c r="M25" s="50" t="s">
        <v>24</v>
      </c>
      <c r="N25" s="24">
        <f t="shared" si="5"/>
        <v>46.541415786952385</v>
      </c>
      <c r="O25" s="25">
        <v>12</v>
      </c>
      <c r="P25" s="26">
        <f t="shared" si="6"/>
        <v>3.5000000000000003E-2</v>
      </c>
      <c r="Q25" s="51">
        <f t="shared" si="7"/>
        <v>1.5738643019742327</v>
      </c>
      <c r="T25" s="8"/>
    </row>
    <row r="26" spans="1:20" x14ac:dyDescent="0.35">
      <c r="A26" s="50" t="s">
        <v>29</v>
      </c>
      <c r="B26" s="24">
        <f>+B25*(1+(D26*C26/12))</f>
        <v>31.51214670469977</v>
      </c>
      <c r="C26" s="25">
        <v>12</v>
      </c>
      <c r="D26" s="28">
        <f>D25</f>
        <v>3.5000000000000003E-2</v>
      </c>
      <c r="E26" s="51">
        <f t="shared" ref="E26:E27" si="9">+B26-B25</f>
        <v>1.0656281494342892</v>
      </c>
      <c r="G26" s="50" t="s">
        <v>29</v>
      </c>
      <c r="H26" s="24">
        <f t="shared" ref="H26:H27" si="10">+H25*(1+(J26*I26/12))</f>
        <v>52.818605116183669</v>
      </c>
      <c r="I26" s="25">
        <v>12</v>
      </c>
      <c r="J26" s="26">
        <f t="shared" ref="J26:J27" si="11">D26</f>
        <v>3.5000000000000003E-2</v>
      </c>
      <c r="K26" s="51">
        <f t="shared" ref="K26:K27" si="12">+H26-H25</f>
        <v>1.7861364048950961</v>
      </c>
      <c r="M26" s="50" t="s">
        <v>29</v>
      </c>
      <c r="N26" s="24">
        <f t="shared" ref="N26:N27" si="13">+N25*(1+(P26*O26/12))</f>
        <v>48.170365339495717</v>
      </c>
      <c r="O26" s="25">
        <v>12</v>
      </c>
      <c r="P26" s="26">
        <f t="shared" ref="P26:P27" si="14">D26</f>
        <v>3.5000000000000003E-2</v>
      </c>
      <c r="Q26" s="51">
        <f t="shared" ref="Q26:Q27" si="15">+N26-N25</f>
        <v>1.6289495525433324</v>
      </c>
      <c r="T26" s="8"/>
    </row>
    <row r="27" spans="1:20" x14ac:dyDescent="0.35">
      <c r="A27" s="66">
        <v>47344</v>
      </c>
      <c r="B27" s="24">
        <f>+B26*(1+(D27*C27/12))</f>
        <v>32.247430127809437</v>
      </c>
      <c r="C27" s="25">
        <v>8</v>
      </c>
      <c r="D27" s="28">
        <f>D26</f>
        <v>3.5000000000000003E-2</v>
      </c>
      <c r="E27" s="51">
        <f t="shared" si="9"/>
        <v>0.73528342310966721</v>
      </c>
      <c r="G27" s="66">
        <v>47344</v>
      </c>
      <c r="H27" s="24">
        <f t="shared" si="10"/>
        <v>54.051039235561291</v>
      </c>
      <c r="I27" s="25">
        <v>8</v>
      </c>
      <c r="J27" s="26">
        <f t="shared" si="11"/>
        <v>3.5000000000000003E-2</v>
      </c>
      <c r="K27" s="51">
        <f t="shared" si="12"/>
        <v>1.232434119377622</v>
      </c>
      <c r="M27" s="66">
        <v>47344</v>
      </c>
      <c r="N27" s="24">
        <f t="shared" si="13"/>
        <v>49.294340530750624</v>
      </c>
      <c r="O27" s="25">
        <v>8</v>
      </c>
      <c r="P27" s="26">
        <f t="shared" si="14"/>
        <v>3.5000000000000003E-2</v>
      </c>
      <c r="Q27" s="51">
        <f t="shared" si="15"/>
        <v>1.1239751912549067</v>
      </c>
      <c r="T27" s="8"/>
    </row>
    <row r="28" spans="1:20" x14ac:dyDescent="0.35">
      <c r="A28" s="49"/>
      <c r="B28" s="24"/>
      <c r="C28" s="25"/>
      <c r="D28" s="28"/>
      <c r="E28" s="51"/>
      <c r="G28" s="53"/>
      <c r="H28" s="24"/>
      <c r="I28" s="25"/>
      <c r="J28" s="26"/>
      <c r="K28" s="51"/>
      <c r="M28" s="53"/>
      <c r="N28" s="24"/>
      <c r="O28" s="25"/>
      <c r="P28" s="26"/>
      <c r="Q28" s="51"/>
      <c r="T28" s="8"/>
    </row>
    <row r="29" spans="1:20" ht="15" thickBot="1" x14ac:dyDescent="0.4">
      <c r="A29" s="50"/>
      <c r="B29" s="24"/>
      <c r="C29" s="29"/>
      <c r="D29" s="30" t="s">
        <v>18</v>
      </c>
      <c r="E29" s="52">
        <f>SUM(E10:E28)</f>
        <v>10.147430127809436</v>
      </c>
      <c r="G29" s="50"/>
      <c r="H29" s="24"/>
      <c r="I29" s="29"/>
      <c r="J29" s="30" t="s">
        <v>18</v>
      </c>
      <c r="K29" s="52">
        <f>SUM(K10:K28)</f>
        <v>13.153039235561288</v>
      </c>
      <c r="M29" s="50"/>
      <c r="N29" s="24"/>
      <c r="O29" s="29"/>
      <c r="P29" s="30" t="s">
        <v>18</v>
      </c>
      <c r="Q29" s="52">
        <f>SUM(Q10:Q28)</f>
        <v>18.494340530750623</v>
      </c>
    </row>
    <row r="30" spans="1:20" ht="15" thickTop="1" x14ac:dyDescent="0.35">
      <c r="A30" s="53"/>
      <c r="D30" s="31"/>
      <c r="E30" s="51"/>
      <c r="G30" s="54"/>
      <c r="H30" s="35"/>
      <c r="I30" s="29"/>
      <c r="J30" s="31"/>
      <c r="K30" s="62"/>
      <c r="M30" s="63"/>
      <c r="N30" s="37"/>
      <c r="O30" s="29"/>
      <c r="P30" s="31"/>
      <c r="Q30" s="51"/>
    </row>
    <row r="31" spans="1:20" x14ac:dyDescent="0.35">
      <c r="A31" s="53"/>
      <c r="B31" s="32"/>
      <c r="E31" s="46"/>
      <c r="G31" s="53"/>
      <c r="K31" s="46"/>
      <c r="M31" s="53"/>
      <c r="N31" s="32"/>
      <c r="Q31" s="46"/>
    </row>
    <row r="32" spans="1:20" x14ac:dyDescent="0.35">
      <c r="A32" s="54" t="s">
        <v>8</v>
      </c>
      <c r="B32" s="33">
        <v>22.1</v>
      </c>
      <c r="C32" t="s">
        <v>34</v>
      </c>
      <c r="E32" s="46"/>
      <c r="G32" s="54" t="s">
        <v>8</v>
      </c>
      <c r="H32" s="33">
        <v>40.898000000000003</v>
      </c>
      <c r="I32" t="s">
        <v>34</v>
      </c>
      <c r="K32" s="46"/>
      <c r="M32" s="54" t="s">
        <v>8</v>
      </c>
      <c r="N32" s="33">
        <v>30.8</v>
      </c>
      <c r="O32" t="s">
        <v>34</v>
      </c>
      <c r="Q32" s="46"/>
    </row>
    <row r="33" spans="1:17" x14ac:dyDescent="0.35">
      <c r="A33" s="54" t="s">
        <v>9</v>
      </c>
      <c r="B33" s="34">
        <f>E29</f>
        <v>10.147430127809436</v>
      </c>
      <c r="C33" t="s">
        <v>35</v>
      </c>
      <c r="E33" s="46"/>
      <c r="G33" s="54" t="s">
        <v>9</v>
      </c>
      <c r="H33" s="34">
        <f>K29</f>
        <v>13.153039235561288</v>
      </c>
      <c r="I33" t="s">
        <v>35</v>
      </c>
      <c r="K33" s="46"/>
      <c r="M33" s="54" t="s">
        <v>9</v>
      </c>
      <c r="N33" s="34">
        <f>Q29</f>
        <v>18.494340530750623</v>
      </c>
      <c r="O33" t="s">
        <v>35</v>
      </c>
      <c r="Q33" s="46"/>
    </row>
    <row r="34" spans="1:17" s="9" customFormat="1" ht="15" thickBot="1" x14ac:dyDescent="0.4">
      <c r="A34" s="55" t="s">
        <v>10</v>
      </c>
      <c r="B34" s="38">
        <f>+B32+B33</f>
        <v>32.247430127809437</v>
      </c>
      <c r="C34" s="9" t="s">
        <v>36</v>
      </c>
      <c r="E34" s="56"/>
      <c r="G34" s="55" t="s">
        <v>10</v>
      </c>
      <c r="H34" s="38">
        <f>+H32+H33</f>
        <v>54.051039235561291</v>
      </c>
      <c r="I34" s="9" t="s">
        <v>36</v>
      </c>
      <c r="K34" s="56"/>
      <c r="M34" s="55" t="s">
        <v>10</v>
      </c>
      <c r="N34" s="38">
        <f>+N32+N33</f>
        <v>49.294340530750624</v>
      </c>
      <c r="O34" s="9" t="s">
        <v>36</v>
      </c>
      <c r="Q34" s="56"/>
    </row>
    <row r="35" spans="1:17" ht="15" thickTop="1" x14ac:dyDescent="0.35">
      <c r="A35" s="53"/>
      <c r="B35" s="32"/>
      <c r="E35" s="46"/>
      <c r="G35" s="53"/>
      <c r="K35" s="46"/>
      <c r="M35" s="53"/>
      <c r="N35" s="32"/>
      <c r="Q35" s="46"/>
    </row>
    <row r="36" spans="1:17" x14ac:dyDescent="0.35">
      <c r="A36" s="53" t="s">
        <v>11</v>
      </c>
      <c r="B36" s="20">
        <v>5</v>
      </c>
      <c r="C36" t="s">
        <v>37</v>
      </c>
      <c r="E36" s="46"/>
      <c r="G36" s="53" t="s">
        <v>11</v>
      </c>
      <c r="H36" s="20">
        <v>12.2</v>
      </c>
      <c r="I36" t="s">
        <v>37</v>
      </c>
      <c r="K36" s="46"/>
      <c r="M36" s="53" t="s">
        <v>11</v>
      </c>
      <c r="N36" s="20">
        <v>13.6</v>
      </c>
      <c r="O36" t="s">
        <v>37</v>
      </c>
      <c r="Q36" s="46"/>
    </row>
    <row r="37" spans="1:17" ht="15" thickBot="1" x14ac:dyDescent="0.4">
      <c r="A37" s="67" t="s">
        <v>19</v>
      </c>
      <c r="B37" s="38">
        <f>+B34/B36</f>
        <v>6.4494860255618871</v>
      </c>
      <c r="C37" s="9" t="s">
        <v>38</v>
      </c>
      <c r="D37" s="21"/>
      <c r="E37" s="68"/>
      <c r="G37" s="67" t="s">
        <v>19</v>
      </c>
      <c r="H37" s="39">
        <f>+H34/H36</f>
        <v>4.4304130520951883</v>
      </c>
      <c r="I37" s="9" t="s">
        <v>38</v>
      </c>
      <c r="J37" s="21"/>
      <c r="K37" s="68"/>
      <c r="M37" s="67" t="s">
        <v>19</v>
      </c>
      <c r="N37" s="38">
        <f>+N34/N36</f>
        <v>3.6245838625551929</v>
      </c>
      <c r="O37" s="9" t="s">
        <v>38</v>
      </c>
      <c r="P37" s="21"/>
      <c r="Q37" s="68"/>
    </row>
    <row r="38" spans="1:17" ht="15.5" thickTop="1" thickBot="1" x14ac:dyDescent="0.4">
      <c r="A38" s="69"/>
      <c r="B38" s="70"/>
      <c r="C38" s="71"/>
      <c r="D38" s="72"/>
      <c r="E38" s="73"/>
      <c r="G38" s="69"/>
      <c r="H38" s="77"/>
      <c r="I38" s="59"/>
      <c r="J38" s="72"/>
      <c r="K38" s="73"/>
      <c r="M38" s="69"/>
      <c r="N38" s="70"/>
      <c r="O38" s="59"/>
      <c r="P38" s="72"/>
      <c r="Q38" s="73"/>
    </row>
    <row r="40" spans="1:17" ht="18.5" x14ac:dyDescent="0.45">
      <c r="A40" s="40" t="s">
        <v>39</v>
      </c>
    </row>
    <row r="41" spans="1:17" x14ac:dyDescent="0.35">
      <c r="A41" s="4" t="s">
        <v>20</v>
      </c>
    </row>
    <row r="42" spans="1:17" ht="15" thickBot="1" x14ac:dyDescent="0.4">
      <c r="A42" s="4"/>
    </row>
    <row r="43" spans="1:17" x14ac:dyDescent="0.35">
      <c r="A43" s="42" t="s">
        <v>41</v>
      </c>
      <c r="B43" s="43"/>
      <c r="C43" s="43"/>
      <c r="D43" s="43"/>
      <c r="E43" s="44"/>
      <c r="G43" s="42" t="s">
        <v>42</v>
      </c>
      <c r="H43" s="43"/>
      <c r="I43" s="43"/>
      <c r="J43" s="43"/>
      <c r="K43" s="44"/>
      <c r="M43" s="42" t="s">
        <v>43</v>
      </c>
      <c r="N43" s="43"/>
      <c r="O43" s="43"/>
      <c r="P43" s="43"/>
      <c r="Q43" s="44"/>
    </row>
    <row r="44" spans="1:17" x14ac:dyDescent="0.35">
      <c r="A44" s="45"/>
      <c r="E44" s="46"/>
      <c r="G44" s="53"/>
      <c r="K44" s="46"/>
      <c r="M44" s="53"/>
      <c r="Q44" s="46"/>
    </row>
    <row r="45" spans="1:17" ht="29" x14ac:dyDescent="0.35">
      <c r="A45" s="47" t="s">
        <v>0</v>
      </c>
      <c r="B45" s="22" t="s">
        <v>12</v>
      </c>
      <c r="C45" s="22" t="s">
        <v>13</v>
      </c>
      <c r="D45" s="22" t="s">
        <v>21</v>
      </c>
      <c r="E45" s="48" t="s">
        <v>1</v>
      </c>
      <c r="G45" s="47" t="s">
        <v>0</v>
      </c>
      <c r="H45" s="22" t="s">
        <v>12</v>
      </c>
      <c r="I45" s="22" t="s">
        <v>13</v>
      </c>
      <c r="J45" s="22" t="s">
        <v>22</v>
      </c>
      <c r="K45" s="48" t="s">
        <v>1</v>
      </c>
      <c r="M45" s="47" t="s">
        <v>0</v>
      </c>
      <c r="N45" s="22" t="s">
        <v>12</v>
      </c>
      <c r="O45" s="22" t="s">
        <v>13</v>
      </c>
      <c r="P45" s="22" t="s">
        <v>21</v>
      </c>
      <c r="Q45" s="48" t="s">
        <v>1</v>
      </c>
    </row>
    <row r="46" spans="1:17" x14ac:dyDescent="0.35">
      <c r="A46" s="49" t="s">
        <v>40</v>
      </c>
      <c r="B46" s="19">
        <v>33.869</v>
      </c>
      <c r="C46" s="23"/>
      <c r="E46" s="46"/>
      <c r="G46" s="49">
        <v>44530</v>
      </c>
      <c r="H46" s="19">
        <v>39.499000000000002</v>
      </c>
      <c r="I46" s="23"/>
      <c r="K46" s="46"/>
      <c r="M46" s="49">
        <v>45107</v>
      </c>
      <c r="N46" s="19">
        <v>34.173999999999999</v>
      </c>
      <c r="O46" s="23"/>
      <c r="Q46" s="46"/>
    </row>
    <row r="47" spans="1:17" x14ac:dyDescent="0.35">
      <c r="A47" s="50" t="s">
        <v>25</v>
      </c>
      <c r="B47" s="24">
        <f t="shared" ref="B47:B62" si="16">+B46*(1+(D47*C47/12))</f>
        <v>33.869</v>
      </c>
      <c r="C47" s="25">
        <v>0</v>
      </c>
      <c r="D47" s="26">
        <v>0.02</v>
      </c>
      <c r="E47" s="51">
        <f t="shared" ref="E47:E64" si="17">+B47-B46</f>
        <v>0</v>
      </c>
      <c r="G47" s="61" t="s">
        <v>25</v>
      </c>
      <c r="H47" s="24">
        <f t="shared" ref="H47:H64" si="18">+H46*(1+(J47*I47/12))</f>
        <v>39.499000000000002</v>
      </c>
      <c r="I47" s="25">
        <v>0</v>
      </c>
      <c r="J47" s="26">
        <f t="shared" ref="J47:J64" si="19">D47</f>
        <v>0.02</v>
      </c>
      <c r="K47" s="51">
        <f t="shared" ref="K47:K64" si="20">+H47-H46</f>
        <v>0</v>
      </c>
      <c r="M47" s="61" t="s">
        <v>25</v>
      </c>
      <c r="N47" s="24">
        <f t="shared" ref="N47:N64" si="21">+N46*(1+(P47*O47/12))</f>
        <v>34.173999999999999</v>
      </c>
      <c r="O47" s="25">
        <v>0</v>
      </c>
      <c r="P47" s="26">
        <f t="shared" ref="P47:P64" si="22">D47</f>
        <v>0.02</v>
      </c>
      <c r="Q47" s="51">
        <f t="shared" ref="Q47:Q64" si="23">+N47-N46</f>
        <v>0</v>
      </c>
    </row>
    <row r="48" spans="1:17" x14ac:dyDescent="0.35">
      <c r="A48" s="50" t="s">
        <v>26</v>
      </c>
      <c r="B48" s="24">
        <f t="shared" si="16"/>
        <v>33.869</v>
      </c>
      <c r="C48" s="25">
        <v>0</v>
      </c>
      <c r="D48" s="26">
        <v>0.02</v>
      </c>
      <c r="E48" s="51">
        <f t="shared" si="17"/>
        <v>0</v>
      </c>
      <c r="G48" s="61" t="s">
        <v>26</v>
      </c>
      <c r="H48" s="24">
        <f t="shared" si="18"/>
        <v>39.499000000000002</v>
      </c>
      <c r="I48" s="25">
        <v>0</v>
      </c>
      <c r="J48" s="26">
        <f t="shared" si="19"/>
        <v>0.02</v>
      </c>
      <c r="K48" s="51">
        <f t="shared" si="20"/>
        <v>0</v>
      </c>
      <c r="M48" s="61" t="s">
        <v>26</v>
      </c>
      <c r="N48" s="24">
        <f t="shared" si="21"/>
        <v>34.173999999999999</v>
      </c>
      <c r="O48" s="25">
        <v>0</v>
      </c>
      <c r="P48" s="26">
        <f t="shared" si="22"/>
        <v>0.02</v>
      </c>
      <c r="Q48" s="51">
        <f t="shared" si="23"/>
        <v>0</v>
      </c>
    </row>
    <row r="49" spans="1:20" x14ac:dyDescent="0.35">
      <c r="A49" s="50" t="s">
        <v>27</v>
      </c>
      <c r="B49" s="24">
        <f t="shared" si="16"/>
        <v>33.869</v>
      </c>
      <c r="C49" s="25">
        <v>0</v>
      </c>
      <c r="D49" s="26">
        <v>0.02</v>
      </c>
      <c r="E49" s="51">
        <f t="shared" si="17"/>
        <v>0</v>
      </c>
      <c r="G49" s="61" t="s">
        <v>27</v>
      </c>
      <c r="H49" s="24">
        <f t="shared" si="18"/>
        <v>39.499000000000002</v>
      </c>
      <c r="I49" s="25">
        <v>0</v>
      </c>
      <c r="J49" s="26">
        <f t="shared" si="19"/>
        <v>0.02</v>
      </c>
      <c r="K49" s="51">
        <f t="shared" si="20"/>
        <v>0</v>
      </c>
      <c r="M49" s="61" t="s">
        <v>27</v>
      </c>
      <c r="N49" s="24">
        <f t="shared" si="21"/>
        <v>34.173999999999999</v>
      </c>
      <c r="O49" s="25">
        <v>0</v>
      </c>
      <c r="P49" s="26">
        <f t="shared" si="22"/>
        <v>0.02</v>
      </c>
      <c r="Q49" s="51">
        <f t="shared" si="23"/>
        <v>0</v>
      </c>
    </row>
    <row r="50" spans="1:20" x14ac:dyDescent="0.35">
      <c r="A50" s="50" t="s">
        <v>28</v>
      </c>
      <c r="B50" s="24">
        <f t="shared" si="16"/>
        <v>33.869</v>
      </c>
      <c r="C50" s="25">
        <v>0</v>
      </c>
      <c r="D50" s="26">
        <v>0.02</v>
      </c>
      <c r="E50" s="51">
        <f t="shared" si="17"/>
        <v>0</v>
      </c>
      <c r="G50" s="61" t="s">
        <v>28</v>
      </c>
      <c r="H50" s="24">
        <f t="shared" si="18"/>
        <v>39.499000000000002</v>
      </c>
      <c r="I50" s="25">
        <v>0</v>
      </c>
      <c r="J50" s="26">
        <f t="shared" si="19"/>
        <v>0.02</v>
      </c>
      <c r="K50" s="51">
        <f t="shared" si="20"/>
        <v>0</v>
      </c>
      <c r="M50" s="61" t="s">
        <v>28</v>
      </c>
      <c r="N50" s="24">
        <f t="shared" si="21"/>
        <v>34.173999999999999</v>
      </c>
      <c r="O50" s="25">
        <v>0</v>
      </c>
      <c r="P50" s="26">
        <f t="shared" si="22"/>
        <v>0.02</v>
      </c>
      <c r="Q50" s="51">
        <f t="shared" si="23"/>
        <v>0</v>
      </c>
    </row>
    <row r="51" spans="1:20" x14ac:dyDescent="0.35">
      <c r="A51" s="50" t="s">
        <v>14</v>
      </c>
      <c r="B51" s="24">
        <f t="shared" si="16"/>
        <v>33.869</v>
      </c>
      <c r="C51" s="25">
        <v>0</v>
      </c>
      <c r="D51" s="26">
        <v>0.02</v>
      </c>
      <c r="E51" s="51">
        <f t="shared" si="17"/>
        <v>0</v>
      </c>
      <c r="G51" s="50" t="s">
        <v>14</v>
      </c>
      <c r="H51" s="24">
        <f t="shared" si="18"/>
        <v>39.499000000000002</v>
      </c>
      <c r="I51" s="25">
        <v>0</v>
      </c>
      <c r="J51" s="26">
        <f t="shared" si="19"/>
        <v>0.02</v>
      </c>
      <c r="K51" s="51">
        <f t="shared" si="20"/>
        <v>0</v>
      </c>
      <c r="M51" s="50" t="s">
        <v>14</v>
      </c>
      <c r="N51" s="24">
        <f t="shared" si="21"/>
        <v>34.173999999999999</v>
      </c>
      <c r="O51" s="25">
        <v>0</v>
      </c>
      <c r="P51" s="26">
        <f t="shared" si="22"/>
        <v>0.02</v>
      </c>
      <c r="Q51" s="51">
        <f t="shared" si="23"/>
        <v>0</v>
      </c>
      <c r="T51" s="8"/>
    </row>
    <row r="52" spans="1:20" x14ac:dyDescent="0.35">
      <c r="A52" s="50" t="s">
        <v>15</v>
      </c>
      <c r="B52" s="24">
        <f t="shared" si="16"/>
        <v>33.869</v>
      </c>
      <c r="C52" s="25">
        <v>0</v>
      </c>
      <c r="D52" s="26">
        <v>0.02</v>
      </c>
      <c r="E52" s="51">
        <f t="shared" si="17"/>
        <v>0</v>
      </c>
      <c r="G52" s="50" t="s">
        <v>15</v>
      </c>
      <c r="H52" s="24">
        <f t="shared" si="18"/>
        <v>39.499000000000002</v>
      </c>
      <c r="I52" s="25">
        <v>0</v>
      </c>
      <c r="J52" s="26">
        <f t="shared" si="19"/>
        <v>0.02</v>
      </c>
      <c r="K52" s="51">
        <f t="shared" si="20"/>
        <v>0</v>
      </c>
      <c r="M52" s="50" t="s">
        <v>15</v>
      </c>
      <c r="N52" s="24">
        <f t="shared" si="21"/>
        <v>34.173999999999999</v>
      </c>
      <c r="O52" s="25">
        <v>0</v>
      </c>
      <c r="P52" s="26">
        <f t="shared" si="22"/>
        <v>0.02</v>
      </c>
      <c r="Q52" s="51">
        <f t="shared" si="23"/>
        <v>0</v>
      </c>
      <c r="T52" s="8"/>
    </row>
    <row r="53" spans="1:20" x14ac:dyDescent="0.35">
      <c r="A53" s="50" t="s">
        <v>16</v>
      </c>
      <c r="B53" s="24">
        <f t="shared" si="16"/>
        <v>33.869</v>
      </c>
      <c r="C53" s="25">
        <v>0</v>
      </c>
      <c r="D53" s="26">
        <v>0.02</v>
      </c>
      <c r="E53" s="51">
        <f t="shared" si="17"/>
        <v>0</v>
      </c>
      <c r="G53" s="50" t="s">
        <v>16</v>
      </c>
      <c r="H53" s="24">
        <f t="shared" si="18"/>
        <v>39.499000000000002</v>
      </c>
      <c r="I53" s="25">
        <v>0</v>
      </c>
      <c r="J53" s="26">
        <f t="shared" si="19"/>
        <v>0.02</v>
      </c>
      <c r="K53" s="51">
        <f t="shared" si="20"/>
        <v>0</v>
      </c>
      <c r="M53" s="50" t="s">
        <v>16</v>
      </c>
      <c r="N53" s="24">
        <f t="shared" si="21"/>
        <v>34.173999999999999</v>
      </c>
      <c r="O53" s="25">
        <v>0</v>
      </c>
      <c r="P53" s="26">
        <f t="shared" si="22"/>
        <v>0.02</v>
      </c>
      <c r="Q53" s="51">
        <f t="shared" si="23"/>
        <v>0</v>
      </c>
      <c r="T53" s="8"/>
    </row>
    <row r="54" spans="1:20" x14ac:dyDescent="0.35">
      <c r="A54" s="50" t="s">
        <v>17</v>
      </c>
      <c r="B54" s="24">
        <f t="shared" si="16"/>
        <v>34.433483333333328</v>
      </c>
      <c r="C54" s="25">
        <v>10</v>
      </c>
      <c r="D54" s="26">
        <v>0.02</v>
      </c>
      <c r="E54" s="51">
        <f t="shared" si="17"/>
        <v>0.56448333333332812</v>
      </c>
      <c r="G54" s="50" t="s">
        <v>17</v>
      </c>
      <c r="H54" s="24">
        <f t="shared" si="18"/>
        <v>39.499000000000002</v>
      </c>
      <c r="I54" s="25">
        <v>0</v>
      </c>
      <c r="J54" s="26">
        <f t="shared" si="19"/>
        <v>0.02</v>
      </c>
      <c r="K54" s="51">
        <f t="shared" si="20"/>
        <v>0</v>
      </c>
      <c r="M54" s="50" t="s">
        <v>17</v>
      </c>
      <c r="N54" s="24">
        <f t="shared" si="21"/>
        <v>34.173999999999999</v>
      </c>
      <c r="O54" s="25">
        <v>0</v>
      </c>
      <c r="P54" s="26">
        <f t="shared" si="22"/>
        <v>0.02</v>
      </c>
      <c r="Q54" s="51">
        <f t="shared" si="23"/>
        <v>0</v>
      </c>
      <c r="T54" s="8"/>
    </row>
    <row r="55" spans="1:20" x14ac:dyDescent="0.35">
      <c r="A55" s="50" t="s">
        <v>2</v>
      </c>
      <c r="B55" s="24">
        <f t="shared" si="16"/>
        <v>35.122152999999997</v>
      </c>
      <c r="C55" s="25">
        <v>12</v>
      </c>
      <c r="D55" s="27">
        <v>0.02</v>
      </c>
      <c r="E55" s="51">
        <f t="shared" si="17"/>
        <v>0.6886696666666694</v>
      </c>
      <c r="G55" s="50" t="s">
        <v>2</v>
      </c>
      <c r="H55" s="24">
        <f t="shared" si="18"/>
        <v>39.499000000000002</v>
      </c>
      <c r="I55" s="25">
        <v>0</v>
      </c>
      <c r="J55" s="26">
        <f t="shared" si="19"/>
        <v>0.02</v>
      </c>
      <c r="K55" s="51">
        <f t="shared" si="20"/>
        <v>0</v>
      </c>
      <c r="M55" s="50" t="s">
        <v>2</v>
      </c>
      <c r="N55" s="24">
        <f t="shared" si="21"/>
        <v>34.173999999999999</v>
      </c>
      <c r="O55" s="25">
        <v>0</v>
      </c>
      <c r="P55" s="26">
        <f t="shared" si="22"/>
        <v>0.02</v>
      </c>
      <c r="Q55" s="51">
        <f t="shared" si="23"/>
        <v>0</v>
      </c>
      <c r="T55" s="8"/>
    </row>
    <row r="56" spans="1:20" x14ac:dyDescent="0.35">
      <c r="A56" s="50" t="s">
        <v>3</v>
      </c>
      <c r="B56" s="24">
        <f t="shared" si="16"/>
        <v>35.824596059999998</v>
      </c>
      <c r="C56" s="25">
        <v>12</v>
      </c>
      <c r="D56" s="28">
        <v>0.02</v>
      </c>
      <c r="E56" s="51">
        <f t="shared" si="17"/>
        <v>0.70244306000000023</v>
      </c>
      <c r="G56" s="50" t="s">
        <v>3</v>
      </c>
      <c r="H56" s="24">
        <f t="shared" si="18"/>
        <v>39.56483166666667</v>
      </c>
      <c r="I56" s="25">
        <v>1</v>
      </c>
      <c r="J56" s="26">
        <f t="shared" si="19"/>
        <v>0.02</v>
      </c>
      <c r="K56" s="51">
        <f t="shared" si="20"/>
        <v>6.5831666666667843E-2</v>
      </c>
      <c r="M56" s="50" t="s">
        <v>3</v>
      </c>
      <c r="N56" s="24">
        <f t="shared" si="21"/>
        <v>34.173999999999999</v>
      </c>
      <c r="O56" s="25">
        <v>0</v>
      </c>
      <c r="P56" s="26">
        <f t="shared" si="22"/>
        <v>0.02</v>
      </c>
      <c r="Q56" s="51">
        <f t="shared" si="23"/>
        <v>0</v>
      </c>
      <c r="T56" s="8"/>
    </row>
    <row r="57" spans="1:20" x14ac:dyDescent="0.35">
      <c r="A57" s="50" t="s">
        <v>4</v>
      </c>
      <c r="B57" s="24">
        <f t="shared" si="16"/>
        <v>36.720210961499994</v>
      </c>
      <c r="C57" s="25">
        <v>12</v>
      </c>
      <c r="D57" s="28">
        <v>2.5000000000000001E-2</v>
      </c>
      <c r="E57" s="51">
        <f t="shared" si="17"/>
        <v>0.89561490149999656</v>
      </c>
      <c r="G57" s="50" t="s">
        <v>4</v>
      </c>
      <c r="H57" s="24">
        <f t="shared" si="18"/>
        <v>40.553952458333335</v>
      </c>
      <c r="I57" s="25">
        <v>12</v>
      </c>
      <c r="J57" s="26">
        <f t="shared" si="19"/>
        <v>2.5000000000000001E-2</v>
      </c>
      <c r="K57" s="51">
        <f t="shared" si="20"/>
        <v>0.98912079166666445</v>
      </c>
      <c r="M57" s="50" t="s">
        <v>4</v>
      </c>
      <c r="N57" s="24">
        <f t="shared" si="21"/>
        <v>34.173999999999999</v>
      </c>
      <c r="O57" s="25">
        <v>0</v>
      </c>
      <c r="P57" s="26">
        <f t="shared" si="22"/>
        <v>2.5000000000000001E-2</v>
      </c>
      <c r="Q57" s="51">
        <f t="shared" si="23"/>
        <v>0</v>
      </c>
      <c r="T57" s="8"/>
    </row>
    <row r="58" spans="1:20" x14ac:dyDescent="0.35">
      <c r="A58" s="50" t="s">
        <v>5</v>
      </c>
      <c r="B58" s="24">
        <f t="shared" si="16"/>
        <v>38.115578978036993</v>
      </c>
      <c r="C58" s="25">
        <v>12</v>
      </c>
      <c r="D58" s="28">
        <v>3.7999999999999999E-2</v>
      </c>
      <c r="E58" s="51">
        <f t="shared" si="17"/>
        <v>1.3953680165369988</v>
      </c>
      <c r="G58" s="50" t="s">
        <v>5</v>
      </c>
      <c r="H58" s="24">
        <f t="shared" si="18"/>
        <v>42.095002651750001</v>
      </c>
      <c r="I58" s="25">
        <v>12</v>
      </c>
      <c r="J58" s="26">
        <f t="shared" si="19"/>
        <v>3.7999999999999999E-2</v>
      </c>
      <c r="K58" s="51">
        <f t="shared" si="20"/>
        <v>1.541050193416666</v>
      </c>
      <c r="M58" s="50" t="s">
        <v>5</v>
      </c>
      <c r="N58" s="24">
        <f t="shared" si="21"/>
        <v>34.823305999999995</v>
      </c>
      <c r="O58" s="25">
        <v>6</v>
      </c>
      <c r="P58" s="26">
        <f t="shared" si="22"/>
        <v>3.7999999999999999E-2</v>
      </c>
      <c r="Q58" s="51">
        <f t="shared" si="23"/>
        <v>0.64930599999999572</v>
      </c>
      <c r="T58" s="8"/>
    </row>
    <row r="59" spans="1:20" x14ac:dyDescent="0.35">
      <c r="A59" s="50" t="s">
        <v>6</v>
      </c>
      <c r="B59" s="24">
        <f t="shared" si="16"/>
        <v>40.173820242850994</v>
      </c>
      <c r="C59" s="25">
        <v>12</v>
      </c>
      <c r="D59" s="28">
        <v>5.3999999999999999E-2</v>
      </c>
      <c r="E59" s="51">
        <f t="shared" si="17"/>
        <v>2.0582412648140007</v>
      </c>
      <c r="G59" s="50" t="s">
        <v>6</v>
      </c>
      <c r="H59" s="24">
        <f t="shared" si="18"/>
        <v>44.368132794944501</v>
      </c>
      <c r="I59" s="25">
        <v>12</v>
      </c>
      <c r="J59" s="26">
        <f t="shared" si="19"/>
        <v>5.3999999999999999E-2</v>
      </c>
      <c r="K59" s="51">
        <f t="shared" si="20"/>
        <v>2.2731301431944999</v>
      </c>
      <c r="M59" s="50" t="s">
        <v>6</v>
      </c>
      <c r="N59" s="24">
        <f t="shared" si="21"/>
        <v>36.703764523999993</v>
      </c>
      <c r="O59" s="25">
        <v>12</v>
      </c>
      <c r="P59" s="26">
        <f t="shared" si="22"/>
        <v>5.3999999999999999E-2</v>
      </c>
      <c r="Q59" s="51">
        <f t="shared" si="23"/>
        <v>1.880458523999998</v>
      </c>
      <c r="T59" s="8"/>
    </row>
    <row r="60" spans="1:20" x14ac:dyDescent="0.35">
      <c r="A60" s="50" t="s">
        <v>7</v>
      </c>
      <c r="B60" s="24">
        <f t="shared" si="16"/>
        <v>41.660251591836477</v>
      </c>
      <c r="C60" s="25">
        <v>12</v>
      </c>
      <c r="D60" s="28">
        <v>3.6999999999999998E-2</v>
      </c>
      <c r="E60" s="51">
        <f t="shared" si="17"/>
        <v>1.4864313489854837</v>
      </c>
      <c r="G60" s="50" t="s">
        <v>7</v>
      </c>
      <c r="H60" s="24">
        <f t="shared" si="18"/>
        <v>46.009753708357444</v>
      </c>
      <c r="I60" s="25">
        <v>12</v>
      </c>
      <c r="J60" s="26">
        <f t="shared" si="19"/>
        <v>3.6999999999999998E-2</v>
      </c>
      <c r="K60" s="51">
        <f t="shared" si="20"/>
        <v>1.6416209134129431</v>
      </c>
      <c r="M60" s="50" t="s">
        <v>7</v>
      </c>
      <c r="N60" s="24">
        <f t="shared" si="21"/>
        <v>38.061803811387989</v>
      </c>
      <c r="O60" s="36">
        <v>12</v>
      </c>
      <c r="P60" s="26">
        <f t="shared" si="22"/>
        <v>3.6999999999999998E-2</v>
      </c>
      <c r="Q60" s="51">
        <f t="shared" si="23"/>
        <v>1.3580392873879958</v>
      </c>
      <c r="T60" s="8"/>
    </row>
    <row r="61" spans="1:20" x14ac:dyDescent="0.35">
      <c r="A61" s="50" t="s">
        <v>23</v>
      </c>
      <c r="B61" s="24">
        <f t="shared" si="16"/>
        <v>43.118360397550752</v>
      </c>
      <c r="C61" s="25">
        <v>12</v>
      </c>
      <c r="D61" s="28">
        <v>3.5000000000000003E-2</v>
      </c>
      <c r="E61" s="51">
        <f t="shared" si="17"/>
        <v>1.458108805714275</v>
      </c>
      <c r="G61" s="50" t="s">
        <v>23</v>
      </c>
      <c r="H61" s="24">
        <f t="shared" si="18"/>
        <v>47.620095088149952</v>
      </c>
      <c r="I61" s="25">
        <v>12</v>
      </c>
      <c r="J61" s="26">
        <v>3.5000000000000003E-2</v>
      </c>
      <c r="K61" s="51">
        <f t="shared" si="20"/>
        <v>1.6103413797925086</v>
      </c>
      <c r="M61" s="50" t="s">
        <v>23</v>
      </c>
      <c r="N61" s="24">
        <f t="shared" si="21"/>
        <v>39.393966944786563</v>
      </c>
      <c r="O61" s="25">
        <v>12</v>
      </c>
      <c r="P61" s="26">
        <v>3.5000000000000003E-2</v>
      </c>
      <c r="Q61" s="51">
        <f t="shared" si="23"/>
        <v>1.3321631333985735</v>
      </c>
      <c r="T61" s="8"/>
    </row>
    <row r="62" spans="1:20" x14ac:dyDescent="0.35">
      <c r="A62" s="50" t="s">
        <v>24</v>
      </c>
      <c r="B62" s="24">
        <f t="shared" si="16"/>
        <v>44.627503011465024</v>
      </c>
      <c r="C62" s="25">
        <v>12</v>
      </c>
      <c r="D62" s="28">
        <f>D61</f>
        <v>3.5000000000000003E-2</v>
      </c>
      <c r="E62" s="51">
        <f t="shared" si="17"/>
        <v>1.5091426139142712</v>
      </c>
      <c r="G62" s="50" t="s">
        <v>24</v>
      </c>
      <c r="H62" s="24">
        <f t="shared" si="18"/>
        <v>49.2867984162352</v>
      </c>
      <c r="I62" s="25">
        <v>12</v>
      </c>
      <c r="J62" s="26">
        <f t="shared" si="19"/>
        <v>3.5000000000000003E-2</v>
      </c>
      <c r="K62" s="51">
        <f t="shared" si="20"/>
        <v>1.6667033280852479</v>
      </c>
      <c r="M62" s="50" t="s">
        <v>24</v>
      </c>
      <c r="N62" s="24">
        <f t="shared" si="21"/>
        <v>40.772755787854088</v>
      </c>
      <c r="O62" s="25">
        <v>12</v>
      </c>
      <c r="P62" s="26">
        <f t="shared" si="22"/>
        <v>3.5000000000000003E-2</v>
      </c>
      <c r="Q62" s="51">
        <f t="shared" si="23"/>
        <v>1.3787888430675252</v>
      </c>
      <c r="T62" s="8"/>
    </row>
    <row r="63" spans="1:20" x14ac:dyDescent="0.35">
      <c r="A63" s="50" t="s">
        <v>29</v>
      </c>
      <c r="B63" s="24">
        <f>+B62*(1+(D63*C63/12))</f>
        <v>46.189465616866293</v>
      </c>
      <c r="C63" s="25">
        <v>12</v>
      </c>
      <c r="D63" s="28">
        <f>D62</f>
        <v>3.5000000000000003E-2</v>
      </c>
      <c r="E63" s="51">
        <f t="shared" si="17"/>
        <v>1.5619626054012699</v>
      </c>
      <c r="G63" s="50" t="s">
        <v>29</v>
      </c>
      <c r="H63" s="24">
        <f t="shared" si="18"/>
        <v>51.011836360803429</v>
      </c>
      <c r="I63" s="25">
        <v>12</v>
      </c>
      <c r="J63" s="26">
        <f t="shared" si="19"/>
        <v>3.5000000000000003E-2</v>
      </c>
      <c r="K63" s="51">
        <f t="shared" si="20"/>
        <v>1.7250379445682285</v>
      </c>
      <c r="M63" s="50" t="s">
        <v>29</v>
      </c>
      <c r="N63" s="24">
        <f t="shared" si="21"/>
        <v>42.19980224042898</v>
      </c>
      <c r="O63" s="25">
        <v>12</v>
      </c>
      <c r="P63" s="26">
        <f t="shared" si="22"/>
        <v>3.5000000000000003E-2</v>
      </c>
      <c r="Q63" s="51">
        <f t="shared" si="23"/>
        <v>1.427046452574892</v>
      </c>
      <c r="T63" s="8"/>
    </row>
    <row r="64" spans="1:20" x14ac:dyDescent="0.35">
      <c r="A64" s="66">
        <v>47344</v>
      </c>
      <c r="B64" s="24">
        <f>+B63*(1+(D64*C64/12))</f>
        <v>47.267219814593176</v>
      </c>
      <c r="C64" s="25">
        <v>8</v>
      </c>
      <c r="D64" s="28">
        <f>D63</f>
        <v>3.5000000000000003E-2</v>
      </c>
      <c r="E64" s="51">
        <f t="shared" si="17"/>
        <v>1.0777541977268825</v>
      </c>
      <c r="G64" s="66">
        <v>47344</v>
      </c>
      <c r="H64" s="24">
        <f t="shared" si="18"/>
        <v>52.202112542555511</v>
      </c>
      <c r="I64" s="25">
        <v>8</v>
      </c>
      <c r="J64" s="26">
        <f t="shared" si="19"/>
        <v>3.5000000000000003E-2</v>
      </c>
      <c r="K64" s="51">
        <f t="shared" si="20"/>
        <v>1.1902761817520826</v>
      </c>
      <c r="M64" s="66">
        <v>47344</v>
      </c>
      <c r="N64" s="24">
        <f t="shared" si="21"/>
        <v>43.184464292705663</v>
      </c>
      <c r="O64" s="25">
        <v>8</v>
      </c>
      <c r="P64" s="26">
        <f t="shared" si="22"/>
        <v>3.5000000000000003E-2</v>
      </c>
      <c r="Q64" s="51">
        <f t="shared" si="23"/>
        <v>0.98466205227668269</v>
      </c>
      <c r="T64" s="8"/>
    </row>
    <row r="65" spans="1:20" x14ac:dyDescent="0.35">
      <c r="A65" s="66"/>
      <c r="B65" s="24"/>
      <c r="C65" s="25"/>
      <c r="D65" s="28"/>
      <c r="E65" s="51"/>
      <c r="G65" s="66"/>
      <c r="H65" s="24"/>
      <c r="I65" s="25"/>
      <c r="J65" s="26"/>
      <c r="K65" s="51"/>
      <c r="M65" s="66"/>
      <c r="N65" s="24"/>
      <c r="O65" s="25"/>
      <c r="P65" s="26"/>
      <c r="Q65" s="51"/>
      <c r="T65" s="8"/>
    </row>
    <row r="66" spans="1:20" ht="15" thickBot="1" x14ac:dyDescent="0.4">
      <c r="A66" s="50"/>
      <c r="B66" s="24"/>
      <c r="C66" s="29"/>
      <c r="D66" s="30" t="s">
        <v>18</v>
      </c>
      <c r="E66" s="52">
        <f>SUM(E47:E65)</f>
        <v>13.398219814593176</v>
      </c>
      <c r="G66" s="50"/>
      <c r="H66" s="24"/>
      <c r="I66" s="29"/>
      <c r="J66" s="30" t="s">
        <v>18</v>
      </c>
      <c r="K66" s="52">
        <f>SUM(K47:K65)</f>
        <v>12.703112542555509</v>
      </c>
      <c r="M66" s="50"/>
      <c r="N66" s="24"/>
      <c r="O66" s="29"/>
      <c r="P66" s="30" t="s">
        <v>18</v>
      </c>
      <c r="Q66" s="52">
        <f>SUM(Q47:Q65)</f>
        <v>9.0104642927056631</v>
      </c>
    </row>
    <row r="67" spans="1:20" ht="15" thickTop="1" x14ac:dyDescent="0.35">
      <c r="A67" s="53"/>
      <c r="D67" s="31"/>
      <c r="E67" s="51"/>
      <c r="G67" s="54"/>
      <c r="H67" s="35"/>
      <c r="I67" s="29"/>
      <c r="J67" s="31"/>
      <c r="K67" s="62"/>
      <c r="M67" s="63"/>
      <c r="N67" s="37"/>
      <c r="O67" s="29"/>
      <c r="P67" s="31"/>
      <c r="Q67" s="51"/>
    </row>
    <row r="68" spans="1:20" x14ac:dyDescent="0.35">
      <c r="A68" s="53"/>
      <c r="B68" s="32"/>
      <c r="E68" s="46"/>
      <c r="G68" s="53"/>
      <c r="K68" s="46"/>
      <c r="M68" s="53"/>
      <c r="N68" s="32"/>
      <c r="Q68" s="46"/>
    </row>
    <row r="69" spans="1:20" x14ac:dyDescent="0.35">
      <c r="A69" s="54" t="s">
        <v>8</v>
      </c>
      <c r="B69" s="33">
        <v>33.869</v>
      </c>
      <c r="E69" s="46"/>
      <c r="G69" s="54" t="s">
        <v>8</v>
      </c>
      <c r="H69" s="33">
        <v>39.499000000000002</v>
      </c>
      <c r="K69" s="46"/>
      <c r="M69" s="54" t="s">
        <v>8</v>
      </c>
      <c r="N69" s="33">
        <v>34.173999999999999</v>
      </c>
      <c r="Q69" s="46"/>
    </row>
    <row r="70" spans="1:20" x14ac:dyDescent="0.35">
      <c r="A70" s="54" t="s">
        <v>9</v>
      </c>
      <c r="B70" s="34">
        <f>E66</f>
        <v>13.398219814593176</v>
      </c>
      <c r="E70" s="46"/>
      <c r="G70" s="54" t="s">
        <v>9</v>
      </c>
      <c r="H70" s="34">
        <f>K66</f>
        <v>12.703112542555509</v>
      </c>
      <c r="K70" s="46"/>
      <c r="M70" s="54" t="s">
        <v>9</v>
      </c>
      <c r="N70" s="34">
        <f>Q66</f>
        <v>9.0104642927056631</v>
      </c>
      <c r="Q70" s="46"/>
    </row>
    <row r="71" spans="1:20" s="9" customFormat="1" ht="15" thickBot="1" x14ac:dyDescent="0.4">
      <c r="A71" s="55" t="s">
        <v>10</v>
      </c>
      <c r="B71" s="38">
        <f>+B69+B70</f>
        <v>47.267219814593176</v>
      </c>
      <c r="E71" s="56"/>
      <c r="G71" s="55" t="s">
        <v>10</v>
      </c>
      <c r="H71" s="38">
        <f>+H69+H70</f>
        <v>52.202112542555511</v>
      </c>
      <c r="K71" s="56"/>
      <c r="M71" s="55" t="s">
        <v>10</v>
      </c>
      <c r="N71" s="38">
        <f>+N69+N70</f>
        <v>43.184464292705663</v>
      </c>
      <c r="Q71" s="56"/>
    </row>
    <row r="72" spans="1:20" ht="15.5" thickTop="1" thickBot="1" x14ac:dyDescent="0.4">
      <c r="A72" s="57"/>
      <c r="B72" s="58"/>
      <c r="C72" s="59"/>
      <c r="D72" s="59"/>
      <c r="E72" s="60"/>
      <c r="G72" s="57"/>
      <c r="H72" s="59"/>
      <c r="I72" s="59"/>
      <c r="J72" s="59"/>
      <c r="K72" s="60"/>
      <c r="M72" s="57"/>
      <c r="N72" s="58"/>
      <c r="O72" s="59"/>
      <c r="P72" s="59"/>
      <c r="Q72" s="60"/>
    </row>
    <row r="74" spans="1:20" x14ac:dyDescent="0.35">
      <c r="A74" t="s">
        <v>52</v>
      </c>
    </row>
    <row r="76" spans="1:20" x14ac:dyDescent="0.35">
      <c r="A76" s="79" t="s">
        <v>46</v>
      </c>
    </row>
    <row r="77" spans="1:20" x14ac:dyDescent="0.35">
      <c r="A77" s="29">
        <v>2022</v>
      </c>
      <c r="B77" s="80" t="s">
        <v>49</v>
      </c>
    </row>
    <row r="78" spans="1:20" x14ac:dyDescent="0.35">
      <c r="A78" s="29">
        <v>2023</v>
      </c>
      <c r="B78" s="80" t="s">
        <v>50</v>
      </c>
    </row>
    <row r="79" spans="1:20" x14ac:dyDescent="0.35">
      <c r="A79" s="29">
        <v>2024</v>
      </c>
      <c r="B79" s="80" t="s">
        <v>48</v>
      </c>
    </row>
    <row r="80" spans="1:20" x14ac:dyDescent="0.35">
      <c r="A80" s="29">
        <v>2025</v>
      </c>
      <c r="B80" s="80" t="s">
        <v>51</v>
      </c>
    </row>
    <row r="81" spans="1:2" x14ac:dyDescent="0.35">
      <c r="A81" s="29">
        <v>2026</v>
      </c>
      <c r="B81" s="80" t="s">
        <v>47</v>
      </c>
    </row>
  </sheetData>
  <hyperlinks>
    <hyperlink ref="B79" r:id="rId1" xr:uid="{6F20EA18-402B-4086-9CE8-5906844470C3}"/>
    <hyperlink ref="B77" r:id="rId2" xr:uid="{ED01CF01-862A-490B-AFE9-FD337FC29282}"/>
    <hyperlink ref="B78" r:id="rId3" xr:uid="{6AA97637-77C3-4579-8DC4-D4B1EF936195}"/>
    <hyperlink ref="B80" r:id="rId4" xr:uid="{8D4D5A66-461B-4A76-A63A-F77E05FCF62D}"/>
    <hyperlink ref="B81" r:id="rId5" xr:uid="{B4CFC637-571D-4169-A8E4-674AA1F88ED2}"/>
  </hyperlinks>
  <pageMargins left="0.7" right="0.7" top="0.75" bottom="0.75" header="0.3" footer="0.3"/>
  <pageSetup orientation="portrait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60" ma:contentTypeDescription="Create a new document." ma:contentTypeScope="" ma:versionID="898e5c8549ea6b3b0be59905131b81a5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df92fd3edecc4a7d3daefe7a322725de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  <xsd:element ref="ns2:MediaServiceBillingMetadata" minOccurs="0"/>
                <xsd:element ref="ns2:Attachment" minOccurs="0"/>
                <xsd:element ref="ns2:UpdatedTempl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gulatory to Review"/>
          <xsd:enumeration value="Legal to Review"/>
          <xsd:enumeration value="LOB Review Required"/>
          <xsd:enumeration value="Ready"/>
          <xsd:enumeration value="Witness Ready"/>
          <xsd:enumeration value="Director to Review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  <xsd:enumeration value="BASEL Jarrad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a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  <xsd:enumeration value="Alectra Utilities Corp. (AUC)"/>
              <xsd:enumeration value="Working Group (WG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  <xsd:enumeration value="Wasaga Distribution Inc. (WDI)"/>
                        <xsd:enumeration value="Chatham x Lakeshore Limited Partnership (CLLP)"/>
                        <xsd:enumeration value="Waasigan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  <xsd:enumeration value="Certificate of Approval"/>
          <xsd:enumeration value="Safety Plan"/>
          <xsd:enumeration value="Intervention Form"/>
          <xsd:enumeration value="Manifests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Choice">
          <xsd:enumeration value="Commodity accounts"/>
          <xsd:enumeration value="Z-factor"/>
          <xsd:enumeration value="ESM"/>
          <xsd:enumeration value="Wheeling credits"/>
          <xsd:enumeration value="DVA"/>
          <xsd:enumeration value="IRM model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  <xsd:element name="MediaServiceBillingMetadata" ma:index="58" nillable="true" ma:displayName="MediaServiceBillingMetadata" ma:hidden="true" ma:internalName="MediaServiceBillingMetadata" ma:readOnly="true">
      <xsd:simpleType>
        <xsd:restriction base="dms:Note"/>
      </xsd:simpleType>
    </xsd:element>
    <xsd:element name="Attachment" ma:index="59" nillable="true" ma:displayName="Attachment" ma:format="Dropdown" ma:internalName="Attachment" ma:percentage="FALSE">
      <xsd:simpleType>
        <xsd:restriction base="dms:Number"/>
      </xsd:simpleType>
    </xsd:element>
    <xsd:element name="UpdatedTemplate" ma:index="60" nillable="true" ma:displayName="Updated Template" ma:default="No" ma:format="Dropdown" ma:internalName="UpdatedTemplate">
      <xsd:simpleType>
        <xsd:restriction base="dms:Choice">
          <xsd:enumeration value="Yes"/>
          <xsd:enumeration value="In Progres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e108a-442b-424d-88d6-fdac133e65d6" xsi:nil="true"/>
    <lcf76f155ced4ddcb4097134ff3c332f xmlns="7e651a3a-8d05-4ee0-9344-b668032e30e0">
      <Terms xmlns="http://schemas.microsoft.com/office/infopath/2007/PartnerControls"/>
    </lcf76f155ced4ddcb4097134ff3c332f>
    <RA xmlns="7e651a3a-8d05-4ee0-9344-b668032e30e0">
      <UserInfo>
        <DisplayName/>
        <AccountId xsi:nil="true"/>
        <AccountType/>
      </UserInfo>
    </RA>
    <RAContact xmlns="7e651a3a-8d05-4ee0-9344-b668032e30e0">CATALANO Pasquale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Interrogatory Response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EB-2025-0290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>2026-03-26T04:00:00+00:00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SharedWithUsers xmlns="1f5e108a-442b-424d-88d6-fdac133e65d6">
      <UserInfo>
        <DisplayName/>
        <AccountId xsi:nil="true"/>
        <AccountType/>
      </UserInfo>
    </SharedWithUsers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  <JeffSmithApproval xmlns="7e651a3a-8d05-4ee0-9344-b668032e30e0">No</JeffSmithApproval>
    <Attachment xmlns="7e651a3a-8d05-4ee0-9344-b668032e30e0" xsi:nil="true"/>
    <UpdatedTemplate xmlns="7e651a3a-8d05-4ee0-9344-b668032e30e0">No</UpdatedTemplate>
  </documentManagement>
</p:properties>
</file>

<file path=customXml/itemProps1.xml><?xml version="1.0" encoding="utf-8"?>
<ds:datastoreItem xmlns:ds="http://schemas.openxmlformats.org/officeDocument/2006/customXml" ds:itemID="{16757982-B5D2-4611-8120-042BA1CFB3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9C8C57-DEF8-4F1D-8619-7C28C1CE8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FC090E-5AB9-4B5F-A76E-504958040CE6}">
  <ds:schemaRefs>
    <ds:schemaRef ds:uri="http://schemas.microsoft.com/office/2006/metadata/properties"/>
    <ds:schemaRef ds:uri="7e651a3a-8d05-4ee0-9344-b668032e30e0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1f5e108a-442b-424d-88d6-fdac133e65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FLANNERY Andrew</dc:creator>
  <cp:keywords/>
  <dc:description/>
  <cp:lastModifiedBy>Carla Molina</cp:lastModifiedBy>
  <cp:revision/>
  <dcterms:created xsi:type="dcterms:W3CDTF">2018-05-08T18:46:28Z</dcterms:created>
  <dcterms:modified xsi:type="dcterms:W3CDTF">2026-03-27T19:31:38Z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  <property fmtid="{D5CDD505-2E9C-101B-9397-08002B2CF9AE}" pid="4" name="Order">
    <vt:r8>270300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WitnessApproved">
    <vt:bool>false</vt:bool>
  </property>
</Properties>
</file>