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Shared Documents/ERA/Exhibit 9 (DVAs)/0.3 Evidence Update/Drafts/"/>
    </mc:Choice>
  </mc:AlternateContent>
  <xr:revisionPtr revIDLastSave="29" documentId="8_{91AD7357-21EC-47D7-999B-F88EF305F437}" xr6:coauthVersionLast="47" xr6:coauthVersionMax="47" xr10:uidLastSave="{537767E6-ED0E-45B9-A17A-C8E2CB782373}"/>
  <bookViews>
    <workbookView xWindow="-28920" yWindow="1485" windowWidth="29040" windowHeight="15720" xr2:uid="{A407F33C-5C45-488D-A4CB-E18793E14926}"/>
  </bookViews>
  <sheets>
    <sheet name="VRZ_Continuity" sheetId="2" r:id="rId1"/>
    <sheet name="WRZ_Continuity" sheetId="1" r:id="rId2"/>
  </sheets>
  <definedNames>
    <definedName name="AS2DocOpenMode" hidden="1">"AS2DocumentEdit"</definedName>
    <definedName name="AS2HasNoAutoHeaderFooter" hidden="1">" "</definedName>
    <definedName name="CDMQR5FACost_1">#REF!</definedName>
    <definedName name="CDMQR5FARemovalandCIACWIP_1">#REF!</definedName>
    <definedName name="CK_DISYR">#REF!</definedName>
    <definedName name="DUT_NRPP">#REF!</definedName>
    <definedName name="DUT_RPP">#REF!</definedName>
    <definedName name="EBNUMBER">#REF!</definedName>
    <definedName name="NEW_DISYR">#REF!</definedName>
    <definedName name="NEW_NRPP">#REF!</definedName>
    <definedName name="NEW_RPP">#REF!</definedName>
    <definedName name="RebaseYear">#REF!</definedName>
    <definedName name="SMP_DISYR">#REF!</definedName>
    <definedName name="SMP_NRPP">#REF!</definedName>
    <definedName name="SMP_RPP">#REF!</definedName>
    <definedName name="Test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I13" i="1"/>
  <c r="I17" i="1" s="1"/>
  <c r="N13" i="1"/>
  <c r="N17" i="1" s="1"/>
  <c r="O13" i="1"/>
  <c r="S13" i="1"/>
  <c r="T13" i="1"/>
  <c r="T17" i="1" s="1"/>
  <c r="X13" i="1"/>
  <c r="X17" i="1" s="1"/>
  <c r="I14" i="1"/>
  <c r="O14" i="1" s="1"/>
  <c r="S14" i="1" s="1"/>
  <c r="Y14" i="1" s="1"/>
  <c r="AC14" i="1" s="1"/>
  <c r="AI14" i="1" s="1"/>
  <c r="AM14" i="1" s="1"/>
  <c r="N14" i="1"/>
  <c r="T14" i="1"/>
  <c r="X14" i="1"/>
  <c r="AD14" i="1" s="1"/>
  <c r="AH14" i="1" s="1"/>
  <c r="AN14" i="1" s="1"/>
  <c r="AR14" i="1" s="1"/>
  <c r="E17" i="1"/>
  <c r="F17" i="1"/>
  <c r="G17" i="1"/>
  <c r="H17" i="1"/>
  <c r="J17" i="1"/>
  <c r="K17" i="1"/>
  <c r="L17" i="1"/>
  <c r="M17" i="1"/>
  <c r="P17" i="1"/>
  <c r="Q17" i="1"/>
  <c r="R17" i="1"/>
  <c r="U17" i="1"/>
  <c r="V17" i="1"/>
  <c r="W17" i="1"/>
  <c r="Z17" i="1"/>
  <c r="AA17" i="1"/>
  <c r="AB17" i="1"/>
  <c r="AE17" i="1"/>
  <c r="AF17" i="1"/>
  <c r="AG17" i="1"/>
  <c r="AJ17" i="1"/>
  <c r="AK17" i="1"/>
  <c r="AL17" i="1"/>
  <c r="AO17" i="1"/>
  <c r="AP17" i="1"/>
  <c r="AQ17" i="1"/>
  <c r="AT17" i="1"/>
  <c r="AU17" i="1"/>
  <c r="AV17" i="1"/>
  <c r="AY17" i="1"/>
  <c r="AZ17" i="1"/>
  <c r="BA17" i="1"/>
  <c r="BD17" i="1"/>
  <c r="BE17" i="1"/>
  <c r="BF17" i="1"/>
  <c r="BI17" i="1"/>
  <c r="BJ17" i="1"/>
  <c r="BK17" i="1"/>
  <c r="CE16" i="2"/>
  <c r="CD16" i="2"/>
  <c r="CC16" i="2"/>
  <c r="BZ16" i="2"/>
  <c r="BY16" i="2"/>
  <c r="BU16" i="2"/>
  <c r="BT16" i="2"/>
  <c r="BS16" i="2"/>
  <c r="BP16" i="2"/>
  <c r="BO16" i="2"/>
  <c r="BK16" i="2"/>
  <c r="BJ16" i="2"/>
  <c r="BI16" i="2"/>
  <c r="BF16" i="2"/>
  <c r="BE16" i="2"/>
  <c r="BA16" i="2"/>
  <c r="AZ16" i="2"/>
  <c r="AY16" i="2"/>
  <c r="AV16" i="2"/>
  <c r="AU16" i="2"/>
  <c r="AQ16" i="2"/>
  <c r="AP16" i="2"/>
  <c r="AO16" i="2"/>
  <c r="AK16" i="2"/>
  <c r="AG16" i="2"/>
  <c r="AF16" i="2"/>
  <c r="AE16" i="2"/>
  <c r="AB16" i="2"/>
  <c r="AA16" i="2"/>
  <c r="Z16" i="2"/>
  <c r="W16" i="2"/>
  <c r="V16" i="2"/>
  <c r="U16" i="2"/>
  <c r="R16" i="2"/>
  <c r="Q16" i="2"/>
  <c r="P16" i="2"/>
  <c r="M16" i="2"/>
  <c r="L16" i="2"/>
  <c r="K16" i="2"/>
  <c r="J16" i="2"/>
  <c r="H16" i="2"/>
  <c r="G16" i="2"/>
  <c r="F16" i="2"/>
  <c r="E16" i="2"/>
  <c r="BX13" i="2"/>
  <c r="N13" i="2"/>
  <c r="I13" i="2"/>
  <c r="BX12" i="2"/>
  <c r="BN12" i="2"/>
  <c r="BN16" i="2" s="1"/>
  <c r="BD12" i="2"/>
  <c r="BD16" i="2" s="1"/>
  <c r="AT12" i="2"/>
  <c r="AT16" i="2" s="1"/>
  <c r="AL12" i="2"/>
  <c r="AL16" i="2" s="1"/>
  <c r="AJ12" i="2"/>
  <c r="AJ16" i="2" s="1"/>
  <c r="N12" i="2"/>
  <c r="T12" i="2" s="1"/>
  <c r="X12" i="2" s="1"/>
  <c r="I12" i="2"/>
  <c r="O12" i="2" s="1"/>
  <c r="S12" i="2" s="1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BW7" i="2"/>
  <c r="CF8" i="2" s="1"/>
  <c r="BW8" i="1"/>
  <c r="CE9" i="1" s="1"/>
  <c r="BM9" i="1"/>
  <c r="BN9" i="1"/>
  <c r="BO9" i="1"/>
  <c r="BP9" i="1"/>
  <c r="BQ9" i="1"/>
  <c r="BR9" i="1"/>
  <c r="BS9" i="1"/>
  <c r="BT9" i="1"/>
  <c r="BU9" i="1"/>
  <c r="BV9" i="1"/>
  <c r="CC17" i="1"/>
  <c r="BX14" i="1"/>
  <c r="BO17" i="1"/>
  <c r="BP17" i="1"/>
  <c r="BT17" i="1"/>
  <c r="BU17" i="1"/>
  <c r="BY17" i="1"/>
  <c r="BZ17" i="1"/>
  <c r="CD17" i="1"/>
  <c r="CE17" i="1"/>
  <c r="S17" i="1" l="1"/>
  <c r="O17" i="1"/>
  <c r="AD13" i="1"/>
  <c r="Y13" i="1"/>
  <c r="AS14" i="1"/>
  <c r="AW14" i="1" s="1"/>
  <c r="AX14" i="1"/>
  <c r="BB14" i="1" s="1"/>
  <c r="BZ9" i="1"/>
  <c r="BY9" i="1"/>
  <c r="CD9" i="1"/>
  <c r="CC9" i="1"/>
  <c r="CB9" i="1"/>
  <c r="CA9" i="1"/>
  <c r="BX9" i="1"/>
  <c r="BW9" i="1"/>
  <c r="Y12" i="2"/>
  <c r="AC12" i="2" s="1"/>
  <c r="CD8" i="2"/>
  <c r="CE8" i="2"/>
  <c r="BX16" i="2"/>
  <c r="AI12" i="2"/>
  <c r="AM12" i="2" s="1"/>
  <c r="AD12" i="2"/>
  <c r="AH12" i="2" s="1"/>
  <c r="O13" i="2"/>
  <c r="S13" i="2" s="1"/>
  <c r="T13" i="2"/>
  <c r="X13" i="2" s="1"/>
  <c r="N16" i="2"/>
  <c r="BX8" i="2"/>
  <c r="BW8" i="2"/>
  <c r="CC8" i="2"/>
  <c r="CB8" i="2"/>
  <c r="CA8" i="2"/>
  <c r="BZ8" i="2"/>
  <c r="BY8" i="2"/>
  <c r="CG7" i="2"/>
  <c r="I16" i="2"/>
  <c r="BX17" i="1"/>
  <c r="CG8" i="1"/>
  <c r="BN17" i="1"/>
  <c r="BS17" i="1"/>
  <c r="CF9" i="1"/>
  <c r="Y17" i="1" l="1"/>
  <c r="AC13" i="1"/>
  <c r="AD17" i="1"/>
  <c r="AH13" i="1"/>
  <c r="BH14" i="1"/>
  <c r="BL14" i="1" s="1"/>
  <c r="BC14" i="1"/>
  <c r="BG14" i="1" s="1"/>
  <c r="CG9" i="1"/>
  <c r="CG8" i="2"/>
  <c r="AD13" i="2"/>
  <c r="AH13" i="2" s="1"/>
  <c r="Y13" i="2"/>
  <c r="AC13" i="2" s="1"/>
  <c r="AN12" i="2"/>
  <c r="AR12" i="2" s="1"/>
  <c r="S16" i="2"/>
  <c r="AS12" i="2"/>
  <c r="AW12" i="2" s="1"/>
  <c r="T16" i="2"/>
  <c r="O16" i="2"/>
  <c r="AI13" i="1" l="1"/>
  <c r="AC17" i="1"/>
  <c r="AN13" i="1"/>
  <c r="AH17" i="1"/>
  <c r="BM14" i="1"/>
  <c r="BQ14" i="1" s="1"/>
  <c r="BW14" i="1" s="1"/>
  <c r="CA14" i="1" s="1"/>
  <c r="CG14" i="1" s="1"/>
  <c r="BR14" i="1"/>
  <c r="BV14" i="1" s="1"/>
  <c r="CB14" i="1" s="1"/>
  <c r="CF14" i="1" s="1"/>
  <c r="AX12" i="2"/>
  <c r="BB12" i="2" s="1"/>
  <c r="AI13" i="2"/>
  <c r="AM13" i="2" s="1"/>
  <c r="AN13" i="2"/>
  <c r="AR13" i="2" s="1"/>
  <c r="X16" i="2"/>
  <c r="BC12" i="2"/>
  <c r="BG12" i="2" s="1"/>
  <c r="Y16" i="2"/>
  <c r="AM13" i="1" l="1"/>
  <c r="AI17" i="1"/>
  <c r="AR13" i="1"/>
  <c r="AN17" i="1"/>
  <c r="BM12" i="2"/>
  <c r="BQ12" i="2" s="1"/>
  <c r="AD16" i="2"/>
  <c r="AC16" i="2"/>
  <c r="AX13" i="2"/>
  <c r="BB13" i="2" s="1"/>
  <c r="AS13" i="2"/>
  <c r="AW13" i="2" s="1"/>
  <c r="BH12" i="2"/>
  <c r="BL12" i="2" s="1"/>
  <c r="AM17" i="1" l="1"/>
  <c r="AS13" i="1"/>
  <c r="AX13" i="1"/>
  <c r="AR17" i="1"/>
  <c r="BW12" i="2"/>
  <c r="CA12" i="2" s="1"/>
  <c r="BR12" i="2"/>
  <c r="BV12" i="2" s="1"/>
  <c r="AI16" i="2"/>
  <c r="BC13" i="2"/>
  <c r="BG13" i="2" s="1"/>
  <c r="BH13" i="2"/>
  <c r="BL13" i="2" s="1"/>
  <c r="AH16" i="2"/>
  <c r="BB13" i="1" l="1"/>
  <c r="AX17" i="1"/>
  <c r="AW13" i="1"/>
  <c r="AS17" i="1"/>
  <c r="AM16" i="2"/>
  <c r="CB12" i="2"/>
  <c r="CF12" i="2" s="1"/>
  <c r="AN16" i="2"/>
  <c r="BR13" i="2"/>
  <c r="BV13" i="2" s="1"/>
  <c r="CG12" i="2"/>
  <c r="BM13" i="2"/>
  <c r="BQ13" i="2" s="1"/>
  <c r="BC13" i="1" l="1"/>
  <c r="AW17" i="1"/>
  <c r="BH13" i="1"/>
  <c r="BB17" i="1"/>
  <c r="BW13" i="2"/>
  <c r="CA13" i="2" s="1"/>
  <c r="CB13" i="2"/>
  <c r="CF13" i="2" s="1"/>
  <c r="AR16" i="2"/>
  <c r="AS16" i="2"/>
  <c r="BG13" i="1" l="1"/>
  <c r="BC17" i="1"/>
  <c r="BH17" i="1"/>
  <c r="BL13" i="1"/>
  <c r="AW16" i="2"/>
  <c r="AX16" i="2"/>
  <c r="CG13" i="2"/>
  <c r="BR13" i="1" l="1"/>
  <c r="BV13" i="1" s="1"/>
  <c r="CB13" i="1" s="1"/>
  <c r="CF13" i="1" s="1"/>
  <c r="BL17" i="1"/>
  <c r="BM13" i="1"/>
  <c r="BQ13" i="1" s="1"/>
  <c r="BW13" i="1" s="1"/>
  <c r="CA13" i="1" s="1"/>
  <c r="CG13" i="1" s="1"/>
  <c r="BG17" i="1"/>
  <c r="BB16" i="2"/>
  <c r="BC16" i="2"/>
  <c r="BH16" i="2" l="1"/>
  <c r="BG16" i="2"/>
  <c r="BR17" i="1"/>
  <c r="BM16" i="2" l="1"/>
  <c r="BL16" i="2"/>
  <c r="BV17" i="1"/>
  <c r="BQ16" i="2" l="1"/>
  <c r="BR16" i="2"/>
  <c r="CB17" i="1"/>
  <c r="BM17" i="1"/>
  <c r="BV16" i="2" l="1"/>
  <c r="BW16" i="2"/>
  <c r="BQ17" i="1"/>
  <c r="CF17" i="1"/>
  <c r="CA16" i="2" l="1"/>
  <c r="CB16" i="2"/>
  <c r="BW17" i="1"/>
  <c r="CF16" i="2" l="1"/>
  <c r="CG16" i="2"/>
  <c r="CA17" i="1"/>
  <c r="CG17" i="1" l="1"/>
</calcChain>
</file>

<file path=xl/sharedStrings.xml><?xml version="1.0" encoding="utf-8"?>
<sst xmlns="http://schemas.openxmlformats.org/spreadsheetml/2006/main" count="16" uniqueCount="11">
  <si>
    <t xml:space="preserve"> </t>
  </si>
  <si>
    <t>Total of Group 2 Accounts Above</t>
  </si>
  <si>
    <t>PIL, tax variance - CCA (W)</t>
  </si>
  <si>
    <t>PIL, tax variance - CCA (V)</t>
  </si>
  <si>
    <t>IFRS-CGAAP Transitional PPE amounts (V)</t>
  </si>
  <si>
    <t>Change in Estimated Useful Life (W)</t>
  </si>
  <si>
    <t>Group 2 Accounts</t>
  </si>
  <si>
    <t>Account Number</t>
  </si>
  <si>
    <t>Account Descriptions</t>
  </si>
  <si>
    <t>Reconciliation of Pre‑2020 Balances to 2020 Openings (Group 2 DVA) - VRZ</t>
  </si>
  <si>
    <t>Reconciliation of Pre‑2020 Balances to 2020 Openings (Group 2 DVA) - WRZ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</si>
</sst>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  <numFmt numFmtId="164" formatCode="_-* #,##0_-;\-* #,##0_-;_-* &quot;-&quot;??_-;_-@_-"/>
    <numFmt numFmtId="165" formatCode="#,##0_ ;[Red]\-#,##0\ 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sz val="10"/>
      <color theme="1"/>
      <name val="Aptos Narrow"/>
      <family val="2"/>
      <scheme val="minor"/>
    </font>
    <font>
      <sz val="10"/>
      <color rgb="FF000000"/>
      <name val="Book Antiqua"/>
      <family val="1"/>
    </font>
    <font>
      <b/>
      <sz val="18"/>
      <name val="Arial"/>
      <family val="2"/>
    </font>
    <font>
      <b/>
      <sz val="16"/>
      <name val="Book Antiqua"/>
      <family val="1"/>
    </font>
    <font>
      <b/>
      <sz val="22"/>
      <name val="Book Antiqua"/>
      <family val="1"/>
    </font>
    <font>
      <b/>
      <sz val="11"/>
      <name val="Arial"/>
      <family val="2"/>
    </font>
    <font>
      <b/>
      <sz val="11"/>
      <color rgb="FFFF000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8"/>
      <color rgb="FF000000"/>
      <name val="Tahoma"/>
      <family val="2"/>
    </font>
    <font>
      <sz val="11"/>
      <color theme="1"/>
      <name val="Calibri"/>
      <family val="2"/>
    </font>
    <font>
      <u/>
      <sz val="16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72">
    <xf numFmtId="0" fontId="0" fillId="0" borderId="0" xfId="0"/>
    <xf numFmtId="8" fontId="0" fillId="0" borderId="0" xfId="0" applyNumberFormat="1"/>
    <xf numFmtId="6" fontId="0" fillId="0" borderId="0" xfId="0" applyNumberFormat="1"/>
    <xf numFmtId="0" fontId="3" fillId="0" borderId="3" xfId="2" applyFont="1" applyBorder="1" applyAlignment="1">
      <alignment horizontal="left" wrapText="1"/>
    </xf>
    <xf numFmtId="0" fontId="3" fillId="0" borderId="4" xfId="2" applyFont="1" applyBorder="1" applyAlignment="1">
      <alignment horizontal="left" wrapText="1"/>
    </xf>
    <xf numFmtId="0" fontId="3" fillId="0" borderId="2" xfId="2" applyFont="1" applyBorder="1" applyAlignment="1">
      <alignment horizontal="left" wrapText="1"/>
    </xf>
    <xf numFmtId="0" fontId="4" fillId="0" borderId="2" xfId="0" applyFont="1" applyBorder="1"/>
    <xf numFmtId="0" fontId="4" fillId="0" borderId="4" xfId="0" applyFont="1" applyBorder="1"/>
    <xf numFmtId="6" fontId="0" fillId="0" borderId="5" xfId="0" applyNumberFormat="1" applyBorder="1"/>
    <xf numFmtId="0" fontId="3" fillId="0" borderId="0" xfId="2" applyFont="1" applyAlignment="1">
      <alignment horizontal="left" wrapText="1"/>
    </xf>
    <xf numFmtId="0" fontId="3" fillId="0" borderId="7" xfId="2" applyFont="1" applyBorder="1" applyAlignment="1">
      <alignment horizontal="left" wrapText="1"/>
    </xf>
    <xf numFmtId="0" fontId="3" fillId="0" borderId="6" xfId="2" applyFont="1" applyBorder="1" applyAlignment="1">
      <alignment horizontal="left" wrapText="1"/>
    </xf>
    <xf numFmtId="0" fontId="4" fillId="0" borderId="6" xfId="0" applyFont="1" applyBorder="1"/>
    <xf numFmtId="0" fontId="4" fillId="0" borderId="7" xfId="0" applyFont="1" applyBorder="1"/>
    <xf numFmtId="6" fontId="5" fillId="0" borderId="0" xfId="0" applyNumberFormat="1" applyFont="1"/>
    <xf numFmtId="6" fontId="5" fillId="0" borderId="6" xfId="0" applyNumberFormat="1" applyFont="1" applyBorder="1"/>
    <xf numFmtId="6" fontId="5" fillId="0" borderId="7" xfId="0" applyNumberFormat="1" applyFont="1" applyBorder="1"/>
    <xf numFmtId="0" fontId="5" fillId="0" borderId="6" xfId="0" applyFont="1" applyBorder="1"/>
    <xf numFmtId="0" fontId="6" fillId="0" borderId="7" xfId="0" applyFont="1" applyBorder="1"/>
    <xf numFmtId="0" fontId="5" fillId="0" borderId="0" xfId="0" applyFont="1"/>
    <xf numFmtId="6" fontId="0" fillId="0" borderId="6" xfId="0" applyNumberFormat="1" applyBorder="1"/>
    <xf numFmtId="6" fontId="0" fillId="0" borderId="7" xfId="0" applyNumberFormat="1" applyBorder="1"/>
    <xf numFmtId="6" fontId="7" fillId="0" borderId="5" xfId="0" applyNumberFormat="1" applyFont="1" applyBorder="1"/>
    <xf numFmtId="6" fontId="7" fillId="0" borderId="6" xfId="0" applyNumberFormat="1" applyFont="1" applyBorder="1"/>
    <xf numFmtId="6" fontId="7" fillId="0" borderId="0" xfId="0" applyNumberFormat="1" applyFont="1"/>
    <xf numFmtId="6" fontId="7" fillId="0" borderId="7" xfId="0" applyNumberFormat="1" applyFont="1" applyBorder="1"/>
    <xf numFmtId="0" fontId="5" fillId="0" borderId="6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3" fillId="0" borderId="8" xfId="2" applyFont="1" applyBorder="1" applyAlignment="1">
      <alignment horizontal="left" wrapText="1"/>
    </xf>
    <xf numFmtId="0" fontId="3" fillId="0" borderId="9" xfId="2" applyFont="1" applyBorder="1" applyAlignment="1">
      <alignment horizontal="left" wrapText="1"/>
    </xf>
    <xf numFmtId="0" fontId="3" fillId="0" borderId="10" xfId="2" applyFont="1" applyBorder="1" applyAlignment="1">
      <alignment horizontal="left" wrapText="1"/>
    </xf>
    <xf numFmtId="0" fontId="4" fillId="0" borderId="8" xfId="0" applyFont="1" applyBorder="1"/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3" fillId="0" borderId="0" xfId="0" applyFont="1"/>
    <xf numFmtId="0" fontId="6" fillId="0" borderId="0" xfId="0" applyFont="1"/>
    <xf numFmtId="164" fontId="14" fillId="0" borderId="0" xfId="1" applyNumberFormat="1" applyFont="1" applyFill="1" applyProtection="1"/>
    <xf numFmtId="165" fontId="15" fillId="0" borderId="0" xfId="0" applyNumberFormat="1" applyFont="1" applyProtection="1">
      <protection locked="0"/>
    </xf>
    <xf numFmtId="0" fontId="17" fillId="0" borderId="0" xfId="0" applyFont="1"/>
    <xf numFmtId="0" fontId="18" fillId="0" borderId="0" xfId="0" applyFont="1"/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8" fontId="6" fillId="0" borderId="10" xfId="0" applyNumberFormat="1" applyFont="1" applyBorder="1" applyAlignment="1">
      <alignment horizontal="center" vertical="center" wrapText="1"/>
    </xf>
    <xf numFmtId="8" fontId="6" fillId="0" borderId="7" xfId="0" applyNumberFormat="1" applyFont="1" applyBorder="1" applyAlignment="1">
      <alignment horizontal="center" vertical="center" wrapText="1"/>
    </xf>
    <xf numFmtId="8" fontId="6" fillId="0" borderId="13" xfId="0" applyNumberFormat="1" applyFont="1" applyBorder="1" applyAlignment="1">
      <alignment horizontal="center" vertical="center" wrapText="1"/>
    </xf>
    <xf numFmtId="8" fontId="6" fillId="0" borderId="9" xfId="0" applyNumberFormat="1" applyFont="1" applyBorder="1" applyAlignment="1">
      <alignment horizontal="center" vertical="center" wrapText="1"/>
    </xf>
    <xf numFmtId="8" fontId="6" fillId="0" borderId="0" xfId="0" applyNumberFormat="1" applyFont="1" applyAlignment="1">
      <alignment horizontal="center" vertical="center" wrapText="1"/>
    </xf>
    <xf numFmtId="8" fontId="6" fillId="0" borderId="12" xfId="0" applyNumberFormat="1" applyFont="1" applyBorder="1" applyAlignment="1">
      <alignment horizontal="center" vertical="center" wrapText="1"/>
    </xf>
    <xf numFmtId="8" fontId="5" fillId="0" borderId="0" xfId="0" applyNumberFormat="1" applyFont="1" applyAlignment="1">
      <alignment horizontal="center" vertical="center" wrapText="1"/>
    </xf>
    <xf numFmtId="8" fontId="5" fillId="0" borderId="12" xfId="0" applyNumberFormat="1" applyFont="1" applyBorder="1" applyAlignment="1">
      <alignment horizontal="center" vertical="center" wrapText="1"/>
    </xf>
    <xf numFmtId="8" fontId="6" fillId="0" borderId="8" xfId="0" applyNumberFormat="1" applyFont="1" applyBorder="1" applyAlignment="1">
      <alignment horizontal="center" vertical="center" wrapText="1"/>
    </xf>
    <xf numFmtId="8" fontId="6" fillId="0" borderId="6" xfId="0" applyNumberFormat="1" applyFont="1" applyBorder="1" applyAlignment="1">
      <alignment horizontal="center" vertical="center" wrapText="1"/>
    </xf>
    <xf numFmtId="8" fontId="6" fillId="0" borderId="11" xfId="0" applyNumberFormat="1" applyFont="1" applyBorder="1" applyAlignment="1">
      <alignment horizontal="center" vertical="center" wrapText="1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8" fontId="6" fillId="0" borderId="3" xfId="0" applyNumberFormat="1" applyFont="1" applyBorder="1" applyAlignment="1">
      <alignment horizontal="center" vertical="center" wrapText="1"/>
    </xf>
    <xf numFmtId="8" fontId="6" fillId="0" borderId="2" xfId="0" applyNumberFormat="1" applyFont="1" applyBorder="1" applyAlignment="1">
      <alignment horizontal="center" vertical="center" wrapText="1"/>
    </xf>
    <xf numFmtId="8" fontId="6" fillId="0" borderId="4" xfId="0" applyNumberFormat="1" applyFont="1" applyBorder="1" applyAlignment="1">
      <alignment horizontal="center" vertical="center" wrapText="1"/>
    </xf>
    <xf numFmtId="8" fontId="6" fillId="0" borderId="14" xfId="0" applyNumberFormat="1" applyFont="1" applyBorder="1" applyAlignment="1">
      <alignment horizontal="center" vertical="center" wrapText="1"/>
    </xf>
    <xf numFmtId="8" fontId="6" fillId="0" borderId="5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3" fillId="0" borderId="14" xfId="2" applyFont="1" applyBorder="1" applyAlignment="1">
      <alignment horizontal="left" wrapText="1"/>
    </xf>
    <xf numFmtId="6" fontId="5" fillId="0" borderId="5" xfId="0" applyNumberFormat="1" applyFont="1" applyBorder="1"/>
    <xf numFmtId="0" fontId="3" fillId="0" borderId="5" xfId="2" applyFont="1" applyBorder="1" applyAlignment="1">
      <alignment horizontal="left" wrapText="1"/>
    </xf>
    <xf numFmtId="0" fontId="3" fillId="0" borderId="1" xfId="2" applyFont="1" applyBorder="1" applyAlignment="1">
      <alignment horizontal="left" wrapText="1"/>
    </xf>
  </cellXfs>
  <cellStyles count="4">
    <cellStyle name="Comma" xfId="1" builtinId="3"/>
    <cellStyle name="Normal" xfId="0" builtinId="0"/>
    <cellStyle name="Normal 2 5" xfId="3" xr:uid="{7CABE3A8-3383-46EA-9DE2-FE8D9AC22335}"/>
    <cellStyle name="Normal 8" xfId="2" xr:uid="{EF0017C6-924E-434C-8B43-12AF703CCA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fmlaLink="#REF!" lockText="1" noThreeD="1"/>
</file>

<file path=xl/ctrlProps/ctrlProp11.xml><?xml version="1.0" encoding="utf-8"?>
<formControlPr xmlns="http://schemas.microsoft.com/office/spreadsheetml/2009/9/main" objectType="CheckBox" fmlaLink="#REF!" lockText="1" noThreeD="1"/>
</file>

<file path=xl/ctrlProps/ctrlProp12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fmlaLink="#REF!" lockText="1" noThreeD="1"/>
</file>

<file path=xl/ctrlProps/ctrlProp18.xml><?xml version="1.0" encoding="utf-8"?>
<formControlPr xmlns="http://schemas.microsoft.com/office/spreadsheetml/2009/9/main" objectType="CheckBox" fmlaLink="#REF!" lockText="1" noThreeD="1"/>
</file>

<file path=xl/ctrlProps/ctrlProp19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fmlaLink="#REF!" lockText="1" noThreeD="1"/>
</file>

<file path=xl/ctrlProps/ctrlProp21.xml><?xml version="1.0" encoding="utf-8"?>
<formControlPr xmlns="http://schemas.microsoft.com/office/spreadsheetml/2009/9/main" objectType="CheckBox" fmlaLink="#REF!" lockText="1" noThreeD="1"/>
</file>

<file path=xl/ctrlProps/ctrlProp22.xml><?xml version="1.0" encoding="utf-8"?>
<formControlPr xmlns="http://schemas.microsoft.com/office/spreadsheetml/2009/9/main" objectType="CheckBox" fmlaLink="#REF!" lockText="1" noThreeD="1"/>
</file>

<file path=xl/ctrlProps/ctrlProp23.xml><?xml version="1.0" encoding="utf-8"?>
<formControlPr xmlns="http://schemas.microsoft.com/office/spreadsheetml/2009/9/main" objectType="CheckBox" fmlaLink="#REF!" lockText="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5.xml><?xml version="1.0" encoding="utf-8"?>
<formControlPr xmlns="http://schemas.microsoft.com/office/spreadsheetml/2009/9/main" objectType="CheckBox" fmlaLink="#REF!" lockText="1" noThreeD="1"/>
</file>

<file path=xl/ctrlProps/ctrlProp26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9.xml><?xml version="1.0" encoding="utf-8"?>
<formControlPr xmlns="http://schemas.microsoft.com/office/spreadsheetml/2009/9/main" objectType="CheckBox" fmlaLink="#REF!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11</xdr:row>
          <xdr:rowOff>0</xdr:rowOff>
        </xdr:from>
        <xdr:to>
          <xdr:col>88</xdr:col>
          <xdr:colOff>125967</xdr:colOff>
          <xdr:row>12</xdr:row>
          <xdr:rowOff>57150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11</xdr:row>
          <xdr:rowOff>0</xdr:rowOff>
        </xdr:from>
        <xdr:to>
          <xdr:col>88</xdr:col>
          <xdr:colOff>125967</xdr:colOff>
          <xdr:row>12</xdr:row>
          <xdr:rowOff>57150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11</xdr:row>
          <xdr:rowOff>0</xdr:rowOff>
        </xdr:from>
        <xdr:to>
          <xdr:col>88</xdr:col>
          <xdr:colOff>125967</xdr:colOff>
          <xdr:row>12</xdr:row>
          <xdr:rowOff>57150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11</xdr:row>
          <xdr:rowOff>0</xdr:rowOff>
        </xdr:from>
        <xdr:to>
          <xdr:col>88</xdr:col>
          <xdr:colOff>125967</xdr:colOff>
          <xdr:row>12</xdr:row>
          <xdr:rowOff>57150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11</xdr:row>
          <xdr:rowOff>0</xdr:rowOff>
        </xdr:from>
        <xdr:to>
          <xdr:col>88</xdr:col>
          <xdr:colOff>125967</xdr:colOff>
          <xdr:row>12</xdr:row>
          <xdr:rowOff>57150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11</xdr:row>
          <xdr:rowOff>0</xdr:rowOff>
        </xdr:from>
        <xdr:to>
          <xdr:col>88</xdr:col>
          <xdr:colOff>125967</xdr:colOff>
          <xdr:row>12</xdr:row>
          <xdr:rowOff>57150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11</xdr:row>
          <xdr:rowOff>0</xdr:rowOff>
        </xdr:from>
        <xdr:to>
          <xdr:col>88</xdr:col>
          <xdr:colOff>125967</xdr:colOff>
          <xdr:row>12</xdr:row>
          <xdr:rowOff>57150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11</xdr:row>
          <xdr:rowOff>0</xdr:rowOff>
        </xdr:from>
        <xdr:to>
          <xdr:col>88</xdr:col>
          <xdr:colOff>125967</xdr:colOff>
          <xdr:row>12</xdr:row>
          <xdr:rowOff>44450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11</xdr:row>
          <xdr:rowOff>0</xdr:rowOff>
        </xdr:from>
        <xdr:to>
          <xdr:col>88</xdr:col>
          <xdr:colOff>125967</xdr:colOff>
          <xdr:row>12</xdr:row>
          <xdr:rowOff>57150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11</xdr:row>
          <xdr:rowOff>0</xdr:rowOff>
        </xdr:from>
        <xdr:to>
          <xdr:col>88</xdr:col>
          <xdr:colOff>125967</xdr:colOff>
          <xdr:row>12</xdr:row>
          <xdr:rowOff>57150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11</xdr:row>
          <xdr:rowOff>0</xdr:rowOff>
        </xdr:from>
        <xdr:to>
          <xdr:col>88</xdr:col>
          <xdr:colOff>125967</xdr:colOff>
          <xdr:row>12</xdr:row>
          <xdr:rowOff>57150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11</xdr:row>
          <xdr:rowOff>0</xdr:rowOff>
        </xdr:from>
        <xdr:to>
          <xdr:col>88</xdr:col>
          <xdr:colOff>125967</xdr:colOff>
          <xdr:row>12</xdr:row>
          <xdr:rowOff>57150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11</xdr:row>
          <xdr:rowOff>0</xdr:rowOff>
        </xdr:from>
        <xdr:to>
          <xdr:col>88</xdr:col>
          <xdr:colOff>125967</xdr:colOff>
          <xdr:row>12</xdr:row>
          <xdr:rowOff>57150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13</xdr:row>
          <xdr:rowOff>0</xdr:rowOff>
        </xdr:from>
        <xdr:to>
          <xdr:col>88</xdr:col>
          <xdr:colOff>113267</xdr:colOff>
          <xdr:row>14</xdr:row>
          <xdr:rowOff>57150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13</xdr:row>
          <xdr:rowOff>0</xdr:rowOff>
        </xdr:from>
        <xdr:to>
          <xdr:col>88</xdr:col>
          <xdr:colOff>113267</xdr:colOff>
          <xdr:row>14</xdr:row>
          <xdr:rowOff>57150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13</xdr:row>
          <xdr:rowOff>0</xdr:rowOff>
        </xdr:from>
        <xdr:to>
          <xdr:col>88</xdr:col>
          <xdr:colOff>113267</xdr:colOff>
          <xdr:row>14</xdr:row>
          <xdr:rowOff>57150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13</xdr:row>
          <xdr:rowOff>0</xdr:rowOff>
        </xdr:from>
        <xdr:to>
          <xdr:col>88</xdr:col>
          <xdr:colOff>113267</xdr:colOff>
          <xdr:row>14</xdr:row>
          <xdr:rowOff>57150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13</xdr:row>
          <xdr:rowOff>0</xdr:rowOff>
        </xdr:from>
        <xdr:to>
          <xdr:col>88</xdr:col>
          <xdr:colOff>113267</xdr:colOff>
          <xdr:row>14</xdr:row>
          <xdr:rowOff>57150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13</xdr:row>
          <xdr:rowOff>0</xdr:rowOff>
        </xdr:from>
        <xdr:to>
          <xdr:col>88</xdr:col>
          <xdr:colOff>113267</xdr:colOff>
          <xdr:row>14</xdr:row>
          <xdr:rowOff>57150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13</xdr:row>
          <xdr:rowOff>0</xdr:rowOff>
        </xdr:from>
        <xdr:to>
          <xdr:col>88</xdr:col>
          <xdr:colOff>113267</xdr:colOff>
          <xdr:row>14</xdr:row>
          <xdr:rowOff>57150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13</xdr:row>
          <xdr:rowOff>0</xdr:rowOff>
        </xdr:from>
        <xdr:to>
          <xdr:col>88</xdr:col>
          <xdr:colOff>113267</xdr:colOff>
          <xdr:row>14</xdr:row>
          <xdr:rowOff>50800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13</xdr:row>
          <xdr:rowOff>0</xdr:rowOff>
        </xdr:from>
        <xdr:to>
          <xdr:col>88</xdr:col>
          <xdr:colOff>113267</xdr:colOff>
          <xdr:row>14</xdr:row>
          <xdr:rowOff>57150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13</xdr:row>
          <xdr:rowOff>0</xdr:rowOff>
        </xdr:from>
        <xdr:to>
          <xdr:col>88</xdr:col>
          <xdr:colOff>113267</xdr:colOff>
          <xdr:row>14</xdr:row>
          <xdr:rowOff>57150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13</xdr:row>
          <xdr:rowOff>0</xdr:rowOff>
        </xdr:from>
        <xdr:to>
          <xdr:col>88</xdr:col>
          <xdr:colOff>113267</xdr:colOff>
          <xdr:row>14</xdr:row>
          <xdr:rowOff>57150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13</xdr:row>
          <xdr:rowOff>0</xdr:rowOff>
        </xdr:from>
        <xdr:to>
          <xdr:col>88</xdr:col>
          <xdr:colOff>113267</xdr:colOff>
          <xdr:row>14</xdr:row>
          <xdr:rowOff>57150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13</xdr:row>
          <xdr:rowOff>0</xdr:rowOff>
        </xdr:from>
        <xdr:to>
          <xdr:col>88</xdr:col>
          <xdr:colOff>113267</xdr:colOff>
          <xdr:row>14</xdr:row>
          <xdr:rowOff>57150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55EBC-5B8E-48B3-BC88-330B633539DE}">
  <dimension ref="A1:EP22"/>
  <sheetViews>
    <sheetView tabSelected="1" topLeftCell="B1" zoomScale="86" zoomScaleNormal="100" workbookViewId="0">
      <pane xSplit="33" ySplit="10" topLeftCell="AI11" activePane="bottomRight" state="frozen"/>
      <selection activeCell="B1" sqref="B1"/>
      <selection pane="topRight" activeCell="AI1" sqref="AI1"/>
      <selection pane="bottomLeft" activeCell="B17" sqref="B17"/>
      <selection pane="bottomRight" activeCell="AK26" sqref="AK26"/>
    </sheetView>
  </sheetViews>
  <sheetFormatPr defaultColWidth="9" defaultRowHeight="14.5" x14ac:dyDescent="0.35"/>
  <cols>
    <col min="1" max="1" width="18.54296875" hidden="1" customWidth="1"/>
    <col min="2" max="2" width="10.7265625" customWidth="1"/>
    <col min="3" max="3" width="48.81640625" customWidth="1"/>
    <col min="4" max="4" width="11" customWidth="1"/>
    <col min="5" max="5" width="11" hidden="1" customWidth="1"/>
    <col min="6" max="6" width="12.26953125" hidden="1" customWidth="1"/>
    <col min="7" max="7" width="11" hidden="1" customWidth="1"/>
    <col min="8" max="8" width="12.26953125" hidden="1" customWidth="1"/>
    <col min="9" max="9" width="12.7265625" hidden="1" customWidth="1"/>
    <col min="10" max="10" width="13.54296875" hidden="1" customWidth="1"/>
    <col min="11" max="11" width="12.453125" hidden="1" customWidth="1"/>
    <col min="12" max="12" width="11" hidden="1" customWidth="1"/>
    <col min="13" max="13" width="11.81640625" hidden="1" customWidth="1"/>
    <col min="14" max="14" width="12.7265625" hidden="1" customWidth="1"/>
    <col min="15" max="15" width="12.26953125" hidden="1" customWidth="1"/>
    <col min="16" max="16" width="12.54296875" hidden="1" customWidth="1"/>
    <col min="17" max="17" width="12.81640625" hidden="1" customWidth="1"/>
    <col min="18" max="18" width="11.81640625" hidden="1" customWidth="1"/>
    <col min="19" max="19" width="13" hidden="1" customWidth="1"/>
    <col min="20" max="20" width="13.54296875" hidden="1" customWidth="1"/>
    <col min="21" max="21" width="12.81640625" hidden="1" customWidth="1"/>
    <col min="22" max="22" width="11" hidden="1" customWidth="1"/>
    <col min="23" max="23" width="11.7265625" hidden="1" customWidth="1"/>
    <col min="24" max="24" width="12.54296875" hidden="1" customWidth="1"/>
    <col min="25" max="25" width="12.81640625" hidden="1" customWidth="1"/>
    <col min="26" max="26" width="13.453125" hidden="1" customWidth="1"/>
    <col min="27" max="28" width="12.1796875" hidden="1" customWidth="1"/>
    <col min="29" max="29" width="12.81640625" hidden="1" customWidth="1"/>
    <col min="30" max="30" width="12.7265625" hidden="1" customWidth="1"/>
    <col min="31" max="33" width="12.1796875" hidden="1" customWidth="1"/>
    <col min="34" max="34" width="13.453125" hidden="1" customWidth="1"/>
    <col min="35" max="35" width="12.81640625" bestFit="1" customWidth="1"/>
    <col min="36" max="36" width="13.453125" bestFit="1" customWidth="1"/>
    <col min="37" max="37" width="11" customWidth="1"/>
    <col min="38" max="38" width="11.81640625" customWidth="1"/>
    <col min="39" max="39" width="12.81640625" bestFit="1" customWidth="1"/>
    <col min="40" max="40" width="11.81640625" bestFit="1" customWidth="1"/>
    <col min="41" max="41" width="12.54296875" customWidth="1"/>
    <col min="42" max="42" width="11" customWidth="1"/>
    <col min="43" max="43" width="11.7265625" customWidth="1"/>
    <col min="44" max="44" width="12.7265625" customWidth="1"/>
    <col min="45" max="45" width="12.81640625" bestFit="1" customWidth="1"/>
    <col min="46" max="46" width="11.7265625" customWidth="1"/>
    <col min="47" max="47" width="11" customWidth="1"/>
    <col min="48" max="48" width="12.26953125" bestFit="1" customWidth="1"/>
    <col min="49" max="49" width="12.7265625" customWidth="1"/>
    <col min="50" max="50" width="12.7265625" bestFit="1" customWidth="1"/>
    <col min="51" max="51" width="12.1796875" customWidth="1"/>
    <col min="52" max="52" width="11" customWidth="1"/>
    <col min="53" max="53" width="12" customWidth="1"/>
    <col min="54" max="54" width="12.54296875" customWidth="1"/>
    <col min="55" max="55" width="12.81640625" bestFit="1" customWidth="1"/>
    <col min="56" max="56" width="12.1796875" customWidth="1"/>
    <col min="57" max="57" width="11.453125" bestFit="1" customWidth="1"/>
    <col min="58" max="58" width="11.81640625" customWidth="1"/>
    <col min="59" max="59" width="12.81640625" bestFit="1" customWidth="1"/>
    <col min="60" max="60" width="12.7265625" bestFit="1" customWidth="1"/>
    <col min="61" max="61" width="12.26953125" customWidth="1"/>
    <col min="62" max="62" width="11" customWidth="1"/>
    <col min="63" max="63" width="11.7265625" customWidth="1"/>
    <col min="64" max="64" width="13.7265625" bestFit="1" customWidth="1"/>
    <col min="65" max="65" width="12.81640625" style="1" bestFit="1" customWidth="1"/>
    <col min="66" max="66" width="11.81640625" style="1" customWidth="1"/>
    <col min="67" max="67" width="11.54296875" style="1" bestFit="1" customWidth="1"/>
    <col min="68" max="68" width="12" style="1" customWidth="1"/>
    <col min="69" max="69" width="13" style="1" customWidth="1"/>
    <col min="70" max="70" width="11.453125" style="1" bestFit="1" customWidth="1"/>
    <col min="71" max="71" width="13.7265625" style="1" bestFit="1" customWidth="1"/>
    <col min="72" max="72" width="11" style="1" customWidth="1"/>
    <col min="73" max="73" width="12.1796875" style="1" customWidth="1"/>
    <col min="74" max="74" width="12.453125" style="1" customWidth="1"/>
    <col min="75" max="75" width="12.81640625" style="1" bestFit="1" customWidth="1"/>
    <col min="76" max="76" width="12" style="1" customWidth="1"/>
    <col min="77" max="77" width="10.81640625" style="1" bestFit="1" customWidth="1"/>
    <col min="78" max="78" width="11.81640625" style="1" customWidth="1"/>
    <col min="79" max="79" width="12.81640625" style="1" bestFit="1" customWidth="1"/>
    <col min="80" max="80" width="11.54296875" style="1" customWidth="1"/>
    <col min="81" max="81" width="12.453125" style="1" customWidth="1"/>
    <col min="82" max="82" width="13.453125" style="1" bestFit="1" customWidth="1"/>
    <col min="83" max="83" width="12" style="1" customWidth="1"/>
    <col min="84" max="84" width="13.453125" style="1" bestFit="1" customWidth="1"/>
    <col min="85" max="85" width="12.81640625" style="1" customWidth="1"/>
  </cols>
  <sheetData>
    <row r="1" spans="1:85" x14ac:dyDescent="0.35">
      <c r="BN1" s="38">
        <v>15</v>
      </c>
    </row>
    <row r="2" spans="1:85" ht="22.5" customHeight="1" x14ac:dyDescent="0.5">
      <c r="C2" s="40" t="s">
        <v>9</v>
      </c>
    </row>
    <row r="3" spans="1:85" ht="15" customHeight="1" x14ac:dyDescent="0.35">
      <c r="C3" s="39"/>
    </row>
    <row r="5" spans="1:85" ht="15.5" x14ac:dyDescent="0.35">
      <c r="BM5" s="37"/>
    </row>
    <row r="6" spans="1:85" ht="15" thickBot="1" x14ac:dyDescent="0.4">
      <c r="C6" s="36"/>
    </row>
    <row r="7" spans="1:85" ht="28.5" thickBot="1" x14ac:dyDescent="0.4">
      <c r="C7" s="35"/>
      <c r="D7" s="34"/>
      <c r="E7" s="55">
        <v>2012</v>
      </c>
      <c r="F7" s="56"/>
      <c r="G7" s="56"/>
      <c r="H7" s="56"/>
      <c r="I7" s="56"/>
      <c r="J7" s="56"/>
      <c r="K7" s="56"/>
      <c r="L7" s="56"/>
      <c r="M7" s="56"/>
      <c r="N7" s="57"/>
      <c r="O7" s="56">
        <v>2013</v>
      </c>
      <c r="P7" s="56"/>
      <c r="Q7" s="56"/>
      <c r="R7" s="56"/>
      <c r="S7" s="56"/>
      <c r="T7" s="56"/>
      <c r="U7" s="56"/>
      <c r="V7" s="56"/>
      <c r="W7" s="56"/>
      <c r="X7" s="57"/>
      <c r="Y7" s="55">
        <v>2014</v>
      </c>
      <c r="Z7" s="56"/>
      <c r="AA7" s="56"/>
      <c r="AB7" s="56"/>
      <c r="AC7" s="56"/>
      <c r="AD7" s="56"/>
      <c r="AE7" s="56"/>
      <c r="AF7" s="56"/>
      <c r="AG7" s="56"/>
      <c r="AH7" s="57"/>
      <c r="AI7" s="55">
        <v>2015</v>
      </c>
      <c r="AJ7" s="56"/>
      <c r="AK7" s="56"/>
      <c r="AL7" s="56"/>
      <c r="AM7" s="56"/>
      <c r="AN7" s="56"/>
      <c r="AO7" s="56"/>
      <c r="AP7" s="56"/>
      <c r="AQ7" s="56"/>
      <c r="AR7" s="57"/>
      <c r="AS7" s="55">
        <v>2016</v>
      </c>
      <c r="AT7" s="56"/>
      <c r="AU7" s="56"/>
      <c r="AV7" s="56"/>
      <c r="AW7" s="56"/>
      <c r="AX7" s="56"/>
      <c r="AY7" s="56"/>
      <c r="AZ7" s="56"/>
      <c r="BA7" s="56"/>
      <c r="BB7" s="57"/>
      <c r="BC7" s="55">
        <v>2017</v>
      </c>
      <c r="BD7" s="56"/>
      <c r="BE7" s="56"/>
      <c r="BF7" s="56"/>
      <c r="BG7" s="56"/>
      <c r="BH7" s="56"/>
      <c r="BI7" s="56"/>
      <c r="BJ7" s="56"/>
      <c r="BK7" s="56"/>
      <c r="BL7" s="57"/>
      <c r="BM7" s="55">
        <v>2018</v>
      </c>
      <c r="BN7" s="56"/>
      <c r="BO7" s="56"/>
      <c r="BP7" s="56"/>
      <c r="BQ7" s="56"/>
      <c r="BR7" s="56"/>
      <c r="BS7" s="56"/>
      <c r="BT7" s="56"/>
      <c r="BU7" s="56"/>
      <c r="BV7" s="57"/>
      <c r="BW7" s="41">
        <f>BM7+1</f>
        <v>2019</v>
      </c>
      <c r="BX7" s="42"/>
      <c r="BY7" s="42"/>
      <c r="BZ7" s="42"/>
      <c r="CA7" s="42"/>
      <c r="CB7" s="42"/>
      <c r="CC7" s="42"/>
      <c r="CD7" s="42"/>
      <c r="CE7" s="42"/>
      <c r="CF7" s="43"/>
      <c r="CG7" s="67">
        <f>BW7+1</f>
        <v>2020</v>
      </c>
    </row>
    <row r="8" spans="1:85" ht="14.25" customHeight="1" x14ac:dyDescent="0.35">
      <c r="C8" s="63" t="s">
        <v>8</v>
      </c>
      <c r="D8" s="65" t="s">
        <v>7</v>
      </c>
      <c r="E8" s="44" t="str">
        <f>CONCATENATE("Opening Principal Amounts as of Jan-1-",RIGHT(E7,2))</f>
        <v>Opening Principal Amounts as of Jan-1-12</v>
      </c>
      <c r="F8" s="47" t="str">
        <f>CONCATENATE("Transactions Debit / (Credit) during ",E7)</f>
        <v>Transactions Debit / (Credit) during 2012</v>
      </c>
      <c r="G8" s="47" t="str">
        <f>CONCATENATE("OEB-Approved Disposition during ",E7)</f>
        <v>OEB-Approved Disposition during 2012</v>
      </c>
      <c r="H8" s="47" t="str">
        <f>CONCATENATE("Principal Adjustments(1) during ",E7)</f>
        <v>Principal Adjustments(1) during 2012</v>
      </c>
      <c r="I8" s="47" t="str">
        <f>CONCATENATE("Closing Principal Balance as of Dec-31-",RIGHT(E7,2))</f>
        <v>Closing Principal Balance as of Dec-31-12</v>
      </c>
      <c r="J8" s="47" t="str">
        <f>CONCATENATE("Opening Interest Amounts as of Jan-1-",RIGHT(E7,2))</f>
        <v>Opening Interest Amounts as of Jan-1-12</v>
      </c>
      <c r="K8" s="47" t="str">
        <f>CONCATENATE("Interest Jan-1 to Dec-31-",RIGHT(E7,2))</f>
        <v>Interest Jan-1 to Dec-31-12</v>
      </c>
      <c r="L8" s="47" t="str">
        <f>CONCATENATE("OEB-Approved Disposition during ",E7)</f>
        <v>OEB-Approved Disposition during 2012</v>
      </c>
      <c r="M8" s="47" t="str">
        <f>CONCATENATE("Interest Adjustments(1) during ",E7)</f>
        <v>Interest Adjustments(1) during 2012</v>
      </c>
      <c r="N8" s="52" t="str">
        <f>CONCATENATE("Closing Interest Amounts as of Dec-31-",RIGHT(E7,2))</f>
        <v>Closing Interest Amounts as of Dec-31-12</v>
      </c>
      <c r="O8" s="44" t="str">
        <f>CONCATENATE("Opening Principal Amounts as of Jan-1-",RIGHT(O7,2))</f>
        <v>Opening Principal Amounts as of Jan-1-13</v>
      </c>
      <c r="P8" s="47" t="str">
        <f>CONCATENATE("Transactions Debit / (Credit) during ",O7)</f>
        <v>Transactions Debit / (Credit) during 2013</v>
      </c>
      <c r="Q8" s="47" t="str">
        <f>CONCATENATE("OEB-Approved Disposition during ",O7)</f>
        <v>OEB-Approved Disposition during 2013</v>
      </c>
      <c r="R8" s="47" t="str">
        <f>CONCATENATE("Principal Adjustments(1) during ",O7)</f>
        <v>Principal Adjustments(1) during 2013</v>
      </c>
      <c r="S8" s="47" t="str">
        <f>CONCATENATE("Closing Principal Balance as of Dec-31-",RIGHT(O7,2))</f>
        <v>Closing Principal Balance as of Dec-31-13</v>
      </c>
      <c r="T8" s="47" t="str">
        <f>CONCATENATE("Opening Interest Amounts as of Jan-1-",RIGHT(O7,2))</f>
        <v>Opening Interest Amounts as of Jan-1-13</v>
      </c>
      <c r="U8" s="47" t="str">
        <f>CONCATENATE("Interest Jan-1 to Dec-31-",RIGHT(O7,2))</f>
        <v>Interest Jan-1 to Dec-31-13</v>
      </c>
      <c r="V8" s="47" t="str">
        <f>CONCATENATE("OEB-Approved Disposition during ",O7)</f>
        <v>OEB-Approved Disposition during 2013</v>
      </c>
      <c r="W8" s="47" t="str">
        <f>CONCATENATE("Interest Adjustments(1) during ",O7)</f>
        <v>Interest Adjustments(1) during 2013</v>
      </c>
      <c r="X8" s="52" t="str">
        <f>CONCATENATE("Closing Interest Amounts as of Dec-31-",RIGHT(O7,2))</f>
        <v>Closing Interest Amounts as of Dec-31-13</v>
      </c>
      <c r="Y8" s="44" t="str">
        <f>CONCATENATE("Opening Principal Amounts as of Jan-1-",RIGHT(Y7,2))</f>
        <v>Opening Principal Amounts as of Jan-1-14</v>
      </c>
      <c r="Z8" s="47" t="str">
        <f>CONCATENATE("Transactions Debit / (Credit) during ",Y7)</f>
        <v>Transactions Debit / (Credit) during 2014</v>
      </c>
      <c r="AA8" s="47" t="str">
        <f>CONCATENATE("OEB-Approved Disposition during ",Y7)</f>
        <v>OEB-Approved Disposition during 2014</v>
      </c>
      <c r="AB8" s="47" t="str">
        <f>CONCATENATE("Principal Adjustments(1) during ",Y7)</f>
        <v>Principal Adjustments(1) during 2014</v>
      </c>
      <c r="AC8" s="47" t="str">
        <f>CONCATENATE("Closing Principal Balance as of Dec-31-",RIGHT(Y7,2))</f>
        <v>Closing Principal Balance as of Dec-31-14</v>
      </c>
      <c r="AD8" s="47" t="str">
        <f>CONCATENATE("Opening Interest Amounts as of Jan-1-",RIGHT(Y7,2))</f>
        <v>Opening Interest Amounts as of Jan-1-14</v>
      </c>
      <c r="AE8" s="47" t="str">
        <f>CONCATENATE("Interest Jan-1 to Dec-31-",RIGHT(Y7,2))</f>
        <v>Interest Jan-1 to Dec-31-14</v>
      </c>
      <c r="AF8" s="47" t="str">
        <f>CONCATENATE("OEB-Approved Disposition during ",Y7)</f>
        <v>OEB-Approved Disposition during 2014</v>
      </c>
      <c r="AG8" s="47" t="str">
        <f>CONCATENATE("Interest Adjustments(1) during ",Y7)</f>
        <v>Interest Adjustments(1) during 2014</v>
      </c>
      <c r="AH8" s="52" t="str">
        <f>CONCATENATE("Closing Interest Amounts as of Dec-31-",RIGHT(Y7,2))</f>
        <v>Closing Interest Amounts as of Dec-31-14</v>
      </c>
      <c r="AI8" s="44" t="str">
        <f>CONCATENATE("Opening Principal Amounts as of Jan-1-",RIGHT(AI7,2))</f>
        <v>Opening Principal Amounts as of Jan-1-15</v>
      </c>
      <c r="AJ8" s="47" t="str">
        <f>CONCATENATE("Transactions Debit / (Credit) during ",AI7)</f>
        <v>Transactions Debit / (Credit) during 2015</v>
      </c>
      <c r="AK8" s="47" t="str">
        <f>CONCATENATE("OEB-Approved Disposition during ",AI7)</f>
        <v>OEB-Approved Disposition during 2015</v>
      </c>
      <c r="AL8" s="47" t="str">
        <f>CONCATENATE("Principal Adjustments(1) during ",AI7)</f>
        <v>Principal Adjustments(1) during 2015</v>
      </c>
      <c r="AM8" s="47" t="str">
        <f>CONCATENATE("Closing Principal Balance as of Dec-31-",RIGHT(AI7,2))</f>
        <v>Closing Principal Balance as of Dec-31-15</v>
      </c>
      <c r="AN8" s="47" t="str">
        <f>CONCATENATE("Opening Interest Amounts as of Jan-1-",RIGHT(AI7,2))</f>
        <v>Opening Interest Amounts as of Jan-1-15</v>
      </c>
      <c r="AO8" s="47" t="str">
        <f>CONCATENATE("Interest Jan-1 to Dec-31-",RIGHT(AI7,2))</f>
        <v>Interest Jan-1 to Dec-31-15</v>
      </c>
      <c r="AP8" s="47" t="str">
        <f>CONCATENATE("OEB-Approved Disposition during ",AI7)</f>
        <v>OEB-Approved Disposition during 2015</v>
      </c>
      <c r="AQ8" s="47" t="str">
        <f>CONCATENATE("Interest Adjustments(1) during ",AI7)</f>
        <v>Interest Adjustments(1) during 2015</v>
      </c>
      <c r="AR8" s="52" t="str">
        <f>CONCATENATE("Closing Interest Amounts as of Dec-31-",RIGHT(AI7,2))</f>
        <v>Closing Interest Amounts as of Dec-31-15</v>
      </c>
      <c r="AS8" s="44" t="str">
        <f>CONCATENATE("Opening Principal Amounts as of Jan-1-",RIGHT(AS7,2))</f>
        <v>Opening Principal Amounts as of Jan-1-16</v>
      </c>
      <c r="AT8" s="47" t="str">
        <f>CONCATENATE("Transactions Debit / (Credit) during ",AS7)</f>
        <v>Transactions Debit / (Credit) during 2016</v>
      </c>
      <c r="AU8" s="47" t="str">
        <f>CONCATENATE("OEB-Approved Disposition during ",AS7)</f>
        <v>OEB-Approved Disposition during 2016</v>
      </c>
      <c r="AV8" s="47" t="str">
        <f>CONCATENATE("Principal Adjustments(1) during ",AS7)</f>
        <v>Principal Adjustments(1) during 2016</v>
      </c>
      <c r="AW8" s="47" t="str">
        <f>CONCATENATE("Closing Principal Balance as of Dec-31-",RIGHT(AS7,2))</f>
        <v>Closing Principal Balance as of Dec-31-16</v>
      </c>
      <c r="AX8" s="47" t="str">
        <f>CONCATENATE("Opening Interest Amounts as of Jan-1-",RIGHT(AS7,2))</f>
        <v>Opening Interest Amounts as of Jan-1-16</v>
      </c>
      <c r="AY8" s="47" t="str">
        <f>CONCATENATE("Interest Jan-1 to Dec-31-",RIGHT(AS7,2))</f>
        <v>Interest Jan-1 to Dec-31-16</v>
      </c>
      <c r="AZ8" s="47" t="str">
        <f>CONCATENATE("OEB-Approved Disposition during ",AS7)</f>
        <v>OEB-Approved Disposition during 2016</v>
      </c>
      <c r="BA8" s="47" t="str">
        <f>CONCATENATE("Interest Adjustments(1) during ",AS7)</f>
        <v>Interest Adjustments(1) during 2016</v>
      </c>
      <c r="BB8" s="52" t="str">
        <f>CONCATENATE("Closing Interest Amounts as of Dec-31-",RIGHT(AS7,2))</f>
        <v>Closing Interest Amounts as of Dec-31-16</v>
      </c>
      <c r="BC8" s="44" t="str">
        <f>CONCATENATE("Opening Principal Amounts as of Jan-1-",RIGHT(BC7,2))</f>
        <v>Opening Principal Amounts as of Jan-1-17</v>
      </c>
      <c r="BD8" s="47" t="str">
        <f>CONCATENATE("Transactions Debit / (Credit) during ",BC7)</f>
        <v>Transactions Debit / (Credit) during 2017</v>
      </c>
      <c r="BE8" s="47" t="str">
        <f>CONCATENATE("OEB-Approved Disposition during ",BC7)</f>
        <v>OEB-Approved Disposition during 2017</v>
      </c>
      <c r="BF8" s="47" t="str">
        <f>CONCATENATE("Principal Adjustments(1) during ",BC7)</f>
        <v>Principal Adjustments(1) during 2017</v>
      </c>
      <c r="BG8" s="47" t="str">
        <f>CONCATENATE("Closing Principal Balance as of Dec-31-",RIGHT(BC7,2))</f>
        <v>Closing Principal Balance as of Dec-31-17</v>
      </c>
      <c r="BH8" s="47" t="str">
        <f>CONCATENATE("Opening Interest Amounts as of Jan-1-",RIGHT(BC7,2))</f>
        <v>Opening Interest Amounts as of Jan-1-17</v>
      </c>
      <c r="BI8" s="47" t="str">
        <f>CONCATENATE("Interest Jan-1 to Dec-31-",RIGHT(BC7,2))</f>
        <v>Interest Jan-1 to Dec-31-17</v>
      </c>
      <c r="BJ8" s="47" t="str">
        <f>CONCATENATE("OEB-Approved Disposition during ",BC7)</f>
        <v>OEB-Approved Disposition during 2017</v>
      </c>
      <c r="BK8" s="47" t="str">
        <f>CONCATENATE("Interest Adjustments(1) during ",BC7)</f>
        <v>Interest Adjustments(1) during 2017</v>
      </c>
      <c r="BL8" s="52" t="str">
        <f>CONCATENATE("Closing Interest Amounts as of Dec-31-",RIGHT(BC7,2))</f>
        <v>Closing Interest Amounts as of Dec-31-17</v>
      </c>
      <c r="BM8" s="44" t="str">
        <f>CONCATENATE("Opening Principal Amounts as of Jan-1-",RIGHT(BM7,2))</f>
        <v>Opening Principal Amounts as of Jan-1-18</v>
      </c>
      <c r="BN8" s="47" t="str">
        <f>CONCATENATE("Transactions Debit / (Credit) during ",BM7)</f>
        <v>Transactions Debit / (Credit) during 2018</v>
      </c>
      <c r="BO8" s="47" t="str">
        <f>CONCATENATE("OEB-Approved Disposition during ",BM7)</f>
        <v>OEB-Approved Disposition during 2018</v>
      </c>
      <c r="BP8" s="47" t="str">
        <f>CONCATENATE("Principal Adjustments(1) during ",BM7)</f>
        <v>Principal Adjustments(1) during 2018</v>
      </c>
      <c r="BQ8" s="47" t="str">
        <f>CONCATENATE("Closing Principal Balance as of Dec-31-",RIGHT(BM7,2))</f>
        <v>Closing Principal Balance as of Dec-31-18</v>
      </c>
      <c r="BR8" s="47" t="str">
        <f>CONCATENATE("Opening Interest Amounts as of Jan-1-",RIGHT(BM7,2))</f>
        <v>Opening Interest Amounts as of Jan-1-18</v>
      </c>
      <c r="BS8" s="47" t="str">
        <f>CONCATENATE("Interest Jan-1 to Dec-31-",RIGHT(BM7,2))</f>
        <v>Interest Jan-1 to Dec-31-18</v>
      </c>
      <c r="BT8" s="47" t="str">
        <f>CONCATENATE("OEB-Approved Disposition during ",BM7)</f>
        <v>OEB-Approved Disposition during 2018</v>
      </c>
      <c r="BU8" s="47" t="str">
        <f>CONCATENATE("Interest Adjustments(1) during ",BM7)</f>
        <v>Interest Adjustments(1) during 2018</v>
      </c>
      <c r="BV8" s="52" t="str">
        <f>CONCATENATE("Closing Interest Amounts as of Dec-31-",RIGHT(BM7,2))</f>
        <v>Closing Interest Amounts as of Dec-31-18</v>
      </c>
      <c r="BW8" s="44" t="str">
        <f>CONCATENATE("Opening Principal Amounts as of Jan-1-",RIGHT(BW7,2))</f>
        <v>Opening Principal Amounts as of Jan-1-19</v>
      </c>
      <c r="BX8" s="47" t="str">
        <f>CONCATENATE("Transactions Debit / (Credit) during ",BW7)</f>
        <v>Transactions Debit / (Credit) during 2019</v>
      </c>
      <c r="BY8" s="47" t="str">
        <f>CONCATENATE("OEB-Approved Disposition during ",BW7)</f>
        <v>OEB-Approved Disposition during 2019</v>
      </c>
      <c r="BZ8" s="47" t="str">
        <f>CONCATENATE("Principal Adjustments(1) during ",BW7)</f>
        <v>Principal Adjustments(1) during 2019</v>
      </c>
      <c r="CA8" s="47" t="str">
        <f>CONCATENATE("Closing Principal Balance as of Dec-31-",RIGHT(BW7,2))</f>
        <v>Closing Principal Balance as of Dec-31-19</v>
      </c>
      <c r="CB8" s="47" t="str">
        <f>CONCATENATE("Opening Interest Amounts as of Jan-1-",RIGHT(BW7,2))</f>
        <v>Opening Interest Amounts as of Jan-1-19</v>
      </c>
      <c r="CC8" s="47" t="str">
        <f>CONCATENATE("Interest Jan-1 to Dec-31-",RIGHT(BW7,2))</f>
        <v>Interest Jan-1 to Dec-31-19</v>
      </c>
      <c r="CD8" s="47" t="str">
        <f>CONCATENATE("OEB-Approved Disposition during ",BW7)</f>
        <v>OEB-Approved Disposition during 2019</v>
      </c>
      <c r="CE8" s="47" t="str">
        <f>CONCATENATE("Interest Adjustments(1) during ",BW7)</f>
        <v>Interest Adjustments(1) during 2019</v>
      </c>
      <c r="CF8" s="52" t="str">
        <f>CONCATENATE("Closing Interest Amounts as of Dec-31-",RIGHT(BW7,2))</f>
        <v>Closing Interest Amounts as of Dec-31-19</v>
      </c>
      <c r="CG8" s="61" t="str">
        <f>CONCATENATE("Opening Principal Amounts as of Jan-1-",RIGHT(CG7,2))</f>
        <v>Opening Principal Amounts as of Jan-1-20</v>
      </c>
    </row>
    <row r="9" spans="1:85" ht="24.75" customHeight="1" x14ac:dyDescent="0.35">
      <c r="C9" s="64"/>
      <c r="D9" s="66"/>
      <c r="E9" s="45"/>
      <c r="F9" s="48"/>
      <c r="G9" s="50"/>
      <c r="H9" s="50"/>
      <c r="I9" s="50"/>
      <c r="J9" s="48"/>
      <c r="K9" s="50"/>
      <c r="L9" s="50"/>
      <c r="M9" s="50"/>
      <c r="N9" s="53"/>
      <c r="O9" s="45"/>
      <c r="P9" s="48"/>
      <c r="Q9" s="50"/>
      <c r="R9" s="50"/>
      <c r="S9" s="50"/>
      <c r="T9" s="48"/>
      <c r="U9" s="50"/>
      <c r="V9" s="50"/>
      <c r="W9" s="50"/>
      <c r="X9" s="53"/>
      <c r="Y9" s="45"/>
      <c r="Z9" s="48"/>
      <c r="AA9" s="50"/>
      <c r="AB9" s="50"/>
      <c r="AC9" s="50"/>
      <c r="AD9" s="48"/>
      <c r="AE9" s="50"/>
      <c r="AF9" s="50"/>
      <c r="AG9" s="50"/>
      <c r="AH9" s="53"/>
      <c r="AI9" s="45"/>
      <c r="AJ9" s="48"/>
      <c r="AK9" s="50"/>
      <c r="AL9" s="50"/>
      <c r="AM9" s="50"/>
      <c r="AN9" s="48"/>
      <c r="AO9" s="50"/>
      <c r="AP9" s="50"/>
      <c r="AQ9" s="50"/>
      <c r="AR9" s="53"/>
      <c r="AS9" s="45"/>
      <c r="AT9" s="48"/>
      <c r="AU9" s="50"/>
      <c r="AV9" s="50"/>
      <c r="AW9" s="50"/>
      <c r="AX9" s="48"/>
      <c r="AY9" s="50"/>
      <c r="AZ9" s="50"/>
      <c r="BA9" s="50"/>
      <c r="BB9" s="53"/>
      <c r="BC9" s="45"/>
      <c r="BD9" s="48"/>
      <c r="BE9" s="50"/>
      <c r="BF9" s="50"/>
      <c r="BG9" s="50"/>
      <c r="BH9" s="48"/>
      <c r="BI9" s="50"/>
      <c r="BJ9" s="50"/>
      <c r="BK9" s="50"/>
      <c r="BL9" s="53"/>
      <c r="BM9" s="45"/>
      <c r="BN9" s="48"/>
      <c r="BO9" s="50"/>
      <c r="BP9" s="50"/>
      <c r="BQ9" s="50"/>
      <c r="BR9" s="48"/>
      <c r="BS9" s="50"/>
      <c r="BT9" s="50"/>
      <c r="BU9" s="50"/>
      <c r="BV9" s="53"/>
      <c r="BW9" s="45"/>
      <c r="BX9" s="48"/>
      <c r="BY9" s="50"/>
      <c r="BZ9" s="50"/>
      <c r="CA9" s="50"/>
      <c r="CB9" s="48"/>
      <c r="CC9" s="50"/>
      <c r="CD9" s="50"/>
      <c r="CE9" s="50"/>
      <c r="CF9" s="53"/>
      <c r="CG9" s="62"/>
    </row>
    <row r="10" spans="1:85" ht="37" customHeight="1" thickBot="1" x14ac:dyDescent="0.4">
      <c r="B10" s="33"/>
      <c r="C10" s="64"/>
      <c r="D10" s="66"/>
      <c r="E10" s="45"/>
      <c r="F10" s="48"/>
      <c r="G10" s="50"/>
      <c r="H10" s="50"/>
      <c r="I10" s="50"/>
      <c r="J10" s="48"/>
      <c r="K10" s="50"/>
      <c r="L10" s="50"/>
      <c r="M10" s="50"/>
      <c r="N10" s="53"/>
      <c r="O10" s="46"/>
      <c r="P10" s="49"/>
      <c r="Q10" s="51"/>
      <c r="R10" s="51"/>
      <c r="S10" s="51"/>
      <c r="T10" s="49"/>
      <c r="U10" s="51"/>
      <c r="V10" s="51"/>
      <c r="W10" s="51"/>
      <c r="X10" s="54"/>
      <c r="Y10" s="46"/>
      <c r="Z10" s="49"/>
      <c r="AA10" s="51"/>
      <c r="AB10" s="51"/>
      <c r="AC10" s="51"/>
      <c r="AD10" s="49"/>
      <c r="AE10" s="51"/>
      <c r="AF10" s="51"/>
      <c r="AG10" s="51"/>
      <c r="AH10" s="54"/>
      <c r="AI10" s="46"/>
      <c r="AJ10" s="49"/>
      <c r="AK10" s="51"/>
      <c r="AL10" s="51"/>
      <c r="AM10" s="51"/>
      <c r="AN10" s="49"/>
      <c r="AO10" s="51"/>
      <c r="AP10" s="51"/>
      <c r="AQ10" s="51"/>
      <c r="AR10" s="54"/>
      <c r="AS10" s="46"/>
      <c r="AT10" s="49"/>
      <c r="AU10" s="51"/>
      <c r="AV10" s="51"/>
      <c r="AW10" s="51"/>
      <c r="AX10" s="49"/>
      <c r="AY10" s="51"/>
      <c r="AZ10" s="51"/>
      <c r="BA10" s="51"/>
      <c r="BB10" s="54"/>
      <c r="BC10" s="46"/>
      <c r="BD10" s="49"/>
      <c r="BE10" s="51"/>
      <c r="BF10" s="51"/>
      <c r="BG10" s="51"/>
      <c r="BH10" s="49"/>
      <c r="BI10" s="51"/>
      <c r="BJ10" s="51"/>
      <c r="BK10" s="51"/>
      <c r="BL10" s="54"/>
      <c r="BM10" s="46"/>
      <c r="BN10" s="49"/>
      <c r="BO10" s="51"/>
      <c r="BP10" s="51"/>
      <c r="BQ10" s="51"/>
      <c r="BR10" s="49"/>
      <c r="BS10" s="51"/>
      <c r="BT10" s="51"/>
      <c r="BU10" s="51"/>
      <c r="BV10" s="54"/>
      <c r="BW10" s="46"/>
      <c r="BX10" s="49"/>
      <c r="BY10" s="51"/>
      <c r="BZ10" s="51"/>
      <c r="CA10" s="51"/>
      <c r="CB10" s="49"/>
      <c r="CC10" s="51"/>
      <c r="CD10" s="51"/>
      <c r="CE10" s="51"/>
      <c r="CF10" s="54"/>
      <c r="CG10" s="62"/>
    </row>
    <row r="11" spans="1:85" s="2" customFormat="1" ht="35.25" customHeight="1" x14ac:dyDescent="0.35">
      <c r="A11"/>
      <c r="B11"/>
      <c r="C11" s="32" t="s">
        <v>6</v>
      </c>
      <c r="D11" s="31"/>
      <c r="E11" s="30"/>
      <c r="F11" s="29"/>
      <c r="G11" s="29"/>
      <c r="H11" s="29"/>
      <c r="I11" s="29"/>
      <c r="J11" s="29"/>
      <c r="K11" s="29"/>
      <c r="L11" s="29"/>
      <c r="M11" s="29"/>
      <c r="N11" s="28"/>
      <c r="O11" s="10"/>
      <c r="P11" s="9"/>
      <c r="Q11" s="9"/>
      <c r="R11" s="9"/>
      <c r="S11" s="9"/>
      <c r="T11" s="9"/>
      <c r="U11" s="9"/>
      <c r="V11" s="9"/>
      <c r="W11" s="9"/>
      <c r="X11" s="11"/>
      <c r="Y11" s="10"/>
      <c r="Z11" s="9"/>
      <c r="AA11" s="9"/>
      <c r="AB11" s="9"/>
      <c r="AC11" s="9"/>
      <c r="AD11" s="9"/>
      <c r="AE11" s="9"/>
      <c r="AF11" s="9"/>
      <c r="AG11" s="9"/>
      <c r="AH11" s="11"/>
      <c r="AI11" s="10"/>
      <c r="AJ11" s="9"/>
      <c r="AK11" s="9"/>
      <c r="AL11" s="9"/>
      <c r="AM11" s="9"/>
      <c r="AN11" s="9"/>
      <c r="AO11" s="9"/>
      <c r="AP11" s="9"/>
      <c r="AQ11" s="9"/>
      <c r="AR11" s="11"/>
      <c r="AS11" s="10"/>
      <c r="AT11" s="9"/>
      <c r="AU11" s="9"/>
      <c r="AV11" s="9"/>
      <c r="AW11" s="9"/>
      <c r="AX11" s="9"/>
      <c r="AY11" s="9"/>
      <c r="AZ11" s="9"/>
      <c r="BA11" s="9"/>
      <c r="BB11" s="11"/>
      <c r="BC11" s="10"/>
      <c r="BD11" s="9"/>
      <c r="BE11" s="9"/>
      <c r="BF11" s="9"/>
      <c r="BG11" s="9"/>
      <c r="BH11" s="9"/>
      <c r="BI11" s="9"/>
      <c r="BJ11" s="9"/>
      <c r="BK11" s="9"/>
      <c r="BL11" s="11"/>
      <c r="BM11" s="10"/>
      <c r="BN11" s="9"/>
      <c r="BO11" s="9"/>
      <c r="BP11" s="9"/>
      <c r="BQ11" s="9"/>
      <c r="BR11" s="9"/>
      <c r="BS11" s="9"/>
      <c r="BT11" s="9"/>
      <c r="BU11" s="9"/>
      <c r="BV11" s="11"/>
      <c r="BW11" s="10"/>
      <c r="BX11" s="9"/>
      <c r="BY11" s="9"/>
      <c r="BZ11" s="9"/>
      <c r="CA11" s="9"/>
      <c r="CB11" s="9"/>
      <c r="CC11" s="9"/>
      <c r="CD11" s="9"/>
      <c r="CE11" s="9"/>
      <c r="CF11" s="11"/>
      <c r="CG11" s="68"/>
    </row>
    <row r="12" spans="1:85" s="2" customFormat="1" x14ac:dyDescent="0.35">
      <c r="A12">
        <v>45</v>
      </c>
      <c r="B12"/>
      <c r="C12" s="27" t="s">
        <v>4</v>
      </c>
      <c r="D12" s="26">
        <v>1575</v>
      </c>
      <c r="E12" s="25"/>
      <c r="F12" s="24"/>
      <c r="G12" s="24"/>
      <c r="H12" s="24"/>
      <c r="I12" s="24">
        <f>E12+F12-G12+H12</f>
        <v>0</v>
      </c>
      <c r="J12" s="24"/>
      <c r="K12" s="24"/>
      <c r="L12" s="24"/>
      <c r="M12" s="24"/>
      <c r="N12" s="23">
        <f>J12+K12-L12+M12</f>
        <v>0</v>
      </c>
      <c r="O12" s="25">
        <f>+I12</f>
        <v>0</v>
      </c>
      <c r="P12" s="24"/>
      <c r="Q12" s="24"/>
      <c r="R12" s="24"/>
      <c r="S12" s="24">
        <f>O12+P12-Q12+R12</f>
        <v>0</v>
      </c>
      <c r="T12" s="24">
        <f>+N12</f>
        <v>0</v>
      </c>
      <c r="U12" s="24"/>
      <c r="V12" s="24"/>
      <c r="W12" s="24"/>
      <c r="X12" s="23">
        <f>T12+U12-V12+W12</f>
        <v>0</v>
      </c>
      <c r="Y12" s="25">
        <f>+S12</f>
        <v>0</v>
      </c>
      <c r="Z12" s="24"/>
      <c r="AA12" s="24"/>
      <c r="AB12" s="24"/>
      <c r="AC12" s="24">
        <f>Y12+Z12-AA12+AB12</f>
        <v>0</v>
      </c>
      <c r="AD12" s="24">
        <f>+X12</f>
        <v>0</v>
      </c>
      <c r="AE12" s="24"/>
      <c r="AF12" s="24"/>
      <c r="AG12" s="24"/>
      <c r="AH12" s="23">
        <f>AD12+AE12-AF12+AG12</f>
        <v>0</v>
      </c>
      <c r="AI12" s="25">
        <f>+AC12</f>
        <v>0</v>
      </c>
      <c r="AJ12" s="24">
        <f>-78494.96+406054.97-66009</f>
        <v>261551.00999999995</v>
      </c>
      <c r="AK12" s="24"/>
      <c r="AL12" s="24">
        <f>560126.88+30391.3</f>
        <v>590518.18000000005</v>
      </c>
      <c r="AM12" s="24">
        <f>AI12+AJ12-AK12+AL12</f>
        <v>852069.19</v>
      </c>
      <c r="AN12" s="24">
        <f>+AH12</f>
        <v>0</v>
      </c>
      <c r="AO12" s="24"/>
      <c r="AP12" s="24"/>
      <c r="AQ12" s="24"/>
      <c r="AR12" s="23">
        <f>AN12+AO12-AP12+AQ12</f>
        <v>0</v>
      </c>
      <c r="AS12" s="25">
        <f>+AM12</f>
        <v>852069.19</v>
      </c>
      <c r="AT12" s="24">
        <f>-79733.61+377528.86</f>
        <v>297795.25</v>
      </c>
      <c r="AU12" s="24"/>
      <c r="AV12" s="24">
        <v>-30391.3</v>
      </c>
      <c r="AW12" s="24">
        <f>AS12+AT12-AU12+AV12</f>
        <v>1119473.1399999999</v>
      </c>
      <c r="AX12" s="24">
        <f>+AR12</f>
        <v>0</v>
      </c>
      <c r="AY12" s="24"/>
      <c r="AZ12" s="24"/>
      <c r="BA12" s="24"/>
      <c r="BB12" s="23">
        <f>AX12+AY12-AZ12+BA12</f>
        <v>0</v>
      </c>
      <c r="BC12" s="25">
        <f>+AW12</f>
        <v>1119473.1399999999</v>
      </c>
      <c r="BD12" s="24">
        <f>-75599.02+231115.95</f>
        <v>155516.93</v>
      </c>
      <c r="BE12" s="24"/>
      <c r="BF12" s="24"/>
      <c r="BG12" s="24">
        <f>BC12+BD12-BE12+BF12</f>
        <v>1274990.0699999998</v>
      </c>
      <c r="BH12" s="24">
        <f>+BB12</f>
        <v>0</v>
      </c>
      <c r="BI12" s="24"/>
      <c r="BJ12" s="24"/>
      <c r="BK12" s="24"/>
      <c r="BL12" s="23">
        <f>BH12+BI12-BJ12+BK12</f>
        <v>0</v>
      </c>
      <c r="BM12" s="25">
        <f>+BG12</f>
        <v>1274990.0699999998</v>
      </c>
      <c r="BN12" s="24">
        <f>-65557.62+316821.78</f>
        <v>251264.16000000003</v>
      </c>
      <c r="BO12" s="24"/>
      <c r="BP12" s="24"/>
      <c r="BQ12" s="24">
        <f>BM12+BN12-BO12+BP12</f>
        <v>1526254.23</v>
      </c>
      <c r="BR12" s="24">
        <f>+BL12</f>
        <v>0</v>
      </c>
      <c r="BS12" s="24"/>
      <c r="BT12" s="24"/>
      <c r="BU12" s="24"/>
      <c r="BV12" s="23">
        <f>BR12+BS12-BT12+BU12</f>
        <v>0</v>
      </c>
      <c r="BW12" s="25">
        <f>BQ12</f>
        <v>1526254.23</v>
      </c>
      <c r="BX12" s="24">
        <f>-75147.01+1010280.95</f>
        <v>935133.94</v>
      </c>
      <c r="BY12" s="24"/>
      <c r="BZ12" s="24"/>
      <c r="CA12" s="24">
        <f>BW12+BX12-BY12+BZ12</f>
        <v>2461388.17</v>
      </c>
      <c r="CB12" s="24">
        <f>BV12</f>
        <v>0</v>
      </c>
      <c r="CC12" s="24"/>
      <c r="CD12" s="24"/>
      <c r="CE12" s="24"/>
      <c r="CF12" s="23">
        <f>CB12+CC12-CD12+CE12</f>
        <v>0</v>
      </c>
      <c r="CG12" s="22">
        <f>CA12</f>
        <v>2461388.17</v>
      </c>
    </row>
    <row r="13" spans="1:85" s="2" customFormat="1" x14ac:dyDescent="0.35">
      <c r="A13">
        <v>46</v>
      </c>
      <c r="B13"/>
      <c r="C13" s="27" t="s">
        <v>3</v>
      </c>
      <c r="D13" s="26">
        <v>1592</v>
      </c>
      <c r="E13" s="25"/>
      <c r="F13" s="24"/>
      <c r="G13" s="24"/>
      <c r="H13" s="24"/>
      <c r="I13" s="24">
        <f>E13+F13-G13+H13</f>
        <v>0</v>
      </c>
      <c r="J13" s="24"/>
      <c r="K13" s="24"/>
      <c r="L13" s="24"/>
      <c r="M13" s="24"/>
      <c r="N13" s="23">
        <f>J13+K13-L13+M13</f>
        <v>0</v>
      </c>
      <c r="O13" s="25">
        <f>+I13</f>
        <v>0</v>
      </c>
      <c r="P13" s="24"/>
      <c r="Q13" s="24"/>
      <c r="R13" s="24"/>
      <c r="S13" s="24">
        <f>O13+P13-Q13+R13</f>
        <v>0</v>
      </c>
      <c r="T13" s="24">
        <f>+N13</f>
        <v>0</v>
      </c>
      <c r="U13" s="24"/>
      <c r="V13" s="24"/>
      <c r="W13" s="24"/>
      <c r="X13" s="23">
        <f>T13+U13-V13+W13</f>
        <v>0</v>
      </c>
      <c r="Y13" s="25">
        <f>+S13</f>
        <v>0</v>
      </c>
      <c r="Z13" s="24"/>
      <c r="AA13" s="24"/>
      <c r="AB13" s="24"/>
      <c r="AC13" s="24">
        <f>Y13+Z13-AA13+AB13</f>
        <v>0</v>
      </c>
      <c r="AD13" s="24">
        <f>+X13</f>
        <v>0</v>
      </c>
      <c r="AE13" s="24"/>
      <c r="AF13" s="24"/>
      <c r="AG13" s="24"/>
      <c r="AH13" s="23">
        <f>AD13+AE13-AF13+AG13</f>
        <v>0</v>
      </c>
      <c r="AI13" s="25">
        <f>+AC13</f>
        <v>0</v>
      </c>
      <c r="AJ13" s="24"/>
      <c r="AK13" s="24"/>
      <c r="AL13" s="24"/>
      <c r="AM13" s="24">
        <f>AI13+AJ13-AK13+AL13</f>
        <v>0</v>
      </c>
      <c r="AN13" s="24">
        <f>+AH13</f>
        <v>0</v>
      </c>
      <c r="AO13" s="24"/>
      <c r="AP13" s="24"/>
      <c r="AQ13" s="24"/>
      <c r="AR13" s="23">
        <f>AN13+AO13-AP13+AQ13</f>
        <v>0</v>
      </c>
      <c r="AS13" s="25">
        <f>+AM13</f>
        <v>0</v>
      </c>
      <c r="AT13" s="24"/>
      <c r="AU13" s="24"/>
      <c r="AV13" s="24"/>
      <c r="AW13" s="24">
        <f>AS13+AT13-AU13+AV13</f>
        <v>0</v>
      </c>
      <c r="AX13" s="24">
        <f>+AR13</f>
        <v>0</v>
      </c>
      <c r="AY13" s="24"/>
      <c r="AZ13" s="24"/>
      <c r="BA13" s="24"/>
      <c r="BB13" s="23">
        <f>AX13+AY13-AZ13+BA13</f>
        <v>0</v>
      </c>
      <c r="BC13" s="25">
        <f>+AW13</f>
        <v>0</v>
      </c>
      <c r="BD13" s="24"/>
      <c r="BE13" s="24"/>
      <c r="BF13" s="24"/>
      <c r="BG13" s="24">
        <f>BC13+BD13-BE13+BF13</f>
        <v>0</v>
      </c>
      <c r="BH13" s="24">
        <f>+BB13</f>
        <v>0</v>
      </c>
      <c r="BI13" s="24"/>
      <c r="BJ13" s="24"/>
      <c r="BK13" s="24"/>
      <c r="BL13" s="23">
        <f>BH13+BI13-BJ13+BK13</f>
        <v>0</v>
      </c>
      <c r="BM13" s="25">
        <f>+BG13</f>
        <v>0</v>
      </c>
      <c r="BN13" s="24">
        <v>-112328.32000000001</v>
      </c>
      <c r="BO13" s="24"/>
      <c r="BP13" s="24">
        <v>112328.32000000001</v>
      </c>
      <c r="BQ13" s="24">
        <f>BM13+BN13-BO13+BP13</f>
        <v>0</v>
      </c>
      <c r="BR13" s="24">
        <f>+BL13</f>
        <v>0</v>
      </c>
      <c r="BS13" s="24"/>
      <c r="BT13" s="24"/>
      <c r="BU13" s="24"/>
      <c r="BV13" s="23">
        <f>BR13+BS13-BT13+BU13</f>
        <v>0</v>
      </c>
      <c r="BW13" s="25">
        <f>BQ13</f>
        <v>0</v>
      </c>
      <c r="BX13" s="24">
        <f>-11012.22-832254.46</f>
        <v>-843266.67999999993</v>
      </c>
      <c r="BY13" s="24"/>
      <c r="BZ13" s="24">
        <v>-112328.32000000001</v>
      </c>
      <c r="CA13" s="24">
        <f>BW13+BX13-BY13+BZ13</f>
        <v>-955595</v>
      </c>
      <c r="CB13" s="24">
        <f>BV13</f>
        <v>0</v>
      </c>
      <c r="CC13" s="24"/>
      <c r="CD13" s="24"/>
      <c r="CE13" s="24"/>
      <c r="CF13" s="23">
        <f>CB13+CC13-CD13+CE13</f>
        <v>0</v>
      </c>
      <c r="CG13" s="22">
        <f>CA13</f>
        <v>-955595</v>
      </c>
    </row>
    <row r="14" spans="1:85" s="2" customFormat="1" x14ac:dyDescent="0.35">
      <c r="A14"/>
      <c r="B14"/>
      <c r="C14" s="13"/>
      <c r="D14" s="12"/>
      <c r="E14" s="21"/>
      <c r="N14" s="20"/>
      <c r="O14" s="21"/>
      <c r="X14" s="20"/>
      <c r="Y14" s="21"/>
      <c r="AH14" s="20"/>
      <c r="AI14" s="21"/>
      <c r="AR14" s="20"/>
      <c r="AS14" s="21"/>
      <c r="BB14" s="20"/>
      <c r="BC14" s="21"/>
      <c r="BL14" s="20"/>
      <c r="BM14" s="21"/>
      <c r="BV14" s="20"/>
      <c r="BW14" s="21"/>
      <c r="CF14" s="20"/>
      <c r="CG14" s="8"/>
    </row>
    <row r="15" spans="1:85" s="2" customFormat="1" x14ac:dyDescent="0.35">
      <c r="A15"/>
      <c r="B15"/>
      <c r="C15" s="13"/>
      <c r="D15" s="12"/>
      <c r="E15" s="21"/>
      <c r="N15" s="20"/>
      <c r="O15" s="21"/>
      <c r="X15" s="20"/>
      <c r="Y15" s="21"/>
      <c r="AH15" s="20"/>
      <c r="AI15" s="21"/>
      <c r="AR15" s="20"/>
      <c r="AS15" s="21"/>
      <c r="BB15" s="20"/>
      <c r="BC15" s="21"/>
      <c r="BL15" s="20"/>
      <c r="BM15" s="21"/>
      <c r="BV15" s="20"/>
      <c r="BW15" s="21"/>
      <c r="CF15" s="20"/>
      <c r="CG15" s="8"/>
    </row>
    <row r="16" spans="1:85" s="14" customFormat="1" ht="13" x14ac:dyDescent="0.3">
      <c r="A16" s="19"/>
      <c r="B16" s="19"/>
      <c r="C16" s="18" t="s">
        <v>1</v>
      </c>
      <c r="D16" s="17"/>
      <c r="E16" s="16">
        <f t="shared" ref="E16:AJ16" si="0">SUM(E12:E13)</f>
        <v>0</v>
      </c>
      <c r="F16" s="14">
        <f t="shared" si="0"/>
        <v>0</v>
      </c>
      <c r="G16" s="14">
        <f t="shared" si="0"/>
        <v>0</v>
      </c>
      <c r="H16" s="14">
        <f t="shared" si="0"/>
        <v>0</v>
      </c>
      <c r="I16" s="14">
        <f t="shared" si="0"/>
        <v>0</v>
      </c>
      <c r="J16" s="14">
        <f t="shared" si="0"/>
        <v>0</v>
      </c>
      <c r="K16" s="14">
        <f t="shared" si="0"/>
        <v>0</v>
      </c>
      <c r="L16" s="14">
        <f t="shared" si="0"/>
        <v>0</v>
      </c>
      <c r="M16" s="14">
        <f t="shared" si="0"/>
        <v>0</v>
      </c>
      <c r="N16" s="15">
        <f t="shared" si="0"/>
        <v>0</v>
      </c>
      <c r="O16" s="16">
        <f t="shared" si="0"/>
        <v>0</v>
      </c>
      <c r="P16" s="14">
        <f t="shared" si="0"/>
        <v>0</v>
      </c>
      <c r="Q16" s="14">
        <f t="shared" si="0"/>
        <v>0</v>
      </c>
      <c r="R16" s="14">
        <f t="shared" si="0"/>
        <v>0</v>
      </c>
      <c r="S16" s="14">
        <f t="shared" si="0"/>
        <v>0</v>
      </c>
      <c r="T16" s="14">
        <f t="shared" si="0"/>
        <v>0</v>
      </c>
      <c r="U16" s="14">
        <f t="shared" si="0"/>
        <v>0</v>
      </c>
      <c r="V16" s="14">
        <f t="shared" si="0"/>
        <v>0</v>
      </c>
      <c r="W16" s="14">
        <f t="shared" si="0"/>
        <v>0</v>
      </c>
      <c r="X16" s="15">
        <f t="shared" si="0"/>
        <v>0</v>
      </c>
      <c r="Y16" s="16">
        <f t="shared" si="0"/>
        <v>0</v>
      </c>
      <c r="Z16" s="14">
        <f t="shared" si="0"/>
        <v>0</v>
      </c>
      <c r="AA16" s="14">
        <f t="shared" si="0"/>
        <v>0</v>
      </c>
      <c r="AB16" s="14">
        <f t="shared" si="0"/>
        <v>0</v>
      </c>
      <c r="AC16" s="14">
        <f t="shared" si="0"/>
        <v>0</v>
      </c>
      <c r="AD16" s="14">
        <f t="shared" si="0"/>
        <v>0</v>
      </c>
      <c r="AE16" s="14">
        <f t="shared" si="0"/>
        <v>0</v>
      </c>
      <c r="AF16" s="14">
        <f t="shared" si="0"/>
        <v>0</v>
      </c>
      <c r="AG16" s="14">
        <f t="shared" si="0"/>
        <v>0</v>
      </c>
      <c r="AH16" s="15">
        <f t="shared" si="0"/>
        <v>0</v>
      </c>
      <c r="AI16" s="16">
        <f t="shared" si="0"/>
        <v>0</v>
      </c>
      <c r="AJ16" s="14">
        <f t="shared" si="0"/>
        <v>261551.00999999995</v>
      </c>
      <c r="AK16" s="14">
        <f t="shared" ref="AK16:BP16" si="1">SUM(AK12:AK13)</f>
        <v>0</v>
      </c>
      <c r="AL16" s="14">
        <f t="shared" si="1"/>
        <v>590518.18000000005</v>
      </c>
      <c r="AM16" s="14">
        <f t="shared" si="1"/>
        <v>852069.19</v>
      </c>
      <c r="AN16" s="14">
        <f t="shared" si="1"/>
        <v>0</v>
      </c>
      <c r="AO16" s="14">
        <f t="shared" si="1"/>
        <v>0</v>
      </c>
      <c r="AP16" s="14">
        <f t="shared" si="1"/>
        <v>0</v>
      </c>
      <c r="AQ16" s="14">
        <f t="shared" si="1"/>
        <v>0</v>
      </c>
      <c r="AR16" s="15">
        <f t="shared" si="1"/>
        <v>0</v>
      </c>
      <c r="AS16" s="16">
        <f t="shared" si="1"/>
        <v>852069.19</v>
      </c>
      <c r="AT16" s="14">
        <f t="shared" si="1"/>
        <v>297795.25</v>
      </c>
      <c r="AU16" s="14">
        <f t="shared" si="1"/>
        <v>0</v>
      </c>
      <c r="AV16" s="14">
        <f t="shared" si="1"/>
        <v>-30391.3</v>
      </c>
      <c r="AW16" s="14">
        <f t="shared" si="1"/>
        <v>1119473.1399999999</v>
      </c>
      <c r="AX16" s="14">
        <f t="shared" si="1"/>
        <v>0</v>
      </c>
      <c r="AY16" s="14">
        <f t="shared" si="1"/>
        <v>0</v>
      </c>
      <c r="AZ16" s="14">
        <f t="shared" si="1"/>
        <v>0</v>
      </c>
      <c r="BA16" s="14">
        <f t="shared" si="1"/>
        <v>0</v>
      </c>
      <c r="BB16" s="15">
        <f t="shared" si="1"/>
        <v>0</v>
      </c>
      <c r="BC16" s="16">
        <f t="shared" si="1"/>
        <v>1119473.1399999999</v>
      </c>
      <c r="BD16" s="14">
        <f t="shared" si="1"/>
        <v>155516.93</v>
      </c>
      <c r="BE16" s="14">
        <f t="shared" si="1"/>
        <v>0</v>
      </c>
      <c r="BF16" s="14">
        <f t="shared" si="1"/>
        <v>0</v>
      </c>
      <c r="BG16" s="14">
        <f t="shared" si="1"/>
        <v>1274990.0699999998</v>
      </c>
      <c r="BH16" s="14">
        <f t="shared" si="1"/>
        <v>0</v>
      </c>
      <c r="BI16" s="14">
        <f t="shared" si="1"/>
        <v>0</v>
      </c>
      <c r="BJ16" s="14">
        <f t="shared" si="1"/>
        <v>0</v>
      </c>
      <c r="BK16" s="14">
        <f t="shared" si="1"/>
        <v>0</v>
      </c>
      <c r="BL16" s="15">
        <f t="shared" si="1"/>
        <v>0</v>
      </c>
      <c r="BM16" s="16">
        <f t="shared" si="1"/>
        <v>1274990.0699999998</v>
      </c>
      <c r="BN16" s="14">
        <f t="shared" si="1"/>
        <v>138935.84000000003</v>
      </c>
      <c r="BO16" s="14">
        <f t="shared" si="1"/>
        <v>0</v>
      </c>
      <c r="BP16" s="14">
        <f t="shared" si="1"/>
        <v>112328.32000000001</v>
      </c>
      <c r="BQ16" s="14">
        <f t="shared" ref="BQ16:CG16" si="2">SUM(BQ12:BQ13)</f>
        <v>1526254.23</v>
      </c>
      <c r="BR16" s="14">
        <f t="shared" si="2"/>
        <v>0</v>
      </c>
      <c r="BS16" s="14">
        <f t="shared" si="2"/>
        <v>0</v>
      </c>
      <c r="BT16" s="14">
        <f t="shared" si="2"/>
        <v>0</v>
      </c>
      <c r="BU16" s="14">
        <f t="shared" si="2"/>
        <v>0</v>
      </c>
      <c r="BV16" s="15">
        <f t="shared" si="2"/>
        <v>0</v>
      </c>
      <c r="BW16" s="16">
        <f t="shared" si="2"/>
        <v>1526254.23</v>
      </c>
      <c r="BX16" s="14">
        <f t="shared" si="2"/>
        <v>91867.260000000009</v>
      </c>
      <c r="BY16" s="14">
        <f t="shared" si="2"/>
        <v>0</v>
      </c>
      <c r="BZ16" s="14">
        <f t="shared" si="2"/>
        <v>-112328.32000000001</v>
      </c>
      <c r="CA16" s="14">
        <f t="shared" si="2"/>
        <v>1505793.17</v>
      </c>
      <c r="CB16" s="14">
        <f t="shared" si="2"/>
        <v>0</v>
      </c>
      <c r="CC16" s="14">
        <f t="shared" si="2"/>
        <v>0</v>
      </c>
      <c r="CD16" s="14">
        <f t="shared" si="2"/>
        <v>0</v>
      </c>
      <c r="CE16" s="14">
        <f t="shared" si="2"/>
        <v>0</v>
      </c>
      <c r="CF16" s="15">
        <f t="shared" si="2"/>
        <v>0</v>
      </c>
      <c r="CG16" s="69">
        <f t="shared" si="2"/>
        <v>1505793.17</v>
      </c>
    </row>
    <row r="17" spans="1:85" s="2" customFormat="1" ht="15.5" x14ac:dyDescent="0.35">
      <c r="A17"/>
      <c r="B17"/>
      <c r="C17" s="13"/>
      <c r="D17" s="12"/>
      <c r="E17" s="10"/>
      <c r="F17" s="9"/>
      <c r="G17" s="9"/>
      <c r="H17" s="9"/>
      <c r="I17" s="9"/>
      <c r="J17" s="9"/>
      <c r="K17" s="9"/>
      <c r="L17" s="9"/>
      <c r="M17" s="9"/>
      <c r="N17" s="11"/>
      <c r="O17" s="10"/>
      <c r="P17" s="9"/>
      <c r="Q17" s="9"/>
      <c r="R17" s="9"/>
      <c r="S17" s="9"/>
      <c r="T17" s="9"/>
      <c r="U17" s="9"/>
      <c r="V17" s="9"/>
      <c r="W17" s="9"/>
      <c r="X17" s="11"/>
      <c r="Y17" s="10"/>
      <c r="Z17" s="9"/>
      <c r="AA17" s="9"/>
      <c r="AB17" s="9"/>
      <c r="AC17" s="9"/>
      <c r="AD17" s="9"/>
      <c r="AE17" s="9"/>
      <c r="AF17" s="9"/>
      <c r="AG17" s="9"/>
      <c r="AH17" s="11"/>
      <c r="AI17" s="10"/>
      <c r="AJ17" s="9"/>
      <c r="AK17" s="9"/>
      <c r="AL17" s="9"/>
      <c r="AM17" s="9"/>
      <c r="AN17" s="9"/>
      <c r="AO17" s="9"/>
      <c r="AP17" s="9"/>
      <c r="AQ17" s="9"/>
      <c r="AR17" s="11"/>
      <c r="AS17" s="10"/>
      <c r="AT17" s="9"/>
      <c r="AU17" s="9"/>
      <c r="AV17" s="9"/>
      <c r="AW17" s="9"/>
      <c r="AX17" s="9"/>
      <c r="AY17" s="9"/>
      <c r="AZ17" s="9"/>
      <c r="BA17" s="9"/>
      <c r="BB17" s="11"/>
      <c r="BC17" s="10"/>
      <c r="BD17" s="9"/>
      <c r="BE17" s="9"/>
      <c r="BF17" s="9"/>
      <c r="BG17" s="9"/>
      <c r="BH17" s="9"/>
      <c r="BI17" s="9"/>
      <c r="BJ17" s="9"/>
      <c r="BK17" s="9"/>
      <c r="BL17" s="11"/>
      <c r="BM17" s="10"/>
      <c r="BN17" s="9"/>
      <c r="BO17" s="9"/>
      <c r="BP17" s="9"/>
      <c r="BQ17" s="9"/>
      <c r="BR17" s="9"/>
      <c r="BS17" s="9"/>
      <c r="BT17" s="9"/>
      <c r="BU17" s="9"/>
      <c r="BV17" s="11"/>
      <c r="BW17" s="10"/>
      <c r="BX17" s="9"/>
      <c r="BY17" s="9"/>
      <c r="BZ17" s="9"/>
      <c r="CA17" s="9"/>
      <c r="CB17" s="9"/>
      <c r="CC17" s="9"/>
      <c r="CD17" s="9"/>
      <c r="CE17" s="9"/>
      <c r="CF17" s="11"/>
      <c r="CG17" s="70"/>
    </row>
    <row r="18" spans="1:85" s="2" customFormat="1" ht="16" thickBot="1" x14ac:dyDescent="0.4">
      <c r="A18"/>
      <c r="B18"/>
      <c r="C18" s="7"/>
      <c r="D18" s="6"/>
      <c r="E18" s="4"/>
      <c r="F18" s="3"/>
      <c r="G18" s="3"/>
      <c r="H18" s="3"/>
      <c r="I18" s="3"/>
      <c r="J18" s="3"/>
      <c r="K18" s="3"/>
      <c r="L18" s="3"/>
      <c r="M18" s="3"/>
      <c r="N18" s="5"/>
      <c r="O18" s="4"/>
      <c r="P18" s="3"/>
      <c r="Q18" s="3"/>
      <c r="R18" s="3"/>
      <c r="S18" s="3"/>
      <c r="T18" s="3"/>
      <c r="U18" s="3"/>
      <c r="V18" s="3"/>
      <c r="W18" s="3"/>
      <c r="X18" s="5"/>
      <c r="Y18" s="4"/>
      <c r="Z18" s="3"/>
      <c r="AA18" s="3"/>
      <c r="AB18" s="3"/>
      <c r="AC18" s="3"/>
      <c r="AD18" s="3"/>
      <c r="AE18" s="3"/>
      <c r="AF18" s="3"/>
      <c r="AG18" s="3"/>
      <c r="AH18" s="5"/>
      <c r="AI18" s="4"/>
      <c r="AJ18" s="3"/>
      <c r="AK18" s="3"/>
      <c r="AL18" s="3"/>
      <c r="AM18" s="3"/>
      <c r="AN18" s="3"/>
      <c r="AO18" s="3"/>
      <c r="AP18" s="3"/>
      <c r="AQ18" s="3"/>
      <c r="AR18" s="5"/>
      <c r="AS18" s="4"/>
      <c r="AT18" s="3"/>
      <c r="AU18" s="3"/>
      <c r="AV18" s="3"/>
      <c r="AW18" s="3"/>
      <c r="AX18" s="3"/>
      <c r="AY18" s="3"/>
      <c r="AZ18" s="3"/>
      <c r="BA18" s="3"/>
      <c r="BB18" s="5"/>
      <c r="BC18" s="4"/>
      <c r="BD18" s="3"/>
      <c r="BE18" s="3"/>
      <c r="BF18" s="3"/>
      <c r="BG18" s="3"/>
      <c r="BH18" s="3"/>
      <c r="BI18" s="3"/>
      <c r="BJ18" s="3"/>
      <c r="BK18" s="3"/>
      <c r="BL18" s="5"/>
      <c r="BM18" s="4"/>
      <c r="BN18" s="3"/>
      <c r="BO18" s="3"/>
      <c r="BP18" s="3"/>
      <c r="BQ18" s="3"/>
      <c r="BR18" s="3"/>
      <c r="BS18" s="3"/>
      <c r="BT18" s="3"/>
      <c r="BU18" s="3"/>
      <c r="BV18" s="5"/>
      <c r="BW18" s="4"/>
      <c r="BX18" s="3"/>
      <c r="BY18" s="3"/>
      <c r="BZ18" s="3"/>
      <c r="CA18" s="3"/>
      <c r="CB18" s="3"/>
      <c r="CC18" s="3"/>
      <c r="CD18" s="3"/>
      <c r="CE18" s="3"/>
      <c r="CF18" s="5"/>
      <c r="CG18" s="71"/>
    </row>
    <row r="20" spans="1:85" x14ac:dyDescent="0.35">
      <c r="AB20" s="2"/>
      <c r="AC20" s="2"/>
      <c r="BG20" s="1"/>
      <c r="BH20" s="1" t="s">
        <v>0</v>
      </c>
      <c r="BJ20" s="1"/>
      <c r="BL20" s="1"/>
    </row>
    <row r="21" spans="1:85" x14ac:dyDescent="0.35">
      <c r="I21" s="1"/>
      <c r="K21" s="1"/>
      <c r="S21" s="1"/>
      <c r="U21" s="1"/>
      <c r="AB21" s="2"/>
      <c r="AC21" s="2"/>
      <c r="AE21" s="1"/>
      <c r="AM21" s="1"/>
      <c r="AO21" s="1"/>
      <c r="AW21" s="1"/>
      <c r="AY21" s="1"/>
      <c r="BG21" s="1"/>
      <c r="BI21" s="1"/>
      <c r="BJ21" s="1"/>
      <c r="BL21" s="1"/>
      <c r="BR21"/>
    </row>
    <row r="22" spans="1:85" s="2" customFormat="1" x14ac:dyDescent="0.35"/>
  </sheetData>
  <mergeCells count="91">
    <mergeCell ref="CD8:CD10"/>
    <mergeCell ref="CE8:CE10"/>
    <mergeCell ref="CF8:CF10"/>
    <mergeCell ref="CG8:CG10"/>
    <mergeCell ref="BX8:BX10"/>
    <mergeCell ref="BY8:BY10"/>
    <mergeCell ref="BZ8:BZ10"/>
    <mergeCell ref="CA8:CA10"/>
    <mergeCell ref="CB8:CB10"/>
    <mergeCell ref="CC8:CC10"/>
    <mergeCell ref="BR8:BR10"/>
    <mergeCell ref="BS8:BS10"/>
    <mergeCell ref="BT8:BT10"/>
    <mergeCell ref="BU8:BU10"/>
    <mergeCell ref="BV8:BV10"/>
    <mergeCell ref="BW8:BW10"/>
    <mergeCell ref="BL8:BL10"/>
    <mergeCell ref="BM8:BM10"/>
    <mergeCell ref="BN8:BN10"/>
    <mergeCell ref="BO8:BO10"/>
    <mergeCell ref="BP8:BP10"/>
    <mergeCell ref="BQ8:BQ10"/>
    <mergeCell ref="AS8:AS10"/>
    <mergeCell ref="BF8:BF10"/>
    <mergeCell ref="BG8:BG10"/>
    <mergeCell ref="BH8:BH10"/>
    <mergeCell ref="BI8:BI10"/>
    <mergeCell ref="BJ8:BJ10"/>
    <mergeCell ref="BK8:BK10"/>
    <mergeCell ref="AZ8:AZ10"/>
    <mergeCell ref="BA8:BA10"/>
    <mergeCell ref="BB8:BB10"/>
    <mergeCell ref="BC8:BC10"/>
    <mergeCell ref="BD8:BD10"/>
    <mergeCell ref="BE8:BE10"/>
    <mergeCell ref="S8:S10"/>
    <mergeCell ref="T8:T10"/>
    <mergeCell ref="U8:U10"/>
    <mergeCell ref="AH8:AH10"/>
    <mergeCell ref="AI8:AI10"/>
    <mergeCell ref="AJ8:AJ10"/>
    <mergeCell ref="AK8:AK10"/>
    <mergeCell ref="AL8:AL10"/>
    <mergeCell ref="AM8:AM10"/>
    <mergeCell ref="AB8:AB10"/>
    <mergeCell ref="AC8:AC10"/>
    <mergeCell ref="AD8:AD10"/>
    <mergeCell ref="AE8:AE10"/>
    <mergeCell ref="AF8:AF10"/>
    <mergeCell ref="AG8:AG10"/>
    <mergeCell ref="V8:V10"/>
    <mergeCell ref="W8:W10"/>
    <mergeCell ref="X8:X10"/>
    <mergeCell ref="Y8:Y10"/>
    <mergeCell ref="Z8:Z10"/>
    <mergeCell ref="AA8:AA10"/>
    <mergeCell ref="AT8:AT10"/>
    <mergeCell ref="AU8:AU10"/>
    <mergeCell ref="AV8:AV10"/>
    <mergeCell ref="AW8:AW10"/>
    <mergeCell ref="AX8:AX10"/>
    <mergeCell ref="AY8:AY10"/>
    <mergeCell ref="AN8:AN10"/>
    <mergeCell ref="AO8:AO10"/>
    <mergeCell ref="AP8:AP10"/>
    <mergeCell ref="AQ8:AQ10"/>
    <mergeCell ref="AR8:AR10"/>
    <mergeCell ref="C8:C10"/>
    <mergeCell ref="D8:D10"/>
    <mergeCell ref="E8:E10"/>
    <mergeCell ref="F8:F10"/>
    <mergeCell ref="G8:G10"/>
    <mergeCell ref="H8:H10"/>
    <mergeCell ref="I8:I10"/>
    <mergeCell ref="BM7:BV7"/>
    <mergeCell ref="BW7:CF7"/>
    <mergeCell ref="E7:N7"/>
    <mergeCell ref="O7:X7"/>
    <mergeCell ref="Y7:AH7"/>
    <mergeCell ref="AI7:AR7"/>
    <mergeCell ref="AS7:BB7"/>
    <mergeCell ref="BC7:BL7"/>
    <mergeCell ref="J8:J10"/>
    <mergeCell ref="K8:K10"/>
    <mergeCell ref="L8:L10"/>
    <mergeCell ref="M8:M10"/>
    <mergeCell ref="N8:N10"/>
    <mergeCell ref="O8:O10"/>
    <mergeCell ref="P8:P10"/>
    <mergeCell ref="Q8:Q10"/>
    <mergeCell ref="R8:R10"/>
  </mergeCells>
  <pageMargins left="0.7" right="0.7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85</xdr:col>
                    <xdr:colOff>0</xdr:colOff>
                    <xdr:row>11</xdr:row>
                    <xdr:rowOff>0</xdr:rowOff>
                  </from>
                  <to>
                    <xdr:col>88</xdr:col>
                    <xdr:colOff>127000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85</xdr:col>
                    <xdr:colOff>0</xdr:colOff>
                    <xdr:row>11</xdr:row>
                    <xdr:rowOff>0</xdr:rowOff>
                  </from>
                  <to>
                    <xdr:col>88</xdr:col>
                    <xdr:colOff>127000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85</xdr:col>
                    <xdr:colOff>0</xdr:colOff>
                    <xdr:row>11</xdr:row>
                    <xdr:rowOff>0</xdr:rowOff>
                  </from>
                  <to>
                    <xdr:col>88</xdr:col>
                    <xdr:colOff>127000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85</xdr:col>
                    <xdr:colOff>0</xdr:colOff>
                    <xdr:row>11</xdr:row>
                    <xdr:rowOff>0</xdr:rowOff>
                  </from>
                  <to>
                    <xdr:col>88</xdr:col>
                    <xdr:colOff>127000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85</xdr:col>
                    <xdr:colOff>0</xdr:colOff>
                    <xdr:row>11</xdr:row>
                    <xdr:rowOff>0</xdr:rowOff>
                  </from>
                  <to>
                    <xdr:col>88</xdr:col>
                    <xdr:colOff>127000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85</xdr:col>
                    <xdr:colOff>0</xdr:colOff>
                    <xdr:row>11</xdr:row>
                    <xdr:rowOff>0</xdr:rowOff>
                  </from>
                  <to>
                    <xdr:col>88</xdr:col>
                    <xdr:colOff>127000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85</xdr:col>
                    <xdr:colOff>0</xdr:colOff>
                    <xdr:row>11</xdr:row>
                    <xdr:rowOff>0</xdr:rowOff>
                  </from>
                  <to>
                    <xdr:col>88</xdr:col>
                    <xdr:colOff>127000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85</xdr:col>
                    <xdr:colOff>0</xdr:colOff>
                    <xdr:row>11</xdr:row>
                    <xdr:rowOff>0</xdr:rowOff>
                  </from>
                  <to>
                    <xdr:col>88</xdr:col>
                    <xdr:colOff>127000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85</xdr:col>
                    <xdr:colOff>0</xdr:colOff>
                    <xdr:row>11</xdr:row>
                    <xdr:rowOff>0</xdr:rowOff>
                  </from>
                  <to>
                    <xdr:col>88</xdr:col>
                    <xdr:colOff>127000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85</xdr:col>
                    <xdr:colOff>0</xdr:colOff>
                    <xdr:row>11</xdr:row>
                    <xdr:rowOff>0</xdr:rowOff>
                  </from>
                  <to>
                    <xdr:col>88</xdr:col>
                    <xdr:colOff>127000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85</xdr:col>
                    <xdr:colOff>0</xdr:colOff>
                    <xdr:row>11</xdr:row>
                    <xdr:rowOff>0</xdr:rowOff>
                  </from>
                  <to>
                    <xdr:col>88</xdr:col>
                    <xdr:colOff>127000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85</xdr:col>
                    <xdr:colOff>0</xdr:colOff>
                    <xdr:row>11</xdr:row>
                    <xdr:rowOff>0</xdr:rowOff>
                  </from>
                  <to>
                    <xdr:col>88</xdr:col>
                    <xdr:colOff>127000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85</xdr:col>
                    <xdr:colOff>0</xdr:colOff>
                    <xdr:row>11</xdr:row>
                    <xdr:rowOff>0</xdr:rowOff>
                  </from>
                  <to>
                    <xdr:col>88</xdr:col>
                    <xdr:colOff>127000</xdr:colOff>
                    <xdr:row>12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5B561-5717-4A78-BF79-F15E587A5896}">
  <dimension ref="A1:EP25"/>
  <sheetViews>
    <sheetView topLeftCell="B1" zoomScale="86" zoomScaleNormal="100" workbookViewId="0">
      <pane xSplit="63" ySplit="11" topLeftCell="BM12" activePane="bottomRight" state="frozen"/>
      <selection activeCell="B1" sqref="B1"/>
      <selection pane="topRight" activeCell="BM1" sqref="BM1"/>
      <selection pane="bottomLeft" activeCell="B17" sqref="B17"/>
      <selection pane="bottomRight" activeCell="C20" sqref="C20"/>
    </sheetView>
  </sheetViews>
  <sheetFormatPr defaultColWidth="9" defaultRowHeight="14.5" x14ac:dyDescent="0.35"/>
  <cols>
    <col min="1" max="1" width="18.54296875" hidden="1" customWidth="1"/>
    <col min="2" max="2" width="10.7265625" customWidth="1"/>
    <col min="3" max="3" width="48.81640625" customWidth="1"/>
    <col min="4" max="4" width="11" customWidth="1"/>
    <col min="5" max="5" width="11" hidden="1" customWidth="1"/>
    <col min="6" max="6" width="12.26953125" hidden="1" customWidth="1"/>
    <col min="7" max="7" width="11" hidden="1" customWidth="1"/>
    <col min="8" max="8" width="12.26953125" hidden="1" customWidth="1"/>
    <col min="9" max="9" width="12.7265625" hidden="1" customWidth="1"/>
    <col min="10" max="10" width="13.54296875" hidden="1" customWidth="1"/>
    <col min="11" max="11" width="12.453125" hidden="1" customWidth="1"/>
    <col min="12" max="12" width="11" hidden="1" customWidth="1"/>
    <col min="13" max="13" width="11.81640625" hidden="1" customWidth="1"/>
    <col min="14" max="14" width="12.7265625" hidden="1" customWidth="1"/>
    <col min="15" max="15" width="12.26953125" hidden="1" customWidth="1"/>
    <col min="16" max="16" width="12.54296875" hidden="1" customWidth="1"/>
    <col min="17" max="17" width="12.81640625" hidden="1" customWidth="1"/>
    <col min="18" max="18" width="11.81640625" hidden="1" customWidth="1"/>
    <col min="19" max="19" width="13" hidden="1" customWidth="1"/>
    <col min="20" max="20" width="13.54296875" hidden="1" customWidth="1"/>
    <col min="21" max="21" width="12.81640625" hidden="1" customWidth="1"/>
    <col min="22" max="22" width="11" hidden="1" customWidth="1"/>
    <col min="23" max="23" width="11.7265625" hidden="1" customWidth="1"/>
    <col min="24" max="24" width="12.54296875" hidden="1" customWidth="1"/>
    <col min="25" max="25" width="12.81640625" hidden="1" customWidth="1"/>
    <col min="26" max="26" width="13.453125" hidden="1" customWidth="1"/>
    <col min="27" max="28" width="12.1796875" hidden="1" customWidth="1"/>
    <col min="29" max="29" width="12.81640625" hidden="1" customWidth="1"/>
    <col min="30" max="30" width="12.7265625" hidden="1" customWidth="1"/>
    <col min="31" max="33" width="12.1796875" hidden="1" customWidth="1"/>
    <col min="34" max="34" width="13.453125" hidden="1" customWidth="1"/>
    <col min="35" max="35" width="12.81640625" hidden="1" customWidth="1"/>
    <col min="36" max="36" width="13.453125" hidden="1" customWidth="1"/>
    <col min="37" max="37" width="11" hidden="1" customWidth="1"/>
    <col min="38" max="38" width="11.81640625" hidden="1" customWidth="1"/>
    <col min="39" max="39" width="12.81640625" hidden="1" customWidth="1"/>
    <col min="40" max="40" width="11.81640625" hidden="1" customWidth="1"/>
    <col min="41" max="41" width="12.54296875" hidden="1" customWidth="1"/>
    <col min="42" max="42" width="11" hidden="1" customWidth="1"/>
    <col min="43" max="43" width="11.7265625" hidden="1" customWidth="1"/>
    <col min="44" max="44" width="12.7265625" hidden="1" customWidth="1"/>
    <col min="45" max="45" width="12.81640625" hidden="1" customWidth="1"/>
    <col min="46" max="46" width="11.7265625" hidden="1" customWidth="1"/>
    <col min="47" max="47" width="11" hidden="1" customWidth="1"/>
    <col min="48" max="48" width="12.26953125" hidden="1" customWidth="1"/>
    <col min="49" max="50" width="12.7265625" hidden="1" customWidth="1"/>
    <col min="51" max="51" width="12.1796875" hidden="1" customWidth="1"/>
    <col min="52" max="52" width="11" hidden="1" customWidth="1"/>
    <col min="53" max="53" width="12" hidden="1" customWidth="1"/>
    <col min="54" max="54" width="12.54296875" hidden="1" customWidth="1"/>
    <col min="55" max="55" width="12.81640625" hidden="1" customWidth="1"/>
    <col min="56" max="56" width="12.1796875" hidden="1" customWidth="1"/>
    <col min="57" max="57" width="11.453125" hidden="1" customWidth="1"/>
    <col min="58" max="58" width="11.81640625" hidden="1" customWidth="1"/>
    <col min="59" max="59" width="12.81640625" hidden="1" customWidth="1"/>
    <col min="60" max="60" width="12.7265625" hidden="1" customWidth="1"/>
    <col min="61" max="61" width="12.26953125" hidden="1" customWidth="1"/>
    <col min="62" max="62" width="11" hidden="1" customWidth="1"/>
    <col min="63" max="63" width="11.7265625" hidden="1" customWidth="1"/>
    <col min="64" max="64" width="13.7265625" hidden="1" customWidth="1"/>
    <col min="65" max="65" width="12.81640625" style="1" bestFit="1" customWidth="1"/>
    <col min="66" max="66" width="11.81640625" style="1" customWidth="1"/>
    <col min="67" max="67" width="11.54296875" style="1" bestFit="1" customWidth="1"/>
    <col min="68" max="68" width="12" style="1" customWidth="1"/>
    <col min="69" max="69" width="13" style="1" customWidth="1"/>
    <col min="70" max="70" width="11.453125" style="1" bestFit="1" customWidth="1"/>
    <col min="71" max="71" width="13.7265625" style="1" bestFit="1" customWidth="1"/>
    <col min="72" max="72" width="11" style="1" customWidth="1"/>
    <col min="73" max="73" width="12.1796875" style="1" customWidth="1"/>
    <col min="74" max="74" width="12.453125" style="1" customWidth="1"/>
    <col min="75" max="75" width="12.81640625" style="1" bestFit="1" customWidth="1"/>
    <col min="76" max="76" width="12" style="1" customWidth="1"/>
    <col min="77" max="77" width="10.81640625" style="1" bestFit="1" customWidth="1"/>
    <col min="78" max="78" width="11.81640625" style="1" customWidth="1"/>
    <col min="79" max="79" width="12.81640625" style="1" bestFit="1" customWidth="1"/>
    <col min="80" max="80" width="11.54296875" style="1" customWidth="1"/>
    <col min="81" max="81" width="12.453125" style="1" customWidth="1"/>
    <col min="82" max="82" width="13.453125" style="1" bestFit="1" customWidth="1"/>
    <col min="83" max="83" width="12" style="1" customWidth="1"/>
    <col min="84" max="84" width="13.453125" style="1" bestFit="1" customWidth="1"/>
    <col min="85" max="85" width="12.81640625" style="1" customWidth="1"/>
  </cols>
  <sheetData>
    <row r="1" spans="1:85" x14ac:dyDescent="0.35">
      <c r="BN1" s="38">
        <v>15</v>
      </c>
    </row>
    <row r="2" spans="1:85" ht="26.25" customHeight="1" x14ac:dyDescent="0.5">
      <c r="C2" s="40" t="s">
        <v>10</v>
      </c>
    </row>
    <row r="6" spans="1:85" ht="15.5" x14ac:dyDescent="0.35">
      <c r="BM6" s="37"/>
    </row>
    <row r="7" spans="1:85" ht="15" thickBot="1" x14ac:dyDescent="0.4">
      <c r="C7" s="36"/>
    </row>
    <row r="8" spans="1:85" ht="28.5" thickBot="1" x14ac:dyDescent="0.4">
      <c r="C8" s="35"/>
      <c r="D8" s="34"/>
      <c r="E8" s="55">
        <v>2012</v>
      </c>
      <c r="F8" s="56"/>
      <c r="G8" s="56"/>
      <c r="H8" s="56"/>
      <c r="I8" s="56"/>
      <c r="J8" s="56"/>
      <c r="K8" s="56"/>
      <c r="L8" s="56"/>
      <c r="M8" s="56"/>
      <c r="N8" s="57"/>
      <c r="O8" s="55">
        <v>2013</v>
      </c>
      <c r="P8" s="56"/>
      <c r="Q8" s="56"/>
      <c r="R8" s="56"/>
      <c r="S8" s="56"/>
      <c r="T8" s="56"/>
      <c r="U8" s="56"/>
      <c r="V8" s="56"/>
      <c r="W8" s="56"/>
      <c r="X8" s="57"/>
      <c r="Y8" s="55">
        <v>2014</v>
      </c>
      <c r="Z8" s="56"/>
      <c r="AA8" s="56"/>
      <c r="AB8" s="56"/>
      <c r="AC8" s="56"/>
      <c r="AD8" s="56"/>
      <c r="AE8" s="56"/>
      <c r="AF8" s="56"/>
      <c r="AG8" s="56"/>
      <c r="AH8" s="57"/>
      <c r="AI8" s="55">
        <v>2015</v>
      </c>
      <c r="AJ8" s="56"/>
      <c r="AK8" s="56"/>
      <c r="AL8" s="56"/>
      <c r="AM8" s="56"/>
      <c r="AN8" s="56"/>
      <c r="AO8" s="56"/>
      <c r="AP8" s="56"/>
      <c r="AQ8" s="56"/>
      <c r="AR8" s="57"/>
      <c r="AS8" s="55">
        <v>2016</v>
      </c>
      <c r="AT8" s="56"/>
      <c r="AU8" s="56"/>
      <c r="AV8" s="56"/>
      <c r="AW8" s="56"/>
      <c r="AX8" s="56"/>
      <c r="AY8" s="56"/>
      <c r="AZ8" s="56"/>
      <c r="BA8" s="56"/>
      <c r="BB8" s="57"/>
      <c r="BC8" s="55">
        <v>2017</v>
      </c>
      <c r="BD8" s="56"/>
      <c r="BE8" s="56"/>
      <c r="BF8" s="56"/>
      <c r="BG8" s="56"/>
      <c r="BH8" s="56"/>
      <c r="BI8" s="56"/>
      <c r="BJ8" s="56"/>
      <c r="BK8" s="56"/>
      <c r="BL8" s="57"/>
      <c r="BM8" s="55">
        <v>2018</v>
      </c>
      <c r="BN8" s="56"/>
      <c r="BO8" s="56"/>
      <c r="BP8" s="56"/>
      <c r="BQ8" s="56"/>
      <c r="BR8" s="56"/>
      <c r="BS8" s="56"/>
      <c r="BT8" s="56"/>
      <c r="BU8" s="56"/>
      <c r="BV8" s="57"/>
      <c r="BW8" s="41">
        <f>BM8+1</f>
        <v>2019</v>
      </c>
      <c r="BX8" s="42"/>
      <c r="BY8" s="42"/>
      <c r="BZ8" s="42"/>
      <c r="CA8" s="42"/>
      <c r="CB8" s="42"/>
      <c r="CC8" s="42"/>
      <c r="CD8" s="42"/>
      <c r="CE8" s="42"/>
      <c r="CF8" s="43"/>
      <c r="CG8" s="67">
        <f>BW8+1</f>
        <v>2020</v>
      </c>
    </row>
    <row r="9" spans="1:85" ht="14.25" customHeight="1" x14ac:dyDescent="0.35">
      <c r="C9" s="63" t="s">
        <v>8</v>
      </c>
      <c r="D9" s="65" t="s">
        <v>7</v>
      </c>
      <c r="E9" s="44" t="str">
        <f>CONCATENATE("Opening Principal Amounts as of Jan-1-",RIGHT(E8,2))</f>
        <v>Opening Principal Amounts as of Jan-1-12</v>
      </c>
      <c r="F9" s="47" t="str">
        <f>CONCATENATE("Transactions Debit / (Credit) during ",E8)</f>
        <v>Transactions Debit / (Credit) during 2012</v>
      </c>
      <c r="G9" s="47" t="str">
        <f>CONCATENATE("OEB-Approved Disposition during ",E8)</f>
        <v>OEB-Approved Disposition during 2012</v>
      </c>
      <c r="H9" s="47" t="str">
        <f>CONCATENATE("Principal Adjustments(1) during ",E8)</f>
        <v>Principal Adjustments(1) during 2012</v>
      </c>
      <c r="I9" s="47" t="str">
        <f>CONCATENATE("Closing Principal Balance as of Dec-31-",RIGHT(E8,2))</f>
        <v>Closing Principal Balance as of Dec-31-12</v>
      </c>
      <c r="J9" s="47" t="str">
        <f>CONCATENATE("Opening Interest Amounts as of Jan-1-",RIGHT(E8,2))</f>
        <v>Opening Interest Amounts as of Jan-1-12</v>
      </c>
      <c r="K9" s="47" t="str">
        <f>CONCATENATE("Interest Jan-1 to Dec-31-",RIGHT(E8,2))</f>
        <v>Interest Jan-1 to Dec-31-12</v>
      </c>
      <c r="L9" s="47" t="str">
        <f>CONCATENATE("OEB-Approved Disposition during ",E8)</f>
        <v>OEB-Approved Disposition during 2012</v>
      </c>
      <c r="M9" s="47" t="str">
        <f>CONCATENATE("Interest Adjustments(1) during ",E8)</f>
        <v>Interest Adjustments(1) during 2012</v>
      </c>
      <c r="N9" s="52" t="str">
        <f>CONCATENATE("Closing Interest Amounts as of Dec-31-",RIGHT(E8,2))</f>
        <v>Closing Interest Amounts as of Dec-31-12</v>
      </c>
      <c r="O9" s="44" t="str">
        <f>CONCATENATE("Opening Principal Amounts as of Jan-1-",RIGHT(O8,2))</f>
        <v>Opening Principal Amounts as of Jan-1-13</v>
      </c>
      <c r="P9" s="47" t="str">
        <f>CONCATENATE("Transactions Debit / (Credit) during ",O8)</f>
        <v>Transactions Debit / (Credit) during 2013</v>
      </c>
      <c r="Q9" s="47" t="str">
        <f>CONCATENATE("OEB-Approved Disposition during ",O8)</f>
        <v>OEB-Approved Disposition during 2013</v>
      </c>
      <c r="R9" s="47" t="str">
        <f>CONCATENATE("Principal Adjustments(1) during ",O8)</f>
        <v>Principal Adjustments(1) during 2013</v>
      </c>
      <c r="S9" s="47" t="str">
        <f>CONCATENATE("Closing Principal Balance as of Dec-31-",RIGHT(O8,2))</f>
        <v>Closing Principal Balance as of Dec-31-13</v>
      </c>
      <c r="T9" s="47" t="str">
        <f>CONCATENATE("Opening Interest Amounts as of Jan-1-",RIGHT(O8,2))</f>
        <v>Opening Interest Amounts as of Jan-1-13</v>
      </c>
      <c r="U9" s="47" t="str">
        <f>CONCATENATE("Interest Jan-1 to Dec-31-",RIGHT(O8,2))</f>
        <v>Interest Jan-1 to Dec-31-13</v>
      </c>
      <c r="V9" s="47" t="str">
        <f>CONCATENATE("OEB-Approved Disposition during ",O8)</f>
        <v>OEB-Approved Disposition during 2013</v>
      </c>
      <c r="W9" s="47" t="str">
        <f>CONCATENATE("Interest Adjustments(1) during ",O8)</f>
        <v>Interest Adjustments(1) during 2013</v>
      </c>
      <c r="X9" s="52" t="str">
        <f>CONCATENATE("Closing Interest Amounts as of Dec-31-",RIGHT(O8,2))</f>
        <v>Closing Interest Amounts as of Dec-31-13</v>
      </c>
      <c r="Y9" s="44" t="str">
        <f>CONCATENATE("Opening Principal Amounts as of Jan-1-",RIGHT(Y8,2))</f>
        <v>Opening Principal Amounts as of Jan-1-14</v>
      </c>
      <c r="Z9" s="47" t="str">
        <f>CONCATENATE("Transactions Debit / (Credit) during ",Y8)</f>
        <v>Transactions Debit / (Credit) during 2014</v>
      </c>
      <c r="AA9" s="47" t="str">
        <f>CONCATENATE("OEB-Approved Disposition during ",Y8)</f>
        <v>OEB-Approved Disposition during 2014</v>
      </c>
      <c r="AB9" s="47" t="str">
        <f>CONCATENATE("Principal Adjustments(1) during ",Y8)</f>
        <v>Principal Adjustments(1) during 2014</v>
      </c>
      <c r="AC9" s="47" t="str">
        <f>CONCATENATE("Closing Principal Balance as of Dec-31-",RIGHT(Y8,2))</f>
        <v>Closing Principal Balance as of Dec-31-14</v>
      </c>
      <c r="AD9" s="47" t="str">
        <f>CONCATENATE("Opening Interest Amounts as of Jan-1-",RIGHT(Y8,2))</f>
        <v>Opening Interest Amounts as of Jan-1-14</v>
      </c>
      <c r="AE9" s="47" t="str">
        <f>CONCATENATE("Interest Jan-1 to Dec-31-",RIGHT(Y8,2))</f>
        <v>Interest Jan-1 to Dec-31-14</v>
      </c>
      <c r="AF9" s="47" t="str">
        <f>CONCATENATE("OEB-Approved Disposition during ",Y8)</f>
        <v>OEB-Approved Disposition during 2014</v>
      </c>
      <c r="AG9" s="47" t="str">
        <f>CONCATENATE("Interest Adjustments(1) during ",Y8)</f>
        <v>Interest Adjustments(1) during 2014</v>
      </c>
      <c r="AH9" s="52" t="str">
        <f>CONCATENATE("Closing Interest Amounts as of Dec-31-",RIGHT(Y8,2))</f>
        <v>Closing Interest Amounts as of Dec-31-14</v>
      </c>
      <c r="AI9" s="44" t="str">
        <f>CONCATENATE("Opening Principal Amounts as of Jan-1-",RIGHT(AI8,2))</f>
        <v>Opening Principal Amounts as of Jan-1-15</v>
      </c>
      <c r="AJ9" s="47" t="str">
        <f>CONCATENATE("Transactions Debit / (Credit) during ",AI8)</f>
        <v>Transactions Debit / (Credit) during 2015</v>
      </c>
      <c r="AK9" s="47" t="str">
        <f>CONCATENATE("OEB-Approved Disposition during ",AI8)</f>
        <v>OEB-Approved Disposition during 2015</v>
      </c>
      <c r="AL9" s="47" t="str">
        <f>CONCATENATE("Principal Adjustments(1) during ",AI8)</f>
        <v>Principal Adjustments(1) during 2015</v>
      </c>
      <c r="AM9" s="47" t="str">
        <f>CONCATENATE("Closing Principal Balance as of Dec-31-",RIGHT(AI8,2))</f>
        <v>Closing Principal Balance as of Dec-31-15</v>
      </c>
      <c r="AN9" s="47" t="str">
        <f>CONCATENATE("Opening Interest Amounts as of Jan-1-",RIGHT(AI8,2))</f>
        <v>Opening Interest Amounts as of Jan-1-15</v>
      </c>
      <c r="AO9" s="47" t="str">
        <f>CONCATENATE("Interest Jan-1 to Dec-31-",RIGHT(AI8,2))</f>
        <v>Interest Jan-1 to Dec-31-15</v>
      </c>
      <c r="AP9" s="47" t="str">
        <f>CONCATENATE("OEB-Approved Disposition during ",AI8)</f>
        <v>OEB-Approved Disposition during 2015</v>
      </c>
      <c r="AQ9" s="47" t="str">
        <f>CONCATENATE("Interest Adjustments(1) during ",AI8)</f>
        <v>Interest Adjustments(1) during 2015</v>
      </c>
      <c r="AR9" s="52" t="str">
        <f>CONCATENATE("Closing Interest Amounts as of Dec-31-",RIGHT(AI8,2))</f>
        <v>Closing Interest Amounts as of Dec-31-15</v>
      </c>
      <c r="AS9" s="44" t="str">
        <f>CONCATENATE("Opening Principal Amounts as of Jan-1-",RIGHT(AS8,2))</f>
        <v>Opening Principal Amounts as of Jan-1-16</v>
      </c>
      <c r="AT9" s="47" t="str">
        <f>CONCATENATE("Transactions Debit / (Credit) during ",AS8)</f>
        <v>Transactions Debit / (Credit) during 2016</v>
      </c>
      <c r="AU9" s="47" t="str">
        <f>CONCATENATE("OEB-Approved Disposition during ",AS8)</f>
        <v>OEB-Approved Disposition during 2016</v>
      </c>
      <c r="AV9" s="47" t="str">
        <f>CONCATENATE("Principal Adjustments(1) during ",AS8)</f>
        <v>Principal Adjustments(1) during 2016</v>
      </c>
      <c r="AW9" s="47" t="str">
        <f>CONCATENATE("Closing Principal Balance as of Dec-31-",RIGHT(AS8,2))</f>
        <v>Closing Principal Balance as of Dec-31-16</v>
      </c>
      <c r="AX9" s="47" t="str">
        <f>CONCATENATE("Opening Interest Amounts as of Jan-1-",RIGHT(AS8,2))</f>
        <v>Opening Interest Amounts as of Jan-1-16</v>
      </c>
      <c r="AY9" s="47" t="str">
        <f>CONCATENATE("Interest Jan-1 to Dec-31-",RIGHT(AS8,2))</f>
        <v>Interest Jan-1 to Dec-31-16</v>
      </c>
      <c r="AZ9" s="47" t="str">
        <f>CONCATENATE("OEB-Approved Disposition during ",AS8)</f>
        <v>OEB-Approved Disposition during 2016</v>
      </c>
      <c r="BA9" s="47" t="str">
        <f>CONCATENATE("Interest Adjustments(1) during ",AS8)</f>
        <v>Interest Adjustments(1) during 2016</v>
      </c>
      <c r="BB9" s="52" t="str">
        <f>CONCATENATE("Closing Interest Amounts as of Dec-31-",RIGHT(AS8,2))</f>
        <v>Closing Interest Amounts as of Dec-31-16</v>
      </c>
      <c r="BC9" s="44" t="str">
        <f>CONCATENATE("Opening Principal Amounts as of Jan-1-",RIGHT(BC8,2))</f>
        <v>Opening Principal Amounts as of Jan-1-17</v>
      </c>
      <c r="BD9" s="47" t="str">
        <f>CONCATENATE("Transactions Debit / (Credit) during ",BC8)</f>
        <v>Transactions Debit / (Credit) during 2017</v>
      </c>
      <c r="BE9" s="47" t="str">
        <f>CONCATENATE("OEB-Approved Disposition during ",BC8)</f>
        <v>OEB-Approved Disposition during 2017</v>
      </c>
      <c r="BF9" s="47" t="str">
        <f>CONCATENATE("Principal Adjustments(1) during ",BC8)</f>
        <v>Principal Adjustments(1) during 2017</v>
      </c>
      <c r="BG9" s="47" t="str">
        <f>CONCATENATE("Closing Principal Balance as of Dec-31-",RIGHT(BC8,2))</f>
        <v>Closing Principal Balance as of Dec-31-17</v>
      </c>
      <c r="BH9" s="47" t="str">
        <f>CONCATENATE("Opening Interest Amounts as of Jan-1-",RIGHT(BC8,2))</f>
        <v>Opening Interest Amounts as of Jan-1-17</v>
      </c>
      <c r="BI9" s="47" t="str">
        <f>CONCATENATE("Interest Jan-1 to Dec-31-",RIGHT(BC8,2))</f>
        <v>Interest Jan-1 to Dec-31-17</v>
      </c>
      <c r="BJ9" s="47" t="str">
        <f>CONCATENATE("OEB-Approved Disposition during ",BC8)</f>
        <v>OEB-Approved Disposition during 2017</v>
      </c>
      <c r="BK9" s="47" t="str">
        <f>CONCATENATE("Interest Adjustments(1) during ",BC8)</f>
        <v>Interest Adjustments(1) during 2017</v>
      </c>
      <c r="BL9" s="52" t="str">
        <f>CONCATENATE("Closing Interest Amounts as of Dec-31-",RIGHT(BC8,2))</f>
        <v>Closing Interest Amounts as of Dec-31-17</v>
      </c>
      <c r="BM9" s="44" t="str">
        <f>CONCATENATE("Opening Principal Amounts as of Jan-1-",RIGHT(BM8,2))</f>
        <v>Opening Principal Amounts as of Jan-1-18</v>
      </c>
      <c r="BN9" s="47" t="str">
        <f>CONCATENATE("Transactions Debit / (Credit) during ",BM8)</f>
        <v>Transactions Debit / (Credit) during 2018</v>
      </c>
      <c r="BO9" s="47" t="str">
        <f>CONCATENATE("OEB-Approved Disposition during ",BM8)</f>
        <v>OEB-Approved Disposition during 2018</v>
      </c>
      <c r="BP9" s="47" t="str">
        <f>CONCATENATE("Principal Adjustments(1) during ",BM8)</f>
        <v>Principal Adjustments(1) during 2018</v>
      </c>
      <c r="BQ9" s="47" t="str">
        <f>CONCATENATE("Closing Principal Balance as of Dec-31-",RIGHT(BM8,2))</f>
        <v>Closing Principal Balance as of Dec-31-18</v>
      </c>
      <c r="BR9" s="47" t="str">
        <f>CONCATENATE("Opening Interest Amounts as of Jan-1-",RIGHT(BM8,2))</f>
        <v>Opening Interest Amounts as of Jan-1-18</v>
      </c>
      <c r="BS9" s="47" t="str">
        <f>CONCATENATE("Interest Jan-1 to Dec-31-",RIGHT(BM8,2))</f>
        <v>Interest Jan-1 to Dec-31-18</v>
      </c>
      <c r="BT9" s="47" t="str">
        <f>CONCATENATE("OEB-Approved Disposition during ",BM8)</f>
        <v>OEB-Approved Disposition during 2018</v>
      </c>
      <c r="BU9" s="47" t="str">
        <f>CONCATENATE("Interest Adjustments(1) during ",BM8)</f>
        <v>Interest Adjustments(1) during 2018</v>
      </c>
      <c r="BV9" s="52" t="str">
        <f>CONCATENATE("Closing Interest Amounts as of Dec-31-",RIGHT(BM8,2))</f>
        <v>Closing Interest Amounts as of Dec-31-18</v>
      </c>
      <c r="BW9" s="44" t="str">
        <f>CONCATENATE("Opening Principal Amounts as of Jan-1-",RIGHT(BW8,2))</f>
        <v>Opening Principal Amounts as of Jan-1-19</v>
      </c>
      <c r="BX9" s="47" t="str">
        <f>CONCATENATE("Transactions Debit / (Credit) during ",BW8)</f>
        <v>Transactions Debit / (Credit) during 2019</v>
      </c>
      <c r="BY9" s="47" t="str">
        <f>CONCATENATE("OEB-Approved Disposition during ",BW8)</f>
        <v>OEB-Approved Disposition during 2019</v>
      </c>
      <c r="BZ9" s="47" t="str">
        <f>CONCATENATE("Principal Adjustments(1) during ",BW8)</f>
        <v>Principal Adjustments(1) during 2019</v>
      </c>
      <c r="CA9" s="47" t="str">
        <f>CONCATENATE("Closing Principal Balance as of Dec-31-",RIGHT(BW8,2))</f>
        <v>Closing Principal Balance as of Dec-31-19</v>
      </c>
      <c r="CB9" s="47" t="str">
        <f>CONCATENATE("Opening Interest Amounts as of Jan-1-",RIGHT(BW8,2))</f>
        <v>Opening Interest Amounts as of Jan-1-19</v>
      </c>
      <c r="CC9" s="47" t="str">
        <f>CONCATENATE("Interest Jan-1 to Dec-31-",RIGHT(BW8,2))</f>
        <v>Interest Jan-1 to Dec-31-19</v>
      </c>
      <c r="CD9" s="47" t="str">
        <f>CONCATENATE("OEB-Approved Disposition during ",BW8)</f>
        <v>OEB-Approved Disposition during 2019</v>
      </c>
      <c r="CE9" s="47" t="str">
        <f>CONCATENATE("Interest Adjustments(1) during ",BW8)</f>
        <v>Interest Adjustments(1) during 2019</v>
      </c>
      <c r="CF9" s="52" t="str">
        <f>CONCATENATE("Closing Interest Amounts as of Dec-31-",RIGHT(BW8,2))</f>
        <v>Closing Interest Amounts as of Dec-31-19</v>
      </c>
      <c r="CG9" s="61" t="str">
        <f>CONCATENATE("Opening Principal Amounts as of Jan-1-",RIGHT(CG8,2))</f>
        <v>Opening Principal Amounts as of Jan-1-20</v>
      </c>
    </row>
    <row r="10" spans="1:85" ht="24.75" customHeight="1" x14ac:dyDescent="0.35">
      <c r="C10" s="64"/>
      <c r="D10" s="66"/>
      <c r="E10" s="45"/>
      <c r="F10" s="48"/>
      <c r="G10" s="48"/>
      <c r="H10" s="48"/>
      <c r="I10" s="48"/>
      <c r="J10" s="48"/>
      <c r="K10" s="48"/>
      <c r="L10" s="48"/>
      <c r="M10" s="48"/>
      <c r="N10" s="53"/>
      <c r="O10" s="45"/>
      <c r="P10" s="48"/>
      <c r="Q10" s="48"/>
      <c r="R10" s="48"/>
      <c r="S10" s="48"/>
      <c r="T10" s="48"/>
      <c r="U10" s="48"/>
      <c r="V10" s="48"/>
      <c r="W10" s="48"/>
      <c r="X10" s="53"/>
      <c r="Y10" s="45"/>
      <c r="Z10" s="48"/>
      <c r="AA10" s="48"/>
      <c r="AB10" s="48"/>
      <c r="AC10" s="48"/>
      <c r="AD10" s="48"/>
      <c r="AE10" s="48"/>
      <c r="AF10" s="48"/>
      <c r="AG10" s="48"/>
      <c r="AH10" s="53"/>
      <c r="AI10" s="45"/>
      <c r="AJ10" s="48"/>
      <c r="AK10" s="48"/>
      <c r="AL10" s="48"/>
      <c r="AM10" s="48"/>
      <c r="AN10" s="48"/>
      <c r="AO10" s="48"/>
      <c r="AP10" s="48"/>
      <c r="AQ10" s="48"/>
      <c r="AR10" s="53"/>
      <c r="AS10" s="45"/>
      <c r="AT10" s="48"/>
      <c r="AU10" s="48"/>
      <c r="AV10" s="48"/>
      <c r="AW10" s="48"/>
      <c r="AX10" s="48"/>
      <c r="AY10" s="48"/>
      <c r="AZ10" s="48"/>
      <c r="BA10" s="48"/>
      <c r="BB10" s="53"/>
      <c r="BC10" s="45"/>
      <c r="BD10" s="48"/>
      <c r="BE10" s="48"/>
      <c r="BF10" s="48"/>
      <c r="BG10" s="48"/>
      <c r="BH10" s="48"/>
      <c r="BI10" s="48"/>
      <c r="BJ10" s="48"/>
      <c r="BK10" s="48"/>
      <c r="BL10" s="53"/>
      <c r="BM10" s="45"/>
      <c r="BN10" s="48"/>
      <c r="BO10" s="50"/>
      <c r="BP10" s="50"/>
      <c r="BQ10" s="50"/>
      <c r="BR10" s="48"/>
      <c r="BS10" s="50"/>
      <c r="BT10" s="50"/>
      <c r="BU10" s="50"/>
      <c r="BV10" s="53"/>
      <c r="BW10" s="45"/>
      <c r="BX10" s="48"/>
      <c r="BY10" s="50"/>
      <c r="BZ10" s="50"/>
      <c r="CA10" s="50"/>
      <c r="CB10" s="48"/>
      <c r="CC10" s="50"/>
      <c r="CD10" s="50"/>
      <c r="CE10" s="50"/>
      <c r="CF10" s="53"/>
      <c r="CG10" s="62"/>
    </row>
    <row r="11" spans="1:85" ht="37" customHeight="1" thickBot="1" x14ac:dyDescent="0.4">
      <c r="B11" s="33"/>
      <c r="C11" s="64"/>
      <c r="D11" s="66"/>
      <c r="E11" s="60"/>
      <c r="F11" s="58"/>
      <c r="G11" s="58"/>
      <c r="H11" s="58"/>
      <c r="I11" s="58"/>
      <c r="J11" s="58"/>
      <c r="K11" s="58"/>
      <c r="L11" s="58"/>
      <c r="M11" s="58"/>
      <c r="N11" s="59"/>
      <c r="O11" s="46"/>
      <c r="P11" s="49"/>
      <c r="Q11" s="49"/>
      <c r="R11" s="49"/>
      <c r="S11" s="49"/>
      <c r="T11" s="49"/>
      <c r="U11" s="49"/>
      <c r="V11" s="49"/>
      <c r="W11" s="49"/>
      <c r="X11" s="54"/>
      <c r="Y11" s="46"/>
      <c r="Z11" s="49"/>
      <c r="AA11" s="49"/>
      <c r="AB11" s="49"/>
      <c r="AC11" s="49"/>
      <c r="AD11" s="49"/>
      <c r="AE11" s="49"/>
      <c r="AF11" s="49"/>
      <c r="AG11" s="49"/>
      <c r="AH11" s="54"/>
      <c r="AI11" s="46"/>
      <c r="AJ11" s="49"/>
      <c r="AK11" s="49"/>
      <c r="AL11" s="49"/>
      <c r="AM11" s="49"/>
      <c r="AN11" s="49"/>
      <c r="AO11" s="49"/>
      <c r="AP11" s="49"/>
      <c r="AQ11" s="49"/>
      <c r="AR11" s="54"/>
      <c r="AS11" s="46"/>
      <c r="AT11" s="49"/>
      <c r="AU11" s="49"/>
      <c r="AV11" s="49"/>
      <c r="AW11" s="49"/>
      <c r="AX11" s="49"/>
      <c r="AY11" s="49"/>
      <c r="AZ11" s="49"/>
      <c r="BA11" s="49"/>
      <c r="BB11" s="54"/>
      <c r="BC11" s="46"/>
      <c r="BD11" s="49"/>
      <c r="BE11" s="49"/>
      <c r="BF11" s="49"/>
      <c r="BG11" s="49"/>
      <c r="BH11" s="49"/>
      <c r="BI11" s="49"/>
      <c r="BJ11" s="49"/>
      <c r="BK11" s="49"/>
      <c r="BL11" s="54"/>
      <c r="BM11" s="46"/>
      <c r="BN11" s="49"/>
      <c r="BO11" s="51"/>
      <c r="BP11" s="51"/>
      <c r="BQ11" s="51"/>
      <c r="BR11" s="49"/>
      <c r="BS11" s="51"/>
      <c r="BT11" s="51"/>
      <c r="BU11" s="51"/>
      <c r="BV11" s="54"/>
      <c r="BW11" s="46"/>
      <c r="BX11" s="49"/>
      <c r="BY11" s="51"/>
      <c r="BZ11" s="51"/>
      <c r="CA11" s="51"/>
      <c r="CB11" s="49"/>
      <c r="CC11" s="51"/>
      <c r="CD11" s="51"/>
      <c r="CE11" s="51"/>
      <c r="CF11" s="54"/>
      <c r="CG11" s="62"/>
    </row>
    <row r="12" spans="1:85" s="2" customFormat="1" ht="35.25" customHeight="1" x14ac:dyDescent="0.35">
      <c r="A12"/>
      <c r="B12"/>
      <c r="C12" s="32" t="s">
        <v>6</v>
      </c>
      <c r="D12" s="31"/>
      <c r="E12" s="30"/>
      <c r="F12" s="29"/>
      <c r="G12" s="29"/>
      <c r="H12" s="29"/>
      <c r="I12" s="29"/>
      <c r="J12" s="29"/>
      <c r="K12" s="29"/>
      <c r="L12" s="29"/>
      <c r="M12" s="29"/>
      <c r="N12" s="28"/>
      <c r="O12" s="10"/>
      <c r="P12" s="9"/>
      <c r="Q12" s="9"/>
      <c r="R12" s="9"/>
      <c r="S12" s="9"/>
      <c r="T12" s="9"/>
      <c r="U12" s="9"/>
      <c r="V12" s="9"/>
      <c r="W12" s="9"/>
      <c r="X12" s="11"/>
      <c r="Y12" s="10"/>
      <c r="Z12" s="9"/>
      <c r="AA12" s="9"/>
      <c r="AB12" s="9"/>
      <c r="AC12" s="9"/>
      <c r="AD12" s="9"/>
      <c r="AE12" s="9"/>
      <c r="AF12" s="9"/>
      <c r="AG12" s="9"/>
      <c r="AH12" s="11"/>
      <c r="AI12" s="10"/>
      <c r="AJ12" s="9"/>
      <c r="AK12" s="9"/>
      <c r="AL12" s="9"/>
      <c r="AM12" s="9"/>
      <c r="AN12" s="9"/>
      <c r="AO12" s="9"/>
      <c r="AP12" s="9"/>
      <c r="AQ12" s="9"/>
      <c r="AR12" s="11"/>
      <c r="AS12" s="10"/>
      <c r="AT12" s="9"/>
      <c r="AU12" s="9"/>
      <c r="AV12" s="9"/>
      <c r="AW12" s="9"/>
      <c r="AX12" s="9"/>
      <c r="AY12" s="9"/>
      <c r="AZ12" s="9"/>
      <c r="BA12" s="9"/>
      <c r="BB12" s="11"/>
      <c r="BC12" s="10"/>
      <c r="BD12" s="9"/>
      <c r="BE12" s="9"/>
      <c r="BF12" s="9"/>
      <c r="BG12" s="9"/>
      <c r="BH12" s="9"/>
      <c r="BI12" s="9"/>
      <c r="BJ12" s="9"/>
      <c r="BK12" s="9"/>
      <c r="BL12" s="11"/>
      <c r="BM12" s="10"/>
      <c r="BN12" s="9"/>
      <c r="BO12" s="9"/>
      <c r="BP12" s="9"/>
      <c r="BQ12" s="9"/>
      <c r="BR12" s="9"/>
      <c r="BS12" s="9"/>
      <c r="BT12" s="9"/>
      <c r="BU12" s="9"/>
      <c r="BV12" s="11"/>
      <c r="BW12" s="10"/>
      <c r="BX12" s="9"/>
      <c r="BY12" s="9"/>
      <c r="BZ12" s="9"/>
      <c r="CA12" s="9"/>
      <c r="CB12" s="9"/>
      <c r="CC12" s="9"/>
      <c r="CD12" s="9"/>
      <c r="CE12" s="9"/>
      <c r="CF12" s="11"/>
      <c r="CG12" s="68"/>
    </row>
    <row r="13" spans="1:85" s="2" customFormat="1" x14ac:dyDescent="0.35">
      <c r="A13">
        <v>24</v>
      </c>
      <c r="B13"/>
      <c r="C13" s="27" t="s">
        <v>5</v>
      </c>
      <c r="D13" s="26">
        <v>1508</v>
      </c>
      <c r="E13" s="25"/>
      <c r="F13" s="24"/>
      <c r="G13" s="24"/>
      <c r="H13" s="24"/>
      <c r="I13" s="24">
        <f>E13+F13-G13+H13</f>
        <v>0</v>
      </c>
      <c r="J13" s="24"/>
      <c r="K13" s="24"/>
      <c r="L13" s="24"/>
      <c r="M13" s="24"/>
      <c r="N13" s="23">
        <f>J13+K13-L13+M13</f>
        <v>0</v>
      </c>
      <c r="O13" s="25">
        <f>+I13</f>
        <v>0</v>
      </c>
      <c r="P13" s="24"/>
      <c r="Q13" s="24"/>
      <c r="R13" s="24"/>
      <c r="S13" s="24">
        <f>O13+P13-Q13+R13</f>
        <v>0</v>
      </c>
      <c r="T13" s="24">
        <f>+N13</f>
        <v>0</v>
      </c>
      <c r="U13" s="24"/>
      <c r="V13" s="24"/>
      <c r="W13" s="24"/>
      <c r="X13" s="23">
        <f>T13+U13-V13+W13</f>
        <v>0</v>
      </c>
      <c r="Y13" s="25">
        <f>+S13</f>
        <v>0</v>
      </c>
      <c r="Z13" s="24"/>
      <c r="AA13" s="24"/>
      <c r="AB13" s="24"/>
      <c r="AC13" s="24">
        <f>Y13+Z13-AA13+AB13</f>
        <v>0</v>
      </c>
      <c r="AD13" s="24">
        <f>+X13</f>
        <v>0</v>
      </c>
      <c r="AE13" s="24"/>
      <c r="AF13" s="24"/>
      <c r="AG13" s="24"/>
      <c r="AH13" s="23">
        <f>AD13+AE13-AF13+AG13</f>
        <v>0</v>
      </c>
      <c r="AI13" s="25">
        <f>+AC13</f>
        <v>0</v>
      </c>
      <c r="AJ13" s="24"/>
      <c r="AK13" s="24"/>
      <c r="AL13" s="24"/>
      <c r="AM13" s="24">
        <f>AI13+AJ13-AK13+AL13</f>
        <v>0</v>
      </c>
      <c r="AN13" s="24">
        <f>+AH13</f>
        <v>0</v>
      </c>
      <c r="AO13" s="24"/>
      <c r="AP13" s="24"/>
      <c r="AQ13" s="24"/>
      <c r="AR13" s="23">
        <f>AN13+AO13-AP13+AQ13</f>
        <v>0</v>
      </c>
      <c r="AS13" s="25">
        <f>+AM13</f>
        <v>0</v>
      </c>
      <c r="AT13" s="24"/>
      <c r="AU13" s="24"/>
      <c r="AV13" s="24"/>
      <c r="AW13" s="24">
        <f>AS13+AT13-AU13+AV13</f>
        <v>0</v>
      </c>
      <c r="AX13" s="24">
        <f>+AR13</f>
        <v>0</v>
      </c>
      <c r="AY13" s="24"/>
      <c r="AZ13" s="24"/>
      <c r="BA13" s="24"/>
      <c r="BB13" s="23">
        <f>AX13+AY13-AZ13+BA13</f>
        <v>0</v>
      </c>
      <c r="BC13" s="25">
        <f>+AW13</f>
        <v>0</v>
      </c>
      <c r="BD13" s="24"/>
      <c r="BE13" s="24"/>
      <c r="BF13" s="24"/>
      <c r="BG13" s="24">
        <f>BC13+BD13-BE13+BF13</f>
        <v>0</v>
      </c>
      <c r="BH13" s="24">
        <f>+BB13</f>
        <v>0</v>
      </c>
      <c r="BI13" s="24"/>
      <c r="BJ13" s="24"/>
      <c r="BK13" s="24"/>
      <c r="BL13" s="23">
        <f>BH13+BI13-BJ13+BK13</f>
        <v>0</v>
      </c>
      <c r="BM13" s="25">
        <f>+BG13</f>
        <v>0</v>
      </c>
      <c r="BN13" s="24"/>
      <c r="BO13" s="24"/>
      <c r="BP13" s="24"/>
      <c r="BQ13" s="24">
        <f>BM13+BN13-BO13+BP13</f>
        <v>0</v>
      </c>
      <c r="BR13" s="24">
        <f>+BL13</f>
        <v>0</v>
      </c>
      <c r="BS13" s="24"/>
      <c r="BT13" s="24"/>
      <c r="BU13" s="24"/>
      <c r="BV13" s="23">
        <f>BR13+BS13-BT13+BU13</f>
        <v>0</v>
      </c>
      <c r="BW13" s="25">
        <f>BQ13</f>
        <v>0</v>
      </c>
      <c r="BX13" s="24">
        <v>398285.81</v>
      </c>
      <c r="BY13" s="24"/>
      <c r="BZ13" s="24"/>
      <c r="CA13" s="24">
        <f>BW13+BX13-BY13+BZ13</f>
        <v>398285.81</v>
      </c>
      <c r="CB13" s="24">
        <f>BV13</f>
        <v>0</v>
      </c>
      <c r="CC13" s="24"/>
      <c r="CD13" s="24"/>
      <c r="CE13" s="24"/>
      <c r="CF13" s="23">
        <f>CB13+CC13-CD13+CE13</f>
        <v>0</v>
      </c>
      <c r="CG13" s="22">
        <f>CA13</f>
        <v>398285.81</v>
      </c>
    </row>
    <row r="14" spans="1:85" s="2" customFormat="1" x14ac:dyDescent="0.35">
      <c r="A14"/>
      <c r="B14"/>
      <c r="C14" s="27" t="s">
        <v>2</v>
      </c>
      <c r="D14" s="26">
        <v>1592</v>
      </c>
      <c r="E14" s="25"/>
      <c r="F14" s="24"/>
      <c r="G14" s="24"/>
      <c r="H14" s="24"/>
      <c r="I14" s="24">
        <f>E14+F14-G14+H14</f>
        <v>0</v>
      </c>
      <c r="J14" s="24"/>
      <c r="K14" s="24"/>
      <c r="L14" s="24"/>
      <c r="M14" s="24"/>
      <c r="N14" s="23">
        <f>J14+K14-L14+M14</f>
        <v>0</v>
      </c>
      <c r="O14" s="25">
        <f>+I14</f>
        <v>0</v>
      </c>
      <c r="P14" s="24"/>
      <c r="Q14" s="24"/>
      <c r="R14" s="24"/>
      <c r="S14" s="24">
        <f>O14+P14-Q14+R14</f>
        <v>0</v>
      </c>
      <c r="T14" s="24">
        <f>+N14</f>
        <v>0</v>
      </c>
      <c r="U14" s="24"/>
      <c r="V14" s="24"/>
      <c r="W14" s="24"/>
      <c r="X14" s="23">
        <f>T14+U14-V14+W14</f>
        <v>0</v>
      </c>
      <c r="Y14" s="25">
        <f>+S14</f>
        <v>0</v>
      </c>
      <c r="Z14" s="24"/>
      <c r="AA14" s="24"/>
      <c r="AB14" s="24"/>
      <c r="AC14" s="24">
        <f>Y14+Z14-AA14+AB14</f>
        <v>0</v>
      </c>
      <c r="AD14" s="24">
        <f>+X14</f>
        <v>0</v>
      </c>
      <c r="AE14" s="24"/>
      <c r="AF14" s="24"/>
      <c r="AG14" s="24"/>
      <c r="AH14" s="23">
        <f>AD14+AE14-AF14+AG14</f>
        <v>0</v>
      </c>
      <c r="AI14" s="25">
        <f>+AC14</f>
        <v>0</v>
      </c>
      <c r="AJ14" s="24"/>
      <c r="AK14" s="24"/>
      <c r="AL14" s="24"/>
      <c r="AM14" s="24">
        <f>AI14+AJ14-AK14+AL14</f>
        <v>0</v>
      </c>
      <c r="AN14" s="24">
        <f>+AH14</f>
        <v>0</v>
      </c>
      <c r="AO14" s="24"/>
      <c r="AP14" s="24"/>
      <c r="AQ14" s="24"/>
      <c r="AR14" s="23">
        <f>AN14+AO14-AP14+AQ14</f>
        <v>0</v>
      </c>
      <c r="AS14" s="25">
        <f>+AM14</f>
        <v>0</v>
      </c>
      <c r="AT14" s="24"/>
      <c r="AU14" s="24"/>
      <c r="AV14" s="24"/>
      <c r="AW14" s="24">
        <f>AS14+AT14-AU14+AV14</f>
        <v>0</v>
      </c>
      <c r="AX14" s="24">
        <f>+AR14</f>
        <v>0</v>
      </c>
      <c r="AY14" s="24"/>
      <c r="AZ14" s="24"/>
      <c r="BA14" s="24"/>
      <c r="BB14" s="23">
        <f>AX14+AY14-AZ14+BA14</f>
        <v>0</v>
      </c>
      <c r="BC14" s="25">
        <f>+AW14</f>
        <v>0</v>
      </c>
      <c r="BD14" s="24"/>
      <c r="BE14" s="24"/>
      <c r="BF14" s="24"/>
      <c r="BG14" s="24">
        <f>BC14+BD14-BE14+BF14</f>
        <v>0</v>
      </c>
      <c r="BH14" s="24">
        <f>+BB14</f>
        <v>0</v>
      </c>
      <c r="BI14" s="24"/>
      <c r="BJ14" s="24"/>
      <c r="BK14" s="24"/>
      <c r="BL14" s="23">
        <f>BH14+BI14-BJ14+BK14</f>
        <v>0</v>
      </c>
      <c r="BM14" s="25">
        <f>+BG14</f>
        <v>0</v>
      </c>
      <c r="BN14" s="24">
        <v>-49111</v>
      </c>
      <c r="BO14" s="24"/>
      <c r="BP14" s="24">
        <v>49111</v>
      </c>
      <c r="BQ14" s="24">
        <f>BM14+BN14-BO14+BP14</f>
        <v>0</v>
      </c>
      <c r="BR14" s="24">
        <f>+BL14</f>
        <v>0</v>
      </c>
      <c r="BS14" s="24"/>
      <c r="BT14" s="24"/>
      <c r="BU14" s="24"/>
      <c r="BV14" s="23">
        <f>BR14+BS14-BT14+BU14</f>
        <v>0</v>
      </c>
      <c r="BW14" s="25">
        <f>BQ14</f>
        <v>0</v>
      </c>
      <c r="BX14" s="24">
        <f>-8301-224316</f>
        <v>-232617</v>
      </c>
      <c r="BY14" s="24"/>
      <c r="BZ14" s="24">
        <v>-49111</v>
      </c>
      <c r="CA14" s="24">
        <f>BW14+BX14-BY14+BZ14</f>
        <v>-281728</v>
      </c>
      <c r="CB14" s="24">
        <f>BV14</f>
        <v>0</v>
      </c>
      <c r="CC14" s="24"/>
      <c r="CD14" s="24"/>
      <c r="CE14" s="24"/>
      <c r="CF14" s="23">
        <f>CB14+CC14-CD14+CE14</f>
        <v>0</v>
      </c>
      <c r="CG14" s="22">
        <f>CA14</f>
        <v>-281728</v>
      </c>
    </row>
    <row r="15" spans="1:85" s="2" customFormat="1" x14ac:dyDescent="0.35">
      <c r="A15"/>
      <c r="B15"/>
      <c r="C15" s="13"/>
      <c r="D15" s="12"/>
      <c r="E15" s="21"/>
      <c r="N15" s="20"/>
      <c r="O15" s="21"/>
      <c r="X15" s="20"/>
      <c r="Y15" s="21"/>
      <c r="AH15" s="20"/>
      <c r="AI15" s="21"/>
      <c r="AR15" s="20"/>
      <c r="AS15" s="21"/>
      <c r="BB15" s="20"/>
      <c r="BC15" s="21"/>
      <c r="BL15" s="20"/>
      <c r="BM15" s="21"/>
      <c r="BV15" s="20"/>
      <c r="BW15" s="21"/>
      <c r="CF15" s="20"/>
      <c r="CG15" s="8"/>
    </row>
    <row r="16" spans="1:85" s="2" customFormat="1" x14ac:dyDescent="0.35">
      <c r="A16"/>
      <c r="B16"/>
      <c r="C16" s="13"/>
      <c r="D16" s="12"/>
      <c r="E16" s="21"/>
      <c r="N16" s="20"/>
      <c r="O16" s="21"/>
      <c r="X16" s="20"/>
      <c r="Y16" s="21"/>
      <c r="AH16" s="20"/>
      <c r="AI16" s="21"/>
      <c r="AR16" s="20"/>
      <c r="AS16" s="21"/>
      <c r="BB16" s="20"/>
      <c r="BC16" s="21"/>
      <c r="BL16" s="20"/>
      <c r="BM16" s="21"/>
      <c r="BV16" s="20"/>
      <c r="BW16" s="21"/>
      <c r="CF16" s="20"/>
      <c r="CG16" s="8"/>
    </row>
    <row r="17" spans="1:85" s="14" customFormat="1" ht="13" x14ac:dyDescent="0.3">
      <c r="A17" s="19"/>
      <c r="B17" s="19"/>
      <c r="C17" s="18" t="s">
        <v>1</v>
      </c>
      <c r="D17" s="17"/>
      <c r="E17" s="16">
        <f t="shared" ref="E17:AJ17" si="0">SUM(E13:E14)</f>
        <v>0</v>
      </c>
      <c r="F17" s="14">
        <f t="shared" si="0"/>
        <v>0</v>
      </c>
      <c r="G17" s="14">
        <f t="shared" si="0"/>
        <v>0</v>
      </c>
      <c r="H17" s="14">
        <f t="shared" si="0"/>
        <v>0</v>
      </c>
      <c r="I17" s="14">
        <f t="shared" si="0"/>
        <v>0</v>
      </c>
      <c r="J17" s="14">
        <f t="shared" si="0"/>
        <v>0</v>
      </c>
      <c r="K17" s="14">
        <f t="shared" si="0"/>
        <v>0</v>
      </c>
      <c r="L17" s="14">
        <f t="shared" si="0"/>
        <v>0</v>
      </c>
      <c r="M17" s="14">
        <f t="shared" si="0"/>
        <v>0</v>
      </c>
      <c r="N17" s="15">
        <f t="shared" si="0"/>
        <v>0</v>
      </c>
      <c r="O17" s="16">
        <f t="shared" si="0"/>
        <v>0</v>
      </c>
      <c r="P17" s="14">
        <f t="shared" si="0"/>
        <v>0</v>
      </c>
      <c r="Q17" s="14">
        <f t="shared" si="0"/>
        <v>0</v>
      </c>
      <c r="R17" s="14">
        <f t="shared" si="0"/>
        <v>0</v>
      </c>
      <c r="S17" s="14">
        <f t="shared" si="0"/>
        <v>0</v>
      </c>
      <c r="T17" s="14">
        <f t="shared" si="0"/>
        <v>0</v>
      </c>
      <c r="U17" s="14">
        <f t="shared" si="0"/>
        <v>0</v>
      </c>
      <c r="V17" s="14">
        <f t="shared" si="0"/>
        <v>0</v>
      </c>
      <c r="W17" s="14">
        <f t="shared" si="0"/>
        <v>0</v>
      </c>
      <c r="X17" s="15">
        <f t="shared" si="0"/>
        <v>0</v>
      </c>
      <c r="Y17" s="16">
        <f t="shared" si="0"/>
        <v>0</v>
      </c>
      <c r="Z17" s="14">
        <f t="shared" si="0"/>
        <v>0</v>
      </c>
      <c r="AA17" s="14">
        <f t="shared" si="0"/>
        <v>0</v>
      </c>
      <c r="AB17" s="14">
        <f t="shared" si="0"/>
        <v>0</v>
      </c>
      <c r="AC17" s="14">
        <f t="shared" si="0"/>
        <v>0</v>
      </c>
      <c r="AD17" s="14">
        <f t="shared" si="0"/>
        <v>0</v>
      </c>
      <c r="AE17" s="14">
        <f t="shared" si="0"/>
        <v>0</v>
      </c>
      <c r="AF17" s="14">
        <f t="shared" si="0"/>
        <v>0</v>
      </c>
      <c r="AG17" s="14">
        <f t="shared" si="0"/>
        <v>0</v>
      </c>
      <c r="AH17" s="15">
        <f t="shared" si="0"/>
        <v>0</v>
      </c>
      <c r="AI17" s="16">
        <f t="shared" si="0"/>
        <v>0</v>
      </c>
      <c r="AJ17" s="14">
        <f t="shared" si="0"/>
        <v>0</v>
      </c>
      <c r="AK17" s="14">
        <f t="shared" ref="AK17:BP17" si="1">SUM(AK13:AK14)</f>
        <v>0</v>
      </c>
      <c r="AL17" s="14">
        <f t="shared" si="1"/>
        <v>0</v>
      </c>
      <c r="AM17" s="14">
        <f t="shared" si="1"/>
        <v>0</v>
      </c>
      <c r="AN17" s="14">
        <f t="shared" si="1"/>
        <v>0</v>
      </c>
      <c r="AO17" s="14">
        <f t="shared" si="1"/>
        <v>0</v>
      </c>
      <c r="AP17" s="14">
        <f t="shared" si="1"/>
        <v>0</v>
      </c>
      <c r="AQ17" s="14">
        <f t="shared" si="1"/>
        <v>0</v>
      </c>
      <c r="AR17" s="15">
        <f t="shared" si="1"/>
        <v>0</v>
      </c>
      <c r="AS17" s="16">
        <f t="shared" si="1"/>
        <v>0</v>
      </c>
      <c r="AT17" s="14">
        <f t="shared" si="1"/>
        <v>0</v>
      </c>
      <c r="AU17" s="14">
        <f t="shared" si="1"/>
        <v>0</v>
      </c>
      <c r="AV17" s="14">
        <f t="shared" si="1"/>
        <v>0</v>
      </c>
      <c r="AW17" s="14">
        <f t="shared" si="1"/>
        <v>0</v>
      </c>
      <c r="AX17" s="14">
        <f t="shared" si="1"/>
        <v>0</v>
      </c>
      <c r="AY17" s="14">
        <f t="shared" si="1"/>
        <v>0</v>
      </c>
      <c r="AZ17" s="14">
        <f t="shared" si="1"/>
        <v>0</v>
      </c>
      <c r="BA17" s="14">
        <f t="shared" si="1"/>
        <v>0</v>
      </c>
      <c r="BB17" s="15">
        <f t="shared" si="1"/>
        <v>0</v>
      </c>
      <c r="BC17" s="16">
        <f t="shared" si="1"/>
        <v>0</v>
      </c>
      <c r="BD17" s="14">
        <f t="shared" si="1"/>
        <v>0</v>
      </c>
      <c r="BE17" s="14">
        <f t="shared" si="1"/>
        <v>0</v>
      </c>
      <c r="BF17" s="14">
        <f t="shared" si="1"/>
        <v>0</v>
      </c>
      <c r="BG17" s="14">
        <f t="shared" si="1"/>
        <v>0</v>
      </c>
      <c r="BH17" s="14">
        <f t="shared" si="1"/>
        <v>0</v>
      </c>
      <c r="BI17" s="14">
        <f t="shared" si="1"/>
        <v>0</v>
      </c>
      <c r="BJ17" s="14">
        <f t="shared" si="1"/>
        <v>0</v>
      </c>
      <c r="BK17" s="14">
        <f t="shared" si="1"/>
        <v>0</v>
      </c>
      <c r="BL17" s="15">
        <f t="shared" si="1"/>
        <v>0</v>
      </c>
      <c r="BM17" s="16">
        <f t="shared" si="1"/>
        <v>0</v>
      </c>
      <c r="BN17" s="14">
        <f t="shared" si="1"/>
        <v>-49111</v>
      </c>
      <c r="BO17" s="14">
        <f t="shared" si="1"/>
        <v>0</v>
      </c>
      <c r="BP17" s="14">
        <f t="shared" si="1"/>
        <v>49111</v>
      </c>
      <c r="BQ17" s="14">
        <f t="shared" ref="BQ17:CG17" si="2">SUM(BQ13:BQ14)</f>
        <v>0</v>
      </c>
      <c r="BR17" s="14">
        <f t="shared" si="2"/>
        <v>0</v>
      </c>
      <c r="BS17" s="14">
        <f t="shared" si="2"/>
        <v>0</v>
      </c>
      <c r="BT17" s="14">
        <f t="shared" si="2"/>
        <v>0</v>
      </c>
      <c r="BU17" s="14">
        <f t="shared" si="2"/>
        <v>0</v>
      </c>
      <c r="BV17" s="15">
        <f t="shared" si="2"/>
        <v>0</v>
      </c>
      <c r="BW17" s="16">
        <f t="shared" si="2"/>
        <v>0</v>
      </c>
      <c r="BX17" s="14">
        <f t="shared" si="2"/>
        <v>165668.81</v>
      </c>
      <c r="BY17" s="14">
        <f t="shared" si="2"/>
        <v>0</v>
      </c>
      <c r="BZ17" s="14">
        <f t="shared" si="2"/>
        <v>-49111</v>
      </c>
      <c r="CA17" s="14">
        <f t="shared" si="2"/>
        <v>116557.81</v>
      </c>
      <c r="CB17" s="14">
        <f t="shared" si="2"/>
        <v>0</v>
      </c>
      <c r="CC17" s="14">
        <f t="shared" si="2"/>
        <v>0</v>
      </c>
      <c r="CD17" s="14">
        <f t="shared" si="2"/>
        <v>0</v>
      </c>
      <c r="CE17" s="14">
        <f t="shared" si="2"/>
        <v>0</v>
      </c>
      <c r="CF17" s="15">
        <f t="shared" si="2"/>
        <v>0</v>
      </c>
      <c r="CG17" s="69">
        <f t="shared" si="2"/>
        <v>116557.81</v>
      </c>
    </row>
    <row r="18" spans="1:85" s="2" customFormat="1" ht="15.5" x14ac:dyDescent="0.35">
      <c r="A18"/>
      <c r="B18"/>
      <c r="C18" s="13"/>
      <c r="D18" s="12"/>
      <c r="E18" s="10"/>
      <c r="F18" s="9"/>
      <c r="G18" s="9"/>
      <c r="H18" s="9"/>
      <c r="I18" s="9"/>
      <c r="J18" s="9"/>
      <c r="K18" s="9"/>
      <c r="L18" s="9"/>
      <c r="M18" s="9"/>
      <c r="N18" s="11"/>
      <c r="O18" s="10"/>
      <c r="P18" s="9"/>
      <c r="Q18" s="9"/>
      <c r="R18" s="9"/>
      <c r="S18" s="9"/>
      <c r="T18" s="9"/>
      <c r="U18" s="9"/>
      <c r="V18" s="9"/>
      <c r="W18" s="9"/>
      <c r="X18" s="11"/>
      <c r="Y18" s="10"/>
      <c r="Z18" s="9"/>
      <c r="AA18" s="9"/>
      <c r="AB18" s="9"/>
      <c r="AC18" s="9"/>
      <c r="AD18" s="9"/>
      <c r="AE18" s="9"/>
      <c r="AF18" s="9"/>
      <c r="AG18" s="9"/>
      <c r="AH18" s="11"/>
      <c r="AI18" s="10"/>
      <c r="AJ18" s="9"/>
      <c r="AK18" s="9"/>
      <c r="AL18" s="9"/>
      <c r="AM18" s="9"/>
      <c r="AN18" s="9"/>
      <c r="AO18" s="9"/>
      <c r="AP18" s="9"/>
      <c r="AQ18" s="9"/>
      <c r="AR18" s="11"/>
      <c r="AS18" s="10"/>
      <c r="AT18" s="9"/>
      <c r="AU18" s="9"/>
      <c r="AV18" s="9"/>
      <c r="AW18" s="9"/>
      <c r="AX18" s="9"/>
      <c r="AY18" s="9"/>
      <c r="AZ18" s="9"/>
      <c r="BA18" s="9"/>
      <c r="BB18" s="11"/>
      <c r="BC18" s="10"/>
      <c r="BD18" s="9"/>
      <c r="BE18" s="9"/>
      <c r="BF18" s="9"/>
      <c r="BG18" s="9"/>
      <c r="BH18" s="9"/>
      <c r="BI18" s="9"/>
      <c r="BJ18" s="9"/>
      <c r="BK18" s="9"/>
      <c r="BL18" s="11"/>
      <c r="BM18" s="10"/>
      <c r="BN18" s="9"/>
      <c r="BO18" s="9"/>
      <c r="BP18" s="9"/>
      <c r="BQ18" s="9"/>
      <c r="BR18" s="9"/>
      <c r="BS18" s="9"/>
      <c r="BT18" s="9"/>
      <c r="BU18" s="9"/>
      <c r="BV18" s="11"/>
      <c r="BW18" s="10"/>
      <c r="BX18" s="9"/>
      <c r="BY18" s="9"/>
      <c r="BZ18" s="9"/>
      <c r="CA18" s="9"/>
      <c r="CB18" s="9"/>
      <c r="CC18" s="9"/>
      <c r="CD18" s="9"/>
      <c r="CE18" s="9"/>
      <c r="CF18" s="11"/>
      <c r="CG18" s="70"/>
    </row>
    <row r="19" spans="1:85" s="2" customFormat="1" ht="16" thickBot="1" x14ac:dyDescent="0.4">
      <c r="A19"/>
      <c r="B19"/>
      <c r="C19" s="7"/>
      <c r="D19" s="6"/>
      <c r="E19" s="4"/>
      <c r="F19" s="3"/>
      <c r="G19" s="3"/>
      <c r="H19" s="3"/>
      <c r="I19" s="3"/>
      <c r="J19" s="3"/>
      <c r="K19" s="3"/>
      <c r="L19" s="3"/>
      <c r="M19" s="3"/>
      <c r="N19" s="5"/>
      <c r="O19" s="4"/>
      <c r="P19" s="3"/>
      <c r="Q19" s="3"/>
      <c r="R19" s="3"/>
      <c r="S19" s="3"/>
      <c r="T19" s="3"/>
      <c r="U19" s="3"/>
      <c r="V19" s="3"/>
      <c r="W19" s="3"/>
      <c r="X19" s="5"/>
      <c r="Y19" s="4"/>
      <c r="Z19" s="3"/>
      <c r="AA19" s="3"/>
      <c r="AB19" s="3"/>
      <c r="AC19" s="3"/>
      <c r="AD19" s="3"/>
      <c r="AE19" s="3"/>
      <c r="AF19" s="3"/>
      <c r="AG19" s="3"/>
      <c r="AH19" s="5"/>
      <c r="AI19" s="4"/>
      <c r="AJ19" s="3"/>
      <c r="AK19" s="3"/>
      <c r="AL19" s="3"/>
      <c r="AM19" s="3"/>
      <c r="AN19" s="3"/>
      <c r="AO19" s="3"/>
      <c r="AP19" s="3"/>
      <c r="AQ19" s="3"/>
      <c r="AR19" s="5"/>
      <c r="AS19" s="4"/>
      <c r="AT19" s="3"/>
      <c r="AU19" s="3"/>
      <c r="AV19" s="3"/>
      <c r="AW19" s="3"/>
      <c r="AX19" s="3"/>
      <c r="AY19" s="3"/>
      <c r="AZ19" s="3"/>
      <c r="BA19" s="3"/>
      <c r="BB19" s="5"/>
      <c r="BC19" s="4"/>
      <c r="BD19" s="3"/>
      <c r="BE19" s="3"/>
      <c r="BF19" s="3"/>
      <c r="BG19" s="3"/>
      <c r="BH19" s="3"/>
      <c r="BI19" s="3"/>
      <c r="BJ19" s="3"/>
      <c r="BK19" s="3"/>
      <c r="BL19" s="5"/>
      <c r="BM19" s="4"/>
      <c r="BN19" s="3"/>
      <c r="BO19" s="3"/>
      <c r="BP19" s="3"/>
      <c r="BQ19" s="3"/>
      <c r="BR19" s="3"/>
      <c r="BS19" s="3"/>
      <c r="BT19" s="3"/>
      <c r="BU19" s="3"/>
      <c r="BV19" s="5"/>
      <c r="BW19" s="4"/>
      <c r="BX19" s="3"/>
      <c r="BY19" s="3"/>
      <c r="BZ19" s="3"/>
      <c r="CA19" s="3"/>
      <c r="CB19" s="3"/>
      <c r="CC19" s="3"/>
      <c r="CD19" s="3"/>
      <c r="CE19" s="3"/>
      <c r="CF19" s="5"/>
      <c r="CG19" s="71"/>
    </row>
    <row r="21" spans="1:85" x14ac:dyDescent="0.35">
      <c r="AB21" s="2"/>
      <c r="AC21" s="2"/>
      <c r="BG21" s="1"/>
      <c r="BH21" s="1" t="s">
        <v>0</v>
      </c>
      <c r="BJ21" s="1"/>
      <c r="BL21" s="1"/>
    </row>
    <row r="22" spans="1:85" x14ac:dyDescent="0.35">
      <c r="I22" s="1"/>
      <c r="K22" s="1"/>
      <c r="S22" s="1"/>
      <c r="U22" s="1"/>
      <c r="AB22" s="2"/>
      <c r="AC22" s="2"/>
      <c r="AE22" s="1"/>
      <c r="AM22" s="1"/>
      <c r="AO22" s="1"/>
      <c r="AW22" s="1"/>
      <c r="AY22" s="1"/>
      <c r="BG22" s="1"/>
      <c r="BI22" s="1"/>
      <c r="BJ22" s="1"/>
      <c r="BL22" s="1"/>
      <c r="BR22"/>
    </row>
    <row r="23" spans="1:85" s="2" customFormat="1" x14ac:dyDescent="0.35"/>
    <row r="24" spans="1:85" s="2" customFormat="1" x14ac:dyDescent="0.35"/>
    <row r="25" spans="1:85" s="2" customFormat="1" x14ac:dyDescent="0.35"/>
  </sheetData>
  <mergeCells count="91">
    <mergeCell ref="CE9:CE11"/>
    <mergeCell ref="CF9:CF11"/>
    <mergeCell ref="AS9:AS11"/>
    <mergeCell ref="BM8:BV8"/>
    <mergeCell ref="BW8:CF8"/>
    <mergeCell ref="CC9:CC11"/>
    <mergeCell ref="CD9:CD11"/>
    <mergeCell ref="AS8:BB8"/>
    <mergeCell ref="BL9:BL11"/>
    <mergeCell ref="BK9:BK11"/>
    <mergeCell ref="BJ9:BJ11"/>
    <mergeCell ref="BI9:BI11"/>
    <mergeCell ref="AX9:AX11"/>
    <mergeCell ref="AW9:AW11"/>
    <mergeCell ref="C9:C11"/>
    <mergeCell ref="D9:D11"/>
    <mergeCell ref="BM9:BM11"/>
    <mergeCell ref="BN9:BN11"/>
    <mergeCell ref="BO9:BO11"/>
    <mergeCell ref="BP9:BP11"/>
    <mergeCell ref="BQ9:BQ11"/>
    <mergeCell ref="BR9:BR11"/>
    <mergeCell ref="BS9:BS11"/>
    <mergeCell ref="BT9:BT11"/>
    <mergeCell ref="BU9:BU11"/>
    <mergeCell ref="BV9:BV11"/>
    <mergeCell ref="BW9:BW11"/>
    <mergeCell ref="BX9:BX11"/>
    <mergeCell ref="CG9:CG11"/>
    <mergeCell ref="BY9:BY11"/>
    <mergeCell ref="BZ9:BZ11"/>
    <mergeCell ref="CA9:CA11"/>
    <mergeCell ref="CB9:CB11"/>
    <mergeCell ref="J9:J11"/>
    <mergeCell ref="K9:K11"/>
    <mergeCell ref="L9:L11"/>
    <mergeCell ref="M9:M11"/>
    <mergeCell ref="N9:N11"/>
    <mergeCell ref="E8:N8"/>
    <mergeCell ref="E9:E11"/>
    <mergeCell ref="F9:F11"/>
    <mergeCell ref="G9:G11"/>
    <mergeCell ref="H9:H11"/>
    <mergeCell ref="I9:I11"/>
    <mergeCell ref="O8:X8"/>
    <mergeCell ref="O9:O11"/>
    <mergeCell ref="P9:P11"/>
    <mergeCell ref="Q9:Q11"/>
    <mergeCell ref="R9:R11"/>
    <mergeCell ref="V9:V11"/>
    <mergeCell ref="W9:W11"/>
    <mergeCell ref="X9:X11"/>
    <mergeCell ref="Y8:AH8"/>
    <mergeCell ref="Y9:Y11"/>
    <mergeCell ref="Z9:Z11"/>
    <mergeCell ref="AA9:AA11"/>
    <mergeCell ref="AB9:AB11"/>
    <mergeCell ref="AC9:AC11"/>
    <mergeCell ref="AD9:AD11"/>
    <mergeCell ref="AE9:AE11"/>
    <mergeCell ref="AF9:AF11"/>
    <mergeCell ref="AG9:AG11"/>
    <mergeCell ref="AH9:AH11"/>
    <mergeCell ref="S9:S11"/>
    <mergeCell ref="T9:T11"/>
    <mergeCell ref="U9:U11"/>
    <mergeCell ref="AK9:AK11"/>
    <mergeCell ref="AL9:AL11"/>
    <mergeCell ref="AM9:AM11"/>
    <mergeCell ref="AN9:AN11"/>
    <mergeCell ref="AO9:AO11"/>
    <mergeCell ref="AP9:AP11"/>
    <mergeCell ref="BC8:BL8"/>
    <mergeCell ref="BC9:BC11"/>
    <mergeCell ref="BD9:BD11"/>
    <mergeCell ref="BE9:BE11"/>
    <mergeCell ref="BF9:BF11"/>
    <mergeCell ref="BG9:BG11"/>
    <mergeCell ref="BH9:BH11"/>
    <mergeCell ref="AY9:AY11"/>
    <mergeCell ref="AQ9:AQ11"/>
    <mergeCell ref="AR9:AR11"/>
    <mergeCell ref="AI8:AR8"/>
    <mergeCell ref="AI9:AI11"/>
    <mergeCell ref="AJ9:AJ11"/>
    <mergeCell ref="AV9:AV11"/>
    <mergeCell ref="AU9:AU11"/>
    <mergeCell ref="AT9:AT11"/>
    <mergeCell ref="AZ9:AZ11"/>
    <mergeCell ref="BA9:BA11"/>
    <mergeCell ref="BB9:BB11"/>
  </mergeCells>
  <pageMargins left="0.7" right="0.7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Check Box 29">
              <controlPr defaultSize="0" autoFill="0" autoLine="0" autoPict="0">
                <anchor moveWithCells="1">
                  <from>
                    <xdr:col>85</xdr:col>
                    <xdr:colOff>0</xdr:colOff>
                    <xdr:row>13</xdr:row>
                    <xdr:rowOff>0</xdr:rowOff>
                  </from>
                  <to>
                    <xdr:col>88</xdr:col>
                    <xdr:colOff>127000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" name="Check Box 30">
              <controlPr defaultSize="0" autoFill="0" autoLine="0" autoPict="0">
                <anchor moveWithCells="1">
                  <from>
                    <xdr:col>85</xdr:col>
                    <xdr:colOff>0</xdr:colOff>
                    <xdr:row>13</xdr:row>
                    <xdr:rowOff>0</xdr:rowOff>
                  </from>
                  <to>
                    <xdr:col>88</xdr:col>
                    <xdr:colOff>127000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6" name="Check Box 31">
              <controlPr defaultSize="0" autoFill="0" autoLine="0" autoPict="0">
                <anchor moveWithCells="1">
                  <from>
                    <xdr:col>85</xdr:col>
                    <xdr:colOff>0</xdr:colOff>
                    <xdr:row>13</xdr:row>
                    <xdr:rowOff>0</xdr:rowOff>
                  </from>
                  <to>
                    <xdr:col>88</xdr:col>
                    <xdr:colOff>127000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Check Box 32">
              <controlPr defaultSize="0" autoFill="0" autoLine="0" autoPict="0">
                <anchor moveWithCells="1">
                  <from>
                    <xdr:col>85</xdr:col>
                    <xdr:colOff>0</xdr:colOff>
                    <xdr:row>13</xdr:row>
                    <xdr:rowOff>0</xdr:rowOff>
                  </from>
                  <to>
                    <xdr:col>88</xdr:col>
                    <xdr:colOff>127000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Check Box 33">
              <controlPr defaultSize="0" autoFill="0" autoLine="0" autoPict="0">
                <anchor moveWithCells="1">
                  <from>
                    <xdr:col>85</xdr:col>
                    <xdr:colOff>0</xdr:colOff>
                    <xdr:row>13</xdr:row>
                    <xdr:rowOff>0</xdr:rowOff>
                  </from>
                  <to>
                    <xdr:col>88</xdr:col>
                    <xdr:colOff>127000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9" name="Check Box 34">
              <controlPr defaultSize="0" autoFill="0" autoLine="0" autoPict="0">
                <anchor moveWithCells="1">
                  <from>
                    <xdr:col>85</xdr:col>
                    <xdr:colOff>0</xdr:colOff>
                    <xdr:row>13</xdr:row>
                    <xdr:rowOff>0</xdr:rowOff>
                  </from>
                  <to>
                    <xdr:col>88</xdr:col>
                    <xdr:colOff>127000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0" name="Check Box 35">
              <controlPr defaultSize="0" autoFill="0" autoLine="0" autoPict="0">
                <anchor moveWithCells="1">
                  <from>
                    <xdr:col>85</xdr:col>
                    <xdr:colOff>0</xdr:colOff>
                    <xdr:row>13</xdr:row>
                    <xdr:rowOff>0</xdr:rowOff>
                  </from>
                  <to>
                    <xdr:col>88</xdr:col>
                    <xdr:colOff>127000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1" name="Check Box 36">
              <controlPr defaultSize="0" autoFill="0" autoLine="0" autoPict="0">
                <anchor moveWithCells="1">
                  <from>
                    <xdr:col>85</xdr:col>
                    <xdr:colOff>0</xdr:colOff>
                    <xdr:row>13</xdr:row>
                    <xdr:rowOff>0</xdr:rowOff>
                  </from>
                  <to>
                    <xdr:col>88</xdr:col>
                    <xdr:colOff>127000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2" name="Check Box 37">
              <controlPr defaultSize="0" autoFill="0" autoLine="0" autoPict="0">
                <anchor moveWithCells="1">
                  <from>
                    <xdr:col>85</xdr:col>
                    <xdr:colOff>0</xdr:colOff>
                    <xdr:row>13</xdr:row>
                    <xdr:rowOff>0</xdr:rowOff>
                  </from>
                  <to>
                    <xdr:col>88</xdr:col>
                    <xdr:colOff>127000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3" name="Check Box 38">
              <controlPr defaultSize="0" autoFill="0" autoLine="0" autoPict="0">
                <anchor moveWithCells="1">
                  <from>
                    <xdr:col>85</xdr:col>
                    <xdr:colOff>0</xdr:colOff>
                    <xdr:row>13</xdr:row>
                    <xdr:rowOff>0</xdr:rowOff>
                  </from>
                  <to>
                    <xdr:col>88</xdr:col>
                    <xdr:colOff>127000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Check Box 39">
              <controlPr defaultSize="0" autoFill="0" autoLine="0" autoPict="0">
                <anchor moveWithCells="1">
                  <from>
                    <xdr:col>85</xdr:col>
                    <xdr:colOff>0</xdr:colOff>
                    <xdr:row>13</xdr:row>
                    <xdr:rowOff>0</xdr:rowOff>
                  </from>
                  <to>
                    <xdr:col>88</xdr:col>
                    <xdr:colOff>127000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5" name="Check Box 40">
              <controlPr defaultSize="0" autoFill="0" autoLine="0" autoPict="0">
                <anchor moveWithCells="1">
                  <from>
                    <xdr:col>85</xdr:col>
                    <xdr:colOff>0</xdr:colOff>
                    <xdr:row>13</xdr:row>
                    <xdr:rowOff>0</xdr:rowOff>
                  </from>
                  <to>
                    <xdr:col>88</xdr:col>
                    <xdr:colOff>127000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6" name="Check Box 41">
              <controlPr defaultSize="0" autoFill="0" autoLine="0" autoPict="0">
                <anchor moveWithCells="1">
                  <from>
                    <xdr:col>85</xdr:col>
                    <xdr:colOff>0</xdr:colOff>
                    <xdr:row>13</xdr:row>
                    <xdr:rowOff>0</xdr:rowOff>
                  </from>
                  <to>
                    <xdr:col>88</xdr:col>
                    <xdr:colOff>127000</xdr:colOff>
                    <xdr:row>14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Pen xmlns="1ebb5cdf-5803-4e55-8f90-2858ffc370dd">
      <UserInfo>
        <DisplayName/>
        <AccountId xsi:nil="true"/>
        <AccountType/>
      </UserInfo>
    </LeadPen>
    <lcf76f155ced4ddcb4097134ff3c332f xmlns="1ebb5cdf-5803-4e55-8f90-2858ffc370dd">
      <Terms xmlns="http://schemas.microsoft.com/office/infopath/2007/PartnerControls"/>
    </lcf76f155ced4ddcb4097134ff3c332f>
    <Strategic xmlns="1ebb5cdf-5803-4e55-8f90-2858ffc370dd">false</Strategic>
    <DRP_x0028_Elexicon_x0029_ xmlns="1ebb5cdf-5803-4e55-8f90-2858ffc370dd">
      <UserInfo>
        <DisplayName/>
        <AccountId xsi:nil="true"/>
        <AccountType/>
      </UserInfo>
    </DRP_x0028_Elexicon_x0029_>
    <Status xmlns="1ebb5cdf-5803-4e55-8f90-2858ffc370dd" xsi:nil="true"/>
    <Witness xmlns="1ebb5cdf-5803-4e55-8f90-2858ffc3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56B24BA03CC41807CCB77DED0D7D2" ma:contentTypeVersion="17" ma:contentTypeDescription="Create a new document." ma:contentTypeScope="" ma:versionID="851ab5cc86adacac765f47f34a7e6fc8">
  <xsd:schema xmlns:xsd="http://www.w3.org/2001/XMLSchema" xmlns:xs="http://www.w3.org/2001/XMLSchema" xmlns:p="http://schemas.microsoft.com/office/2006/metadata/properties" xmlns:ns2="1ebb5cdf-5803-4e55-8f90-2858ffc370dd" targetNamespace="http://schemas.microsoft.com/office/2006/metadata/properties" ma:root="true" ma:fieldsID="99cfc8a51fbcdc5c9df4152d9bf605ea" ns2:_="">
    <xsd:import namespace="1ebb5cdf-5803-4e55-8f90-2858ffc370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rategic" minOccurs="0"/>
                <xsd:element ref="ns2:LeadPen" minOccurs="0"/>
                <xsd:element ref="ns2:DRP_x0028_Elexicon_x0029_" minOccurs="0"/>
                <xsd:element ref="ns2:Statu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Witness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b5cdf-5803-4e55-8f90-2858ffc3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rategic" ma:index="12" nillable="true" ma:displayName="Strategic" ma:default="0" ma:format="Dropdown" ma:internalName="Strategic">
      <xsd:simpleType>
        <xsd:restriction base="dms:Boolean"/>
      </xsd:simpleType>
    </xsd:element>
    <xsd:element name="LeadPen" ma:index="13" nillable="true" ma:displayName="Lead Pen" ma:format="Dropdown" ma:list="UserInfo" ma:SharePointGroup="0" ma:internalName="LeadP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P_x0028_Elexicon_x0029_" ma:index="14" nillable="true" ma:displayName="DRP (Elexicon)" ma:format="Dropdown" ma:list="UserInfo" ma:SharePointGroup="0" ma:internalName="DRP_x0028_Elexicon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5" nillable="true" ma:displayName="Status" ma:format="Dropdown" ma:internalName="Status">
      <xsd:simpleType>
        <xsd:union memberTypes="dms:Text">
          <xsd:simpleType>
            <xsd:restriction base="dms:Choice">
              <xsd:enumeration value="Not Started"/>
              <xsd:enumeration value="First Draft in-progress"/>
              <xsd:enumeration value="Revised Draft in-progress"/>
              <xsd:enumeration value="with Torys"/>
              <xsd:enumeration value="Ready for Witness Review"/>
              <xsd:enumeration value="Needs revisions/inputs"/>
              <xsd:enumeration value="Signed-off by Witness"/>
              <xsd:enumeration value="Formatting in Progress"/>
              <xsd:enumeration value="Ready for Final Regulatory Review"/>
              <xsd:enumeration value="Ready to be Filed"/>
              <xsd:enumeration value="Ready for PDFing"/>
            </xsd:restriction>
          </xsd:simpleType>
        </xsd:un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3a22a3d-408e-4f18-9ceb-0cfc2189b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Witness" ma:index="21" nillable="true" ma:displayName="Witness" ma:format="Dropdown" ma:internalName="Witnes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ynthia Chan"/>
                        <xsd:enumeration value="Stephen Vetsis"/>
                        <xsd:enumeration value="Kriston Romano"/>
                        <xsd:enumeration value="Lincoln Frost-Hunt"/>
                        <xsd:enumeration value="Sam Sadeghi"/>
                        <xsd:enumeration value="Brad Walker"/>
                        <xsd:enumeration value="Stephen Sheehy"/>
                        <xsd:enumeration value="Munish Multani"/>
                        <xsd:enumeration value="Zubair Islam"/>
                        <xsd:enumeration value="Andrew Blair (PA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14F9FE-73E2-4CE5-9B55-80789B0A1E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CADEDC-E2BF-4D14-8CC8-A7164D784794}">
  <ds:schemaRefs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1ebb5cdf-5803-4e55-8f90-2858ffc370dd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0E8EC27-9D5C-4EAE-8F35-9E875BB11E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bb5cdf-5803-4e55-8f90-2858ffc3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VRZ_Continuity</vt:lpstr>
      <vt:lpstr>WRZ_Continuity</vt:lpstr>
    </vt:vector>
  </TitlesOfParts>
  <Company>Elexicon Energy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Kim</dc:creator>
  <cp:lastModifiedBy>Cindy Perrin</cp:lastModifiedBy>
  <dcterms:created xsi:type="dcterms:W3CDTF">2026-03-23T23:12:05Z</dcterms:created>
  <dcterms:modified xsi:type="dcterms:W3CDTF">2026-04-01T01:33:07Z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0x0101007C856B24BA03CC41807CCB77DED0D7D2</vt:lpwstr>
  </property>
  <property fmtid="{D5CDD505-2E9C-101B-9397-08002B2CF9AE}" pid="3" name="MediaServiceImageTags">
    <vt:lpwstr/>
  </property>
</Properties>
</file>